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Change" sheetId="1" state="visible" r:id="rId3"/>
    <sheet name="Data" sheetId="2" state="visible" r:id="rId4"/>
    <sheet name="Forward Peak Curve" sheetId="3" state="visible" r:id="rId5"/>
    <sheet name="Daily Peak Curve" sheetId="4" state="visible" r:id="rId6"/>
  </sheets>
  <definedNames>
    <definedName function="false" hidden="false" localSheetId="1" name="_xlnm.Print_Area" vbProcedure="false">Data!$G$154:$K$173</definedName>
    <definedName function="false" hidden="false" localSheetId="0" name="_xlnm.Print_Area" vbProcedure="false">'Price Change'!$B$34:$AL$59</definedName>
    <definedName function="false" hidden="false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<sst xmlns="http://schemas.openxmlformats.org/spreadsheetml/2006/main" count="903" uniqueCount="221">
  <si>
    <t xml:space="preserve">PRICE</t>
  </si>
  <si>
    <t xml:space="preserve">NORTHEAST</t>
  </si>
  <si>
    <t xml:space="preserve">MIDWEST</t>
  </si>
  <si>
    <t xml:space="preserve">SOUTHEAST</t>
  </si>
  <si>
    <t xml:space="preserve">TEXAS</t>
  </si>
  <si>
    <t xml:space="preserve">NYMEX GAS</t>
  </si>
  <si>
    <t xml:space="preserve">NEPOOL</t>
  </si>
  <si>
    <t xml:space="preserve">PJM</t>
  </si>
  <si>
    <t xml:space="preserve">NY A</t>
  </si>
  <si>
    <t xml:space="preserve">NY G</t>
  </si>
  <si>
    <t xml:space="preserve">NY J</t>
  </si>
  <si>
    <t xml:space="preserve">Cinergy</t>
  </si>
  <si>
    <t xml:space="preserve">Comed</t>
  </si>
  <si>
    <t xml:space="preserve">TVA</t>
  </si>
  <si>
    <t xml:space="preserve">SOCO</t>
  </si>
  <si>
    <t xml:space="preserve">Entergy</t>
  </si>
  <si>
    <t xml:space="preserve">ERCOT</t>
  </si>
  <si>
    <t xml:space="preserve">Price</t>
  </si>
  <si>
    <t xml:space="preserve">Curve</t>
  </si>
  <si>
    <t xml:space="preserve">Delta</t>
  </si>
  <si>
    <t xml:space="preserve">11/29_30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</si>
  <si>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</si>
  <si>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</si>
  <si>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</si>
  <si>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</si>
  <si>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</si>
  <si>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</si>
  <si>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</si>
  <si>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</si>
  <si>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</si>
  <si>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</si>
  <si>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HEAT RATE</t>
  </si>
  <si>
    <t xml:space="preserve">HR</t>
  </si>
  <si>
    <t xml:space="preserve">Cal 02</t>
  </si>
  <si>
    <t xml:space="preserve">Cal 03</t>
  </si>
  <si>
    <t xml:space="preserve">Product ID</t>
  </si>
  <si>
    <t xml:space="preserve">Bid price</t>
  </si>
  <si>
    <t xml:space="preserve">Offer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</si>
  <si>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</si>
  <si>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</si>
  <si>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</si>
  <si>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</si>
  <si>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</si>
  <si>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</si>
  <si>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</si>
  <si>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Nepool</t>
  </si>
  <si>
    <t xml:space="preserve">Daily</t>
  </si>
  <si>
    <t xml:space="preserve">Bal Week</t>
  </si>
  <si>
    <t xml:space="preserve">Bal Month</t>
  </si>
  <si>
    <t xml:space="preserve">Dec</t>
  </si>
  <si>
    <t xml:space="preserve">Cal02</t>
  </si>
  <si>
    <t xml:space="preserve">Jan Feb</t>
  </si>
  <si>
    <t xml:space="preserve">Mar April</t>
  </si>
  <si>
    <t xml:space="preserve">May</t>
  </si>
  <si>
    <t xml:space="preserve">Jun</t>
  </si>
  <si>
    <t xml:space="preserve">Jul Aug</t>
  </si>
  <si>
    <t xml:space="preserve">Sep</t>
  </si>
  <si>
    <t xml:space="preserve">Q4</t>
  </si>
  <si>
    <t xml:space="preserve">Cal 04</t>
  </si>
  <si>
    <t xml:space="preserve">Cal 05</t>
  </si>
  <si>
    <t xml:space="preserve">PJM W</t>
  </si>
  <si>
    <t xml:space="preserve">Cal03</t>
  </si>
  <si>
    <t xml:space="preserve">Cal04</t>
  </si>
  <si>
    <t xml:space="preserve">Cal05</t>
  </si>
  <si>
    <t xml:space="preserve">NY-A</t>
  </si>
  <si>
    <t xml:space="preserve">Jan Feb 02</t>
  </si>
  <si>
    <t xml:space="preserve">Mar April 02</t>
  </si>
  <si>
    <t xml:space="preserve">May 02</t>
  </si>
  <si>
    <t xml:space="preserve">Jun 02</t>
  </si>
  <si>
    <t xml:space="preserve">July Aug 02</t>
  </si>
  <si>
    <t xml:space="preserve">Sep 02</t>
  </si>
  <si>
    <t xml:space="preserve">Jan -Dec 02</t>
  </si>
  <si>
    <t xml:space="preserve">Jan Feb 03</t>
  </si>
  <si>
    <t xml:space="preserve">Mar April 03</t>
  </si>
  <si>
    <t xml:space="preserve">May 03</t>
  </si>
  <si>
    <t xml:space="preserve">Jun 03</t>
  </si>
  <si>
    <t xml:space="preserve">July Aug 03</t>
  </si>
  <si>
    <t xml:space="preserve">Sep 03</t>
  </si>
  <si>
    <t xml:space="preserve">Jan -Dec 03</t>
  </si>
  <si>
    <t xml:space="preserve">NY-G</t>
  </si>
  <si>
    <t xml:space="preserve">NY-J</t>
  </si>
  <si>
    <t xml:space="preserve">Nymex</t>
  </si>
  <si>
    <t xml:space="preserve">Jan 02</t>
  </si>
  <si>
    <t xml:space="preserve">Feb 02</t>
  </si>
  <si>
    <t xml:space="preserve">Apr-Oct 02</t>
  </si>
  <si>
    <t xml:space="preserve">Jan-Dec 02</t>
  </si>
  <si>
    <t xml:space="preserve">Jan-Dec 03</t>
  </si>
  <si>
    <t xml:space="preserve">Region</t>
  </si>
  <si>
    <t xml:space="preserve">Strip Term Start Date</t>
  </si>
  <si>
    <t xml:space="preserve">Strip Term End Date</t>
  </si>
  <si>
    <t xml:space="preserve">Close Price</t>
  </si>
  <si>
    <t xml:space="preserve">Region Code</t>
  </si>
  <si>
    <t xml:space="preserve">Region Description</t>
  </si>
  <si>
    <t xml:space="preserve">CIN</t>
  </si>
  <si>
    <t xml:space="preserve">COM</t>
  </si>
  <si>
    <t xml:space="preserve">ENT</t>
  </si>
  <si>
    <t xml:space="preserve">ERC</t>
  </si>
  <si>
    <t xml:space="preserve">NEP</t>
  </si>
  <si>
    <t xml:space="preserve">NYA</t>
  </si>
  <si>
    <t xml:space="preserve">NY Zone A</t>
  </si>
  <si>
    <t xml:space="preserve">NYG</t>
  </si>
  <si>
    <t xml:space="preserve">NY Zone G</t>
  </si>
  <si>
    <t xml:space="preserve">NYJ</t>
  </si>
  <si>
    <t xml:space="preserve">NY Zone J</t>
  </si>
  <si>
    <t xml:space="preserve">FRC</t>
  </si>
  <si>
    <t xml:space="preserve">FRCC</t>
  </si>
  <si>
    <t xml:space="preserve">MAP</t>
  </si>
  <si>
    <t xml:space="preserve">MAPP</t>
  </si>
  <si>
    <t xml:space="preserve">SMP</t>
  </si>
  <si>
    <t xml:space="preserve">S. MAPP</t>
  </si>
  <si>
    <t xml:space="preserve">ALG</t>
  </si>
  <si>
    <t xml:space="preserve">ALGONQUIN</t>
  </si>
  <si>
    <t xml:space="preserve">TM3</t>
  </si>
  <si>
    <t xml:space="preserve">IF-TETCO/M3</t>
  </si>
  <si>
    <t xml:space="preserve">ent</t>
  </si>
  <si>
    <t xml:space="preserve">Z6</t>
  </si>
  <si>
    <t xml:space="preserve">IF-TRANSCO/Z6</t>
  </si>
  <si>
    <t xml:space="preserve">NG</t>
  </si>
  <si>
    <t xml:space="preserve">CHC</t>
  </si>
  <si>
    <t xml:space="preserve">NGI/CHI. GATE</t>
  </si>
  <si>
    <t xml:space="preserve">SRC</t>
  </si>
  <si>
    <t xml:space="preserve">SERC</t>
  </si>
  <si>
    <t xml:space="preserve">SFL</t>
  </si>
  <si>
    <t xml:space="preserve">SERC Florida</t>
  </si>
  <si>
    <t xml:space="preserve">Z6N</t>
  </si>
  <si>
    <t xml:space="preserve">TRANSCO/Z6NONNY</t>
  </si>
  <si>
    <t xml:space="preserve">PJE</t>
  </si>
  <si>
    <t xml:space="preserve">PJM Eastern Hub</t>
  </si>
  <si>
    <t xml:space="preserve">HPL</t>
  </si>
  <si>
    <t xml:space="preserve">IF-HPL/SHPCHAN</t>
  </si>
  <si>
    <t xml:space="preserve">BOS</t>
  </si>
  <si>
    <t xml:space="preserve">Boston</t>
  </si>
  <si>
    <t xml:space="preserve">WMA</t>
  </si>
  <si>
    <t xml:space="preserve">West Massachusetts</t>
  </si>
  <si>
    <t xml:space="preserve">ME</t>
  </si>
  <si>
    <t xml:space="preserve">Maine</t>
  </si>
  <si>
    <t xml:space="preserve">FEN</t>
  </si>
  <si>
    <t xml:space="preserve">First Energy</t>
  </si>
  <si>
    <t xml:space="preserve">VEP</t>
  </si>
  <si>
    <t xml:space="preserve">VEPCO</t>
  </si>
  <si>
    <t xml:space="preserve">NSP</t>
  </si>
  <si>
    <t xml:space="preserve">AEP</t>
  </si>
  <si>
    <t xml:space="preserve">tva</t>
  </si>
  <si>
    <t xml:space="preserve">MTB</t>
  </si>
  <si>
    <t xml:space="preserve">Manitoba</t>
  </si>
  <si>
    <t xml:space="preserve">GTC</t>
  </si>
  <si>
    <t xml:space="preserve">AST</t>
  </si>
  <si>
    <t xml:space="preserve">Associated</t>
  </si>
  <si>
    <t xml:space="preserve">DUK</t>
  </si>
  <si>
    <t xml:space="preserve">Duke</t>
  </si>
  <si>
    <t xml:space="preserve">N61</t>
  </si>
  <si>
    <t xml:space="preserve">61NY</t>
  </si>
  <si>
    <t xml:space="preserve">G61</t>
  </si>
  <si>
    <t xml:space="preserve">61GC</t>
  </si>
  <si>
    <t xml:space="preserve">TXV</t>
  </si>
  <si>
    <t xml:space="preserve">Texas Valley</t>
  </si>
  <si>
    <t xml:space="preserve">MXB</t>
  </si>
  <si>
    <t xml:space="preserve">Mexico Border</t>
  </si>
  <si>
    <t xml:space="preserve">AME</t>
  </si>
  <si>
    <t xml:space="preserve">Ameren</t>
  </si>
  <si>
    <t xml:space="preserve">NGP</t>
  </si>
  <si>
    <t xml:space="preserve">IF-NGPL/LA</t>
  </si>
  <si>
    <t xml:space="preserve">CGT</t>
  </si>
  <si>
    <t xml:space="preserve">IF-CGT/APPALAC</t>
  </si>
  <si>
    <t xml:space="preserve">FGT</t>
  </si>
  <si>
    <t xml:space="preserve">IF-FGT/CTYGATE</t>
  </si>
  <si>
    <t xml:space="preserve">DWN</t>
  </si>
  <si>
    <t xml:space="preserve">CGPR-DAWN</t>
  </si>
  <si>
    <t xml:space="preserve">NGR</t>
  </si>
  <si>
    <t xml:space="preserve">CGPR-NIAGARA</t>
  </si>
  <si>
    <t xml:space="preserve">COA</t>
  </si>
  <si>
    <t xml:space="preserve">COA-FUT EQUIV</t>
  </si>
  <si>
    <t xml:space="preserve">com</t>
  </si>
  <si>
    <t xml:space="preserve">C84</t>
  </si>
  <si>
    <t xml:space="preserve">COA-PRB (8400)</t>
  </si>
  <si>
    <t xml:space="preserve">C88</t>
  </si>
  <si>
    <t xml:space="preserve">CAO-PRB (8800)</t>
  </si>
  <si>
    <t xml:space="preserve">ERN</t>
  </si>
  <si>
    <t xml:space="preserve">ERCOT - N</t>
  </si>
  <si>
    <t xml:space="preserve">ERW</t>
  </si>
  <si>
    <t xml:space="preserve">ERCOT - W</t>
  </si>
  <si>
    <t xml:space="preserve">N63</t>
  </si>
  <si>
    <t xml:space="preserve">63NY</t>
  </si>
  <si>
    <t xml:space="preserve">G63</t>
  </si>
  <si>
    <t xml:space="preserve">63GC</t>
  </si>
  <si>
    <t xml:space="preserve">NHO</t>
  </si>
  <si>
    <t xml:space="preserve">NXHO</t>
  </si>
  <si>
    <t xml:space="preserve">GHO</t>
  </si>
  <si>
    <t xml:space="preserve">GCHO</t>
  </si>
  <si>
    <t xml:space="preserve">SO2</t>
  </si>
  <si>
    <t xml:space="preserve">Nep</t>
  </si>
  <si>
    <t xml:space="preserve">PEAK Power Curves</t>
  </si>
  <si>
    <t xml:space="preserve">W. PJM</t>
  </si>
  <si>
    <t xml:space="preserve">NY Z-A</t>
  </si>
  <si>
    <t xml:space="preserve">NY Z-G</t>
  </si>
  <si>
    <t xml:space="preserve">NY Z-J</t>
  </si>
  <si>
    <t xml:space="preserve">CINERGY</t>
  </si>
  <si>
    <t xml:space="preserve">COMED</t>
  </si>
  <si>
    <t xml:space="preserve">ENTERGY</t>
  </si>
  <si>
    <t xml:space="preserve">11/27/2001</t>
  </si>
  <si>
    <t xml:space="preserve">11/28/2001</t>
  </si>
  <si>
    <t xml:space="preserve">11/29/2001</t>
  </si>
  <si>
    <t xml:space="preserve">11/30/2001</t>
  </si>
  <si>
    <t xml:space="preserve">12/03/2001</t>
  </si>
  <si>
    <t xml:space="preserve">12/04/2001</t>
  </si>
  <si>
    <t xml:space="preserve">12/05/2001</t>
  </si>
  <si>
    <t xml:space="preserve">12/06/2001</t>
  </si>
  <si>
    <t xml:space="preserve">12/07/2001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</si>
  <si>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</si>
  <si>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</si>
  <si>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</si>
  <si>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</si>
  <si>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</si>
  <si>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</si>
  <si>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</si>
  <si>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</si>
  <si>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</si>
  <si>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</si>
  <si>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</si>
  <si>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12/26/2001</t>
  </si>
  <si>
    <t xml:space="preserve">12/27/2001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</si>
</sst>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.00_);_(* \(#,##0.00\);_(* \-??_);_(@_)"/>
    <numFmt numFmtId="166" formatCode="[$-409]m/d/yyyy"/>
    <numFmt numFmtId="167" formatCode="m/d"/>
    <numFmt numFmtId="168" formatCode="0.000"/>
    <numFmt numFmtId="169" formatCode="0.0000_);[RED]\(0.0000\)"/>
    <numFmt numFmtId="170" formatCode="0.00"/>
    <numFmt numFmtId="171" formatCode="0.00_);[RED]\(0.00\)"/>
    <numFmt numFmtId="172" formatCode="m/d/yy"/>
    <numFmt numFmtId="173" formatCode="[$-409]mmm\-yy"/>
    <numFmt numFmtId="174" formatCode="m/d/yy\ h:mm"/>
    <numFmt numFmtId="175" formatCode="[$-409]h:mm"/>
    <numFmt numFmtId="176" formatCode="0"/>
    <numFmt numFmtId="177" formatCode="[$-409]m/d/yyyy\ h:mm"/>
    <numFmt numFmtId="178" formatCode="[$-409]d\-mmm"/>
    <numFmt numFmtId="179" formatCode="0.0000"/>
    <numFmt numFmtId="180" formatCode="_(* #,##0_);_(* \(#,##0\);_(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Book Antiqua"/>
      <family val="1"/>
    </font>
    <font>
      <b val="true"/>
      <sz val="9"/>
      <color rgb="FFFFFF00"/>
      <name val="Book Antiqua"/>
      <family val="1"/>
    </font>
    <font>
      <b val="true"/>
      <sz val="9"/>
      <color rgb="FF99CCFF"/>
      <name val="Book Antiqua"/>
      <family val="1"/>
    </font>
    <font>
      <b val="true"/>
      <sz val="9"/>
      <color rgb="FFC0C0C0"/>
      <name val="Book Antiqua"/>
      <family val="1"/>
    </font>
    <font>
      <sz val="8"/>
      <color rgb="FFC0C0C0"/>
      <name val="Book Antiqua"/>
      <family val="1"/>
    </font>
    <font>
      <sz val="8"/>
      <name val="Book Antiqua"/>
      <family val="1"/>
    </font>
    <font>
      <sz val="9"/>
      <color rgb="FFC0C0C0"/>
      <name val="Book Antiqua"/>
      <family val="1"/>
    </font>
    <font>
      <sz val="9"/>
      <color rgb="FFFFFF00"/>
      <name val="Book Antiqua"/>
      <family val="1"/>
    </font>
    <font>
      <b val="true"/>
      <sz val="9"/>
      <name val="Book Antiqua"/>
      <family val="1"/>
    </font>
    <font>
      <sz val="9"/>
      <color rgb="FF0000FF"/>
      <name val="Book Antiqua"/>
      <family val="1"/>
    </font>
    <font>
      <b val="true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 style="thin">
        <color rgb="FFFFFFFF"/>
      </left>
      <right/>
      <top style="medium">
        <color rgb="FF0000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0000FF"/>
      </top>
      <bottom/>
      <diagonal/>
    </border>
    <border diagonalUp="false" diagonalDown="false">
      <left style="thin">
        <color rgb="FFFFFFFF"/>
      </left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/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/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medium">
        <color rgb="FF0000FF"/>
      </right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 style="thin">
        <color rgb="FF00FFFF"/>
      </left>
      <right/>
      <top/>
      <bottom/>
      <diagonal/>
    </border>
    <border diagonalUp="false" diagonalDown="false">
      <left/>
      <right style="thin">
        <color rgb="FF00FFFF"/>
      </right>
      <top style="thin">
        <color rgb="FF00FFFF"/>
      </top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n">
        <color rgb="FF00FFFF"/>
      </right>
      <top/>
      <bottom/>
      <diagonal/>
    </border>
    <border diagonalUp="false" diagonalDown="false">
      <left style="medium">
        <color rgb="FF0000FF"/>
      </left>
      <right/>
      <top/>
      <bottom style="thin">
        <color rgb="FF00FFFF"/>
      </bottom>
      <diagonal/>
    </border>
    <border diagonalUp="false" diagonalDown="false">
      <left style="thin">
        <color rgb="FF00FFFF"/>
      </left>
      <right/>
      <top/>
      <bottom style="thin">
        <color rgb="FF00FFFF"/>
      </bottom>
      <diagonal/>
    </border>
    <border diagonalUp="false" diagonalDown="false">
      <left/>
      <right/>
      <top/>
      <bottom style="thin">
        <color rgb="FF00FFFF"/>
      </bottom>
      <diagonal/>
    </border>
    <border diagonalUp="false" diagonalDown="false">
      <left/>
      <right style="thin">
        <color rgb="FF00FFFF"/>
      </right>
      <top/>
      <bottom style="thin">
        <color rgb="FF00FFFF"/>
      </bottom>
      <diagonal/>
    </border>
    <border diagonalUp="false" diagonalDown="false">
      <left/>
      <right style="medium">
        <color rgb="FF0000FF"/>
      </right>
      <top/>
      <bottom style="thin">
        <color rgb="FF00FFFF"/>
      </bottom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 style="thin">
        <color rgb="FF00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00FFFF"/>
      </right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thin">
        <color rgb="FF00FFFF"/>
      </left>
      <right/>
      <top style="medium">
        <color rgb="FFC0C0C0"/>
      </top>
      <bottom style="medium">
        <color rgb="FFC0C0C0"/>
      </bottom>
      <diagonal/>
    </border>
    <border diagonalUp="false" diagonalDown="false">
      <left/>
      <right/>
      <top style="medium">
        <color rgb="FFC0C0C0"/>
      </top>
      <bottom style="medium">
        <color rgb="FFC0C0C0"/>
      </bottom>
      <diagonal/>
    </border>
    <border diagonalUp="false" diagonalDown="false">
      <left/>
      <right style="thin">
        <color rgb="FF00FFFF"/>
      </right>
      <top style="medium">
        <color rgb="FFC0C0C0"/>
      </top>
      <bottom style="medium">
        <color rgb="FFC0C0C0"/>
      </bottom>
      <diagonal/>
    </border>
    <border diagonalUp="false" diagonalDown="false"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 style="thin">
        <color rgb="FF00FFFF"/>
      </left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00FFFF"/>
      </right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2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4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4" borderId="5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5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5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8.28"/>
    <col collapsed="false" customWidth="true" hidden="false" outlineLevel="0" max="3" min="3" style="1" width="5.41"/>
    <col collapsed="false" customWidth="true" hidden="true" outlineLevel="0" max="4" min="4" style="1" width="5.41"/>
    <col collapsed="false" customWidth="true" hidden="false" outlineLevel="0" max="5" min="5" style="1" width="6.85"/>
    <col collapsed="false" customWidth="true" hidden="false" outlineLevel="0" max="6" min="6" style="1" width="5.56"/>
    <col collapsed="false" customWidth="true" hidden="true" outlineLevel="0" max="7" min="7" style="1" width="5.99"/>
    <col collapsed="false" customWidth="true" hidden="false" outlineLevel="0" max="8" min="8" style="1" width="5.13"/>
    <col collapsed="false" customWidth="true" hidden="false" outlineLevel="0" max="9" min="9" style="1" width="5.56"/>
    <col collapsed="false" customWidth="true" hidden="true" outlineLevel="0" max="10" min="10" style="1" width="6.28"/>
    <col collapsed="false" customWidth="true" hidden="false" outlineLevel="0" max="11" min="11" style="1" width="5.13"/>
    <col collapsed="false" customWidth="true" hidden="false" outlineLevel="0" max="12" min="12" style="1" width="4.85"/>
    <col collapsed="false" customWidth="true" hidden="true" outlineLevel="0" max="13" min="13" style="1" width="6.28"/>
    <col collapsed="false" customWidth="true" hidden="false" outlineLevel="0" max="14" min="14" style="1" width="5.13"/>
    <col collapsed="false" customWidth="true" hidden="false" outlineLevel="0" max="15" min="15" style="1" width="4.85"/>
    <col collapsed="false" customWidth="true" hidden="true" outlineLevel="0" max="16" min="16" style="1" width="6.28"/>
    <col collapsed="false" customWidth="true" hidden="false" outlineLevel="0" max="17" min="17" style="1" width="5.13"/>
    <col collapsed="false" customWidth="true" hidden="false" outlineLevel="0" max="18" min="18" style="1" width="4.85"/>
    <col collapsed="false" customWidth="true" hidden="true" outlineLevel="0" max="19" min="19" style="1" width="6.28"/>
    <col collapsed="false" customWidth="true" hidden="false" outlineLevel="0" max="20" min="20" style="1" width="5.13"/>
    <col collapsed="false" customWidth="true" hidden="false" outlineLevel="0" max="21" min="21" style="1" width="5.56"/>
    <col collapsed="false" customWidth="true" hidden="true" outlineLevel="0" max="22" min="22" style="1" width="6.28"/>
    <col collapsed="false" customWidth="true" hidden="false" outlineLevel="0" max="23" min="23" style="1" width="5.13"/>
    <col collapsed="false" customWidth="true" hidden="false" outlineLevel="0" max="24" min="24" style="1" width="5.56"/>
    <col collapsed="false" customWidth="true" hidden="true" outlineLevel="0" max="25" min="25" style="1" width="6.28"/>
    <col collapsed="false" customWidth="true" hidden="false" outlineLevel="0" max="26" min="26" style="1" width="5.13"/>
    <col collapsed="false" customWidth="true" hidden="false" outlineLevel="0" max="27" min="27" style="1" width="5.56"/>
    <col collapsed="false" customWidth="true" hidden="true" outlineLevel="0" max="28" min="28" style="1" width="6.28"/>
    <col collapsed="false" customWidth="true" hidden="false" outlineLevel="0" max="29" min="29" style="1" width="5.13"/>
    <col collapsed="false" customWidth="true" hidden="false" outlineLevel="0" max="30" min="30" style="1" width="5.56"/>
    <col collapsed="false" customWidth="true" hidden="true" outlineLevel="0" max="31" min="31" style="1" width="6.28"/>
    <col collapsed="false" customWidth="true" hidden="false" outlineLevel="0" max="32" min="32" style="1" width="5.41"/>
    <col collapsed="false" customWidth="true" hidden="false" outlineLevel="0" max="33" min="33" style="1" width="5.56"/>
    <col collapsed="false" customWidth="true" hidden="true" outlineLevel="0" max="34" min="34" style="1" width="6.28"/>
    <col collapsed="false" customWidth="true" hidden="false" outlineLevel="0" max="35" min="35" style="1" width="5.13"/>
    <col collapsed="false" customWidth="true" hidden="false" outlineLevel="0" max="36" min="36" style="1" width="5.56"/>
    <col collapsed="false" customWidth="true" hidden="true" outlineLevel="0" max="37" min="37" style="1" width="6.28"/>
    <col collapsed="false" customWidth="true" hidden="false" outlineLevel="0" max="38" min="38" style="1" width="5.13"/>
    <col collapsed="false" customWidth="false" hidden="false" outlineLevel="0" max="39" min="39" style="1" width="9.14"/>
    <col collapsed="false" customWidth="true" hidden="false" outlineLevel="0" max="40" min="40" style="1" width="2.56"/>
    <col collapsed="false" customWidth="true" hidden="false" outlineLevel="0" max="41" min="41" style="1" width="10.28"/>
    <col collapsed="false" customWidth="true" hidden="false" outlineLevel="0" max="42" min="42" style="1" width="6.99"/>
    <col collapsed="false" customWidth="true" hidden="false" outlineLevel="0" max="43" min="43" style="2" width="6.56"/>
    <col collapsed="false" customWidth="true" hidden="false" outlineLevel="0" max="44" min="44" style="1" width="7.56"/>
    <col collapsed="false" customWidth="true" hidden="false" outlineLevel="0" max="51" min="45" style="1" width="5.71"/>
    <col collapsed="false" customWidth="true" hidden="false" outlineLevel="0" max="52" min="52" style="1" width="6.85"/>
    <col collapsed="false" customWidth="true" hidden="false" outlineLevel="0" max="77" min="53" style="1" width="5.71"/>
    <col collapsed="false" customWidth="true" hidden="false" outlineLevel="0" max="78" min="78" style="1" width="1.85"/>
    <col collapsed="false" customWidth="false" hidden="false" outlineLevel="0" max="257" min="79" style="1" width="9.14"/>
  </cols>
  <sheetData>
    <row r="1" customFormat="false" ht="13.5" hidden="false" customHeight="false" outlineLevel="0" collapsed="false">
      <c r="AR1" s="1" t="n">
        <v>1</v>
      </c>
      <c r="BZ1" s="1" t="n">
        <v>1</v>
      </c>
    </row>
    <row r="2" customFormat="false" ht="14.25" hidden="false" customHeight="false" outlineLevel="0" collapsed="false"/>
    <row r="3" customFormat="false" ht="14.25" hidden="false" customHeight="false" outlineLevel="0" collapsed="false">
      <c r="A3" s="3"/>
      <c r="B3" s="4" t="s">
        <v>0</v>
      </c>
      <c r="C3" s="5"/>
      <c r="D3" s="5"/>
      <c r="E3" s="5"/>
      <c r="F3" s="6" t="s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  <c r="V3" s="7"/>
      <c r="W3" s="7"/>
      <c r="X3" s="7"/>
      <c r="Y3" s="7"/>
      <c r="Z3" s="7"/>
      <c r="AA3" s="7"/>
      <c r="AB3" s="7"/>
      <c r="AC3" s="7"/>
      <c r="AD3" s="8" t="s">
        <v>3</v>
      </c>
      <c r="AE3" s="8"/>
      <c r="AF3" s="8"/>
      <c r="AG3" s="8"/>
      <c r="AH3" s="8"/>
      <c r="AI3" s="8"/>
      <c r="AJ3" s="9" t="s">
        <v>4</v>
      </c>
      <c r="AK3" s="9"/>
      <c r="AL3" s="9"/>
    </row>
    <row r="4" customFormat="false" ht="14.25" hidden="false" customHeight="false" outlineLevel="0" collapsed="false">
      <c r="A4" s="3"/>
      <c r="B4" s="10"/>
      <c r="C4" s="11" t="s">
        <v>5</v>
      </c>
      <c r="D4" s="11"/>
      <c r="E4" s="11"/>
      <c r="F4" s="12" t="s">
        <v>6</v>
      </c>
      <c r="G4" s="12"/>
      <c r="H4" s="12"/>
      <c r="I4" s="11" t="s">
        <v>7</v>
      </c>
      <c r="J4" s="11"/>
      <c r="K4" s="11"/>
      <c r="L4" s="11" t="s">
        <v>8</v>
      </c>
      <c r="M4" s="11"/>
      <c r="N4" s="11"/>
      <c r="O4" s="11" t="s">
        <v>9</v>
      </c>
      <c r="P4" s="11"/>
      <c r="Q4" s="11"/>
      <c r="R4" s="11" t="s">
        <v>10</v>
      </c>
      <c r="S4" s="11"/>
      <c r="T4" s="11"/>
      <c r="U4" s="11" t="s">
        <v>11</v>
      </c>
      <c r="V4" s="11"/>
      <c r="W4" s="11"/>
      <c r="X4" s="11" t="s">
        <v>12</v>
      </c>
      <c r="Y4" s="11"/>
      <c r="Z4" s="11"/>
      <c r="AA4" s="11" t="s">
        <v>13</v>
      </c>
      <c r="AB4" s="11"/>
      <c r="AC4" s="11"/>
      <c r="AD4" s="11" t="s">
        <v>14</v>
      </c>
      <c r="AE4" s="11"/>
      <c r="AF4" s="11"/>
      <c r="AG4" s="11" t="s">
        <v>15</v>
      </c>
      <c r="AH4" s="11"/>
      <c r="AI4" s="11"/>
      <c r="AJ4" s="13" t="s">
        <v>16</v>
      </c>
      <c r="AK4" s="13"/>
      <c r="AL4" s="13"/>
    </row>
    <row r="5" customFormat="false" ht="13.5" hidden="false" customHeight="false" outlineLevel="0" collapsed="false">
      <c r="A5" s="3"/>
      <c r="B5" s="10"/>
      <c r="C5" s="14" t="s">
        <v>17</v>
      </c>
      <c r="D5" s="15" t="s">
        <v>18</v>
      </c>
      <c r="E5" s="16" t="s">
        <v>19</v>
      </c>
      <c r="F5" s="15" t="s">
        <v>17</v>
      </c>
      <c r="G5" s="15" t="s">
        <v>18</v>
      </c>
      <c r="H5" s="15" t="s">
        <v>19</v>
      </c>
      <c r="I5" s="17" t="s">
        <v>17</v>
      </c>
      <c r="J5" s="18" t="s">
        <v>18</v>
      </c>
      <c r="K5" s="16" t="s">
        <v>19</v>
      </c>
      <c r="L5" s="14" t="s">
        <v>17</v>
      </c>
      <c r="M5" s="15" t="s">
        <v>18</v>
      </c>
      <c r="N5" s="16" t="s">
        <v>19</v>
      </c>
      <c r="O5" s="14" t="s">
        <v>17</v>
      </c>
      <c r="P5" s="15" t="s">
        <v>18</v>
      </c>
      <c r="Q5" s="16" t="s">
        <v>19</v>
      </c>
      <c r="R5" s="14" t="s">
        <v>17</v>
      </c>
      <c r="S5" s="15" t="s">
        <v>18</v>
      </c>
      <c r="T5" s="16" t="s">
        <v>19</v>
      </c>
      <c r="U5" s="17" t="s">
        <v>17</v>
      </c>
      <c r="V5" s="18" t="s">
        <v>18</v>
      </c>
      <c r="W5" s="16" t="s">
        <v>19</v>
      </c>
      <c r="X5" s="17" t="s">
        <v>17</v>
      </c>
      <c r="Y5" s="18" t="s">
        <v>18</v>
      </c>
      <c r="Z5" s="16" t="s">
        <v>19</v>
      </c>
      <c r="AA5" s="17" t="s">
        <v>17</v>
      </c>
      <c r="AB5" s="18" t="s">
        <v>18</v>
      </c>
      <c r="AC5" s="16" t="s">
        <v>19</v>
      </c>
      <c r="AD5" s="17" t="s">
        <v>17</v>
      </c>
      <c r="AE5" s="18" t="s">
        <v>18</v>
      </c>
      <c r="AF5" s="16" t="s">
        <v>19</v>
      </c>
      <c r="AG5" s="17" t="s">
        <v>17</v>
      </c>
      <c r="AH5" s="18" t="s">
        <v>18</v>
      </c>
      <c r="AI5" s="16" t="s">
        <v>19</v>
      </c>
      <c r="AJ5" s="18" t="s">
        <v>17</v>
      </c>
      <c r="AK5" s="18" t="s">
        <v>18</v>
      </c>
      <c r="AL5" s="19" t="s">
        <v>19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14.25" hidden="false" customHeight="false" outlineLevel="0" collapsed="false">
      <c r="A6" s="3"/>
      <c r="B6" s="21" t="n">
        <v>37223</v>
      </c>
      <c r="C6" s="22"/>
      <c r="D6" s="23"/>
      <c r="E6" s="24" t="str">
        <f aca="false">IF(ISERROR(C6-D6),"",IF(C6=0,"",(C6-D6)))</f>
        <v/>
      </c>
      <c r="F6" s="25" t="str">
        <f aca="false">Data!J2</f>
        <v/>
      </c>
      <c r="G6" s="26" t="n">
        <f aca="false">VLOOKUP($B6,'Daily Peak Curve'!$Q$3:$AE$40,2,FALSE())</f>
        <v>35</v>
      </c>
      <c r="H6" s="27" t="str">
        <f aca="false">IF(ISERROR(F6-G6),"",IF(F6=0,"",(F6-G6)))</f>
        <v/>
      </c>
      <c r="I6" s="28" t="str">
        <f aca="false">Data!J3</f>
        <v/>
      </c>
      <c r="J6" s="26" t="n">
        <f aca="false">VLOOKUP($B6,'Daily Peak Curve'!$Q$3:$AE$40,3,FALSE())</f>
        <v>21.8</v>
      </c>
      <c r="K6" s="27" t="str">
        <f aca="false">IF(ISERROR(I6-J6),"",IF(I6=0,"",(I6-J6)))</f>
        <v/>
      </c>
      <c r="L6" s="28" t="str">
        <f aca="false">Data!J4</f>
        <v/>
      </c>
      <c r="M6" s="26" t="n">
        <f aca="false">VLOOKUP($B6,'Daily Peak Curve'!$Q$3:$AE$40,4,FALSE())</f>
        <v>25.5</v>
      </c>
      <c r="N6" s="27" t="str">
        <f aca="false">IF(ISERROR(L6-M6),"",IF(L6=0,"",(L6-M6)))</f>
        <v/>
      </c>
      <c r="O6" s="28" t="str">
        <f aca="false">Data!J5</f>
        <v/>
      </c>
      <c r="P6" s="26" t="n">
        <f aca="false">VLOOKUP($B6,'Daily Peak Curve'!$Q$3:$AE$40,5,FALSE())</f>
        <v>31.65</v>
      </c>
      <c r="Q6" s="27" t="str">
        <f aca="false">IF(ISERROR(O6-P6),"",IF(O6=0,"",(O6-P6)))</f>
        <v/>
      </c>
      <c r="R6" s="28" t="str">
        <f aca="false">Data!J12</f>
        <v/>
      </c>
      <c r="S6" s="26" t="n">
        <f aca="false">VLOOKUP($B6,'Daily Peak Curve'!$Q$3:$AE$40,6,FALSE())</f>
        <v>33.05</v>
      </c>
      <c r="T6" s="27" t="str">
        <f aca="false">IF(ISERROR(R6-S6),"",IF(R6=0,"",(R6-S6)))</f>
        <v/>
      </c>
      <c r="U6" s="28" t="n">
        <f aca="false">Data!J6</f>
        <v>18.475</v>
      </c>
      <c r="V6" s="26" t="n">
        <f aca="false">VLOOKUP($B6,'Daily Peak Curve'!$Q$3:$AE$40,7,FALSE())</f>
        <v>20.65</v>
      </c>
      <c r="W6" s="27" t="n">
        <f aca="false">IF(ISERROR(U6-V6),"",IF(U6=0,"",(U6-V6)))</f>
        <v>-2.175</v>
      </c>
      <c r="X6" s="28" t="str">
        <f aca="false">Data!J7</f>
        <v/>
      </c>
      <c r="Y6" s="26" t="n">
        <f aca="false">VLOOKUP($B6,'Daily Peak Curve'!$Q$3:$AE$40,8,FALSE())</f>
        <v>18.65</v>
      </c>
      <c r="Z6" s="27" t="str">
        <f aca="false">IF(ISERROR(X6-Y6),"",IF(X6=0,"",(X6-Y6)))</f>
        <v/>
      </c>
      <c r="AA6" s="28" t="n">
        <f aca="false">Data!J8</f>
        <v>17.875</v>
      </c>
      <c r="AB6" s="26" t="n">
        <f aca="false">VLOOKUP($B6,'Daily Peak Curve'!$Q$3:$AE$40,9,FALSE())</f>
        <v>18.25</v>
      </c>
      <c r="AC6" s="27" t="n">
        <f aca="false">IF(ISERROR(AA6-AB6),"",IF(AA6=0,"",(AA6-AB6)))</f>
        <v>-0.375</v>
      </c>
      <c r="AD6" s="28" t="str">
        <f aca="false">Data!J9</f>
        <v/>
      </c>
      <c r="AE6" s="26" t="n">
        <f aca="false">VLOOKUP($B6,'Daily Peak Curve'!$Q$3:$AE$40,10,FALSE())</f>
        <v>21</v>
      </c>
      <c r="AF6" s="27" t="str">
        <f aca="false">IF(ISERROR(AD6-AE6),"",IF(AD6=0,"",(AD6-AE6)))</f>
        <v/>
      </c>
      <c r="AG6" s="28" t="str">
        <f aca="false">Data!J10</f>
        <v/>
      </c>
      <c r="AH6" s="26" t="n">
        <f aca="false">VLOOKUP($B6,'Daily Peak Curve'!$Q$3:$AE$40,11,FALSE())</f>
        <v>18.25</v>
      </c>
      <c r="AI6" s="29" t="str">
        <f aca="false">IF(ISERROR(AG6-AH6),"",IF(AG6=0,"",(AG6-AH6)))</f>
        <v/>
      </c>
      <c r="AJ6" s="30" t="str">
        <f aca="false">Data!J11</f>
        <v/>
      </c>
      <c r="AK6" s="26" t="n">
        <f aca="false">VLOOKUP($B6,'Daily Peak Curve'!$Q$3:$AE$40,12,FALSE())</f>
        <v>19.25</v>
      </c>
      <c r="AL6" s="31" t="str">
        <f aca="false">IF(ISERROR(AJ6-AK6),"",IF(AJ6=0,"",(AJ6-AK6)))</f>
        <v/>
      </c>
    </row>
    <row r="7" customFormat="false" ht="14.25" hidden="false" customHeight="false" outlineLevel="0" collapsed="false">
      <c r="A7" s="3"/>
      <c r="B7" s="32" t="s">
        <v>20</v>
      </c>
      <c r="C7" s="33"/>
      <c r="D7" s="34"/>
      <c r="E7" s="35" t="str">
        <f aca="false">IF(ISERROR(C7-D7),"",IF(C7=0,"",(C7-D7)))</f>
        <v/>
      </c>
      <c r="F7" s="36" t="str">
        <f aca="false">Data!J13</f>
        <v/>
      </c>
      <c r="G7" s="37" t="n">
        <v>35</v>
      </c>
      <c r="H7" s="38" t="str">
        <f aca="false">IF(ISERROR(F7-G7),"",IF(F7=0,"",(F7-G7)))</f>
        <v/>
      </c>
      <c r="I7" s="39" t="str">
        <f aca="false">Data!J14</f>
        <v/>
      </c>
      <c r="J7" s="37" t="n">
        <v>21.8</v>
      </c>
      <c r="K7" s="38" t="str">
        <f aca="false">IF(ISERROR(I7-J7),"",IF(I7=0,"",(I7-J7)))</f>
        <v/>
      </c>
      <c r="L7" s="39" t="str">
        <f aca="false">Data!J15</f>
        <v/>
      </c>
      <c r="M7" s="37" t="n">
        <v>25.5</v>
      </c>
      <c r="N7" s="38" t="str">
        <f aca="false">IF(ISERROR(L7-M7),"",IF(L7=0,"",(L7-M7)))</f>
        <v/>
      </c>
      <c r="O7" s="39" t="str">
        <f aca="false">Data!J16</f>
        <v/>
      </c>
      <c r="P7" s="37" t="n">
        <v>31.65</v>
      </c>
      <c r="Q7" s="38" t="str">
        <f aca="false">IF(ISERROR(O7-P7),"",IF(O7=0,"",(O7-P7)))</f>
        <v/>
      </c>
      <c r="R7" s="39" t="str">
        <f aca="false">Data!J23</f>
        <v/>
      </c>
      <c r="S7" s="37" t="n">
        <v>33.05</v>
      </c>
      <c r="T7" s="38" t="str">
        <f aca="false">IF(ISERROR(R7-S7),"",IF(R7=0,"",(R7-S7)))</f>
        <v/>
      </c>
      <c r="U7" s="39" t="str">
        <f aca="false">Data!J17</f>
        <v/>
      </c>
      <c r="V7" s="37" t="n">
        <v>20.65</v>
      </c>
      <c r="W7" s="38" t="str">
        <f aca="false">IF(ISERROR(U7-V7),"",IF(U7=0,"",(U7-V7)))</f>
        <v/>
      </c>
      <c r="X7" s="39" t="str">
        <f aca="false">Data!J18</f>
        <v/>
      </c>
      <c r="Y7" s="37" t="n">
        <v>18.65</v>
      </c>
      <c r="Z7" s="38" t="str">
        <f aca="false">IF(ISERROR(X7-Y7),"",IF(X7=0,"",(X7-Y7)))</f>
        <v/>
      </c>
      <c r="AA7" s="39" t="str">
        <f aca="false">Data!J19</f>
        <v/>
      </c>
      <c r="AB7" s="37" t="n">
        <v>18.25</v>
      </c>
      <c r="AC7" s="38" t="str">
        <f aca="false">IF(ISERROR(AA7-AB7),"",IF(AA7=0,"",(AA7-AB7)))</f>
        <v/>
      </c>
      <c r="AD7" s="39" t="str">
        <f aca="false">Data!J20</f>
        <v/>
      </c>
      <c r="AE7" s="37" t="n">
        <v>21</v>
      </c>
      <c r="AF7" s="38" t="str">
        <f aca="false">IF(ISERROR(AD7-AE7),"",IF(AD7=0,"",(AD7-AE7)))</f>
        <v/>
      </c>
      <c r="AG7" s="39" t="str">
        <f aca="false">Data!J21</f>
        <v/>
      </c>
      <c r="AH7" s="37" t="n">
        <v>18.25</v>
      </c>
      <c r="AI7" s="40" t="str">
        <f aca="false">IF(ISERROR(AG7-AH7),"",IF(AG7=0,"",(AG7-AH7)))</f>
        <v/>
      </c>
      <c r="AJ7" s="41" t="str">
        <f aca="false">Data!J22</f>
        <v/>
      </c>
      <c r="AK7" s="37" t="n">
        <v>19.25</v>
      </c>
      <c r="AL7" s="42" t="str">
        <f aca="false">IF(ISERROR(AJ7-AK7),"",IF(AJ7=0,"",(AJ7-AK7)))</f>
        <v/>
      </c>
    </row>
    <row r="8" customFormat="false" ht="14.25" hidden="false" customHeight="false" outlineLevel="0" collapsed="false">
      <c r="A8" s="3"/>
      <c r="B8" s="43" t="s">
        <v>20</v>
      </c>
      <c r="C8" s="44"/>
      <c r="D8" s="45"/>
      <c r="E8" s="46" t="str">
        <f aca="false">IF(ISERROR(C8-D8),"",IF(C8=0,"",(C8-D8)))</f>
        <v/>
      </c>
      <c r="F8" s="47" t="str">
        <f aca="false">Data!J24</f>
        <v/>
      </c>
      <c r="G8" s="48" t="n">
        <v>35</v>
      </c>
      <c r="H8" s="49" t="str">
        <f aca="false">IF(ISERROR(F8-G8),"",IF(F8=0,"",(F8-G8)))</f>
        <v/>
      </c>
      <c r="I8" s="50" t="str">
        <f aca="false">Data!J25</f>
        <v/>
      </c>
      <c r="J8" s="48" t="n">
        <v>21.8</v>
      </c>
      <c r="K8" s="49" t="str">
        <f aca="false">IF(ISERROR(I8-J8),"",IF(I8=0,"",(I8-J8)))</f>
        <v/>
      </c>
      <c r="L8" s="50" t="str">
        <f aca="false">Data!J26</f>
        <v/>
      </c>
      <c r="M8" s="48" t="n">
        <v>25.5</v>
      </c>
      <c r="N8" s="49" t="str">
        <f aca="false">IF(ISERROR(L8-M8),"",IF(L8=0,"",(L8-M8)))</f>
        <v/>
      </c>
      <c r="O8" s="50" t="str">
        <f aca="false">Data!J27</f>
        <v/>
      </c>
      <c r="P8" s="48" t="n">
        <v>31.65</v>
      </c>
      <c r="Q8" s="49" t="str">
        <f aca="false">IF(ISERROR(O8-P8),"",IF(O8=0,"",(O8-P8)))</f>
        <v/>
      </c>
      <c r="R8" s="50" t="str">
        <f aca="false">Data!J34</f>
        <v/>
      </c>
      <c r="S8" s="48" t="n">
        <v>33.05</v>
      </c>
      <c r="T8" s="49" t="str">
        <f aca="false">IF(ISERROR(R8-S8),"",IF(R8=0,"",(R8-S8)))</f>
        <v/>
      </c>
      <c r="U8" s="50" t="str">
        <f aca="false">Data!J28</f>
        <v/>
      </c>
      <c r="V8" s="48" t="n">
        <v>20.65</v>
      </c>
      <c r="W8" s="49" t="str">
        <f aca="false">IF(ISERROR(U8-V8),"",IF(U8=0,"",(U8-V8)))</f>
        <v/>
      </c>
      <c r="X8" s="50" t="str">
        <f aca="false">Data!J29</f>
        <v/>
      </c>
      <c r="Y8" s="48" t="n">
        <v>18.65</v>
      </c>
      <c r="Z8" s="49" t="str">
        <f aca="false">IF(ISERROR(X8-Y8),"",IF(X8=0,"",(X8-Y8)))</f>
        <v/>
      </c>
      <c r="AA8" s="50" t="str">
        <f aca="false">Data!J30</f>
        <v/>
      </c>
      <c r="AB8" s="48" t="n">
        <v>18.25</v>
      </c>
      <c r="AC8" s="49" t="str">
        <f aca="false">IF(ISERROR(AA8-AB8),"",IF(AA8=0,"",(AA8-AB8)))</f>
        <v/>
      </c>
      <c r="AD8" s="50" t="str">
        <f aca="false">Data!J31</f>
        <v/>
      </c>
      <c r="AE8" s="48" t="n">
        <v>21</v>
      </c>
      <c r="AF8" s="49" t="str">
        <f aca="false">IF(ISERROR(AD8-AE8),"",IF(AD8=0,"",(AD8-AE8)))</f>
        <v/>
      </c>
      <c r="AG8" s="50" t="str">
        <f aca="false">Data!J32</f>
        <v/>
      </c>
      <c r="AH8" s="48" t="n">
        <v>18.25</v>
      </c>
      <c r="AI8" s="51" t="str">
        <f aca="false">IF(ISERROR(AG8-AH8),"",IF(AG8=0,"",(AG8-AH8)))</f>
        <v/>
      </c>
      <c r="AJ8" s="52" t="str">
        <f aca="false">Data!J33</f>
        <v/>
      </c>
      <c r="AK8" s="48" t="n">
        <v>19.25</v>
      </c>
      <c r="AL8" s="53" t="str">
        <f aca="false">IF(ISERROR(AJ8-AK8),"",IF(AJ8=0,"",(AJ8-AK8)))</f>
        <v/>
      </c>
    </row>
    <row r="9" customFormat="false" ht="14.25" hidden="false" customHeight="false" outlineLevel="0" collapsed="false">
      <c r="A9" s="3"/>
      <c r="B9" s="54"/>
      <c r="C9" s="55"/>
      <c r="D9" s="56"/>
      <c r="E9" s="35"/>
      <c r="F9" s="57"/>
      <c r="G9" s="58"/>
      <c r="H9" s="38"/>
      <c r="I9" s="59"/>
      <c r="J9" s="58"/>
      <c r="K9" s="38"/>
      <c r="L9" s="59"/>
      <c r="M9" s="58"/>
      <c r="N9" s="38"/>
      <c r="O9" s="59"/>
      <c r="P9" s="58"/>
      <c r="Q9" s="38"/>
      <c r="R9" s="59"/>
      <c r="S9" s="58"/>
      <c r="T9" s="38"/>
      <c r="U9" s="59"/>
      <c r="V9" s="58"/>
      <c r="W9" s="38"/>
      <c r="X9" s="59"/>
      <c r="Y9" s="58"/>
      <c r="Z9" s="38"/>
      <c r="AA9" s="59"/>
      <c r="AB9" s="58"/>
      <c r="AC9" s="38"/>
      <c r="AD9" s="59"/>
      <c r="AE9" s="58"/>
      <c r="AF9" s="38"/>
      <c r="AG9" s="59"/>
      <c r="AH9" s="58"/>
      <c r="AI9" s="40"/>
      <c r="AJ9" s="57"/>
      <c r="AK9" s="58"/>
      <c r="AL9" s="42"/>
    </row>
    <row r="10" customFormat="false" ht="14.25" hidden="true" customHeight="true" outlineLevel="0" collapsed="false">
      <c r="A10" s="3"/>
      <c r="B10" s="60" t="n">
        <v>37196</v>
      </c>
      <c r="C10" s="61"/>
      <c r="D10" s="62" t="e">
        <f aca="false">#REF!</f>
        <v>#REF!</v>
      </c>
      <c r="E10" s="63" t="str">
        <f aca="false">IF(ISERROR(C10-D10),"",(C10-D10))</f>
        <v/>
      </c>
      <c r="F10" s="64" t="e">
        <f aca="false">#REF!</f>
        <v>#REF!</v>
      </c>
      <c r="G10" s="65"/>
      <c r="H10" s="66" t="str">
        <f aca="false">IF(ISERROR(F10-G10),"",(F10-G10))</f>
        <v/>
      </c>
      <c r="I10" s="67" t="e">
        <f aca="false">#REF!</f>
        <v>#REF!</v>
      </c>
      <c r="J10" s="65"/>
      <c r="K10" s="66" t="str">
        <f aca="false">IF(ISERROR(I10-J10),"",(I10-J10))</f>
        <v/>
      </c>
      <c r="L10" s="67"/>
      <c r="M10" s="65"/>
      <c r="N10" s="66" t="n">
        <f aca="false">IF(ISERROR(L10-M10),"",(L10-M10))</f>
        <v>0</v>
      </c>
      <c r="O10" s="67"/>
      <c r="P10" s="65"/>
      <c r="Q10" s="66" t="n">
        <f aca="false">IF(ISERROR(O10-P10),"",(O10-P10))</f>
        <v>0</v>
      </c>
      <c r="R10" s="67"/>
      <c r="S10" s="65"/>
      <c r="T10" s="66" t="n">
        <f aca="false">IF(ISERROR(R10-S10),"",(R10-S10))</f>
        <v>0</v>
      </c>
      <c r="U10" s="67" t="e">
        <f aca="false">#REF!</f>
        <v>#REF!</v>
      </c>
      <c r="V10" s="65"/>
      <c r="W10" s="66" t="str">
        <f aca="false">IF(ISERROR(U10-V10),"",(U10-V10))</f>
        <v/>
      </c>
      <c r="X10" s="67" t="e">
        <f aca="false">#REF!</f>
        <v>#REF!</v>
      </c>
      <c r="Y10" s="65"/>
      <c r="Z10" s="66" t="str">
        <f aca="false">IF(ISERROR(X10-Y10),"",(X10-Y10))</f>
        <v/>
      </c>
      <c r="AA10" s="67" t="e">
        <f aca="false">#REF!</f>
        <v>#REF!</v>
      </c>
      <c r="AB10" s="65"/>
      <c r="AC10" s="66" t="str">
        <f aca="false">IF(ISERROR(AA10-AB10),"",(AA10-AB10))</f>
        <v/>
      </c>
      <c r="AD10" s="67" t="e">
        <f aca="false">#REF!</f>
        <v>#REF!</v>
      </c>
      <c r="AE10" s="65"/>
      <c r="AF10" s="66" t="str">
        <f aca="false">IF(ISERROR(AD10-AE10),"",(AD10-AE10))</f>
        <v/>
      </c>
      <c r="AG10" s="67" t="e">
        <f aca="false">#REF!</f>
        <v>#REF!</v>
      </c>
      <c r="AH10" s="65"/>
      <c r="AI10" s="68" t="str">
        <f aca="false">IF(ISERROR(AG10-AH10),"",(AG10-AH10))</f>
        <v/>
      </c>
      <c r="AJ10" s="64" t="e">
        <f aca="false">#REF!</f>
        <v>#REF!</v>
      </c>
      <c r="AK10" s="65"/>
      <c r="AL10" s="69" t="str">
        <f aca="false">IF(ISERROR(AJ10-AK10),"",(AJ10-AK10))</f>
        <v/>
      </c>
    </row>
    <row r="11" customFormat="false" ht="14.25" hidden="false" customHeight="false" outlineLevel="0" collapsed="false">
      <c r="A11" s="3"/>
      <c r="B11" s="70" t="n">
        <v>37226</v>
      </c>
      <c r="C11" s="71" t="n">
        <f aca="false">Data!J218</f>
        <v>2.585</v>
      </c>
      <c r="D11" s="72" t="n">
        <f aca="false">'Forward Peak Curve'!G167</f>
        <v>2.696</v>
      </c>
      <c r="E11" s="73" t="n">
        <f aca="false">IF(ISERROR(C11-D11),"",(C11-D11))</f>
        <v>-0.111</v>
      </c>
      <c r="F11" s="74" t="n">
        <f aca="false">Data!J54</f>
        <v>34.75</v>
      </c>
      <c r="G11" s="75" t="n">
        <f aca="false">'Forward Peak Curve'!G107</f>
        <v>36</v>
      </c>
      <c r="H11" s="27" t="n">
        <f aca="false">IF(ISERROR(F11-G11),"",(F11-G11))</f>
        <v>-1.25</v>
      </c>
      <c r="I11" s="76" t="n">
        <f aca="false">Data!J70</f>
        <v>26.075</v>
      </c>
      <c r="J11" s="75" t="n">
        <f aca="false">'Forward Peak Curve'!G122</f>
        <v>26.6499977111816</v>
      </c>
      <c r="K11" s="27" t="n">
        <f aca="false">IF(ISERROR(I11-J11),"",(I11-J11))</f>
        <v>-0.574997711181602</v>
      </c>
      <c r="L11" s="76" t="str">
        <f aca="false">Data!J174</f>
        <v/>
      </c>
      <c r="M11" s="75" t="n">
        <f aca="false">'Forward Peak Curve'!G62</f>
        <v>28.3000068664551</v>
      </c>
      <c r="N11" s="27" t="str">
        <f aca="false">IF(ISERROR(L11-M11),"",(L11-M11))</f>
        <v/>
      </c>
      <c r="O11" s="76" t="str">
        <f aca="false">Data!J191</f>
        <v/>
      </c>
      <c r="P11" s="75" t="n">
        <f aca="false">'Forward Peak Curve'!G77</f>
        <v>35.6375007629395</v>
      </c>
      <c r="Q11" s="27" t="str">
        <f aca="false">IF(ISERROR(O11-P11),"",(O11-P11))</f>
        <v/>
      </c>
      <c r="R11" s="76" t="str">
        <f aca="false">Data!J208</f>
        <v/>
      </c>
      <c r="S11" s="75" t="n">
        <f aca="false">'Forward Peak Curve'!G92</f>
        <v>38.7999954223633</v>
      </c>
      <c r="T11" s="27" t="str">
        <f aca="false">IF(ISERROR(R11-S11),"",(R11-S11))</f>
        <v/>
      </c>
      <c r="U11" s="76" t="n">
        <f aca="false">Data!J86</f>
        <v>23.2</v>
      </c>
      <c r="V11" s="75" t="n">
        <f aca="false">'Forward Peak Curve'!G2</f>
        <v>24</v>
      </c>
      <c r="W11" s="27" t="n">
        <f aca="false">IF(ISERROR(U11-V11),"",(U11-V11))</f>
        <v>-0.799999999999997</v>
      </c>
      <c r="X11" s="76" t="n">
        <f aca="false">Data!J102</f>
        <v>21.75</v>
      </c>
      <c r="Y11" s="75" t="n">
        <f aca="false">'Forward Peak Curve'!G47</f>
        <v>22.5</v>
      </c>
      <c r="Z11" s="27" t="n">
        <f aca="false">IF(ISERROR(X11-Y11),"",(X11-Y11))</f>
        <v>-0.75</v>
      </c>
      <c r="AA11" s="76" t="n">
        <f aca="false">Data!J118</f>
        <v>21.95</v>
      </c>
      <c r="AB11" s="75" t="n">
        <f aca="false">'Forward Peak Curve'!G32</f>
        <v>22.600004196167</v>
      </c>
      <c r="AC11" s="27" t="n">
        <f aca="false">IF(ISERROR(AA11-AB11),"",(AA11-AB11))</f>
        <v>-0.650004196167</v>
      </c>
      <c r="AD11" s="76" t="str">
        <f aca="false">Data!J154</f>
        <v/>
      </c>
      <c r="AE11" s="75" t="n">
        <f aca="false">'Forward Peak Curve'!G152</f>
        <v>24.7325038909912</v>
      </c>
      <c r="AF11" s="27" t="str">
        <f aca="false">IF(ISERROR(AD11-AE11),"",(AD11-AE11))</f>
        <v/>
      </c>
      <c r="AG11" s="76" t="str">
        <f aca="false">Data!J35</f>
        <v/>
      </c>
      <c r="AH11" s="75" t="n">
        <f aca="false">'Forward Peak Curve'!G17</f>
        <v>22.649995803833</v>
      </c>
      <c r="AI11" s="77" t="str">
        <f aca="false">IF(ISERROR(AG11-AH11),"",(AG11-AH11))</f>
        <v/>
      </c>
      <c r="AJ11" s="74" t="n">
        <f aca="false">Data!J135</f>
        <v>22.5</v>
      </c>
      <c r="AK11" s="75" t="n">
        <f aca="false">'Forward Peak Curve'!G137</f>
        <v>22.8309993743896</v>
      </c>
      <c r="AL11" s="31" t="n">
        <f aca="false">IF(ISERROR(AJ11-AK11),"",(AJ11-AK11))</f>
        <v>-0.330999374389599</v>
      </c>
    </row>
    <row r="12" customFormat="false" ht="14.25" hidden="false" customHeight="false" outlineLevel="0" collapsed="false">
      <c r="A12" s="3"/>
      <c r="B12" s="78"/>
      <c r="C12" s="79"/>
      <c r="D12" s="80"/>
      <c r="E12" s="81"/>
      <c r="F12" s="82"/>
      <c r="G12" s="83"/>
      <c r="H12" s="84"/>
      <c r="I12" s="85"/>
      <c r="J12" s="83"/>
      <c r="K12" s="84"/>
      <c r="L12" s="85"/>
      <c r="M12" s="83"/>
      <c r="N12" s="84"/>
      <c r="O12" s="85"/>
      <c r="P12" s="83"/>
      <c r="Q12" s="84"/>
      <c r="R12" s="85"/>
      <c r="S12" s="83"/>
      <c r="T12" s="84"/>
      <c r="U12" s="85"/>
      <c r="V12" s="83"/>
      <c r="W12" s="84"/>
      <c r="X12" s="85"/>
      <c r="Y12" s="83"/>
      <c r="Z12" s="84"/>
      <c r="AA12" s="85"/>
      <c r="AB12" s="83"/>
      <c r="AC12" s="84"/>
      <c r="AD12" s="85"/>
      <c r="AE12" s="83"/>
      <c r="AF12" s="84"/>
      <c r="AG12" s="85"/>
      <c r="AH12" s="83"/>
      <c r="AI12" s="86"/>
      <c r="AJ12" s="87"/>
      <c r="AK12" s="83"/>
      <c r="AL12" s="88"/>
    </row>
    <row r="13" customFormat="false" ht="14.25" hidden="false" customHeight="false" outlineLevel="0" collapsed="false">
      <c r="A13" s="3"/>
      <c r="B13" s="89" t="s">
        <v>21</v>
      </c>
      <c r="C13" s="55" t="n">
        <f aca="false">AVERAGE(Data!J219:J220)</f>
        <v>2.918125</v>
      </c>
      <c r="D13" s="56" t="n">
        <f aca="false">'Forward Peak Curve'!G168</f>
        <v>2.9585</v>
      </c>
      <c r="E13" s="35" t="n">
        <f aca="false">IF(ISERROR(C13-D13),"",(C13-D13))</f>
        <v>-0.0403750000000001</v>
      </c>
      <c r="F13" s="90" t="n">
        <f aca="false">Data!J55</f>
        <v>42.375</v>
      </c>
      <c r="G13" s="91" t="n">
        <f aca="false">'Forward Peak Curve'!G108</f>
        <v>43.2</v>
      </c>
      <c r="H13" s="38" t="n">
        <f aca="false">IF(ISERROR(F13-G13),"",(F13-G13))</f>
        <v>-0.825000000000003</v>
      </c>
      <c r="I13" s="92" t="n">
        <f aca="false">Data!J71</f>
        <v>29.925</v>
      </c>
      <c r="J13" s="91" t="n">
        <f aca="false">'Forward Peak Curve'!G123</f>
        <v>30.5</v>
      </c>
      <c r="K13" s="38" t="n">
        <f aca="false">IF(ISERROR(I13-J13),"",(I13-J13))</f>
        <v>-0.574999999999999</v>
      </c>
      <c r="L13" s="92" t="str">
        <f aca="false">Data!J175</f>
        <v/>
      </c>
      <c r="M13" s="91" t="n">
        <f aca="false">'Forward Peak Curve'!G63</f>
        <v>33.25</v>
      </c>
      <c r="N13" s="38" t="str">
        <f aca="false">IF(ISERROR(L13-M13),"",(L13-M13))</f>
        <v/>
      </c>
      <c r="O13" s="92" t="n">
        <f aca="false">Data!J192</f>
        <v>41.25</v>
      </c>
      <c r="P13" s="91" t="n">
        <f aca="false">'Forward Peak Curve'!G78</f>
        <v>42</v>
      </c>
      <c r="Q13" s="38" t="n">
        <f aca="false">IF(ISERROR(O13-P13),"",(O13-P13))</f>
        <v>-0.75</v>
      </c>
      <c r="R13" s="92" t="n">
        <f aca="false">Data!J209</f>
        <v>46.5</v>
      </c>
      <c r="S13" s="91" t="n">
        <f aca="false">'Forward Peak Curve'!G93</f>
        <v>47.25</v>
      </c>
      <c r="T13" s="38" t="n">
        <f aca="false">IF(ISERROR(R13-S13),"",(R13-S13))</f>
        <v>-0.75</v>
      </c>
      <c r="U13" s="92" t="n">
        <f aca="false">Data!J87</f>
        <v>26.1</v>
      </c>
      <c r="V13" s="91" t="n">
        <f aca="false">'Forward Peak Curve'!G3</f>
        <v>26.795</v>
      </c>
      <c r="W13" s="38" t="n">
        <f aca="false">IF(ISERROR(U13-V13),"",(U13-V13))</f>
        <v>-0.695</v>
      </c>
      <c r="X13" s="92" t="n">
        <f aca="false">Data!J103</f>
        <v>24</v>
      </c>
      <c r="Y13" s="91" t="n">
        <f aca="false">'Forward Peak Curve'!G48</f>
        <v>24.395</v>
      </c>
      <c r="Z13" s="38" t="n">
        <f aca="false">IF(ISERROR(X13-Y13),"",(X13-Y13))</f>
        <v>-0.395</v>
      </c>
      <c r="AA13" s="92" t="n">
        <f aca="false">Data!J119</f>
        <v>25.65</v>
      </c>
      <c r="AB13" s="91" t="n">
        <f aca="false">'Forward Peak Curve'!G33</f>
        <v>26.545</v>
      </c>
      <c r="AC13" s="38" t="n">
        <f aca="false">IF(ISERROR(AA13-AB13),"",(AA13-AB13))</f>
        <v>-0.895000000000003</v>
      </c>
      <c r="AD13" s="92" t="str">
        <f aca="false">Data!J156</f>
        <v/>
      </c>
      <c r="AE13" s="91" t="n">
        <f aca="false">'Forward Peak Curve'!G153</f>
        <v>28</v>
      </c>
      <c r="AF13" s="38" t="str">
        <f aca="false">IF(ISERROR(AD13-AE13),"",(AD13-AE13))</f>
        <v/>
      </c>
      <c r="AG13" s="92" t="str">
        <f aca="false">Data!J36</f>
        <v/>
      </c>
      <c r="AH13" s="91" t="n">
        <f aca="false">'Forward Peak Curve'!G18</f>
        <v>23.65</v>
      </c>
      <c r="AI13" s="40" t="str">
        <f aca="false">IF(ISERROR(AG13-AH13),"",(AG13-AH13))</f>
        <v/>
      </c>
      <c r="AJ13" s="90" t="n">
        <f aca="false">Data!J136</f>
        <v>24.5</v>
      </c>
      <c r="AK13" s="91" t="n">
        <f aca="false">'Forward Peak Curve'!G138</f>
        <v>24.945</v>
      </c>
      <c r="AL13" s="42" t="n">
        <f aca="false">IF(ISERROR(AJ13-AK13),"",(AJ13-AK13))</f>
        <v>-0.445</v>
      </c>
    </row>
    <row r="14" customFormat="false" ht="14.25" hidden="false" customHeight="false" outlineLevel="0" collapsed="false">
      <c r="A14" s="3"/>
      <c r="B14" s="70" t="s">
        <v>22</v>
      </c>
      <c r="C14" s="71" t="n">
        <f aca="false">D14/$D$20*Data!$J$222</f>
        <v>2.87814890277816</v>
      </c>
      <c r="D14" s="72" t="n">
        <f aca="false">'Forward Peak Curve'!G169</f>
        <v>2.9085</v>
      </c>
      <c r="E14" s="73" t="n">
        <f aca="false">IF(ISERROR(C14-D14),"",(C14-D14))</f>
        <v>-0.0303510972218399</v>
      </c>
      <c r="F14" s="74" t="n">
        <f aca="false">Data!J56</f>
        <v>36.6</v>
      </c>
      <c r="G14" s="75" t="n">
        <f aca="false">'Forward Peak Curve'!G109</f>
        <v>37.1</v>
      </c>
      <c r="H14" s="27" t="n">
        <f aca="false">IF(ISERROR(F14-G14),"",(F14-G14))</f>
        <v>-0.5</v>
      </c>
      <c r="I14" s="76" t="n">
        <f aca="false">Data!J72</f>
        <v>28.35</v>
      </c>
      <c r="J14" s="75" t="n">
        <f aca="false">'Forward Peak Curve'!G124</f>
        <v>28.9</v>
      </c>
      <c r="K14" s="27" t="n">
        <f aca="false">IF(ISERROR(I14-J14),"",(I14-J14))</f>
        <v>-0.549999999999997</v>
      </c>
      <c r="L14" s="76" t="n">
        <f aca="false">Data!J176</f>
        <v>30.4</v>
      </c>
      <c r="M14" s="75" t="n">
        <f aca="false">'Forward Peak Curve'!G64</f>
        <v>30.75</v>
      </c>
      <c r="N14" s="27" t="n">
        <f aca="false">IF(ISERROR(L14-M14),"",(L14-M14))</f>
        <v>-0.350000000000001</v>
      </c>
      <c r="O14" s="76" t="n">
        <f aca="false">Data!J193</f>
        <v>37.85</v>
      </c>
      <c r="P14" s="75" t="n">
        <f aca="false">'Forward Peak Curve'!G79</f>
        <v>38.5</v>
      </c>
      <c r="Q14" s="27" t="n">
        <f aca="false">IF(ISERROR(O14-P14),"",(O14-P14))</f>
        <v>-0.650000000000006</v>
      </c>
      <c r="R14" s="76" t="str">
        <f aca="false">Data!J210</f>
        <v/>
      </c>
      <c r="S14" s="75" t="n">
        <f aca="false">'Forward Peak Curve'!G94</f>
        <v>42</v>
      </c>
      <c r="T14" s="27" t="str">
        <f aca="false">IF(ISERROR(R14-S14),"",(R14-S14))</f>
        <v/>
      </c>
      <c r="U14" s="76" t="str">
        <f aca="false">Data!J88</f>
        <v/>
      </c>
      <c r="V14" s="75" t="n">
        <f aca="false">'Forward Peak Curve'!G4</f>
        <v>25.205</v>
      </c>
      <c r="W14" s="27" t="str">
        <f aca="false">IF(ISERROR(U14-V14),"",(U14-V14))</f>
        <v/>
      </c>
      <c r="X14" s="76" t="str">
        <f aca="false">Data!J104</f>
        <v/>
      </c>
      <c r="Y14" s="75" t="n">
        <f aca="false">'Forward Peak Curve'!G49</f>
        <v>23.555</v>
      </c>
      <c r="Z14" s="27" t="str">
        <f aca="false">IF(ISERROR(X14-Y14),"",(X14-Y14))</f>
        <v/>
      </c>
      <c r="AA14" s="76" t="str">
        <f aca="false">Data!J120</f>
        <v/>
      </c>
      <c r="AB14" s="75" t="n">
        <f aca="false">'Forward Peak Curve'!G34</f>
        <v>24.805</v>
      </c>
      <c r="AC14" s="27" t="str">
        <f aca="false">IF(ISERROR(AA14-AB14),"",(AA14-AB14))</f>
        <v/>
      </c>
      <c r="AD14" s="76" t="str">
        <f aca="false">Data!J157</f>
        <v/>
      </c>
      <c r="AE14" s="75" t="n">
        <f aca="false">'Forward Peak Curve'!G154</f>
        <v>25.9</v>
      </c>
      <c r="AF14" s="27" t="str">
        <f aca="false">IF(ISERROR(AD14-AE14),"",(AD14-AE14))</f>
        <v/>
      </c>
      <c r="AG14" s="76" t="str">
        <f aca="false">Data!J37</f>
        <v/>
      </c>
      <c r="AH14" s="75" t="n">
        <f aca="false">'Forward Peak Curve'!G19</f>
        <v>22.7</v>
      </c>
      <c r="AI14" s="77" t="str">
        <f aca="false">IF(ISERROR(AG14-AH14),"",(AG14-AH14))</f>
        <v/>
      </c>
      <c r="AJ14" s="74" t="n">
        <f aca="false">Data!J137</f>
        <v>24.35</v>
      </c>
      <c r="AK14" s="75" t="n">
        <f aca="false">'Forward Peak Curve'!G139</f>
        <v>24.6</v>
      </c>
      <c r="AL14" s="31" t="n">
        <f aca="false">IF(ISERROR(AJ14-AK14),"",(AJ14-AK14))</f>
        <v>-0.25</v>
      </c>
    </row>
    <row r="15" customFormat="false" ht="14.25" hidden="false" customHeight="false" outlineLevel="0" collapsed="false">
      <c r="A15" s="3"/>
      <c r="B15" s="89" t="n">
        <v>37377</v>
      </c>
      <c r="C15" s="55" t="n">
        <f aca="false">D15/$D$20*Data!$J$222</f>
        <v>2.88260194388612</v>
      </c>
      <c r="D15" s="56" t="n">
        <f aca="false">'Forward Peak Curve'!G170</f>
        <v>2.913</v>
      </c>
      <c r="E15" s="35" t="n">
        <f aca="false">IF(ISERROR(C15-D15),"",(C15-D15))</f>
        <v>-0.0303980561138797</v>
      </c>
      <c r="F15" s="90" t="n">
        <f aca="false">Data!J57</f>
        <v>37.85</v>
      </c>
      <c r="G15" s="91" t="n">
        <f aca="false">'Forward Peak Curve'!G110</f>
        <v>38.5</v>
      </c>
      <c r="H15" s="38" t="n">
        <f aca="false">IF(ISERROR(F15-G15),"",(F15-G15))</f>
        <v>-0.649999999999999</v>
      </c>
      <c r="I15" s="92" t="n">
        <f aca="false">Data!J73</f>
        <v>31.2</v>
      </c>
      <c r="J15" s="91" t="n">
        <f aca="false">'Forward Peak Curve'!G125</f>
        <v>31.75</v>
      </c>
      <c r="K15" s="38" t="n">
        <f aca="false">IF(ISERROR(I15-J15),"",(I15-J15))</f>
        <v>-0.550000000000001</v>
      </c>
      <c r="L15" s="92" t="str">
        <f aca="false">Data!J177</f>
        <v/>
      </c>
      <c r="M15" s="91" t="n">
        <f aca="false">'Forward Peak Curve'!G65</f>
        <v>31.75</v>
      </c>
      <c r="N15" s="38" t="str">
        <f aca="false">IF(ISERROR(L15-M15),"",(L15-M15))</f>
        <v/>
      </c>
      <c r="O15" s="92" t="str">
        <f aca="false">Data!J194</f>
        <v/>
      </c>
      <c r="P15" s="91" t="n">
        <f aca="false">'Forward Peak Curve'!G80</f>
        <v>39.25</v>
      </c>
      <c r="Q15" s="38" t="str">
        <f aca="false">IF(ISERROR(O15-P15),"",(O15-P15))</f>
        <v/>
      </c>
      <c r="R15" s="92" t="str">
        <f aca="false">Data!J211</f>
        <v/>
      </c>
      <c r="S15" s="91" t="n">
        <f aca="false">'Forward Peak Curve'!G95</f>
        <v>47</v>
      </c>
      <c r="T15" s="38" t="str">
        <f aca="false">IF(ISERROR(R15-S15),"",(R15-S15))</f>
        <v/>
      </c>
      <c r="U15" s="92" t="str">
        <f aca="false">Data!J89</f>
        <v/>
      </c>
      <c r="V15" s="91" t="n">
        <f aca="false">'Forward Peak Curve'!G5</f>
        <v>26.95</v>
      </c>
      <c r="W15" s="38" t="str">
        <f aca="false">IF(ISERROR(U15-V15),"",(U15-V15))</f>
        <v/>
      </c>
      <c r="X15" s="92" t="str">
        <f aca="false">Data!J105</f>
        <v/>
      </c>
      <c r="Y15" s="91" t="n">
        <f aca="false">'Forward Peak Curve'!G50</f>
        <v>25.25</v>
      </c>
      <c r="Z15" s="38" t="str">
        <f aca="false">IF(ISERROR(X15-Y15),"",(X15-Y15))</f>
        <v/>
      </c>
      <c r="AA15" s="92" t="str">
        <f aca="false">Data!J121</f>
        <v/>
      </c>
      <c r="AB15" s="91" t="n">
        <f aca="false">'Forward Peak Curve'!G35</f>
        <v>26.8</v>
      </c>
      <c r="AC15" s="38" t="str">
        <f aca="false">IF(ISERROR(AA15-AB15),"",(AA15-AB15))</f>
        <v/>
      </c>
      <c r="AD15" s="92" t="str">
        <f aca="false">Data!J158</f>
        <v/>
      </c>
      <c r="AE15" s="91" t="n">
        <f aca="false">'Forward Peak Curve'!G155</f>
        <v>28.45</v>
      </c>
      <c r="AF15" s="38" t="str">
        <f aca="false">IF(ISERROR(AD15-AE15),"",(AD15-AE15))</f>
        <v/>
      </c>
      <c r="AG15" s="92" t="str">
        <f aca="false">Data!J38</f>
        <v/>
      </c>
      <c r="AH15" s="91" t="n">
        <f aca="false">'Forward Peak Curve'!G20</f>
        <v>25.1</v>
      </c>
      <c r="AI15" s="40" t="str">
        <f aca="false">IF(ISERROR(AG15-AH15),"",(AG15-AH15))</f>
        <v/>
      </c>
      <c r="AJ15" s="90" t="n">
        <f aca="false">Data!J138</f>
        <v>26.5</v>
      </c>
      <c r="AK15" s="91" t="n">
        <f aca="false">'Forward Peak Curve'!G140</f>
        <v>26.795</v>
      </c>
      <c r="AL15" s="42" t="n">
        <f aca="false">IF(ISERROR(AJ15-AK15),"",(AJ15-AK15))</f>
        <v>-0.295000000000002</v>
      </c>
    </row>
    <row r="16" customFormat="false" ht="14.25" hidden="false" customHeight="false" outlineLevel="0" collapsed="false">
      <c r="A16" s="3"/>
      <c r="B16" s="70" t="n">
        <v>37408</v>
      </c>
      <c r="C16" s="71" t="n">
        <f aca="false">D16/$D$20*Data!$J$222</f>
        <v>2.92218453151243</v>
      </c>
      <c r="D16" s="72" t="n">
        <f aca="false">'Forward Peak Curve'!G171</f>
        <v>2.953</v>
      </c>
      <c r="E16" s="73" t="n">
        <f aca="false">IF(ISERROR(C16-D16),"",(C16-D16))</f>
        <v>-0.0308154684875683</v>
      </c>
      <c r="F16" s="74" t="n">
        <f aca="false">Data!J58</f>
        <v>43.1</v>
      </c>
      <c r="G16" s="75" t="n">
        <f aca="false">'Forward Peak Curve'!G111</f>
        <v>44</v>
      </c>
      <c r="H16" s="27" t="n">
        <f aca="false">IF(ISERROR(F16-G16),"",(F16-G16))</f>
        <v>-0.899999999999999</v>
      </c>
      <c r="I16" s="76" t="n">
        <f aca="false">Data!J74</f>
        <v>41</v>
      </c>
      <c r="J16" s="75" t="n">
        <f aca="false">'Forward Peak Curve'!G126</f>
        <v>41.75</v>
      </c>
      <c r="K16" s="27" t="n">
        <f aca="false">IF(ISERROR(I16-J16),"",(I16-J16))</f>
        <v>-0.75</v>
      </c>
      <c r="L16" s="76" t="n">
        <f aca="false">Data!J178</f>
        <v>41.2</v>
      </c>
      <c r="M16" s="75" t="n">
        <f aca="false">'Forward Peak Curve'!G66</f>
        <v>41.75</v>
      </c>
      <c r="N16" s="27" t="n">
        <f aca="false">IF(ISERROR(L16-M16),"",(L16-M16))</f>
        <v>-0.549999999999997</v>
      </c>
      <c r="O16" s="76" t="str">
        <f aca="false">Data!J195</f>
        <v/>
      </c>
      <c r="P16" s="75" t="n">
        <f aca="false">'Forward Peak Curve'!G81</f>
        <v>51</v>
      </c>
      <c r="Q16" s="27" t="str">
        <f aca="false">IF(ISERROR(O16-P16),"",(O16-P16))</f>
        <v/>
      </c>
      <c r="R16" s="76" t="str">
        <f aca="false">Data!J212</f>
        <v/>
      </c>
      <c r="S16" s="75" t="n">
        <f aca="false">'Forward Peak Curve'!G96</f>
        <v>58.5</v>
      </c>
      <c r="T16" s="27" t="str">
        <f aca="false">IF(ISERROR(R16-S16),"",(R16-S16))</f>
        <v/>
      </c>
      <c r="U16" s="76" t="str">
        <f aca="false">Data!J90</f>
        <v/>
      </c>
      <c r="V16" s="75" t="n">
        <f aca="false">'Forward Peak Curve'!G6</f>
        <v>36.205</v>
      </c>
      <c r="W16" s="27" t="str">
        <f aca="false">IF(ISERROR(U16-V16),"",(U16-V16))</f>
        <v/>
      </c>
      <c r="X16" s="76" t="str">
        <f aca="false">Data!J106</f>
        <v/>
      </c>
      <c r="Y16" s="75" t="n">
        <f aca="false">'Forward Peak Curve'!G51</f>
        <v>33.705</v>
      </c>
      <c r="Z16" s="27" t="str">
        <f aca="false">IF(ISERROR(X16-Y16),"",(X16-Y16))</f>
        <v/>
      </c>
      <c r="AA16" s="76" t="str">
        <f aca="false">Data!J122</f>
        <v/>
      </c>
      <c r="AB16" s="75" t="n">
        <f aca="false">'Forward Peak Curve'!G36</f>
        <v>35.255</v>
      </c>
      <c r="AC16" s="27" t="str">
        <f aca="false">IF(ISERROR(AA16-AB16),"",(AA16-AB16))</f>
        <v/>
      </c>
      <c r="AD16" s="76" t="str">
        <f aca="false">Data!J159</f>
        <v/>
      </c>
      <c r="AE16" s="75" t="n">
        <f aca="false">'Forward Peak Curve'!G156</f>
        <v>37.2</v>
      </c>
      <c r="AF16" s="27" t="str">
        <f aca="false">IF(ISERROR(AD16-AE16),"",(AD16-AE16))</f>
        <v/>
      </c>
      <c r="AG16" s="76" t="str">
        <f aca="false">Data!J39</f>
        <v/>
      </c>
      <c r="AH16" s="75" t="n">
        <f aca="false">'Forward Peak Curve'!G21</f>
        <v>32.2</v>
      </c>
      <c r="AI16" s="77" t="str">
        <f aca="false">IF(ISERROR(AG16-AH16),"",(AG16-AH16))</f>
        <v/>
      </c>
      <c r="AJ16" s="74" t="n">
        <f aca="false">Data!J139</f>
        <v>30.15</v>
      </c>
      <c r="AK16" s="75" t="n">
        <f aca="false">'Forward Peak Curve'!G141</f>
        <v>30.45</v>
      </c>
      <c r="AL16" s="31" t="n">
        <f aca="false">IF(ISERROR(AJ16-AK16),"",(AJ16-AK16))</f>
        <v>-0.300000000000001</v>
      </c>
    </row>
    <row r="17" customFormat="false" ht="14.25" hidden="false" customHeight="false" outlineLevel="0" collapsed="false">
      <c r="B17" s="93" t="s">
        <v>23</v>
      </c>
      <c r="C17" s="94" t="n">
        <f aca="false">D17/$D$20*Data!$J$222</f>
        <v>2.97512624246262</v>
      </c>
      <c r="D17" s="95" t="n">
        <f aca="false">'Forward Peak Curve'!G172</f>
        <v>3.0065</v>
      </c>
      <c r="E17" s="35" t="n">
        <f aca="false">IF(ISERROR(C17-D17),"",(C17-D17))</f>
        <v>-0.0313737575373771</v>
      </c>
      <c r="F17" s="96" t="n">
        <f aca="false">Data!J59</f>
        <v>53.65</v>
      </c>
      <c r="G17" s="97" t="n">
        <f aca="false">'Forward Peak Curve'!G112</f>
        <v>54.25</v>
      </c>
      <c r="H17" s="38" t="n">
        <f aca="false">IF(ISERROR(F17-G17),"",(F17-G17))</f>
        <v>-0.600000000000001</v>
      </c>
      <c r="I17" s="98" t="n">
        <f aca="false">Data!J75</f>
        <v>53</v>
      </c>
      <c r="J17" s="97" t="n">
        <f aca="false">'Forward Peak Curve'!G127</f>
        <v>53.5</v>
      </c>
      <c r="K17" s="38" t="n">
        <f aca="false">IF(ISERROR(I17-J17),"",(I17-J17))</f>
        <v>-0.5</v>
      </c>
      <c r="L17" s="98" t="n">
        <f aca="false">Data!J179</f>
        <v>53.25</v>
      </c>
      <c r="M17" s="97" t="n">
        <f aca="false">'Forward Peak Curve'!G67</f>
        <v>53.75</v>
      </c>
      <c r="N17" s="38" t="n">
        <f aca="false">IF(ISERROR(L17-M17),"",(L17-M17))</f>
        <v>-0.5</v>
      </c>
      <c r="O17" s="98" t="str">
        <f aca="false">Data!J196</f>
        <v/>
      </c>
      <c r="P17" s="97" t="n">
        <f aca="false">'Forward Peak Curve'!G82</f>
        <v>70.5</v>
      </c>
      <c r="Q17" s="38" t="str">
        <f aca="false">IF(ISERROR(O17-P17),"",(O17-P17))</f>
        <v/>
      </c>
      <c r="R17" s="98" t="str">
        <f aca="false">Data!J213</f>
        <v/>
      </c>
      <c r="S17" s="97" t="n">
        <f aca="false">'Forward Peak Curve'!G97</f>
        <v>78.5</v>
      </c>
      <c r="T17" s="38" t="str">
        <f aca="false">IF(ISERROR(R17-S17),"",(R17-S17))</f>
        <v/>
      </c>
      <c r="U17" s="98" t="str">
        <f aca="false">Data!J91</f>
        <v/>
      </c>
      <c r="V17" s="97" t="n">
        <f aca="false">'Forward Peak Curve'!G7</f>
        <v>46.51</v>
      </c>
      <c r="W17" s="38" t="str">
        <f aca="false">IF(ISERROR(U17-V17),"",(U17-V17))</f>
        <v/>
      </c>
      <c r="X17" s="98" t="str">
        <f aca="false">Data!J107</f>
        <v/>
      </c>
      <c r="Y17" s="97" t="n">
        <f aca="false">'Forward Peak Curve'!G52</f>
        <v>44</v>
      </c>
      <c r="Z17" s="38" t="str">
        <f aca="false">IF(ISERROR(X17-Y17),"",(X17-Y17))</f>
        <v/>
      </c>
      <c r="AA17" s="98" t="str">
        <f aca="false">Data!J123</f>
        <v/>
      </c>
      <c r="AB17" s="97" t="n">
        <f aca="false">'Forward Peak Curve'!G37</f>
        <v>45.46</v>
      </c>
      <c r="AC17" s="38" t="str">
        <f aca="false">IF(ISERROR(AA17-AB17),"",(AA17-AB17))</f>
        <v/>
      </c>
      <c r="AD17" s="98" t="str">
        <f aca="false">Data!J160</f>
        <v/>
      </c>
      <c r="AE17" s="97" t="n">
        <f aca="false">'Forward Peak Curve'!G157</f>
        <v>49.55</v>
      </c>
      <c r="AF17" s="38" t="str">
        <f aca="false">IF(ISERROR(AD17-AE17),"",(AD17-AE17))</f>
        <v/>
      </c>
      <c r="AG17" s="98" t="str">
        <f aca="false">Data!J40</f>
        <v/>
      </c>
      <c r="AH17" s="97" t="n">
        <f aca="false">'Forward Peak Curve'!G22</f>
        <v>41.002</v>
      </c>
      <c r="AI17" s="40" t="str">
        <f aca="false">IF(ISERROR(AG17-AH17),"",(AG17-AH17))</f>
        <v/>
      </c>
      <c r="AJ17" s="96" t="n">
        <f aca="false">Data!J140</f>
        <v>38.05</v>
      </c>
      <c r="AK17" s="97" t="n">
        <f aca="false">'Forward Peak Curve'!G142</f>
        <v>38.35</v>
      </c>
      <c r="AL17" s="42" t="n">
        <f aca="false">IF(ISERROR(AJ17-AK17),"",(AJ17-AK17))</f>
        <v>-0.300000000000004</v>
      </c>
    </row>
    <row r="18" customFormat="false" ht="14.25" hidden="false" customHeight="false" outlineLevel="0" collapsed="false">
      <c r="B18" s="70" t="n">
        <v>37500</v>
      </c>
      <c r="C18" s="71" t="n">
        <f aca="false">D18/$D$20*Data!$J$222</f>
        <v>2.99442275393045</v>
      </c>
      <c r="D18" s="72" t="n">
        <f aca="false">'Forward Peak Curve'!G173</f>
        <v>3.026</v>
      </c>
      <c r="E18" s="73" t="n">
        <f aca="false">IF(ISERROR(C18-D18),"",(C18-D18))</f>
        <v>-0.0315772460695505</v>
      </c>
      <c r="F18" s="74" t="n">
        <f aca="false">Data!J60</f>
        <v>36.55</v>
      </c>
      <c r="G18" s="75" t="n">
        <f aca="false">'Forward Peak Curve'!G113</f>
        <v>37.1</v>
      </c>
      <c r="H18" s="27" t="n">
        <f aca="false">IF(ISERROR(F18-G18),"",(F18-G18))</f>
        <v>-0.550000000000004</v>
      </c>
      <c r="I18" s="76" t="n">
        <f aca="false">Data!J76</f>
        <v>27.95</v>
      </c>
      <c r="J18" s="75" t="n">
        <f aca="false">'Forward Peak Curve'!G128</f>
        <v>28.5</v>
      </c>
      <c r="K18" s="27" t="n">
        <f aca="false">IF(ISERROR(I18-J18),"",(I18-J18))</f>
        <v>-0.550000000000001</v>
      </c>
      <c r="L18" s="76" t="n">
        <f aca="false">Data!J180</f>
        <v>30.55</v>
      </c>
      <c r="M18" s="75" t="n">
        <f aca="false">'Forward Peak Curve'!G68</f>
        <v>31</v>
      </c>
      <c r="N18" s="27" t="n">
        <f aca="false">IF(ISERROR(L18-M18),"",(L18-M18))</f>
        <v>-0.449999999999999</v>
      </c>
      <c r="O18" s="76" t="n">
        <f aca="false">Data!J197</f>
        <v>38.2</v>
      </c>
      <c r="P18" s="75" t="n">
        <f aca="false">'Forward Peak Curve'!G83</f>
        <v>38.5</v>
      </c>
      <c r="Q18" s="27" t="n">
        <f aca="false">IF(ISERROR(O18-P18),"",(O18-P18))</f>
        <v>-0.299999999999997</v>
      </c>
      <c r="R18" s="76" t="str">
        <f aca="false">Data!J214</f>
        <v/>
      </c>
      <c r="S18" s="75" t="n">
        <f aca="false">'Forward Peak Curve'!G98</f>
        <v>43</v>
      </c>
      <c r="T18" s="27" t="str">
        <f aca="false">IF(ISERROR(R18-S18),"",(R18-S18))</f>
        <v/>
      </c>
      <c r="U18" s="76" t="str">
        <f aca="false">Data!J92</f>
        <v/>
      </c>
      <c r="V18" s="75" t="n">
        <f aca="false">'Forward Peak Curve'!G8</f>
        <v>25.4</v>
      </c>
      <c r="W18" s="27" t="str">
        <f aca="false">IF(ISERROR(U18-V18),"",(U18-V18))</f>
        <v/>
      </c>
      <c r="X18" s="76" t="str">
        <f aca="false">Data!J108</f>
        <v/>
      </c>
      <c r="Y18" s="75" t="n">
        <f aca="false">'Forward Peak Curve'!G53</f>
        <v>23.3</v>
      </c>
      <c r="Z18" s="27" t="str">
        <f aca="false">IF(ISERROR(X18-Y18),"",(X18-Y18))</f>
        <v/>
      </c>
      <c r="AA18" s="76" t="str">
        <f aca="false">Data!J124</f>
        <v/>
      </c>
      <c r="AB18" s="75" t="n">
        <f aca="false">'Forward Peak Curve'!G38</f>
        <v>24.75</v>
      </c>
      <c r="AC18" s="27" t="str">
        <f aca="false">IF(ISERROR(AA18-AB18),"",(AA18-AB18))</f>
        <v/>
      </c>
      <c r="AD18" s="76" t="str">
        <f aca="false">Data!J161</f>
        <v/>
      </c>
      <c r="AE18" s="75" t="n">
        <f aca="false">'Forward Peak Curve'!G158</f>
        <v>26.6</v>
      </c>
      <c r="AF18" s="27" t="str">
        <f aca="false">IF(ISERROR(AD18-AE18),"",(AD18-AE18))</f>
        <v/>
      </c>
      <c r="AG18" s="76" t="str">
        <f aca="false">Data!J41</f>
        <v/>
      </c>
      <c r="AH18" s="75" t="n">
        <f aca="false">'Forward Peak Curve'!G23</f>
        <v>22.75</v>
      </c>
      <c r="AI18" s="77" t="str">
        <f aca="false">IF(ISERROR(AG18-AH18),"",(AG18-AH18))</f>
        <v/>
      </c>
      <c r="AJ18" s="74" t="n">
        <f aca="false">Data!J141</f>
        <v>27.2</v>
      </c>
      <c r="AK18" s="75" t="n">
        <f aca="false">'Forward Peak Curve'!G143</f>
        <v>27.5</v>
      </c>
      <c r="AL18" s="31" t="n">
        <f aca="false">IF(ISERROR(AJ18-AK18),"",(AJ18-AK18))</f>
        <v>-0.300000000000001</v>
      </c>
    </row>
    <row r="19" customFormat="false" ht="15" hidden="false" customHeight="false" outlineLevel="0" collapsed="false">
      <c r="B19" s="89" t="s">
        <v>24</v>
      </c>
      <c r="C19" s="55" t="n">
        <f aca="false">D19/$D$20*Data!$J$222</f>
        <v>3.19299540185578</v>
      </c>
      <c r="D19" s="56" t="n">
        <f aca="false">'Forward Peak Curve'!G174</f>
        <v>3.22666666666667</v>
      </c>
      <c r="E19" s="35" t="n">
        <f aca="false">IF(ISERROR(C19-D19),"",(C19-D19))</f>
        <v>-0.0336712648108883</v>
      </c>
      <c r="F19" s="90" t="n">
        <f aca="false">Data!J61</f>
        <v>36.55</v>
      </c>
      <c r="G19" s="91" t="n">
        <f aca="false">'Forward Peak Curve'!G114</f>
        <v>37.25</v>
      </c>
      <c r="H19" s="38" t="n">
        <f aca="false">IF(ISERROR(F19-G19),"",(F19-G19))</f>
        <v>-0.700000000000003</v>
      </c>
      <c r="I19" s="92" t="n">
        <f aca="false">Data!J77</f>
        <v>27.95</v>
      </c>
      <c r="J19" s="91" t="n">
        <f aca="false">'Forward Peak Curve'!G129</f>
        <v>28.5</v>
      </c>
      <c r="K19" s="38" t="n">
        <f aca="false">IF(ISERROR(I19-J19),"",(I19-J19))</f>
        <v>-0.550000000000001</v>
      </c>
      <c r="L19" s="92" t="n">
        <f aca="false">Data!J181</f>
        <v>30.5</v>
      </c>
      <c r="M19" s="91" t="n">
        <f aca="false">'Forward Peak Curve'!G69</f>
        <v>31</v>
      </c>
      <c r="N19" s="38" t="n">
        <f aca="false">IF(ISERROR(L19-M19),"",(L19-M19))</f>
        <v>-0.5</v>
      </c>
      <c r="O19" s="92" t="n">
        <f aca="false">Data!J198</f>
        <v>38.2</v>
      </c>
      <c r="P19" s="91" t="n">
        <f aca="false">'Forward Peak Curve'!G84</f>
        <v>38.5</v>
      </c>
      <c r="Q19" s="38" t="n">
        <f aca="false">IF(ISERROR(O19-P19),"",(O19-P19))</f>
        <v>-0.299999999999997</v>
      </c>
      <c r="R19" s="92" t="str">
        <f aca="false">Data!J215</f>
        <v/>
      </c>
      <c r="S19" s="91" t="n">
        <f aca="false">'Forward Peak Curve'!G99</f>
        <v>43</v>
      </c>
      <c r="T19" s="38" t="str">
        <f aca="false">IF(ISERROR(R19-S19),"",(R19-S19))</f>
        <v/>
      </c>
      <c r="U19" s="92" t="str">
        <f aca="false">Data!J93</f>
        <v/>
      </c>
      <c r="V19" s="91" t="n">
        <f aca="false">'Forward Peak Curve'!G9</f>
        <v>25.85</v>
      </c>
      <c r="W19" s="38" t="str">
        <f aca="false">IF(ISERROR(U19-V19),"",(U19-V19))</f>
        <v/>
      </c>
      <c r="X19" s="92" t="str">
        <f aca="false">Data!J109</f>
        <v/>
      </c>
      <c r="Y19" s="91" t="n">
        <f aca="false">'Forward Peak Curve'!G54</f>
        <v>23.7</v>
      </c>
      <c r="Z19" s="38" t="str">
        <f aca="false">IF(ISERROR(X19-Y19),"",(X19-Y19))</f>
        <v/>
      </c>
      <c r="AA19" s="92" t="str">
        <f aca="false">Data!J125</f>
        <v/>
      </c>
      <c r="AB19" s="91" t="n">
        <f aca="false">'Forward Peak Curve'!G39</f>
        <v>25.35</v>
      </c>
      <c r="AC19" s="38" t="str">
        <f aca="false">IF(ISERROR(AA19-AB19),"",(AA19-AB19))</f>
        <v/>
      </c>
      <c r="AD19" s="92" t="str">
        <f aca="false">Data!J162</f>
        <v/>
      </c>
      <c r="AE19" s="91" t="n">
        <f aca="false">'Forward Peak Curve'!G159</f>
        <v>27.1</v>
      </c>
      <c r="AF19" s="38" t="str">
        <f aca="false">IF(ISERROR(AD19-AE19),"",(AD19-AE19))</f>
        <v/>
      </c>
      <c r="AG19" s="92" t="str">
        <f aca="false">Data!J42</f>
        <v/>
      </c>
      <c r="AH19" s="91" t="n">
        <f aca="false">'Forward Peak Curve'!G24</f>
        <v>24</v>
      </c>
      <c r="AI19" s="40" t="str">
        <f aca="false">IF(ISERROR(AG19-AH19),"",(AG19-AH19))</f>
        <v/>
      </c>
      <c r="AJ19" s="90" t="n">
        <f aca="false">Data!J142</f>
        <v>26.3</v>
      </c>
      <c r="AK19" s="91" t="n">
        <f aca="false">'Forward Peak Curve'!G144</f>
        <v>26.5466666666667</v>
      </c>
      <c r="AL19" s="42" t="n">
        <f aca="false">IF(ISERROR(AJ19-AK19),"",(AJ19-AK19))</f>
        <v>-0.246666666666666</v>
      </c>
    </row>
    <row r="20" customFormat="false" ht="15" hidden="false" customHeight="false" outlineLevel="0" collapsed="false">
      <c r="B20" s="99" t="s">
        <v>25</v>
      </c>
      <c r="C20" s="100" t="n">
        <f aca="false">Data!J222</f>
        <v>2.995</v>
      </c>
      <c r="D20" s="101" t="n">
        <f aca="false">(D13*2+D14*2+D15+D16+D17*2+D18+D19*3)/12</f>
        <v>3.02658333333333</v>
      </c>
      <c r="E20" s="102" t="n">
        <f aca="false">IF(ISERROR(C20-D20),"",(C20-D20))</f>
        <v>-0.0315833333333333</v>
      </c>
      <c r="F20" s="103" t="n">
        <f aca="false">IF(ISERROR(Data!G61),"",Data!G61)</f>
        <v>41.0943137254902</v>
      </c>
      <c r="G20" s="104" t="n">
        <f aca="false">(G13*672+G14*688+G15*352+G16*320+G17*704+G18*320+G19*1024)/4080</f>
        <v>41.7635294117647</v>
      </c>
      <c r="H20" s="105" t="n">
        <f aca="false">IF(ISERROR(F20-G20),"",(F20-G20))</f>
        <v>-0.669215686274512</v>
      </c>
      <c r="I20" s="106" t="n">
        <f aca="false">IF(ISERROR(Data!G77),"",Data!G77)</f>
        <v>33.9690196078431</v>
      </c>
      <c r="J20" s="104" t="n">
        <f aca="false">(J13*672+J14*688+J15*352+J16*320+J17*704+J18*320+J19*1024)/4080</f>
        <v>34.5301960784314</v>
      </c>
      <c r="K20" s="105" t="n">
        <f aca="false">IF(ISERROR(I20-J20),"",(I20-J20))</f>
        <v>-0.561176470588237</v>
      </c>
      <c r="L20" s="106" t="str">
        <f aca="false">IF(ISERROR(Data!G181),"",Data!G181)</f>
        <v/>
      </c>
      <c r="M20" s="104" t="n">
        <f aca="false">(M13*672+M14*688+M15*352+M16*320+M17*704+M18*320+M19*1024)/4080</f>
        <v>36.1617647058824</v>
      </c>
      <c r="N20" s="105" t="str">
        <f aca="false">IF(ISERROR(L20-M20),"",(L20-M20))</f>
        <v/>
      </c>
      <c r="O20" s="106" t="str">
        <f aca="false">IF(ISERROR(Data!G198),"",Data!G198)</f>
        <v/>
      </c>
      <c r="P20" s="104" t="n">
        <f aca="false">(P13*672+P14*688+P15*352+P16*320+P17*704+P18*320+P19*1024)/4080</f>
        <v>45.643137254902</v>
      </c>
      <c r="Q20" s="105" t="str">
        <f aca="false">IF(ISERROR(O20-P20),"",(O20-P20))</f>
        <v/>
      </c>
      <c r="R20" s="106" t="str">
        <f aca="false">IF(ISERROR(Data!G215),"",Data!G215)</f>
        <v/>
      </c>
      <c r="S20" s="104" t="n">
        <f aca="false">(S13*672+S14*688+S15*352+S16*320+S17*704+S18*320+S19*1024)/4080</f>
        <v>51.2176470588235</v>
      </c>
      <c r="T20" s="105" t="str">
        <f aca="false">IF(ISERROR(R20-S20),"",(R20-S20))</f>
        <v/>
      </c>
      <c r="U20" s="106" t="str">
        <f aca="false">IF(ISERROR(Data!G93),"",Data!G93)</f>
        <v/>
      </c>
      <c r="V20" s="104" t="n">
        <f aca="false">(V13*672+V14*688+V15*352+V16*320+V17*704+V18*320+V19*1024)/4080</f>
        <v>30.3335098039216</v>
      </c>
      <c r="W20" s="105" t="str">
        <f aca="false">IF(ISERROR(U20-V20),"",(U20-V20))</f>
        <v/>
      </c>
      <c r="X20" s="106" t="str">
        <f aca="false">IF(ISERROR(Data!G109),"",Data!G109)</f>
        <v/>
      </c>
      <c r="Y20" s="104" t="n">
        <f aca="false">(Y13*672+Y14*688+Y15*352+Y16*320+Y17*704+Y18*320+Y19*1024)/4080</f>
        <v>28.1798235294118</v>
      </c>
      <c r="Z20" s="105" t="str">
        <f aca="false">IF(ISERROR(X20-Y20),"",(X20-Y20))</f>
        <v/>
      </c>
      <c r="AA20" s="106" t="str">
        <f aca="false">IF(ISERROR(Data!G125),"",Data!G125)</f>
        <v/>
      </c>
      <c r="AB20" s="104" t="n">
        <f aca="false">(AB13*672+AB14*688+AB15*352+AB16*320+AB17*704+AB18*320+AB19*1024)/4080</f>
        <v>29.7797843137255</v>
      </c>
      <c r="AC20" s="105" t="str">
        <f aca="false">IF(ISERROR(AA20-AB20),"",(AA20-AB20))</f>
        <v/>
      </c>
      <c r="AD20" s="106" t="str">
        <f aca="false">IF(ISERROR(Data!G162),"",Data!G162)</f>
        <v/>
      </c>
      <c r="AE20" s="104" t="n">
        <f aca="false">(AE13*672+AE14*688+AE15*352+AE16*320+AE17*704+AE18*320+AE19*1024)/4080</f>
        <v>31.7890196078431</v>
      </c>
      <c r="AF20" s="105" t="str">
        <f aca="false">IF(ISERROR(AD20-AE20),"",(AD20-AE20))</f>
        <v/>
      </c>
      <c r="AG20" s="106" t="str">
        <f aca="false">IF(ISERROR(Data!G42),"",Data!G42)</f>
        <v/>
      </c>
      <c r="AH20" s="104" t="n">
        <f aca="false">(AH13*672+AH14*688+AH15*352+AH16*320+AH17*704+AH18*320+AH19*1024)/4080</f>
        <v>27.2968156862745</v>
      </c>
      <c r="AI20" s="107" t="str">
        <f aca="false">IF(ISERROR(AG20-AH20),"",(AG20-AH20))</f>
        <v/>
      </c>
      <c r="AJ20" s="103" t="n">
        <f aca="false">IF(ISERROR(Data!G142),"",Data!G142)</f>
        <v>28.0919607843137</v>
      </c>
      <c r="AK20" s="104" t="n">
        <f aca="false">(AK13*672+AK14*688+AK15*352+AK16*320+AK17*704+AK18*320+AK19*1024)/4080</f>
        <v>28.3935947712418</v>
      </c>
      <c r="AL20" s="108" t="n">
        <f aca="false">IF(ISERROR(AJ20-AK20),"",(AJ20-AK20))</f>
        <v>-0.301633986928103</v>
      </c>
    </row>
    <row r="21" customFormat="false" ht="14.25" hidden="false" customHeight="false" outlineLevel="0" collapsed="false">
      <c r="B21" s="89" t="s">
        <v>26</v>
      </c>
      <c r="C21" s="55" t="n">
        <f aca="false">D21/$D$28*Data!$J$223</f>
        <v>3.45717801517572</v>
      </c>
      <c r="D21" s="56" t="n">
        <f aca="false">'Forward Peak Curve'!G175</f>
        <v>3.474</v>
      </c>
      <c r="E21" s="35" t="n">
        <f aca="false">IF(ISERROR(C21-D21),"",(C21-D21))</f>
        <v>-0.0168219848242814</v>
      </c>
      <c r="F21" s="90" t="str">
        <f aca="false">Data!J63</f>
        <v/>
      </c>
      <c r="G21" s="91" t="n">
        <f aca="false">'Forward Peak Curve'!G115</f>
        <v>43.5</v>
      </c>
      <c r="H21" s="38" t="str">
        <f aca="false">IF(ISERROR(F21-G21),"",(F21-G21))</f>
        <v/>
      </c>
      <c r="I21" s="92" t="n">
        <f aca="false">Data!J79</f>
        <v>33.1</v>
      </c>
      <c r="J21" s="91" t="n">
        <f aca="false">'Forward Peak Curve'!G130</f>
        <v>33.75</v>
      </c>
      <c r="K21" s="38" t="n">
        <f aca="false">IF(ISERROR(I21-J21),"",(I21-J21))</f>
        <v>-0.649999999999999</v>
      </c>
      <c r="L21" s="92" t="str">
        <f aca="false">Data!J183</f>
        <v/>
      </c>
      <c r="M21" s="91" t="n">
        <f aca="false">'Forward Peak Curve'!G70</f>
        <v>35.5</v>
      </c>
      <c r="N21" s="38" t="str">
        <f aca="false">IF(ISERROR(L21-M21),"",(L21-M21))</f>
        <v/>
      </c>
      <c r="O21" s="92" t="str">
        <f aca="false">Data!J200</f>
        <v/>
      </c>
      <c r="P21" s="91" t="n">
        <f aca="false">'Forward Peak Curve'!G85</f>
        <v>46</v>
      </c>
      <c r="Q21" s="38" t="str">
        <f aca="false">IF(ISERROR(O21-P21),"",(O21-P21))</f>
        <v/>
      </c>
      <c r="R21" s="92"/>
      <c r="S21" s="91" t="n">
        <f aca="false">'Forward Peak Curve'!G100</f>
        <v>51.5</v>
      </c>
      <c r="T21" s="38" t="n">
        <f aca="false">IF(ISERROR(R21-S21),"",(R21-S21))</f>
        <v>-51.5</v>
      </c>
      <c r="U21" s="92" t="n">
        <f aca="false">Data!J95</f>
        <v>27.675</v>
      </c>
      <c r="V21" s="91" t="n">
        <f aca="false">'Forward Peak Curve'!G10</f>
        <v>28.13</v>
      </c>
      <c r="W21" s="38" t="n">
        <f aca="false">IF(ISERROR(U21-V21),"",(U21-V21))</f>
        <v>-0.455000000000002</v>
      </c>
      <c r="X21" s="92" t="str">
        <f aca="false">Data!J111</f>
        <v/>
      </c>
      <c r="Y21" s="91" t="n">
        <f aca="false">'Forward Peak Curve'!G55</f>
        <v>26.48</v>
      </c>
      <c r="Z21" s="38" t="str">
        <f aca="false">IF(ISERROR(X21-Y21),"",(X21-Y21))</f>
        <v/>
      </c>
      <c r="AA21" s="92" t="str">
        <f aca="false">Data!J127</f>
        <v/>
      </c>
      <c r="AB21" s="91" t="n">
        <f aca="false">'Forward Peak Curve'!G40</f>
        <v>27.28</v>
      </c>
      <c r="AC21" s="38" t="str">
        <f aca="false">IF(ISERROR(AA21-AB21),"",(AA21-AB21))</f>
        <v/>
      </c>
      <c r="AD21" s="92" t="str">
        <f aca="false">Data!J164</f>
        <v/>
      </c>
      <c r="AE21" s="91" t="n">
        <f aca="false">'Forward Peak Curve'!G160</f>
        <v>29</v>
      </c>
      <c r="AF21" s="38" t="str">
        <f aca="false">IF(ISERROR(AD21-AE21),"",(AD21-AE21))</f>
        <v/>
      </c>
      <c r="AG21" s="92" t="str">
        <f aca="false">Data!J44</f>
        <v/>
      </c>
      <c r="AH21" s="91" t="n">
        <f aca="false">'Forward Peak Curve'!G25</f>
        <v>26.951</v>
      </c>
      <c r="AI21" s="40" t="str">
        <f aca="false">IF(ISERROR(AG21-AH21),"",(AG21-AH21))</f>
        <v/>
      </c>
      <c r="AJ21" s="90" t="n">
        <f aca="false">Data!J144</f>
        <v>28.3</v>
      </c>
      <c r="AK21" s="91" t="n">
        <f aca="false">'Forward Peak Curve'!G145</f>
        <v>28.315</v>
      </c>
      <c r="AL21" s="42" t="n">
        <f aca="false">IF(ISERROR(AJ21-AK21),"",(AJ21-AK21))</f>
        <v>-0.0150000000000006</v>
      </c>
    </row>
    <row r="22" customFormat="false" ht="14.25" hidden="false" customHeight="false" outlineLevel="0" collapsed="false">
      <c r="B22" s="70" t="s">
        <v>27</v>
      </c>
      <c r="C22" s="71" t="n">
        <f aca="false">D22/$D$28*Data!$J$223</f>
        <v>3.24321909944089</v>
      </c>
      <c r="D22" s="72" t="n">
        <f aca="false">'Forward Peak Curve'!G176</f>
        <v>3.259</v>
      </c>
      <c r="E22" s="73" t="n">
        <f aca="false">IF(ISERROR(C22-D22),"",(C22-D22))</f>
        <v>-0.0157809005591054</v>
      </c>
      <c r="F22" s="74" t="str">
        <f aca="false">Data!J64</f>
        <v/>
      </c>
      <c r="G22" s="75" t="n">
        <f aca="false">'Forward Peak Curve'!G116</f>
        <v>35.75</v>
      </c>
      <c r="H22" s="27" t="str">
        <f aca="false">IF(ISERROR(F22-G22),"",(F22-G22))</f>
        <v/>
      </c>
      <c r="I22" s="76" t="str">
        <f aca="false">Data!J80</f>
        <v/>
      </c>
      <c r="J22" s="75" t="n">
        <f aca="false">'Forward Peak Curve'!G131</f>
        <v>31</v>
      </c>
      <c r="K22" s="27" t="str">
        <f aca="false">IF(ISERROR(I22-J22),"",(I22-J22))</f>
        <v/>
      </c>
      <c r="L22" s="76" t="str">
        <f aca="false">Data!J184</f>
        <v/>
      </c>
      <c r="M22" s="75" t="n">
        <f aca="false">'Forward Peak Curve'!G71</f>
        <v>31.5</v>
      </c>
      <c r="N22" s="27" t="str">
        <f aca="false">IF(ISERROR(L22-M22),"",(L22-M22))</f>
        <v/>
      </c>
      <c r="O22" s="76" t="str">
        <f aca="false">Data!J201</f>
        <v/>
      </c>
      <c r="P22" s="75" t="n">
        <f aca="false">'Forward Peak Curve'!G86</f>
        <v>39.5</v>
      </c>
      <c r="Q22" s="27" t="str">
        <f aca="false">IF(ISERROR(O22-P22),"",(O22-P22))</f>
        <v/>
      </c>
      <c r="R22" s="76"/>
      <c r="S22" s="75" t="n">
        <f aca="false">'Forward Peak Curve'!G101</f>
        <v>44</v>
      </c>
      <c r="T22" s="27" t="n">
        <f aca="false">IF(ISERROR(R22-S22),"",(R22-S22))</f>
        <v>-44</v>
      </c>
      <c r="U22" s="76" t="str">
        <f aca="false">Data!J96</f>
        <v/>
      </c>
      <c r="V22" s="75" t="n">
        <f aca="false">'Forward Peak Curve'!G11</f>
        <v>26.95</v>
      </c>
      <c r="W22" s="27" t="str">
        <f aca="false">IF(ISERROR(U22-V22),"",(U22-V22))</f>
        <v/>
      </c>
      <c r="X22" s="76" t="str">
        <f aca="false">Data!J112</f>
        <v/>
      </c>
      <c r="Y22" s="75" t="n">
        <f aca="false">'Forward Peak Curve'!G56</f>
        <v>25.3</v>
      </c>
      <c r="Z22" s="27" t="str">
        <f aca="false">IF(ISERROR(X22-Y22),"",(X22-Y22))</f>
        <v/>
      </c>
      <c r="AA22" s="76" t="str">
        <f aca="false">Data!J128</f>
        <v/>
      </c>
      <c r="AB22" s="75" t="n">
        <f aca="false">'Forward Peak Curve'!G41</f>
        <v>26.45</v>
      </c>
      <c r="AC22" s="27" t="str">
        <f aca="false">IF(ISERROR(AA22-AB22),"",(AA22-AB22))</f>
        <v/>
      </c>
      <c r="AD22" s="76" t="str">
        <f aca="false">Data!J165</f>
        <v/>
      </c>
      <c r="AE22" s="75" t="n">
        <f aca="false">'Forward Peak Curve'!G161</f>
        <v>27.45</v>
      </c>
      <c r="AF22" s="27" t="str">
        <f aca="false">IF(ISERROR(AD22-AE22),"",(AD22-AE22))</f>
        <v/>
      </c>
      <c r="AG22" s="76" t="str">
        <f aca="false">Data!J45</f>
        <v/>
      </c>
      <c r="AH22" s="75" t="n">
        <f aca="false">'Forward Peak Curve'!G26</f>
        <v>25.551</v>
      </c>
      <c r="AI22" s="77" t="str">
        <f aca="false">IF(ISERROR(AG22-AH22),"",(AG22-AH22))</f>
        <v/>
      </c>
      <c r="AJ22" s="74" t="n">
        <f aca="false">Data!J145</f>
        <v>26.75</v>
      </c>
      <c r="AK22" s="75" t="n">
        <f aca="false">'Forward Peak Curve'!G146</f>
        <v>26.828</v>
      </c>
      <c r="AL22" s="31" t="n">
        <f aca="false">IF(ISERROR(AJ22-AK22),"",(AJ22-AK22))</f>
        <v>-0.0779999999999994</v>
      </c>
    </row>
    <row r="23" customFormat="false" ht="14.25" hidden="false" customHeight="false" outlineLevel="0" collapsed="false">
      <c r="B23" s="89" t="n">
        <v>37742</v>
      </c>
      <c r="C23" s="55" t="n">
        <f aca="false">D23/$D$28*Data!$J$223</f>
        <v>3.17455321485623</v>
      </c>
      <c r="D23" s="56" t="n">
        <f aca="false">'Forward Peak Curve'!G177</f>
        <v>3.19</v>
      </c>
      <c r="E23" s="35" t="n">
        <f aca="false">IF(ISERROR(C23-D23),"",(C23-D23))</f>
        <v>-0.0154467851437703</v>
      </c>
      <c r="F23" s="90" t="str">
        <f aca="false">Data!J65</f>
        <v/>
      </c>
      <c r="G23" s="91" t="n">
        <f aca="false">'Forward Peak Curve'!G117</f>
        <v>36</v>
      </c>
      <c r="H23" s="38" t="str">
        <f aca="false">IF(ISERROR(F23-G23),"",(F23-G23))</f>
        <v/>
      </c>
      <c r="I23" s="92" t="n">
        <f aca="false">Data!J81</f>
        <v>32.35</v>
      </c>
      <c r="J23" s="91" t="n">
        <f aca="false">'Forward Peak Curve'!G132</f>
        <v>33</v>
      </c>
      <c r="K23" s="38" t="n">
        <f aca="false">IF(ISERROR(I23-J23),"",(I23-J23))</f>
        <v>-0.650000000000006</v>
      </c>
      <c r="L23" s="92" t="str">
        <f aca="false">Data!J185</f>
        <v/>
      </c>
      <c r="M23" s="91" t="n">
        <f aca="false">'Forward Peak Curve'!G72</f>
        <v>32.75</v>
      </c>
      <c r="N23" s="38" t="str">
        <f aca="false">IF(ISERROR(L23-M23),"",(L23-M23))</f>
        <v/>
      </c>
      <c r="O23" s="92" t="str">
        <f aca="false">Data!J202</f>
        <v/>
      </c>
      <c r="P23" s="91" t="n">
        <f aca="false">'Forward Peak Curve'!G87</f>
        <v>41</v>
      </c>
      <c r="Q23" s="38" t="str">
        <f aca="false">IF(ISERROR(O23-P23),"",(O23-P23))</f>
        <v/>
      </c>
      <c r="R23" s="92"/>
      <c r="S23" s="91" t="n">
        <f aca="false">'Forward Peak Curve'!G102</f>
        <v>49</v>
      </c>
      <c r="T23" s="38" t="n">
        <f aca="false">IF(ISERROR(R23-S23),"",(R23-S23))</f>
        <v>-49</v>
      </c>
      <c r="U23" s="92" t="str">
        <f aca="false">Data!J97</f>
        <v/>
      </c>
      <c r="V23" s="91" t="n">
        <f aca="false">'Forward Peak Curve'!G12</f>
        <v>28.45</v>
      </c>
      <c r="W23" s="38" t="str">
        <f aca="false">IF(ISERROR(U23-V23),"",(U23-V23))</f>
        <v/>
      </c>
      <c r="X23" s="92" t="str">
        <f aca="false">Data!J113</f>
        <v/>
      </c>
      <c r="Y23" s="91" t="n">
        <f aca="false">'Forward Peak Curve'!G57</f>
        <v>26.85</v>
      </c>
      <c r="Z23" s="38" t="str">
        <f aca="false">IF(ISERROR(X23-Y23),"",(X23-Y23))</f>
        <v/>
      </c>
      <c r="AA23" s="92" t="str">
        <f aca="false">Data!J129</f>
        <v/>
      </c>
      <c r="AB23" s="91" t="n">
        <f aca="false">'Forward Peak Curve'!G42</f>
        <v>27.7</v>
      </c>
      <c r="AC23" s="38" t="str">
        <f aca="false">IF(ISERROR(AA23-AB23),"",(AA23-AB23))</f>
        <v/>
      </c>
      <c r="AD23" s="92" t="str">
        <f aca="false">Data!J166</f>
        <v/>
      </c>
      <c r="AE23" s="91" t="n">
        <f aca="false">'Forward Peak Curve'!G162</f>
        <v>29.45</v>
      </c>
      <c r="AF23" s="38" t="str">
        <f aca="false">IF(ISERROR(AD23-AE23),"",(AD23-AE23))</f>
        <v/>
      </c>
      <c r="AG23" s="92" t="str">
        <f aca="false">Data!J46</f>
        <v/>
      </c>
      <c r="AH23" s="91" t="n">
        <f aca="false">'Forward Peak Curve'!G27</f>
        <v>27.251</v>
      </c>
      <c r="AI23" s="40" t="str">
        <f aca="false">IF(ISERROR(AG23-AH23),"",(AG23-AH23))</f>
        <v/>
      </c>
      <c r="AJ23" s="90" t="n">
        <f aca="false">Data!J146</f>
        <v>29.5</v>
      </c>
      <c r="AK23" s="91" t="n">
        <f aca="false">'Forward Peak Curve'!G147</f>
        <v>29.5</v>
      </c>
      <c r="AL23" s="42" t="n">
        <f aca="false">IF(ISERROR(AJ23-AK23),"",(AJ23-AK23))</f>
        <v>0</v>
      </c>
    </row>
    <row r="24" customFormat="false" ht="14.25" hidden="false" customHeight="false" outlineLevel="0" collapsed="false">
      <c r="B24" s="70" t="n">
        <v>37773</v>
      </c>
      <c r="C24" s="71" t="n">
        <f aca="false">D24/$D$28*Data!$J$223</f>
        <v>3.20440794728435</v>
      </c>
      <c r="D24" s="72" t="n">
        <f aca="false">'Forward Peak Curve'!G178</f>
        <v>3.22</v>
      </c>
      <c r="E24" s="73" t="n">
        <f aca="false">IF(ISERROR(C24-D24),"",(C24-D24))</f>
        <v>-0.0155920527156552</v>
      </c>
      <c r="F24" s="74" t="str">
        <f aca="false">Data!J66</f>
        <v/>
      </c>
      <c r="G24" s="75" t="n">
        <f aca="false">'Forward Peak Curve'!G118</f>
        <v>39.85</v>
      </c>
      <c r="H24" s="27" t="str">
        <f aca="false">IF(ISERROR(F24-G24),"",(F24-G24))</f>
        <v/>
      </c>
      <c r="I24" s="76" t="n">
        <f aca="false">Data!J82</f>
        <v>42.35</v>
      </c>
      <c r="J24" s="75" t="n">
        <f aca="false">'Forward Peak Curve'!G133</f>
        <v>43</v>
      </c>
      <c r="K24" s="27" t="n">
        <f aca="false">IF(ISERROR(I24-J24),"",(I24-J24))</f>
        <v>-0.650000000000006</v>
      </c>
      <c r="L24" s="76" t="str">
        <f aca="false">Data!J186</f>
        <v/>
      </c>
      <c r="M24" s="75" t="n">
        <f aca="false">'Forward Peak Curve'!G73</f>
        <v>42.75</v>
      </c>
      <c r="N24" s="27" t="str">
        <f aca="false">IF(ISERROR(L24-M24),"",(L24-M24))</f>
        <v/>
      </c>
      <c r="O24" s="76" t="str">
        <f aca="false">Data!J203</f>
        <v/>
      </c>
      <c r="P24" s="75" t="n">
        <f aca="false">'Forward Peak Curve'!G88</f>
        <v>52</v>
      </c>
      <c r="Q24" s="27" t="str">
        <f aca="false">IF(ISERROR(O24-P24),"",(O24-P24))</f>
        <v/>
      </c>
      <c r="R24" s="76"/>
      <c r="S24" s="75" t="n">
        <f aca="false">'Forward Peak Curve'!G103</f>
        <v>61</v>
      </c>
      <c r="T24" s="27" t="n">
        <f aca="false">IF(ISERROR(R24-S24),"",(R24-S24))</f>
        <v>-61</v>
      </c>
      <c r="U24" s="76" t="str">
        <f aca="false">Data!J98</f>
        <v/>
      </c>
      <c r="V24" s="75" t="n">
        <f aca="false">'Forward Peak Curve'!G13</f>
        <v>36.345</v>
      </c>
      <c r="W24" s="27" t="str">
        <f aca="false">IF(ISERROR(U24-V24),"",(U24-V24))</f>
        <v/>
      </c>
      <c r="X24" s="76" t="str">
        <f aca="false">Data!J114</f>
        <v/>
      </c>
      <c r="Y24" s="75" t="n">
        <f aca="false">'Forward Peak Curve'!G58</f>
        <v>34.595</v>
      </c>
      <c r="Z24" s="27" t="str">
        <f aca="false">IF(ISERROR(X24-Y24),"",(X24-Y24))</f>
        <v/>
      </c>
      <c r="AA24" s="76" t="str">
        <f aca="false">Data!J130</f>
        <v/>
      </c>
      <c r="AB24" s="75" t="n">
        <f aca="false">'Forward Peak Curve'!G43</f>
        <v>35.345</v>
      </c>
      <c r="AC24" s="27" t="str">
        <f aca="false">IF(ISERROR(AA24-AB24),"",(AA24-AB24))</f>
        <v/>
      </c>
      <c r="AD24" s="76" t="str">
        <f aca="false">Data!J167</f>
        <v/>
      </c>
      <c r="AE24" s="75" t="n">
        <f aca="false">'Forward Peak Curve'!G163</f>
        <v>37</v>
      </c>
      <c r="AF24" s="27" t="str">
        <f aca="false">IF(ISERROR(AD24-AE24),"",(AD24-AE24))</f>
        <v/>
      </c>
      <c r="AG24" s="76" t="str">
        <f aca="false">Data!J47</f>
        <v/>
      </c>
      <c r="AH24" s="75" t="n">
        <f aca="false">'Forward Peak Curve'!G28</f>
        <v>36.201</v>
      </c>
      <c r="AI24" s="77" t="str">
        <f aca="false">IF(ISERROR(AG24-AH24),"",(AG24-AH24))</f>
        <v/>
      </c>
      <c r="AJ24" s="74" t="n">
        <f aca="false">Data!J147</f>
        <v>33.05</v>
      </c>
      <c r="AK24" s="75" t="n">
        <f aca="false">'Forward Peak Curve'!G148</f>
        <v>33.05</v>
      </c>
      <c r="AL24" s="31" t="n">
        <f aca="false">IF(ISERROR(AJ24-AK24),"",(AJ24-AK24))</f>
        <v>0</v>
      </c>
    </row>
    <row r="25" customFormat="false" ht="14.25" hidden="false" customHeight="false" outlineLevel="0" collapsed="false">
      <c r="B25" s="93" t="s">
        <v>28</v>
      </c>
      <c r="C25" s="94" t="n">
        <f aca="false">D25/$D$28*Data!$J$223</f>
        <v>3.24919004592652</v>
      </c>
      <c r="D25" s="95" t="n">
        <f aca="false">'Forward Peak Curve'!G179</f>
        <v>3.265</v>
      </c>
      <c r="E25" s="35" t="n">
        <f aca="false">IF(ISERROR(C25-D25),"",(C25-D25))</f>
        <v>-0.0158099540734824</v>
      </c>
      <c r="F25" s="96" t="str">
        <f aca="false">Data!J67</f>
        <v/>
      </c>
      <c r="G25" s="97" t="n">
        <f aca="false">'Forward Peak Curve'!G119</f>
        <v>48.75</v>
      </c>
      <c r="H25" s="38" t="str">
        <f aca="false">IF(ISERROR(F25-G25),"",(F25-G25))</f>
        <v/>
      </c>
      <c r="I25" s="98" t="n">
        <f aca="false">Data!J83</f>
        <v>51.5</v>
      </c>
      <c r="J25" s="97" t="n">
        <f aca="false">'Forward Peak Curve'!G134</f>
        <v>52.25</v>
      </c>
      <c r="K25" s="38" t="n">
        <f aca="false">IF(ISERROR(I25-J25),"",(I25-J25))</f>
        <v>-0.75</v>
      </c>
      <c r="L25" s="98" t="str">
        <f aca="false">Data!J187</f>
        <v/>
      </c>
      <c r="M25" s="97" t="n">
        <f aca="false">'Forward Peak Curve'!G74</f>
        <v>54</v>
      </c>
      <c r="N25" s="38" t="str">
        <f aca="false">IF(ISERROR(L25-M25),"",(L25-M25))</f>
        <v/>
      </c>
      <c r="O25" s="98" t="str">
        <f aca="false">Data!J204</f>
        <v/>
      </c>
      <c r="P25" s="97" t="n">
        <f aca="false">'Forward Peak Curve'!G89</f>
        <v>71</v>
      </c>
      <c r="Q25" s="38" t="str">
        <f aca="false">IF(ISERROR(O25-P25),"",(O25-P25))</f>
        <v/>
      </c>
      <c r="R25" s="98"/>
      <c r="S25" s="97" t="n">
        <f aca="false">'Forward Peak Curve'!G104</f>
        <v>80.5</v>
      </c>
      <c r="T25" s="38" t="n">
        <f aca="false">IF(ISERROR(R25-S25),"",(R25-S25))</f>
        <v>-80.5</v>
      </c>
      <c r="U25" s="98" t="str">
        <f aca="false">Data!J99</f>
        <v/>
      </c>
      <c r="V25" s="97" t="n">
        <f aca="false">'Forward Peak Curve'!G14</f>
        <v>45.25</v>
      </c>
      <c r="W25" s="38" t="str">
        <f aca="false">IF(ISERROR(U25-V25),"",(U25-V25))</f>
        <v/>
      </c>
      <c r="X25" s="98" t="str">
        <f aca="false">Data!J115</f>
        <v/>
      </c>
      <c r="Y25" s="97" t="n">
        <f aca="false">'Forward Peak Curve'!G59</f>
        <v>43.1</v>
      </c>
      <c r="Z25" s="38" t="str">
        <f aca="false">IF(ISERROR(X25-Y25),"",(X25-Y25))</f>
        <v/>
      </c>
      <c r="AA25" s="98" t="str">
        <f aca="false">Data!J131</f>
        <v/>
      </c>
      <c r="AB25" s="97" t="n">
        <f aca="false">'Forward Peak Curve'!G44</f>
        <v>44.25</v>
      </c>
      <c r="AC25" s="38" t="str">
        <f aca="false">IF(ISERROR(AA25-AB25),"",(AA25-AB25))</f>
        <v/>
      </c>
      <c r="AD25" s="98" t="str">
        <f aca="false">Data!J168</f>
        <v/>
      </c>
      <c r="AE25" s="97" t="n">
        <f aca="false">'Forward Peak Curve'!G164</f>
        <v>46.05</v>
      </c>
      <c r="AF25" s="38" t="str">
        <f aca="false">IF(ISERROR(AD25-AE25),"",(AD25-AE25))</f>
        <v/>
      </c>
      <c r="AG25" s="98" t="str">
        <f aca="false">Data!J48</f>
        <v/>
      </c>
      <c r="AH25" s="97" t="n">
        <f aca="false">'Forward Peak Curve'!G29</f>
        <v>40.001</v>
      </c>
      <c r="AI25" s="40" t="str">
        <f aca="false">IF(ISERROR(AG25-AH25),"",(AG25-AH25))</f>
        <v/>
      </c>
      <c r="AJ25" s="96" t="n">
        <f aca="false">Data!J148</f>
        <v>41.85</v>
      </c>
      <c r="AK25" s="97" t="n">
        <f aca="false">'Forward Peak Curve'!G149</f>
        <v>41.84</v>
      </c>
      <c r="AL25" s="42" t="n">
        <f aca="false">IF(ISERROR(AJ25-AK25),"",(AJ25-AK25))</f>
        <v>0.00999999999999801</v>
      </c>
    </row>
    <row r="26" customFormat="false" ht="14.25" hidden="false" customHeight="false" outlineLevel="0" collapsed="false">
      <c r="B26" s="70" t="n">
        <v>37865</v>
      </c>
      <c r="C26" s="71" t="n">
        <f aca="false">D26/$D$28*Data!$J$223</f>
        <v>3.26511256988818</v>
      </c>
      <c r="D26" s="72" t="n">
        <f aca="false">'Forward Peak Curve'!G180</f>
        <v>3.281</v>
      </c>
      <c r="E26" s="73" t="n">
        <f aca="false">IF(ISERROR(C26-D26),"",(C26-D26))</f>
        <v>-0.015887430111821</v>
      </c>
      <c r="F26" s="74" t="str">
        <f aca="false">Data!J68</f>
        <v/>
      </c>
      <c r="G26" s="75" t="n">
        <f aca="false">'Forward Peak Curve'!G120</f>
        <v>35</v>
      </c>
      <c r="H26" s="27" t="str">
        <f aca="false">IF(ISERROR(F26-G26),"",(F26-G26))</f>
        <v/>
      </c>
      <c r="I26" s="76" t="n">
        <f aca="false">Data!J84</f>
        <v>30.8</v>
      </c>
      <c r="J26" s="75" t="n">
        <f aca="false">'Forward Peak Curve'!G135</f>
        <v>31.25</v>
      </c>
      <c r="K26" s="27" t="n">
        <f aca="false">IF(ISERROR(I26-J26),"",(I26-J26))</f>
        <v>-0.449999999999999</v>
      </c>
      <c r="L26" s="76" t="str">
        <f aca="false">Data!J188</f>
        <v/>
      </c>
      <c r="M26" s="75" t="n">
        <f aca="false">'Forward Peak Curve'!G75</f>
        <v>32</v>
      </c>
      <c r="N26" s="27" t="str">
        <f aca="false">IF(ISERROR(L26-M26),"",(L26-M26))</f>
        <v/>
      </c>
      <c r="O26" s="76" t="str">
        <f aca="false">Data!J205</f>
        <v/>
      </c>
      <c r="P26" s="75" t="n">
        <f aca="false">'Forward Peak Curve'!G90</f>
        <v>39.5</v>
      </c>
      <c r="Q26" s="27" t="str">
        <f aca="false">IF(ISERROR(O26-P26),"",(O26-P26))</f>
        <v/>
      </c>
      <c r="R26" s="76"/>
      <c r="S26" s="75" t="n">
        <f aca="false">'Forward Peak Curve'!G105</f>
        <v>45</v>
      </c>
      <c r="T26" s="27" t="n">
        <f aca="false">IF(ISERROR(R26-S26),"",(R26-S26))</f>
        <v>-45</v>
      </c>
      <c r="U26" s="76" t="str">
        <f aca="false">Data!J100</f>
        <v/>
      </c>
      <c r="V26" s="75" t="n">
        <f aca="false">'Forward Peak Curve'!G15</f>
        <v>26.9</v>
      </c>
      <c r="W26" s="27" t="str">
        <f aca="false">IF(ISERROR(U26-V26),"",(U26-V26))</f>
        <v/>
      </c>
      <c r="X26" s="76" t="str">
        <f aca="false">Data!J116</f>
        <v/>
      </c>
      <c r="Y26" s="75" t="n">
        <f aca="false">'Forward Peak Curve'!G60</f>
        <v>25.55</v>
      </c>
      <c r="Z26" s="27" t="str">
        <f aca="false">IF(ISERROR(X26-Y26),"",(X26-Y26))</f>
        <v/>
      </c>
      <c r="AA26" s="76" t="str">
        <f aca="false">Data!J132</f>
        <v/>
      </c>
      <c r="AB26" s="75" t="n">
        <f aca="false">'Forward Peak Curve'!G45</f>
        <v>26.15</v>
      </c>
      <c r="AC26" s="27" t="str">
        <f aca="false">IF(ISERROR(AA26-AB26),"",(AA26-AB26))</f>
        <v/>
      </c>
      <c r="AD26" s="76" t="str">
        <f aca="false">Data!J169</f>
        <v/>
      </c>
      <c r="AE26" s="75" t="n">
        <f aca="false">'Forward Peak Curve'!G165</f>
        <v>27.25</v>
      </c>
      <c r="AF26" s="27" t="str">
        <f aca="false">IF(ISERROR(AD26-AE26),"",(AD26-AE26))</f>
        <v/>
      </c>
      <c r="AG26" s="76" t="str">
        <f aca="false">Data!J49</f>
        <v/>
      </c>
      <c r="AH26" s="75" t="n">
        <f aca="false">'Forward Peak Curve'!G30</f>
        <v>25.551</v>
      </c>
      <c r="AI26" s="77" t="str">
        <f aca="false">IF(ISERROR(AG26-AH26),"",(AG26-AH26))</f>
        <v/>
      </c>
      <c r="AJ26" s="74" t="n">
        <f aca="false">Data!J149</f>
        <v>30.25</v>
      </c>
      <c r="AK26" s="75" t="n">
        <f aca="false">'Forward Peak Curve'!G150</f>
        <v>30.25</v>
      </c>
      <c r="AL26" s="31" t="n">
        <f aca="false">IF(ISERROR(AJ26-AK26),"",(AJ26-AK26))</f>
        <v>0</v>
      </c>
    </row>
    <row r="27" customFormat="false" ht="15" hidden="false" customHeight="false" outlineLevel="0" collapsed="false">
      <c r="B27" s="109" t="s">
        <v>29</v>
      </c>
      <c r="C27" s="110" t="n">
        <f aca="false">D27/$D$28*Data!$J$223</f>
        <v>3.44225064896166</v>
      </c>
      <c r="D27" s="111" t="n">
        <f aca="false">'Forward Peak Curve'!G181</f>
        <v>3.459</v>
      </c>
      <c r="E27" s="112" t="n">
        <f aca="false">IF(ISERROR(C27-D27),"",(C27-D27))</f>
        <v>-0.0167493510383387</v>
      </c>
      <c r="F27" s="113" t="str">
        <f aca="false">Data!J69</f>
        <v/>
      </c>
      <c r="G27" s="114" t="n">
        <f aca="false">'Forward Peak Curve'!G121</f>
        <v>36</v>
      </c>
      <c r="H27" s="115" t="str">
        <f aca="false">IF(ISERROR(F27-G27),"",(F27-G27))</f>
        <v/>
      </c>
      <c r="I27" s="116" t="n">
        <f aca="false">Data!J85</f>
        <v>30.7</v>
      </c>
      <c r="J27" s="114" t="n">
        <f aca="false">'Forward Peak Curve'!G136</f>
        <v>31.25</v>
      </c>
      <c r="K27" s="115" t="n">
        <f aca="false">IF(ISERROR(I27-J27),"",(I27-J27))</f>
        <v>-0.550000000000001</v>
      </c>
      <c r="L27" s="116" t="str">
        <f aca="false">Data!J189</f>
        <v/>
      </c>
      <c r="M27" s="114" t="n">
        <f aca="false">'Forward Peak Curve'!G76</f>
        <v>32</v>
      </c>
      <c r="N27" s="115" t="str">
        <f aca="false">IF(ISERROR(L27-M27),"",(L27-M27))</f>
        <v/>
      </c>
      <c r="O27" s="116" t="str">
        <f aca="false">Data!J206</f>
        <v/>
      </c>
      <c r="P27" s="114" t="n">
        <f aca="false">'Forward Peak Curve'!G91</f>
        <v>39.5</v>
      </c>
      <c r="Q27" s="115" t="str">
        <f aca="false">IF(ISERROR(O27-P27),"",(O27-P27))</f>
        <v/>
      </c>
      <c r="R27" s="116"/>
      <c r="S27" s="114" t="n">
        <f aca="false">'Forward Peak Curve'!G106</f>
        <v>45</v>
      </c>
      <c r="T27" s="115" t="n">
        <f aca="false">IF(ISERROR(R27-S27),"",(R27-S27))</f>
        <v>-45</v>
      </c>
      <c r="U27" s="116" t="str">
        <f aca="false">Data!J101</f>
        <v/>
      </c>
      <c r="V27" s="114" t="n">
        <f aca="false">'Forward Peak Curve'!G16</f>
        <v>27.4</v>
      </c>
      <c r="W27" s="115" t="str">
        <f aca="false">IF(ISERROR(U27-V27),"",(U27-V27))</f>
        <v/>
      </c>
      <c r="X27" s="116" t="str">
        <f aca="false">Data!J117</f>
        <v/>
      </c>
      <c r="Y27" s="114" t="n">
        <f aca="false">'Forward Peak Curve'!G61</f>
        <v>26.0833333333333</v>
      </c>
      <c r="Z27" s="115" t="str">
        <f aca="false">IF(ISERROR(X27-Y27),"",(X27-Y27))</f>
        <v/>
      </c>
      <c r="AA27" s="116" t="str">
        <f aca="false">Data!J133</f>
        <v/>
      </c>
      <c r="AB27" s="114" t="n">
        <f aca="false">'Forward Peak Curve'!G46</f>
        <v>26.65</v>
      </c>
      <c r="AC27" s="115" t="str">
        <f aca="false">IF(ISERROR(AA27-AB27),"",(AA27-AB27))</f>
        <v/>
      </c>
      <c r="AD27" s="116" t="str">
        <f aca="false">Data!J170</f>
        <v/>
      </c>
      <c r="AE27" s="114" t="n">
        <f aca="false">'Forward Peak Curve'!G166</f>
        <v>28.25</v>
      </c>
      <c r="AF27" s="115" t="str">
        <f aca="false">IF(ISERROR(AD27-AE27),"",(AD27-AE27))</f>
        <v/>
      </c>
      <c r="AG27" s="116" t="str">
        <f aca="false">Data!J50</f>
        <v/>
      </c>
      <c r="AH27" s="114" t="n">
        <f aca="false">'Forward Peak Curve'!G31</f>
        <v>27.151</v>
      </c>
      <c r="AI27" s="117" t="str">
        <f aca="false">IF(ISERROR(AG27-AH27),"",(AG27-AH27))</f>
        <v/>
      </c>
      <c r="AJ27" s="113" t="n">
        <f aca="false">Data!J150</f>
        <v>28.55</v>
      </c>
      <c r="AK27" s="114" t="n">
        <f aca="false">'Forward Peak Curve'!G151</f>
        <v>28.2033333333333</v>
      </c>
      <c r="AL27" s="118" t="n">
        <f aca="false">IF(ISERROR(AJ27-AK27),"",(AJ27-AK27))</f>
        <v>0.346666666666668</v>
      </c>
    </row>
    <row r="28" customFormat="false" ht="15" hidden="false" customHeight="false" outlineLevel="0" collapsed="false">
      <c r="B28" s="99" t="s">
        <v>30</v>
      </c>
      <c r="C28" s="100" t="n">
        <f aca="false">Data!J223</f>
        <v>3.3225</v>
      </c>
      <c r="D28" s="101" t="n">
        <f aca="false">(D21*2+D22*2+D23+D24+D25*2+D26+D27*3)/12</f>
        <v>3.33866666666667</v>
      </c>
      <c r="E28" s="102" t="n">
        <f aca="false">IF(ISERROR(C28-D28),"",(C28-D28))</f>
        <v>-0.0161666666666669</v>
      </c>
      <c r="F28" s="103" t="str">
        <f aca="false">IF(ISERROR(Data!G69),"",Data!G69)</f>
        <v/>
      </c>
      <c r="G28" s="104" t="n">
        <f aca="false">(G21*672+G22*688+G23*336+G24*336+G25*688+G26*336+G27*1024)/4080</f>
        <v>39.5778431372549</v>
      </c>
      <c r="H28" s="105" t="str">
        <f aca="false">IF(ISERROR(F28-G28),"",(F28-G28))</f>
        <v/>
      </c>
      <c r="I28" s="106" t="str">
        <f aca="false">IF(ISERROR(Data!G85),"",Data!G85)</f>
        <v/>
      </c>
      <c r="J28" s="104" t="n">
        <f aca="false">(J21*672+J22*688+J23*336+J24*336+J25*688+J26*336+J27*1024)/4080</f>
        <v>36.2725490196078</v>
      </c>
      <c r="K28" s="105" t="str">
        <f aca="false">IF(ISERROR(I28-J28),"",(I28-J28))</f>
        <v/>
      </c>
      <c r="L28" s="106" t="str">
        <f aca="false">IF(ISERROR(Data!G189),"",Data!G189)</f>
        <v/>
      </c>
      <c r="M28" s="104" t="n">
        <f aca="false">(M21*672+M22*688+M23*336+M24*336+M25*688+M26*336+M27*1024)/4080</f>
        <v>37.1490196078431</v>
      </c>
      <c r="N28" s="105" t="str">
        <f aca="false">IF(ISERROR(L28-M28),"",(L28-M28))</f>
        <v/>
      </c>
      <c r="O28" s="106" t="str">
        <f aca="false">IF(ISERROR(Data!G206),"",Data!G206)</f>
        <v/>
      </c>
      <c r="P28" s="104" t="n">
        <f aca="false">(P21*672+P22*688+P23*336+P24*336+P25*688+P26*336+P27*1024)/4080</f>
        <v>47.0352941176471</v>
      </c>
      <c r="Q28" s="105" t="str">
        <f aca="false">IF(ISERROR(O28-P28),"",(O28-P28))</f>
        <v/>
      </c>
      <c r="R28" s="106"/>
      <c r="S28" s="104" t="n">
        <f aca="false">(S21*672+S22*688+S23*336+S24*336+S25*688+S26*336+S27*1024)/4080</f>
        <v>53.5352941176471</v>
      </c>
      <c r="T28" s="105" t="n">
        <f aca="false">IF(ISERROR(R28-S28),"",(R28-S28))</f>
        <v>-53.5352941176471</v>
      </c>
      <c r="U28" s="106" t="str">
        <f aca="false">IF(ISERROR(Data!G101),"",Data!G101)</f>
        <v/>
      </c>
      <c r="V28" s="104" t="n">
        <f aca="false">(V21*672+V22*688+V23*336+V24*336+V25*688+V26*336+V27*1024)/4080</f>
        <v>31.2362941176471</v>
      </c>
      <c r="W28" s="105" t="str">
        <f aca="false">IF(ISERROR(U28-V28),"",(U28-V28))</f>
        <v/>
      </c>
      <c r="X28" s="106" t="str">
        <f aca="false">IF(ISERROR(Data!G117),"",Data!G117)</f>
        <v/>
      </c>
      <c r="Y28" s="104" t="n">
        <f aca="false">(Y21*672+Y22*688+Y23*336+Y24*336+Y25*688+Y26*336+Y27*1024)/4080</f>
        <v>29.6062287581699</v>
      </c>
      <c r="Z28" s="105" t="str">
        <f aca="false">IF(ISERROR(X28-Y28),"",(X28-Y28))</f>
        <v/>
      </c>
      <c r="AA28" s="106" t="str">
        <f aca="false">IF(ISERROR(Data!G133),"",Data!G133)</f>
        <v/>
      </c>
      <c r="AB28" s="104" t="n">
        <f aca="false">(AB21*672+AB22*688+AB23*336+AB24*336+AB25*688+AB26*336+AB27*1024)/4080</f>
        <v>30.4492352941176</v>
      </c>
      <c r="AC28" s="105" t="str">
        <f aca="false">IF(ISERROR(AA28-AB28),"",(AA28-AB28))</f>
        <v/>
      </c>
      <c r="AD28" s="106" t="str">
        <f aca="false">IF(ISERROR(Data!G170),"",Data!G170)</f>
        <v/>
      </c>
      <c r="AE28" s="104" t="n">
        <f aca="false">(AE21*672+AE22*688+AE23*336+AE24*336+AE25*688+AE26*336+AE27*1024)/4080</f>
        <v>31.9772549019608</v>
      </c>
      <c r="AF28" s="105" t="str">
        <f aca="false">IF(ISERROR(AD28-AE28),"",(AD28-AE28))</f>
        <v/>
      </c>
      <c r="AG28" s="106" t="str">
        <f aca="false">IF(ISERROR(Data!G50),"",Data!G50)</f>
        <v/>
      </c>
      <c r="AH28" s="104" t="n">
        <f aca="false">(AH21*672+AH22*688+AH23*336+AH24*336+AH25*688+AH26*336+AH27*1024)/4080</f>
        <v>29.6368823529412</v>
      </c>
      <c r="AI28" s="107" t="str">
        <f aca="false">IF(ISERROR(AG28-AH28),"",(AG28-AH28))</f>
        <v/>
      </c>
      <c r="AJ28" s="103" t="n">
        <f aca="false">IF(ISERROR(Data!G150),"",Data!G150)</f>
        <v>31.036862745098</v>
      </c>
      <c r="AK28" s="104" t="n">
        <f aca="false">(AK21*672+AK22*688+AK23*336+AK24*336+AK25*688+AK26*336+AK27*1024)/4080</f>
        <v>30.9637934640523</v>
      </c>
      <c r="AL28" s="108" t="n">
        <f aca="false">IF(ISERROR(AJ28-AK28),"",(AJ28-AK28))</f>
        <v>0.0730692810457505</v>
      </c>
    </row>
    <row r="31" customFormat="false" ht="14.25" hidden="false" customHeight="true" outlineLevel="0" collapsed="false"/>
    <row r="32" customFormat="false" ht="16.5" hidden="false" customHeight="true" outlineLevel="0" collapsed="false">
      <c r="C32" s="119"/>
      <c r="D32" s="119"/>
    </row>
    <row r="33" customFormat="false" ht="13.5" hidden="false" customHeight="true" outlineLevel="0" collapsed="false"/>
    <row r="34" customFormat="false" ht="14.25" hidden="false" customHeight="true" outlineLevel="0" collapsed="false">
      <c r="B34" s="4" t="s">
        <v>31</v>
      </c>
      <c r="C34" s="5"/>
      <c r="D34" s="5"/>
      <c r="E34" s="5"/>
      <c r="F34" s="6" t="s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 t="s">
        <v>2</v>
      </c>
      <c r="V34" s="7"/>
      <c r="W34" s="7"/>
      <c r="X34" s="7"/>
      <c r="Y34" s="7"/>
      <c r="Z34" s="7"/>
      <c r="AA34" s="7"/>
      <c r="AB34" s="7"/>
      <c r="AC34" s="7"/>
      <c r="AD34" s="8" t="s">
        <v>3</v>
      </c>
      <c r="AE34" s="8"/>
      <c r="AF34" s="8"/>
      <c r="AG34" s="8"/>
      <c r="AH34" s="8"/>
      <c r="AI34" s="8"/>
      <c r="AJ34" s="9" t="s">
        <v>4</v>
      </c>
      <c r="AK34" s="9"/>
      <c r="AL34" s="9"/>
    </row>
    <row r="35" customFormat="false" ht="14.25" hidden="false" customHeight="false" outlineLevel="0" collapsed="false">
      <c r="B35" s="10"/>
      <c r="C35" s="11" t="s">
        <v>5</v>
      </c>
      <c r="D35" s="11"/>
      <c r="E35" s="11"/>
      <c r="F35" s="12" t="s">
        <v>6</v>
      </c>
      <c r="G35" s="12"/>
      <c r="H35" s="12"/>
      <c r="I35" s="11" t="s">
        <v>7</v>
      </c>
      <c r="J35" s="11"/>
      <c r="K35" s="11"/>
      <c r="L35" s="11" t="s">
        <v>8</v>
      </c>
      <c r="M35" s="11"/>
      <c r="N35" s="11"/>
      <c r="O35" s="11" t="s">
        <v>9</v>
      </c>
      <c r="P35" s="11"/>
      <c r="Q35" s="11"/>
      <c r="R35" s="11" t="s">
        <v>10</v>
      </c>
      <c r="S35" s="11"/>
      <c r="T35" s="11"/>
      <c r="U35" s="11" t="s">
        <v>11</v>
      </c>
      <c r="V35" s="11"/>
      <c r="W35" s="11"/>
      <c r="X35" s="11" t="s">
        <v>12</v>
      </c>
      <c r="Y35" s="11"/>
      <c r="Z35" s="11"/>
      <c r="AA35" s="11" t="s">
        <v>13</v>
      </c>
      <c r="AB35" s="11"/>
      <c r="AC35" s="11"/>
      <c r="AD35" s="11" t="s">
        <v>14</v>
      </c>
      <c r="AE35" s="11"/>
      <c r="AF35" s="11"/>
      <c r="AG35" s="11" t="s">
        <v>15</v>
      </c>
      <c r="AH35" s="11"/>
      <c r="AI35" s="11"/>
      <c r="AJ35" s="13" t="s">
        <v>16</v>
      </c>
      <c r="AK35" s="13"/>
      <c r="AL35" s="13"/>
    </row>
    <row r="36" customFormat="false" ht="13.5" hidden="false" customHeight="false" outlineLevel="0" collapsed="false">
      <c r="B36" s="10"/>
      <c r="C36" s="14" t="s">
        <v>17</v>
      </c>
      <c r="D36" s="15" t="s">
        <v>18</v>
      </c>
      <c r="E36" s="16" t="s">
        <v>19</v>
      </c>
      <c r="F36" s="15" t="s">
        <v>32</v>
      </c>
      <c r="G36" s="15" t="s">
        <v>18</v>
      </c>
      <c r="H36" s="15" t="s">
        <v>19</v>
      </c>
      <c r="I36" s="17" t="s">
        <v>32</v>
      </c>
      <c r="J36" s="18" t="s">
        <v>18</v>
      </c>
      <c r="K36" s="16" t="s">
        <v>19</v>
      </c>
      <c r="L36" s="14" t="s">
        <v>32</v>
      </c>
      <c r="M36" s="15" t="s">
        <v>18</v>
      </c>
      <c r="N36" s="16" t="s">
        <v>19</v>
      </c>
      <c r="O36" s="14" t="s">
        <v>32</v>
      </c>
      <c r="P36" s="15" t="s">
        <v>18</v>
      </c>
      <c r="Q36" s="16" t="s">
        <v>19</v>
      </c>
      <c r="R36" s="14" t="s">
        <v>32</v>
      </c>
      <c r="S36" s="15" t="s">
        <v>18</v>
      </c>
      <c r="T36" s="16" t="s">
        <v>19</v>
      </c>
      <c r="U36" s="17" t="s">
        <v>32</v>
      </c>
      <c r="V36" s="18" t="s">
        <v>18</v>
      </c>
      <c r="W36" s="16" t="s">
        <v>19</v>
      </c>
      <c r="X36" s="17" t="s">
        <v>32</v>
      </c>
      <c r="Y36" s="18" t="s">
        <v>18</v>
      </c>
      <c r="Z36" s="16" t="s">
        <v>19</v>
      </c>
      <c r="AA36" s="17" t="s">
        <v>32</v>
      </c>
      <c r="AB36" s="18" t="s">
        <v>18</v>
      </c>
      <c r="AC36" s="16" t="s">
        <v>19</v>
      </c>
      <c r="AD36" s="17" t="s">
        <v>32</v>
      </c>
      <c r="AE36" s="18" t="s">
        <v>18</v>
      </c>
      <c r="AF36" s="16" t="s">
        <v>19</v>
      </c>
      <c r="AG36" s="17" t="s">
        <v>32</v>
      </c>
      <c r="AH36" s="18" t="s">
        <v>18</v>
      </c>
      <c r="AI36" s="16" t="s">
        <v>19</v>
      </c>
      <c r="AJ36" s="18" t="s">
        <v>32</v>
      </c>
      <c r="AK36" s="18" t="s">
        <v>18</v>
      </c>
      <c r="AL36" s="19" t="s">
        <v>19</v>
      </c>
      <c r="CA36" s="120"/>
    </row>
    <row r="37" customFormat="false" ht="14.25" hidden="false" customHeight="false" outlineLevel="0" collapsed="false">
      <c r="B37" s="21" t="n">
        <f aca="false">B6</f>
        <v>37223</v>
      </c>
      <c r="C37" s="22"/>
      <c r="D37" s="23"/>
      <c r="E37" s="24" t="str">
        <f aca="false">IF(ISERROR(C37-D37),"",IF(C37=0,"",(C37-D37)))</f>
        <v/>
      </c>
      <c r="F37" s="25" t="str">
        <f aca="false">IF(ISERROR(F6/$C37),"",F6/$C37)</f>
        <v/>
      </c>
      <c r="G37" s="26"/>
      <c r="H37" s="27" t="str">
        <f aca="false">IF(ISERROR(F37-G37),"",IF(F37=0,"",(F37-G37)))</f>
        <v/>
      </c>
      <c r="I37" s="28" t="str">
        <f aca="false">IF(ISERROR(I6/$C37),"",I6/$C37)</f>
        <v/>
      </c>
      <c r="J37" s="26"/>
      <c r="K37" s="27" t="str">
        <f aca="false">IF(ISERROR(I37-J37),"",IF(I37=0,"",(I37-J37)))</f>
        <v/>
      </c>
      <c r="L37" s="28" t="str">
        <f aca="false">IF(ISERROR(L6/$C37),"",L6/$C37)</f>
        <v/>
      </c>
      <c r="M37" s="26"/>
      <c r="N37" s="27" t="str">
        <f aca="false">IF(ISERROR(L37-M37),"",IF(L37=0,"",(L37-M37)))</f>
        <v/>
      </c>
      <c r="O37" s="28" t="str">
        <f aca="false">IF(ISERROR(O6/$C37),"",O6/$C37)</f>
        <v/>
      </c>
      <c r="P37" s="26"/>
      <c r="Q37" s="27" t="str">
        <f aca="false">IF(ISERROR(O37-P37),"",IF(O37=0,"",(O37-P37)))</f>
        <v/>
      </c>
      <c r="R37" s="28" t="str">
        <f aca="false">IF(ISERROR(R6/$C37),"",R6/$C37)</f>
        <v/>
      </c>
      <c r="S37" s="26"/>
      <c r="T37" s="27" t="str">
        <f aca="false">IF(ISERROR(R37-S37),"",IF(R37=0,"",(R37-S37)))</f>
        <v/>
      </c>
      <c r="U37" s="28" t="str">
        <f aca="false">IF(ISERROR(U6/$C37),"",U6/$C37)</f>
        <v/>
      </c>
      <c r="V37" s="26"/>
      <c r="W37" s="27" t="str">
        <f aca="false">IF(ISERROR(U37-V37),"",IF(U37=0,"",(U37-V37)))</f>
        <v/>
      </c>
      <c r="X37" s="28" t="str">
        <f aca="false">IF(ISERROR(X6/$C37),"",X6/$C37)</f>
        <v/>
      </c>
      <c r="Y37" s="26"/>
      <c r="Z37" s="27" t="str">
        <f aca="false">IF(ISERROR(X37-Y37),"",IF(X37=0,"",(X37-Y37)))</f>
        <v/>
      </c>
      <c r="AA37" s="28" t="str">
        <f aca="false">IF(ISERROR(AA6/$C37),"",AA6/$C37)</f>
        <v/>
      </c>
      <c r="AB37" s="26"/>
      <c r="AC37" s="27" t="str">
        <f aca="false">IF(ISERROR(AA37-AB37),"",IF(AA37=0,"",(AA37-AB37)))</f>
        <v/>
      </c>
      <c r="AD37" s="28" t="str">
        <f aca="false">IF(ISERROR(AD6/$C37),"",AD6/$C37)</f>
        <v/>
      </c>
      <c r="AE37" s="26"/>
      <c r="AF37" s="27" t="str">
        <f aca="false">IF(ISERROR(AD37-AE37),"",IF(AD37=0,"",(AD37-AE37)))</f>
        <v/>
      </c>
      <c r="AG37" s="28" t="str">
        <f aca="false">IF(ISERROR(AG6/$C37),"",AG6/$C37)</f>
        <v/>
      </c>
      <c r="AH37" s="26"/>
      <c r="AI37" s="29" t="str">
        <f aca="false">IF(ISERROR(AG37-AH37),"",IF(AG37=0,"",(AG37-AH37)))</f>
        <v/>
      </c>
      <c r="AJ37" s="30" t="str">
        <f aca="false">IF(ISERROR(AJ6/$C37),"",AJ6/$C37)</f>
        <v/>
      </c>
      <c r="AK37" s="26"/>
      <c r="AL37" s="31" t="str">
        <f aca="false">IF(ISERROR(AJ37-AK37),"",IF(AJ37=0,"",(AJ37-AK37)))</f>
        <v/>
      </c>
    </row>
    <row r="38" customFormat="false" ht="14.25" hidden="false" customHeight="false" outlineLevel="0" collapsed="false">
      <c r="B38" s="32" t="str">
        <f aca="false">B7</f>
        <v>11/29_30</v>
      </c>
      <c r="C38" s="33"/>
      <c r="D38" s="34"/>
      <c r="E38" s="35" t="str">
        <f aca="false">IF(ISERROR(C38-D38),"",IF(C38=0,"",(C38-D38)))</f>
        <v/>
      </c>
      <c r="F38" s="36" t="str">
        <f aca="false">IF(ISERROR(F7/$C38),"",F7/$C38)</f>
        <v/>
      </c>
      <c r="G38" s="37"/>
      <c r="H38" s="38" t="str">
        <f aca="false">IF(ISERROR(F38-G38),"",IF(F38=0,"",(F38-G38)))</f>
        <v/>
      </c>
      <c r="I38" s="39" t="str">
        <f aca="false">IF(ISERROR(I7/$C38),"",I7/$C38)</f>
        <v/>
      </c>
      <c r="J38" s="37"/>
      <c r="K38" s="38" t="str">
        <f aca="false">IF(ISERROR(I38-J38),"",IF(I38=0,"",(I38-J38)))</f>
        <v/>
      </c>
      <c r="L38" s="39" t="str">
        <f aca="false">IF(ISERROR(L7/$C38),"",L7/$C38)</f>
        <v/>
      </c>
      <c r="M38" s="37"/>
      <c r="N38" s="38" t="str">
        <f aca="false">IF(ISERROR(L38-M38),"",IF(L38=0,"",(L38-M38)))</f>
        <v/>
      </c>
      <c r="O38" s="39" t="str">
        <f aca="false">IF(ISERROR(O7/$C38),"",O7/$C38)</f>
        <v/>
      </c>
      <c r="P38" s="37"/>
      <c r="Q38" s="38" t="str">
        <f aca="false">IF(ISERROR(O38-P38),"",IF(O38=0,"",(O38-P38)))</f>
        <v/>
      </c>
      <c r="R38" s="39" t="str">
        <f aca="false">IF(ISERROR(R7/$C38),"",R7/$C38)</f>
        <v/>
      </c>
      <c r="S38" s="37"/>
      <c r="T38" s="38" t="str">
        <f aca="false">IF(ISERROR(R38-S38),"",IF(R38=0,"",(R38-S38)))</f>
        <v/>
      </c>
      <c r="U38" s="39" t="str">
        <f aca="false">IF(ISERROR(U7/$C38),"",U7/$C38)</f>
        <v/>
      </c>
      <c r="V38" s="37"/>
      <c r="W38" s="38" t="str">
        <f aca="false">IF(ISERROR(U38-V38),"",IF(U38=0,"",(U38-V38)))</f>
        <v/>
      </c>
      <c r="X38" s="39" t="str">
        <f aca="false">IF(ISERROR(X7/$C38),"",X7/$C38)</f>
        <v/>
      </c>
      <c r="Y38" s="37"/>
      <c r="Z38" s="38" t="str">
        <f aca="false">IF(ISERROR(X38-Y38),"",IF(X38=0,"",(X38-Y38)))</f>
        <v/>
      </c>
      <c r="AA38" s="39" t="str">
        <f aca="false">IF(ISERROR(AA7/$C38),"",AA7/$C38)</f>
        <v/>
      </c>
      <c r="AB38" s="37"/>
      <c r="AC38" s="38" t="str">
        <f aca="false">IF(ISERROR(AA38-AB38),"",IF(AA38=0,"",(AA38-AB38)))</f>
        <v/>
      </c>
      <c r="AD38" s="39" t="str">
        <f aca="false">IF(ISERROR(AD7/$C38),"",AD7/$C38)</f>
        <v/>
      </c>
      <c r="AE38" s="37"/>
      <c r="AF38" s="38" t="str">
        <f aca="false">IF(ISERROR(AD38-AE38),"",IF(AD38=0,"",(AD38-AE38)))</f>
        <v/>
      </c>
      <c r="AG38" s="39" t="str">
        <f aca="false">IF(ISERROR(AG7/$C38),"",AG7/$C38)</f>
        <v/>
      </c>
      <c r="AH38" s="37"/>
      <c r="AI38" s="40" t="str">
        <f aca="false">IF(ISERROR(AG38-AH38),"",IF(AG38=0,"",(AG38-AH38)))</f>
        <v/>
      </c>
      <c r="AJ38" s="41" t="str">
        <f aca="false">IF(ISERROR(AJ7/$C38),"",AJ7/$C38)</f>
        <v/>
      </c>
      <c r="AK38" s="37"/>
      <c r="AL38" s="42" t="str">
        <f aca="false">IF(ISERROR(AJ38-AK38),"",IF(AJ38=0,"",(AJ38-AK38)))</f>
        <v/>
      </c>
    </row>
    <row r="39" customFormat="false" ht="14.25" hidden="false" customHeight="false" outlineLevel="0" collapsed="false">
      <c r="B39" s="43" t="str">
        <f aca="false">B8</f>
        <v>11/29_30</v>
      </c>
      <c r="C39" s="44"/>
      <c r="D39" s="45"/>
      <c r="E39" s="46" t="str">
        <f aca="false">IF(ISERROR(C39-D39),"",IF(C39=0,"",(C39-D39)))</f>
        <v/>
      </c>
      <c r="F39" s="47" t="str">
        <f aca="false">IF(ISERROR(F8/$C39),"",F8/$C39)</f>
        <v/>
      </c>
      <c r="G39" s="48"/>
      <c r="H39" s="49" t="str">
        <f aca="false">IF(ISERROR(F39-G39),"",IF(F39=0,"",(F39-G39)))</f>
        <v/>
      </c>
      <c r="I39" s="50" t="str">
        <f aca="false">IF(ISERROR(I8/$C39),"",I8/$C39)</f>
        <v/>
      </c>
      <c r="J39" s="48"/>
      <c r="K39" s="49" t="str">
        <f aca="false">IF(ISERROR(I39-J39),"",IF(I39=0,"",(I39-J39)))</f>
        <v/>
      </c>
      <c r="L39" s="50" t="str">
        <f aca="false">IF(ISERROR(L8/$C39),"",L8/$C39)</f>
        <v/>
      </c>
      <c r="M39" s="48"/>
      <c r="N39" s="49" t="str">
        <f aca="false">IF(ISERROR(L39-M39),"",IF(L39=0,"",(L39-M39)))</f>
        <v/>
      </c>
      <c r="O39" s="50" t="str">
        <f aca="false">IF(ISERROR(O8/$C39),"",O8/$C39)</f>
        <v/>
      </c>
      <c r="P39" s="48"/>
      <c r="Q39" s="49" t="str">
        <f aca="false">IF(ISERROR(O39-P39),"",IF(O39=0,"",(O39-P39)))</f>
        <v/>
      </c>
      <c r="R39" s="50" t="str">
        <f aca="false">IF(ISERROR(R8/$C39),"",R8/$C39)</f>
        <v/>
      </c>
      <c r="S39" s="48"/>
      <c r="T39" s="49" t="str">
        <f aca="false">IF(ISERROR(R39-S39),"",IF(R39=0,"",(R39-S39)))</f>
        <v/>
      </c>
      <c r="U39" s="50" t="str">
        <f aca="false">IF(ISERROR(U8/$C39),"",U8/$C39)</f>
        <v/>
      </c>
      <c r="V39" s="48"/>
      <c r="W39" s="49" t="str">
        <f aca="false">IF(ISERROR(U39-V39),"",IF(U39=0,"",(U39-V39)))</f>
        <v/>
      </c>
      <c r="X39" s="50" t="str">
        <f aca="false">IF(ISERROR(X8/$C39),"",X8/$C39)</f>
        <v/>
      </c>
      <c r="Y39" s="48"/>
      <c r="Z39" s="49" t="str">
        <f aca="false">IF(ISERROR(X39-Y39),"",IF(X39=0,"",(X39-Y39)))</f>
        <v/>
      </c>
      <c r="AA39" s="50" t="str">
        <f aca="false">IF(ISERROR(AA8/$C39),"",AA8/$C39)</f>
        <v/>
      </c>
      <c r="AB39" s="48"/>
      <c r="AC39" s="49" t="str">
        <f aca="false">IF(ISERROR(AA39-AB39),"",IF(AA39=0,"",(AA39-AB39)))</f>
        <v/>
      </c>
      <c r="AD39" s="50" t="str">
        <f aca="false">IF(ISERROR(AD8/$C39),"",AD8/$C39)</f>
        <v/>
      </c>
      <c r="AE39" s="48"/>
      <c r="AF39" s="49" t="str">
        <f aca="false">IF(ISERROR(AD39-AE39),"",IF(AD39=0,"",(AD39-AE39)))</f>
        <v/>
      </c>
      <c r="AG39" s="50" t="str">
        <f aca="false">IF(ISERROR(AG8/$C39),"",AG8/$C39)</f>
        <v/>
      </c>
      <c r="AH39" s="48"/>
      <c r="AI39" s="51" t="str">
        <f aca="false">IF(ISERROR(AG39-AH39),"",IF(AG39=0,"",(AG39-AH39)))</f>
        <v/>
      </c>
      <c r="AJ39" s="52" t="str">
        <f aca="false">IF(ISERROR(AJ8/$C39),"",AJ8/$C39)</f>
        <v/>
      </c>
      <c r="AK39" s="48"/>
      <c r="AL39" s="53" t="str">
        <f aca="false">IF(ISERROR(AJ39-AK39),"",IF(AJ39=0,"",(AJ39-AK39)))</f>
        <v/>
      </c>
    </row>
    <row r="40" customFormat="false" ht="14.25" hidden="false" customHeight="false" outlineLevel="0" collapsed="false">
      <c r="B40" s="54"/>
      <c r="C40" s="55"/>
      <c r="D40" s="56"/>
      <c r="E40" s="35"/>
      <c r="F40" s="57"/>
      <c r="G40" s="58"/>
      <c r="H40" s="38"/>
      <c r="I40" s="59"/>
      <c r="J40" s="58"/>
      <c r="K40" s="38"/>
      <c r="L40" s="59"/>
      <c r="M40" s="58"/>
      <c r="N40" s="38"/>
      <c r="O40" s="59"/>
      <c r="P40" s="58"/>
      <c r="Q40" s="38"/>
      <c r="R40" s="59"/>
      <c r="S40" s="58"/>
      <c r="T40" s="38"/>
      <c r="U40" s="59"/>
      <c r="V40" s="58"/>
      <c r="W40" s="38"/>
      <c r="X40" s="59"/>
      <c r="Y40" s="58"/>
      <c r="Z40" s="38"/>
      <c r="AA40" s="59"/>
      <c r="AB40" s="58"/>
      <c r="AC40" s="38"/>
      <c r="AD40" s="59"/>
      <c r="AE40" s="58"/>
      <c r="AF40" s="38"/>
      <c r="AG40" s="59"/>
      <c r="AH40" s="58"/>
      <c r="AI40" s="40"/>
      <c r="AJ40" s="57"/>
      <c r="AK40" s="58"/>
      <c r="AL40" s="42"/>
    </row>
    <row r="41" customFormat="false" ht="14.25" hidden="true" customHeight="true" outlineLevel="0" collapsed="false">
      <c r="B41" s="60" t="n">
        <v>37196</v>
      </c>
      <c r="C41" s="61" t="e">
        <f aca="false">#REF!</f>
        <v>#REF!</v>
      </c>
      <c r="D41" s="62" t="e">
        <f aca="false">#REF!</f>
        <v>#REF!</v>
      </c>
      <c r="E41" s="63" t="str">
        <f aca="false">IF(ISERROR(C41-D41),"",(C41-D41))</f>
        <v/>
      </c>
      <c r="F41" s="64" t="str">
        <f aca="false">IF(ISERROR(F10/$C41),"",F10/$C41)</f>
        <v/>
      </c>
      <c r="G41" s="65" t="e">
        <f aca="false">G10/$D41</f>
        <v>#REF!</v>
      </c>
      <c r="H41" s="66" t="str">
        <f aca="false">IF(ISERROR(F41-G41),"",(F41-G41))</f>
        <v/>
      </c>
      <c r="I41" s="67" t="str">
        <f aca="false">IF(ISERROR(I10/$C41),"",I10/$C41)</f>
        <v/>
      </c>
      <c r="J41" s="65" t="e">
        <f aca="false">J10/$D41</f>
        <v>#REF!</v>
      </c>
      <c r="K41" s="66" t="str">
        <f aca="false">IF(ISERROR(I41-J41),"",(I41-J41))</f>
        <v/>
      </c>
      <c r="L41" s="67" t="str">
        <f aca="false">IF(ISERROR(L10/$C41),"",L10/$C41)</f>
        <v/>
      </c>
      <c r="M41" s="65" t="e">
        <f aca="false">M10/$D41</f>
        <v>#REF!</v>
      </c>
      <c r="N41" s="66" t="str">
        <f aca="false">IF(ISERROR(L41-M41),"",(L41-M41))</f>
        <v/>
      </c>
      <c r="O41" s="67" t="str">
        <f aca="false">IF(ISERROR(O10/$C41),"",O10/$C41)</f>
        <v/>
      </c>
      <c r="P41" s="65" t="e">
        <f aca="false">P10/$D41</f>
        <v>#REF!</v>
      </c>
      <c r="Q41" s="66" t="str">
        <f aca="false">IF(ISERROR(O41-P41),"",(O41-P41))</f>
        <v/>
      </c>
      <c r="R41" s="67" t="str">
        <f aca="false">IF(ISERROR(R10/$C41),"",R10/$C41)</f>
        <v/>
      </c>
      <c r="S41" s="65" t="e">
        <f aca="false">S10/$D41</f>
        <v>#REF!</v>
      </c>
      <c r="T41" s="66" t="str">
        <f aca="false">IF(ISERROR(R41-S41),"",(R41-S41))</f>
        <v/>
      </c>
      <c r="U41" s="67" t="str">
        <f aca="false">IF(ISERROR(U10/$C41),"",U10/$C41)</f>
        <v/>
      </c>
      <c r="V41" s="65" t="e">
        <f aca="false">V10/$D41</f>
        <v>#REF!</v>
      </c>
      <c r="W41" s="66" t="str">
        <f aca="false">IF(ISERROR(U41-V41),"",(U41-V41))</f>
        <v/>
      </c>
      <c r="X41" s="67" t="str">
        <f aca="false">IF(ISERROR(X10/$C41),"",X10/$C41)</f>
        <v/>
      </c>
      <c r="Y41" s="65" t="e">
        <f aca="false">Y10/$D41</f>
        <v>#REF!</v>
      </c>
      <c r="Z41" s="66" t="str">
        <f aca="false">IF(ISERROR(X41-Y41),"",(X41-Y41))</f>
        <v/>
      </c>
      <c r="AA41" s="67" t="str">
        <f aca="false">IF(ISERROR(AA10/$C41),"",AA10/$C41)</f>
        <v/>
      </c>
      <c r="AB41" s="65" t="e">
        <f aca="false">AB10/$D41</f>
        <v>#REF!</v>
      </c>
      <c r="AC41" s="66" t="str">
        <f aca="false">IF(ISERROR(AA41-AB41),"",(AA41-AB41))</f>
        <v/>
      </c>
      <c r="AD41" s="67" t="str">
        <f aca="false">IF(ISERROR(AD10/$C41),"",AD10/$C41)</f>
        <v/>
      </c>
      <c r="AE41" s="65" t="e">
        <f aca="false">AE10/$D41</f>
        <v>#REF!</v>
      </c>
      <c r="AF41" s="66" t="str">
        <f aca="false">IF(ISERROR(AD41-AE41),"",(AD41-AE41))</f>
        <v/>
      </c>
      <c r="AG41" s="67" t="str">
        <f aca="false">IF(ISERROR(AG10/$C41),"",AG10/$C41)</f>
        <v/>
      </c>
      <c r="AH41" s="65" t="e">
        <f aca="false">AH10/$D41</f>
        <v>#REF!</v>
      </c>
      <c r="AI41" s="68" t="str">
        <f aca="false">IF(ISERROR(AG41-AH41),"",(AG41-AH41))</f>
        <v/>
      </c>
      <c r="AJ41" s="64" t="str">
        <f aca="false">IF(ISERROR(AJ10/$C41),"",AJ10/$C41)</f>
        <v/>
      </c>
      <c r="AK41" s="65" t="e">
        <f aca="false">AK10/$D41</f>
        <v>#REF!</v>
      </c>
      <c r="AL41" s="69" t="str">
        <f aca="false">IF(ISERROR(AJ41-AK41),"",(AJ41-AK41))</f>
        <v/>
      </c>
    </row>
    <row r="42" customFormat="false" ht="14.25" hidden="false" customHeight="false" outlineLevel="0" collapsed="false">
      <c r="B42" s="70" t="n">
        <v>37226</v>
      </c>
      <c r="C42" s="71" t="n">
        <f aca="false">C11</f>
        <v>2.585</v>
      </c>
      <c r="D42" s="72" t="n">
        <f aca="false">D11</f>
        <v>2.696</v>
      </c>
      <c r="E42" s="73" t="n">
        <f aca="false">IF(ISERROR(C42-D42),"",(C42-D42))</f>
        <v>-0.111</v>
      </c>
      <c r="F42" s="74" t="n">
        <f aca="false">IF(ISERROR(F11/$C42),"",F11/$C42)</f>
        <v>13.4429400386847</v>
      </c>
      <c r="G42" s="75" t="n">
        <f aca="false">G11/$D42</f>
        <v>13.353115727003</v>
      </c>
      <c r="H42" s="27" t="n">
        <f aca="false">IF(ISERROR(F42-G42),"",(F42-G42))</f>
        <v>0.0898243116817525</v>
      </c>
      <c r="I42" s="76" t="n">
        <f aca="false">IF(ISERROR(I11/$C42),"",I11/$C42)</f>
        <v>10.0870406189555</v>
      </c>
      <c r="J42" s="75" t="n">
        <f aca="false">J11/$D42</f>
        <v>9.885013987827</v>
      </c>
      <c r="K42" s="27" t="n">
        <f aca="false">IF(ISERROR(I42-J42),"",(I42-J42))</f>
        <v>0.20202663112851</v>
      </c>
      <c r="L42" s="76" t="str">
        <f aca="false">IF(ISERROR(L11/$C42),"",L11/$C42)</f>
        <v/>
      </c>
      <c r="M42" s="75" t="n">
        <f aca="false">M11/$D42</f>
        <v>10.4970351878543</v>
      </c>
      <c r="N42" s="27" t="str">
        <f aca="false">IF(ISERROR(L42-M42),"",(L42-M42))</f>
        <v/>
      </c>
      <c r="O42" s="76" t="str">
        <f aca="false">IF(ISERROR(O11/$C42),"",O11/$C42)</f>
        <v/>
      </c>
      <c r="P42" s="75" t="n">
        <f aca="false">P11/$D42</f>
        <v>13.2186575530191</v>
      </c>
      <c r="Q42" s="27" t="str">
        <f aca="false">IF(ISERROR(O42-P42),"",(O42-P42))</f>
        <v/>
      </c>
      <c r="R42" s="76" t="str">
        <f aca="false">IF(ISERROR(R11/$C42),"",R11/$C42)</f>
        <v/>
      </c>
      <c r="S42" s="75" t="n">
        <f aca="false">S11/$D42</f>
        <v>14.3916896967223</v>
      </c>
      <c r="T42" s="27" t="str">
        <f aca="false">IF(ISERROR(R42-S42),"",(R42-S42))</f>
        <v/>
      </c>
      <c r="U42" s="76" t="n">
        <f aca="false">IF(ISERROR(U11/$C42),"",U11/$C42)</f>
        <v>8.97485493230174</v>
      </c>
      <c r="V42" s="75" t="n">
        <f aca="false">V11/$D42</f>
        <v>8.90207715133531</v>
      </c>
      <c r="W42" s="27" t="n">
        <f aca="false">IF(ISERROR(U42-V42),"",(U42-V42))</f>
        <v>0.0727777809664314</v>
      </c>
      <c r="X42" s="76" t="n">
        <f aca="false">IF(ISERROR(X11/$C42),"",X11/$C42)</f>
        <v>8.41392649903288</v>
      </c>
      <c r="Y42" s="75" t="n">
        <f aca="false">Y11/$D42</f>
        <v>8.34569732937685</v>
      </c>
      <c r="Z42" s="27" t="n">
        <f aca="false">IF(ISERROR(X42-Y42),"",(X42-Y42))</f>
        <v>0.0682291696560284</v>
      </c>
      <c r="AA42" s="76" t="n">
        <f aca="false">IF(ISERROR(AA11/$C42),"",AA11/$C42)</f>
        <v>8.49129593810445</v>
      </c>
      <c r="AB42" s="75" t="n">
        <f aca="false">AB11/$D42</f>
        <v>8.38279087394918</v>
      </c>
      <c r="AC42" s="27" t="n">
        <f aca="false">IF(ISERROR(AA42-AB42),"",(AA42-AB42))</f>
        <v>0.108505064155265</v>
      </c>
      <c r="AD42" s="76" t="str">
        <f aca="false">IF(ISERROR(AD11/$C42),"",AD11/$C42)</f>
        <v/>
      </c>
      <c r="AE42" s="75" t="n">
        <f aca="false">AE11/$D42</f>
        <v>9.17377740763769</v>
      </c>
      <c r="AF42" s="27" t="str">
        <f aca="false">IF(ISERROR(AD42-AE42),"",(AD42-AE42))</f>
        <v/>
      </c>
      <c r="AG42" s="76" t="str">
        <f aca="false">IF(ISERROR(AG11/$C42),"",AG11/$C42)</f>
        <v/>
      </c>
      <c r="AH42" s="75" t="n">
        <f aca="false">AH11/$D42</f>
        <v>8.40133375513094</v>
      </c>
      <c r="AI42" s="77" t="str">
        <f aca="false">IF(ISERROR(AG42-AH42),"",(AG42-AH42))</f>
        <v/>
      </c>
      <c r="AJ42" s="74" t="n">
        <f aca="false">IF(ISERROR(AJ11/$C42),"",AJ11/$C42)</f>
        <v>8.70406189555126</v>
      </c>
      <c r="AK42" s="75" t="n">
        <f aca="false">AK11/$D42</f>
        <v>8.46847157803768</v>
      </c>
      <c r="AL42" s="31" t="n">
        <f aca="false">IF(ISERROR(AJ42-AK42),"",(AJ42-AK42))</f>
        <v>0.235590317513573</v>
      </c>
    </row>
    <row r="43" customFormat="false" ht="14.25" hidden="false" customHeight="false" outlineLevel="0" collapsed="false">
      <c r="B43" s="78"/>
      <c r="C43" s="79"/>
      <c r="D43" s="80"/>
      <c r="E43" s="81"/>
      <c r="F43" s="82"/>
      <c r="G43" s="83"/>
      <c r="H43" s="84"/>
      <c r="I43" s="85"/>
      <c r="J43" s="83"/>
      <c r="K43" s="84"/>
      <c r="L43" s="85"/>
      <c r="M43" s="83"/>
      <c r="N43" s="84"/>
      <c r="O43" s="85"/>
      <c r="P43" s="83"/>
      <c r="Q43" s="84"/>
      <c r="R43" s="85"/>
      <c r="S43" s="83"/>
      <c r="T43" s="84"/>
      <c r="U43" s="85"/>
      <c r="V43" s="83"/>
      <c r="W43" s="84"/>
      <c r="X43" s="85"/>
      <c r="Y43" s="83"/>
      <c r="Z43" s="84"/>
      <c r="AA43" s="85"/>
      <c r="AB43" s="83"/>
      <c r="AC43" s="84"/>
      <c r="AD43" s="85"/>
      <c r="AE43" s="83"/>
      <c r="AF43" s="84"/>
      <c r="AG43" s="85"/>
      <c r="AH43" s="83"/>
      <c r="AI43" s="86"/>
      <c r="AJ43" s="87"/>
      <c r="AK43" s="83"/>
      <c r="AL43" s="88"/>
    </row>
    <row r="44" customFormat="false" ht="14.25" hidden="false" customHeight="false" outlineLevel="0" collapsed="false">
      <c r="B44" s="89" t="s">
        <v>21</v>
      </c>
      <c r="C44" s="55" t="n">
        <f aca="false">C13</f>
        <v>2.918125</v>
      </c>
      <c r="D44" s="56" t="n">
        <f aca="false">D13</f>
        <v>2.9585</v>
      </c>
      <c r="E44" s="35" t="n">
        <f aca="false">IF(ISERROR(C44-D44),"",(C44-D44))</f>
        <v>-0.0403750000000001</v>
      </c>
      <c r="F44" s="90" t="n">
        <f aca="false">IF(ISERROR(F13/$C44),"",F13/$C44)</f>
        <v>14.5213107731848</v>
      </c>
      <c r="G44" s="91" t="n">
        <f aca="false">G13/$D44</f>
        <v>14.6019942538449</v>
      </c>
      <c r="H44" s="38" t="n">
        <f aca="false">IF(ISERROR(F44-G44),"",(F44-G44))</f>
        <v>-0.080683480660019</v>
      </c>
      <c r="I44" s="92" t="n">
        <f aca="false">IF(ISERROR(I13/$C44),"",I13/$C44)</f>
        <v>10.2548725637181</v>
      </c>
      <c r="J44" s="91" t="n">
        <f aca="false">J13/$D44</f>
        <v>10.3092783505155</v>
      </c>
      <c r="K44" s="38" t="n">
        <f aca="false">IF(ISERROR(I44-J44),"",(I44-J44))</f>
        <v>-0.0544057867973233</v>
      </c>
      <c r="L44" s="92" t="str">
        <f aca="false">IF(ISERROR(L13/$C44),"",L13/$C44)</f>
        <v/>
      </c>
      <c r="M44" s="91" t="n">
        <f aca="false">M13/$D44</f>
        <v>11.2388034476931</v>
      </c>
      <c r="N44" s="38" t="str">
        <f aca="false">IF(ISERROR(L44-M44),"",(L44-M44))</f>
        <v/>
      </c>
      <c r="O44" s="92" t="n">
        <f aca="false">IF(ISERROR(O13/$C44),"",O13/$C44)</f>
        <v>14.135789248233</v>
      </c>
      <c r="P44" s="91" t="n">
        <f aca="false">P13/$D44</f>
        <v>14.1963833023492</v>
      </c>
      <c r="Q44" s="38" t="n">
        <f aca="false">IF(ISERROR(O44-P44),"",(O44-P44))</f>
        <v>-0.0605940541161356</v>
      </c>
      <c r="R44" s="92" t="n">
        <f aca="false">IF(ISERROR(R13/$C44),"",R13/$C44)</f>
        <v>15.9348896980081</v>
      </c>
      <c r="S44" s="91" t="n">
        <f aca="false">S13/$D44</f>
        <v>15.9709312151428</v>
      </c>
      <c r="T44" s="38" t="n">
        <f aca="false">IF(ISERROR(R44-S44),"",(R44-S44))</f>
        <v>-0.0360415171346684</v>
      </c>
      <c r="U44" s="92" t="n">
        <f aca="false">IF(ISERROR(U13/$C44),"",U13/$C44)</f>
        <v>8.94409937888199</v>
      </c>
      <c r="V44" s="91" t="n">
        <f aca="false">V13/$D44</f>
        <v>9.05695453777252</v>
      </c>
      <c r="W44" s="38" t="n">
        <f aca="false">IF(ISERROR(U44-V44),"",(U44-V44))</f>
        <v>-0.112855158890532</v>
      </c>
      <c r="X44" s="92" t="n">
        <f aca="false">IF(ISERROR(X13/$C44),"",X13/$C44)</f>
        <v>8.22445919897194</v>
      </c>
      <c r="Y44" s="91" t="n">
        <f aca="false">Y13/$D44</f>
        <v>8.24573263478114</v>
      </c>
      <c r="Z44" s="38" t="n">
        <f aca="false">IF(ISERROR(X44-Y44),"",(X44-Y44))</f>
        <v>-0.0212734358091975</v>
      </c>
      <c r="AA44" s="92" t="n">
        <f aca="false">IF(ISERROR(AA13/$C44),"",AA13/$C44)</f>
        <v>8.78989076890126</v>
      </c>
      <c r="AB44" s="91" t="n">
        <f aca="false">AB13/$D44</f>
        <v>8.97245225621092</v>
      </c>
      <c r="AC44" s="38" t="n">
        <f aca="false">IF(ISERROR(AA44-AB44),"",(AA44-AB44))</f>
        <v>-0.182561487309654</v>
      </c>
      <c r="AD44" s="92" t="str">
        <f aca="false">IF(ISERROR(AD13/$C44),"",AD13/$C44)</f>
        <v/>
      </c>
      <c r="AE44" s="91" t="n">
        <f aca="false">AE13/$D44</f>
        <v>9.46425553489944</v>
      </c>
      <c r="AF44" s="38" t="str">
        <f aca="false">IF(ISERROR(AD44-AE44),"",(AD44-AE44))</f>
        <v/>
      </c>
      <c r="AG44" s="92" t="str">
        <f aca="false">IF(ISERROR(AG13/$C44),"",AG13/$C44)</f>
        <v/>
      </c>
      <c r="AH44" s="91" t="n">
        <f aca="false">AH13/$D44</f>
        <v>7.99391583572757</v>
      </c>
      <c r="AI44" s="40" t="str">
        <f aca="false">IF(ISERROR(AG44-AH44),"",(AG44-AH44))</f>
        <v/>
      </c>
      <c r="AJ44" s="90" t="n">
        <f aca="false">IF(ISERROR(AJ13/$C44),"",AJ13/$C44)</f>
        <v>8.39580209895053</v>
      </c>
      <c r="AK44" s="91" t="n">
        <f aca="false">AK13/$D44</f>
        <v>8.43163765421666</v>
      </c>
      <c r="AL44" s="42" t="n">
        <f aca="false">IF(ISERROR(AJ44-AK44),"",(AJ44-AK44))</f>
        <v>-0.0358355552661376</v>
      </c>
    </row>
    <row r="45" customFormat="false" ht="14.25" hidden="false" customHeight="false" outlineLevel="0" collapsed="false">
      <c r="B45" s="70" t="s">
        <v>22</v>
      </c>
      <c r="C45" s="71" t="n">
        <f aca="false">C14</f>
        <v>2.87814890277816</v>
      </c>
      <c r="D45" s="72" t="n">
        <f aca="false">D14</f>
        <v>2.9085</v>
      </c>
      <c r="E45" s="73" t="n">
        <f aca="false">IF(ISERROR(C45-D45),"",(C45-D45))</f>
        <v>-0.0303510972218399</v>
      </c>
      <c r="F45" s="74" t="n">
        <f aca="false">IF(ISERROR(F14/$C45),"",F14/$C45)</f>
        <v>12.7165067674822</v>
      </c>
      <c r="G45" s="75" t="n">
        <f aca="false">G14/$D45</f>
        <v>12.7557160048135</v>
      </c>
      <c r="H45" s="27" t="n">
        <f aca="false">IF(ISERROR(F45-G45),"",(F45-G45))</f>
        <v>-0.0392092373312565</v>
      </c>
      <c r="I45" s="76" t="n">
        <f aca="false">IF(ISERROR(I14/$C45),"",I14/$C45)</f>
        <v>9.85008106169729</v>
      </c>
      <c r="J45" s="75" t="n">
        <f aca="false">J14/$D45</f>
        <v>9.93639332989513</v>
      </c>
      <c r="K45" s="27" t="n">
        <f aca="false">IF(ISERROR(I45-J45),"",(I45-J45))</f>
        <v>-0.0863122681978403</v>
      </c>
      <c r="L45" s="76" t="n">
        <f aca="false">IF(ISERROR(L14/$C45),"",L14/$C45)</f>
        <v>10.5623444188923</v>
      </c>
      <c r="M45" s="75" t="n">
        <f aca="false">M14/$D45</f>
        <v>10.5724600309438</v>
      </c>
      <c r="N45" s="27" t="n">
        <f aca="false">IF(ISERROR(L45-M45),"",(L45-M45))</f>
        <v>-0.0101156120514503</v>
      </c>
      <c r="O45" s="76" t="n">
        <f aca="false">IF(ISERROR(O14/$C45),"",O14/$C45)</f>
        <v>13.1508136926011</v>
      </c>
      <c r="P45" s="75" t="n">
        <f aca="false">P14/$D45</f>
        <v>13.23706377858</v>
      </c>
      <c r="Q45" s="27" t="n">
        <f aca="false">IF(ISERROR(O45-P45),"",(O45-P45))</f>
        <v>-0.0862500859788788</v>
      </c>
      <c r="R45" s="76" t="str">
        <f aca="false">IF(ISERROR(R14/$C45),"",R14/$C45)</f>
        <v/>
      </c>
      <c r="S45" s="75" t="n">
        <f aca="false">S14/$D45</f>
        <v>14.4404332129964</v>
      </c>
      <c r="T45" s="27" t="str">
        <f aca="false">IF(ISERROR(R45-S45),"",(R45-S45))</f>
        <v/>
      </c>
      <c r="U45" s="76" t="str">
        <f aca="false">IF(ISERROR(U14/$C45),"",U14/$C45)</f>
        <v/>
      </c>
      <c r="V45" s="75" t="n">
        <f aca="false">V14/$D45</f>
        <v>8.66597902698986</v>
      </c>
      <c r="W45" s="27" t="str">
        <f aca="false">IF(ISERROR(U45-V45),"",(U45-V45))</f>
        <v/>
      </c>
      <c r="X45" s="76" t="str">
        <f aca="false">IF(ISERROR(X14/$C45),"",X14/$C45)</f>
        <v/>
      </c>
      <c r="Y45" s="75" t="n">
        <f aca="false">Y14/$D45</f>
        <v>8.09867629362214</v>
      </c>
      <c r="Z45" s="27" t="str">
        <f aca="false">IF(ISERROR(X45-Y45),"",(X45-Y45))</f>
        <v/>
      </c>
      <c r="AA45" s="76" t="str">
        <f aca="false">IF(ISERROR(AA14/$C45),"",AA14/$C45)</f>
        <v/>
      </c>
      <c r="AB45" s="75" t="n">
        <f aca="false">AB14/$D45</f>
        <v>8.52845109162799</v>
      </c>
      <c r="AC45" s="27" t="str">
        <f aca="false">IF(ISERROR(AA45-AB45),"",(AA45-AB45))</f>
        <v/>
      </c>
      <c r="AD45" s="76" t="str">
        <f aca="false">IF(ISERROR(AD14/$C45),"",AD14/$C45)</f>
        <v/>
      </c>
      <c r="AE45" s="75" t="n">
        <f aca="false">AE14/$D45</f>
        <v>8.90493381468111</v>
      </c>
      <c r="AF45" s="27" t="str">
        <f aca="false">IF(ISERROR(AD45-AE45),"",(AD45-AE45))</f>
        <v/>
      </c>
      <c r="AG45" s="76" t="str">
        <f aca="false">IF(ISERROR(AG14/$C45),"",AG14/$C45)</f>
        <v/>
      </c>
      <c r="AH45" s="75" t="n">
        <f aca="false">AH14/$D45</f>
        <v>7.80471033178614</v>
      </c>
      <c r="AI45" s="77" t="str">
        <f aca="false">IF(ISERROR(AG45-AH45),"",(AG45-AH45))</f>
        <v/>
      </c>
      <c r="AJ45" s="74" t="n">
        <f aca="false">IF(ISERROR(AJ14/$C45),"",AJ14/$C45)</f>
        <v>8.46029890131672</v>
      </c>
      <c r="AK45" s="75" t="n">
        <f aca="false">AK14/$D45</f>
        <v>8.45796802475503</v>
      </c>
      <c r="AL45" s="31" t="n">
        <f aca="false">IF(ISERROR(AJ45-AK45),"",(AJ45-AK45))</f>
        <v>0.00233087656169495</v>
      </c>
    </row>
    <row r="46" customFormat="false" ht="14.25" hidden="false" customHeight="false" outlineLevel="0" collapsed="false">
      <c r="B46" s="89" t="n">
        <v>37377</v>
      </c>
      <c r="C46" s="55" t="n">
        <f aca="false">C15</f>
        <v>2.88260194388612</v>
      </c>
      <c r="D46" s="56" t="n">
        <f aca="false">D15</f>
        <v>2.913</v>
      </c>
      <c r="E46" s="35" t="n">
        <f aca="false">IF(ISERROR(C46-D46),"",(C46-D46))</f>
        <v>-0.0303980561138797</v>
      </c>
      <c r="F46" s="90" t="n">
        <f aca="false">IF(ISERROR(F15/$C46),"",F15/$C46)</f>
        <v>13.1304983264437</v>
      </c>
      <c r="G46" s="91" t="n">
        <f aca="false">G15/$D46</f>
        <v>13.2166151733608</v>
      </c>
      <c r="H46" s="38" t="n">
        <f aca="false">IF(ISERROR(F46-G46),"",(F46-G46))</f>
        <v>-0.0861168469171165</v>
      </c>
      <c r="I46" s="92" t="n">
        <f aca="false">IF(ISERROR(I15/$C46),"",I15/$C46)</f>
        <v>10.8235547631451</v>
      </c>
      <c r="J46" s="91" t="n">
        <f aca="false">J15/$D46</f>
        <v>10.8994164092001</v>
      </c>
      <c r="K46" s="38" t="n">
        <f aca="false">IF(ISERROR(I46-J46),"",(I46-J46))</f>
        <v>-0.0758616460550172</v>
      </c>
      <c r="L46" s="92" t="str">
        <f aca="false">IF(ISERROR(L15/$C46),"",L15/$C46)</f>
        <v/>
      </c>
      <c r="M46" s="91" t="n">
        <f aca="false">M15/$D46</f>
        <v>10.8994164092001</v>
      </c>
      <c r="N46" s="38" t="str">
        <f aca="false">IF(ISERROR(L46-M46),"",(L46-M46))</f>
        <v/>
      </c>
      <c r="O46" s="92" t="str">
        <f aca="false">IF(ISERROR(O15/$C46),"",O15/$C46)</f>
        <v/>
      </c>
      <c r="P46" s="91" t="n">
        <f aca="false">P15/$D46</f>
        <v>13.474081702712</v>
      </c>
      <c r="Q46" s="38" t="str">
        <f aca="false">IF(ISERROR(O46-P46),"",(O46-P46))</f>
        <v/>
      </c>
      <c r="R46" s="92" t="str">
        <f aca="false">IF(ISERROR(R15/$C46),"",R15/$C46)</f>
        <v/>
      </c>
      <c r="S46" s="91" t="n">
        <f aca="false">S15/$D46</f>
        <v>16.1345691726742</v>
      </c>
      <c r="T46" s="38" t="str">
        <f aca="false">IF(ISERROR(R46-S46),"",(R46-S46))</f>
        <v/>
      </c>
      <c r="U46" s="92" t="str">
        <f aca="false">IF(ISERROR(U15/$C46),"",U15/$C46)</f>
        <v/>
      </c>
      <c r="V46" s="91" t="n">
        <f aca="false">V15/$D46</f>
        <v>9.25163062135256</v>
      </c>
      <c r="W46" s="38" t="str">
        <f aca="false">IF(ISERROR(U46-V46),"",(U46-V46))</f>
        <v/>
      </c>
      <c r="X46" s="92" t="str">
        <f aca="false">IF(ISERROR(X15/$C46),"",X15/$C46)</f>
        <v/>
      </c>
      <c r="Y46" s="91" t="n">
        <f aca="false">Y15/$D46</f>
        <v>8.66803982148987</v>
      </c>
      <c r="Z46" s="38" t="str">
        <f aca="false">IF(ISERROR(X46-Y46),"",(X46-Y46))</f>
        <v/>
      </c>
      <c r="AA46" s="92" t="str">
        <f aca="false">IF(ISERROR(AA15/$C46),"",AA15/$C46)</f>
        <v/>
      </c>
      <c r="AB46" s="91" t="n">
        <f aca="false">AB15/$D46</f>
        <v>9.20013731548232</v>
      </c>
      <c r="AC46" s="38" t="str">
        <f aca="false">IF(ISERROR(AA46-AB46),"",(AA46-AB46))</f>
        <v/>
      </c>
      <c r="AD46" s="92" t="str">
        <f aca="false">IF(ISERROR(AD15/$C46),"",AD15/$C46)</f>
        <v/>
      </c>
      <c r="AE46" s="91" t="n">
        <f aca="false">AE15/$D46</f>
        <v>9.76656368005493</v>
      </c>
      <c r="AF46" s="38" t="str">
        <f aca="false">IF(ISERROR(AD46-AE46),"",(AD46-AE46))</f>
        <v/>
      </c>
      <c r="AG46" s="92" t="str">
        <f aca="false">IF(ISERROR(AG15/$C46),"",AG15/$C46)</f>
        <v/>
      </c>
      <c r="AH46" s="91" t="n">
        <f aca="false">AH15/$D46</f>
        <v>8.61654651561964</v>
      </c>
      <c r="AI46" s="40" t="str">
        <f aca="false">IF(ISERROR(AG46-AH46),"",(AG46-AH46))</f>
        <v/>
      </c>
      <c r="AJ46" s="90" t="n">
        <f aca="false">IF(ISERROR(AJ15/$C46),"",AJ15/$C46)</f>
        <v>9.19308337254313</v>
      </c>
      <c r="AK46" s="91" t="n">
        <f aca="false">AK15/$D46</f>
        <v>9.19842087195331</v>
      </c>
      <c r="AL46" s="42" t="n">
        <f aca="false">IF(ISERROR(AJ46-AK46),"",(AJ46-AK46))</f>
        <v>-0.00533749941018158</v>
      </c>
    </row>
    <row r="47" customFormat="false" ht="14.25" hidden="false" customHeight="false" outlineLevel="0" collapsed="false">
      <c r="B47" s="70" t="n">
        <v>37408</v>
      </c>
      <c r="C47" s="71" t="n">
        <f aca="false">C16</f>
        <v>2.92218453151243</v>
      </c>
      <c r="D47" s="72" t="n">
        <f aca="false">D16</f>
        <v>2.953</v>
      </c>
      <c r="E47" s="73" t="n">
        <f aca="false">IF(ISERROR(C47-D47),"",(C47-D47))</f>
        <v>-0.0308154684875683</v>
      </c>
      <c r="F47" s="74" t="n">
        <f aca="false">IF(ISERROR(F16/$C47),"",F16/$C47)</f>
        <v>14.7492396647835</v>
      </c>
      <c r="G47" s="75" t="n">
        <f aca="false">G16/$D47</f>
        <v>14.9001015916018</v>
      </c>
      <c r="H47" s="27" t="n">
        <f aca="false">IF(ISERROR(F47-G47),"",(F47-G47))</f>
        <v>-0.150861926818243</v>
      </c>
      <c r="I47" s="76" t="n">
        <f aca="false">IF(ISERROR(I16/$C47),"",I16/$C47)</f>
        <v>14.0305992170795</v>
      </c>
      <c r="J47" s="75" t="n">
        <f aca="false">J16/$D47</f>
        <v>14.1381645783949</v>
      </c>
      <c r="K47" s="27" t="n">
        <f aca="false">IF(ISERROR(I47-J47),"",(I47-J47))</f>
        <v>-0.107565361315404</v>
      </c>
      <c r="L47" s="76" t="n">
        <f aca="false">IF(ISERROR(L16/$C47),"",L16/$C47)</f>
        <v>14.0990411644798</v>
      </c>
      <c r="M47" s="75" t="n">
        <f aca="false">M16/$D47</f>
        <v>14.1381645783949</v>
      </c>
      <c r="N47" s="27" t="n">
        <f aca="false">IF(ISERROR(L47-M47),"",(L47-M47))</f>
        <v>-0.0391234139150161</v>
      </c>
      <c r="O47" s="76" t="str">
        <f aca="false">IF(ISERROR(O16/$C47),"",O16/$C47)</f>
        <v/>
      </c>
      <c r="P47" s="75" t="n">
        <f aca="false">P16/$D47</f>
        <v>17.2705722993566</v>
      </c>
      <c r="Q47" s="27" t="str">
        <f aca="false">IF(ISERROR(O47-P47),"",(O47-P47))</f>
        <v/>
      </c>
      <c r="R47" s="76" t="str">
        <f aca="false">IF(ISERROR(R16/$C47),"",R16/$C47)</f>
        <v/>
      </c>
      <c r="S47" s="75" t="n">
        <f aca="false">S16/$D47</f>
        <v>19.8103623433796</v>
      </c>
      <c r="T47" s="27" t="str">
        <f aca="false">IF(ISERROR(R47-S47),"",(R47-S47))</f>
        <v/>
      </c>
      <c r="U47" s="76" t="str">
        <f aca="false">IF(ISERROR(U16/$C47),"",U16/$C47)</f>
        <v/>
      </c>
      <c r="V47" s="75" t="n">
        <f aca="false">V16/$D47</f>
        <v>12.2604131391805</v>
      </c>
      <c r="W47" s="27" t="str">
        <f aca="false">IF(ISERROR(U47-V47),"",(U47-V47))</f>
        <v/>
      </c>
      <c r="X47" s="76" t="str">
        <f aca="false">IF(ISERROR(X16/$C47),"",X16/$C47)</f>
        <v/>
      </c>
      <c r="Y47" s="75" t="n">
        <f aca="false">Y16/$D47</f>
        <v>11.4138164578395</v>
      </c>
      <c r="Z47" s="27" t="str">
        <f aca="false">IF(ISERROR(X47-Y47),"",(X47-Y47))</f>
        <v/>
      </c>
      <c r="AA47" s="76" t="str">
        <f aca="false">IF(ISERROR(AA16/$C47),"",AA16/$C47)</f>
        <v/>
      </c>
      <c r="AB47" s="75" t="n">
        <f aca="false">AB16/$D47</f>
        <v>11.9387064002709</v>
      </c>
      <c r="AC47" s="27" t="str">
        <f aca="false">IF(ISERROR(AA47-AB47),"",(AA47-AB47))</f>
        <v/>
      </c>
      <c r="AD47" s="76" t="str">
        <f aca="false">IF(ISERROR(AD16/$C47),"",AD16/$C47)</f>
        <v/>
      </c>
      <c r="AE47" s="75" t="n">
        <f aca="false">AE16/$D47</f>
        <v>12.5973586183542</v>
      </c>
      <c r="AF47" s="27" t="str">
        <f aca="false">IF(ISERROR(AD47-AE47),"",(AD47-AE47))</f>
        <v/>
      </c>
      <c r="AG47" s="76" t="str">
        <f aca="false">IF(ISERROR(AG16/$C47),"",AG16/$C47)</f>
        <v/>
      </c>
      <c r="AH47" s="75" t="n">
        <f aca="false">AH16/$D47</f>
        <v>10.9041652556722</v>
      </c>
      <c r="AI47" s="77" t="str">
        <f aca="false">IF(ISERROR(AG47-AH47),"",(AG47-AH47))</f>
        <v/>
      </c>
      <c r="AJ47" s="74" t="n">
        <f aca="false">IF(ISERROR(AJ16/$C47),"",AJ16/$C47)</f>
        <v>10.3176235706084</v>
      </c>
      <c r="AK47" s="75" t="n">
        <f aca="false">AK16/$D47</f>
        <v>10.3115475787335</v>
      </c>
      <c r="AL47" s="31" t="n">
        <f aca="false">IF(ISERROR(AJ47-AK47),"",(AJ47-AK47))</f>
        <v>0.00607599187493157</v>
      </c>
    </row>
    <row r="48" customFormat="false" ht="14.25" hidden="false" customHeight="false" outlineLevel="0" collapsed="false">
      <c r="B48" s="93" t="s">
        <v>23</v>
      </c>
      <c r="C48" s="94" t="n">
        <f aca="false">C17</f>
        <v>2.97512624246262</v>
      </c>
      <c r="D48" s="95" t="n">
        <f aca="false">D17</f>
        <v>3.0065</v>
      </c>
      <c r="E48" s="35" t="n">
        <f aca="false">IF(ISERROR(C48-D48),"",(C48-D48))</f>
        <v>-0.0313737575373771</v>
      </c>
      <c r="F48" s="96" t="n">
        <f aca="false">IF(ISERROR(F17/$C48),"",F17/$C48)</f>
        <v>18.0328482315399</v>
      </c>
      <c r="G48" s="97" t="n">
        <f aca="false">G17/$D48</f>
        <v>18.0442374854482</v>
      </c>
      <c r="H48" s="38" t="n">
        <f aca="false">IF(ISERROR(F48-G48),"",(F48-G48))</f>
        <v>-0.011389253908316</v>
      </c>
      <c r="I48" s="98" t="n">
        <f aca="false">IF(ISERROR(I17/$C48),"",I17/$C48)</f>
        <v>17.814370107579</v>
      </c>
      <c r="J48" s="97" t="n">
        <f aca="false">J17/$D48</f>
        <v>17.7947779810411</v>
      </c>
      <c r="K48" s="38" t="n">
        <f aca="false">IF(ISERROR(I48-J48),"",(I48-J48))</f>
        <v>0.0195921265379262</v>
      </c>
      <c r="L48" s="98" t="n">
        <f aca="false">IF(ISERROR(L17/$C48),"",L17/$C48)</f>
        <v>17.8984001552563</v>
      </c>
      <c r="M48" s="97" t="n">
        <f aca="false">M17/$D48</f>
        <v>17.8779311491768</v>
      </c>
      <c r="N48" s="38" t="n">
        <f aca="false">IF(ISERROR(L48-M48),"",(L48-M48))</f>
        <v>0.0204690060794803</v>
      </c>
      <c r="O48" s="98" t="str">
        <f aca="false">IF(ISERROR(O17/$C48),"",O17/$C48)</f>
        <v/>
      </c>
      <c r="P48" s="97" t="n">
        <f aca="false">P17/$D48</f>
        <v>23.4491934142691</v>
      </c>
      <c r="Q48" s="38" t="str">
        <f aca="false">IF(ISERROR(O48-P48),"",(O48-P48))</f>
        <v/>
      </c>
      <c r="R48" s="98" t="str">
        <f aca="false">IF(ISERROR(R17/$C48),"",R17/$C48)</f>
        <v/>
      </c>
      <c r="S48" s="97" t="n">
        <f aca="false">S17/$D48</f>
        <v>26.1100947946117</v>
      </c>
      <c r="T48" s="38" t="str">
        <f aca="false">IF(ISERROR(R48-S48),"",(R48-S48))</f>
        <v/>
      </c>
      <c r="U48" s="98" t="str">
        <f aca="false">IF(ISERROR(U17/$C48),"",U17/$C48)</f>
        <v/>
      </c>
      <c r="V48" s="97" t="n">
        <f aca="false">V17/$D48</f>
        <v>15.4698153999667</v>
      </c>
      <c r="W48" s="38" t="str">
        <f aca="false">IF(ISERROR(U48-V48),"",(U48-V48))</f>
        <v/>
      </c>
      <c r="X48" s="98" t="str">
        <f aca="false">IF(ISERROR(X17/$C48),"",X17/$C48)</f>
        <v/>
      </c>
      <c r="Y48" s="97" t="n">
        <f aca="false">Y17/$D48</f>
        <v>14.6349575918843</v>
      </c>
      <c r="Z48" s="38" t="str">
        <f aca="false">IF(ISERROR(X48-Y48),"",(X48-Y48))</f>
        <v/>
      </c>
      <c r="AA48" s="98" t="str">
        <f aca="false">IF(ISERROR(AA17/$C48),"",AA17/$C48)</f>
        <v/>
      </c>
      <c r="AB48" s="97" t="n">
        <f aca="false">AB17/$D48</f>
        <v>15.1205720937968</v>
      </c>
      <c r="AC48" s="38" t="str">
        <f aca="false">IF(ISERROR(AA48-AB48),"",(AA48-AB48))</f>
        <v/>
      </c>
      <c r="AD48" s="98" t="str">
        <f aca="false">IF(ISERROR(AD17/$C48),"",AD17/$C48)</f>
        <v/>
      </c>
      <c r="AE48" s="97" t="n">
        <f aca="false">AE17/$D48</f>
        <v>16.4809579244969</v>
      </c>
      <c r="AF48" s="38" t="str">
        <f aca="false">IF(ISERROR(AD48-AE48),"",(AD48-AE48))</f>
        <v/>
      </c>
      <c r="AG48" s="98" t="str">
        <f aca="false">IF(ISERROR(AG17/$C48),"",AG17/$C48)</f>
        <v/>
      </c>
      <c r="AH48" s="97" t="n">
        <f aca="false">AH17/$D48</f>
        <v>13.6377847996009</v>
      </c>
      <c r="AI48" s="40" t="str">
        <f aca="false">IF(ISERROR(AG48-AH48),"",(AG48-AH48))</f>
        <v/>
      </c>
      <c r="AJ48" s="96" t="n">
        <f aca="false">IF(ISERROR(AJ17/$C48),"",AJ17/$C48)</f>
        <v>12.7893732564789</v>
      </c>
      <c r="AK48" s="97" t="n">
        <f aca="false">AK17/$D48</f>
        <v>12.7556959920173</v>
      </c>
      <c r="AL48" s="42" t="n">
        <f aca="false">IF(ISERROR(AJ48-AK48),"",(AJ48-AK48))</f>
        <v>0.033677264461593</v>
      </c>
    </row>
    <row r="49" customFormat="false" ht="14.25" hidden="false" customHeight="false" outlineLevel="0" collapsed="false">
      <c r="B49" s="70" t="n">
        <v>37500</v>
      </c>
      <c r="C49" s="71" t="n">
        <f aca="false">C18</f>
        <v>2.99442275393045</v>
      </c>
      <c r="D49" s="72" t="n">
        <f aca="false">D18</f>
        <v>3.026</v>
      </c>
      <c r="E49" s="73" t="n">
        <f aca="false">IF(ISERROR(C49-D49),"",(C49-D49))</f>
        <v>-0.0315772460695505</v>
      </c>
      <c r="F49" s="74" t="n">
        <f aca="false">IF(ISERROR(F18/$C49),"",F18/$C49)</f>
        <v>12.2060253356093</v>
      </c>
      <c r="G49" s="75" t="n">
        <f aca="false">G18/$D49</f>
        <v>12.2604097818903</v>
      </c>
      <c r="H49" s="27" t="n">
        <f aca="false">IF(ISERROR(F49-G49),"",(F49-G49))</f>
        <v>-0.0543844462809986</v>
      </c>
      <c r="I49" s="76" t="n">
        <f aca="false">IF(ISERROR(I18/$C49),"",I18/$C49)</f>
        <v>9.33401937428945</v>
      </c>
      <c r="J49" s="75" t="n">
        <f aca="false">J18/$D49</f>
        <v>9.41837409120952</v>
      </c>
      <c r="K49" s="27" t="n">
        <f aca="false">IF(ISERROR(I49-J49),"",(I49-J49))</f>
        <v>-0.084354716920064</v>
      </c>
      <c r="L49" s="76" t="n">
        <f aca="false">IF(ISERROR(L18/$C49),"",L18/$C49)</f>
        <v>10.2023002463164</v>
      </c>
      <c r="M49" s="75" t="n">
        <f aca="false">M18/$D49</f>
        <v>10.2445472571051</v>
      </c>
      <c r="N49" s="27" t="n">
        <f aca="false">IF(ISERROR(L49-M49),"",(L49-M49))</f>
        <v>-0.0422470107887083</v>
      </c>
      <c r="O49" s="76" t="n">
        <f aca="false">IF(ISERROR(O18/$C49),"",O18/$C49)</f>
        <v>12.7570497351648</v>
      </c>
      <c r="P49" s="75" t="n">
        <f aca="false">P18/$D49</f>
        <v>12.7230667547918</v>
      </c>
      <c r="Q49" s="27" t="n">
        <f aca="false">IF(ISERROR(O49-P49),"",(O49-P49))</f>
        <v>0.0339829803730325</v>
      </c>
      <c r="R49" s="76" t="str">
        <f aca="false">IF(ISERROR(R18/$C49),"",R18/$C49)</f>
        <v/>
      </c>
      <c r="S49" s="75" t="n">
        <f aca="false">S18/$D49</f>
        <v>14.2101784534038</v>
      </c>
      <c r="T49" s="27" t="str">
        <f aca="false">IF(ISERROR(R49-S49),"",(R49-S49))</f>
        <v/>
      </c>
      <c r="U49" s="76" t="str">
        <f aca="false">IF(ISERROR(U18/$C49),"",U18/$C49)</f>
        <v/>
      </c>
      <c r="V49" s="75" t="n">
        <f aca="false">V18/$D49</f>
        <v>8.39391936549901</v>
      </c>
      <c r="W49" s="27" t="str">
        <f aca="false">IF(ISERROR(U49-V49),"",(U49-V49))</f>
        <v/>
      </c>
      <c r="X49" s="76" t="str">
        <f aca="false">IF(ISERROR(X18/$C49),"",X18/$C49)</f>
        <v/>
      </c>
      <c r="Y49" s="75" t="n">
        <f aca="false">Y18/$D49</f>
        <v>7.69993390614673</v>
      </c>
      <c r="Z49" s="27" t="str">
        <f aca="false">IF(ISERROR(X49-Y49),"",(X49-Y49))</f>
        <v/>
      </c>
      <c r="AA49" s="76" t="str">
        <f aca="false">IF(ISERROR(AA18/$C49),"",AA18/$C49)</f>
        <v/>
      </c>
      <c r="AB49" s="75" t="n">
        <f aca="false">AB18/$D49</f>
        <v>8.17911434236616</v>
      </c>
      <c r="AC49" s="27" t="str">
        <f aca="false">IF(ISERROR(AA49-AB49),"",(AA49-AB49))</f>
        <v/>
      </c>
      <c r="AD49" s="76" t="str">
        <f aca="false">IF(ISERROR(AD18/$C49),"",AD18/$C49)</f>
        <v/>
      </c>
      <c r="AE49" s="75" t="n">
        <f aca="false">AE18/$D49</f>
        <v>8.79048248512888</v>
      </c>
      <c r="AF49" s="27" t="str">
        <f aca="false">IF(ISERROR(AD49-AE49),"",(AD49-AE49))</f>
        <v/>
      </c>
      <c r="AG49" s="76" t="str">
        <f aca="false">IF(ISERROR(AG18/$C49),"",AG18/$C49)</f>
        <v/>
      </c>
      <c r="AH49" s="75" t="n">
        <f aca="false">AH18/$D49</f>
        <v>7.5181758096497</v>
      </c>
      <c r="AI49" s="77" t="str">
        <f aca="false">IF(ISERROR(AG49-AH49),"",(AG49-AH49))</f>
        <v/>
      </c>
      <c r="AJ49" s="74" t="n">
        <f aca="false">IF(ISERROR(AJ18/$C49),"",AJ18/$C49)</f>
        <v>9.08355373812784</v>
      </c>
      <c r="AK49" s="75" t="n">
        <f aca="false">AK18/$D49</f>
        <v>9.08790482485129</v>
      </c>
      <c r="AL49" s="31" t="n">
        <f aca="false">IF(ISERROR(AJ49-AK49),"",(AJ49-AK49))</f>
        <v>-0.00435108672344775</v>
      </c>
    </row>
    <row r="50" customFormat="false" ht="15" hidden="false" customHeight="false" outlineLevel="0" collapsed="false">
      <c r="B50" s="89" t="s">
        <v>24</v>
      </c>
      <c r="C50" s="55" t="n">
        <f aca="false">C19</f>
        <v>3.19299540185578</v>
      </c>
      <c r="D50" s="56" t="n">
        <f aca="false">D19</f>
        <v>3.22666666666667</v>
      </c>
      <c r="E50" s="35" t="n">
        <f aca="false">IF(ISERROR(C50-D50),"",(C50-D50))</f>
        <v>-0.0336712648108883</v>
      </c>
      <c r="F50" s="90" t="n">
        <f aca="false">IF(ISERROR(F19/$C50),"",F19/$C50)</f>
        <v>11.4469316112253</v>
      </c>
      <c r="G50" s="91" t="n">
        <f aca="false">G19/$D50</f>
        <v>11.5444214876033</v>
      </c>
      <c r="H50" s="38" t="n">
        <f aca="false">IF(ISERROR(F50-G50),"",(F50-G50))</f>
        <v>-0.0974898763779883</v>
      </c>
      <c r="I50" s="92" t="n">
        <f aca="false">IF(ISERROR(I19/$C50),"",I19/$C50)</f>
        <v>8.75353593799583</v>
      </c>
      <c r="J50" s="91" t="n">
        <f aca="false">J19/$D50</f>
        <v>8.83264462809917</v>
      </c>
      <c r="K50" s="38" t="n">
        <f aca="false">IF(ISERROR(I50-J50),"",(I50-J50))</f>
        <v>-0.0791086901033413</v>
      </c>
      <c r="L50" s="92" t="n">
        <f aca="false">IF(ISERROR(L19/$C50),"",L19/$C50)</f>
        <v>9.55215907366272</v>
      </c>
      <c r="M50" s="91" t="n">
        <f aca="false">M19/$D50</f>
        <v>9.60743801652892</v>
      </c>
      <c r="N50" s="38" t="n">
        <f aca="false">IF(ISERROR(L50-M50),"",(L50-M50))</f>
        <v>-0.0552789428662095</v>
      </c>
      <c r="O50" s="92" t="n">
        <f aca="false">IF(ISERROR(O19/$C50),"",O19/$C50)</f>
        <v>11.9636877578333</v>
      </c>
      <c r="P50" s="91" t="n">
        <f aca="false">P19/$D50</f>
        <v>11.9318181818182</v>
      </c>
      <c r="Q50" s="38" t="n">
        <f aca="false">IF(ISERROR(O50-P50),"",(O50-P50))</f>
        <v>0.0318695760151222</v>
      </c>
      <c r="R50" s="92" t="str">
        <f aca="false">IF(ISERROR(R19/$C50),"",R19/$C50)</f>
        <v/>
      </c>
      <c r="S50" s="91" t="n">
        <f aca="false">S19/$D50</f>
        <v>13.3264462809917</v>
      </c>
      <c r="T50" s="38" t="str">
        <f aca="false">IF(ISERROR(R50-S50),"",(R50-S50))</f>
        <v/>
      </c>
      <c r="U50" s="92" t="str">
        <f aca="false">IF(ISERROR(U19/$C50),"",U19/$C50)</f>
        <v/>
      </c>
      <c r="V50" s="91" t="n">
        <f aca="false">V19/$D50</f>
        <v>8.01136363636364</v>
      </c>
      <c r="W50" s="38" t="str">
        <f aca="false">IF(ISERROR(U50-V50),"",(U50-V50))</f>
        <v/>
      </c>
      <c r="X50" s="92" t="str">
        <f aca="false">IF(ISERROR(X19/$C50),"",X19/$C50)</f>
        <v/>
      </c>
      <c r="Y50" s="91" t="n">
        <f aca="false">Y19/$D50</f>
        <v>7.34504132231405</v>
      </c>
      <c r="Z50" s="38" t="str">
        <f aca="false">IF(ISERROR(X50-Y50),"",(X50-Y50))</f>
        <v/>
      </c>
      <c r="AA50" s="92" t="str">
        <f aca="false">IF(ISERROR(AA19/$C50),"",AA19/$C50)</f>
        <v/>
      </c>
      <c r="AB50" s="91" t="n">
        <f aca="false">AB19/$D50</f>
        <v>7.85640495867769</v>
      </c>
      <c r="AC50" s="38" t="str">
        <f aca="false">IF(ISERROR(AA50-AB50),"",(AA50-AB50))</f>
        <v/>
      </c>
      <c r="AD50" s="92" t="str">
        <f aca="false">IF(ISERROR(AD19/$C50),"",AD19/$C50)</f>
        <v/>
      </c>
      <c r="AE50" s="91" t="n">
        <f aca="false">AE19/$D50</f>
        <v>8.39876033057851</v>
      </c>
      <c r="AF50" s="38" t="str">
        <f aca="false">IF(ISERROR(AD50-AE50),"",(AD50-AE50))</f>
        <v/>
      </c>
      <c r="AG50" s="92" t="str">
        <f aca="false">IF(ISERROR(AG19/$C50),"",AG19/$C50)</f>
        <v/>
      </c>
      <c r="AH50" s="91" t="n">
        <f aca="false">AH19/$D50</f>
        <v>7.43801652892562</v>
      </c>
      <c r="AI50" s="40" t="str">
        <f aca="false">IF(ISERROR(AG50-AH50),"",(AG50-AH50))</f>
        <v/>
      </c>
      <c r="AJ50" s="90" t="n">
        <f aca="false">IF(ISERROR(AJ19/$C50),"",AJ19/$C50)</f>
        <v>8.23677979138785</v>
      </c>
      <c r="AK50" s="91" t="n">
        <f aca="false">AK19/$D50</f>
        <v>8.22727272727273</v>
      </c>
      <c r="AL50" s="42" t="n">
        <f aca="false">IF(ISERROR(AJ50-AK50),"",(AJ50-AK50))</f>
        <v>0.00950706411512137</v>
      </c>
    </row>
    <row r="51" customFormat="false" ht="15" hidden="false" customHeight="false" outlineLevel="0" collapsed="false">
      <c r="B51" s="99" t="s">
        <v>33</v>
      </c>
      <c r="C51" s="100" t="n">
        <f aca="false">C20</f>
        <v>2.995</v>
      </c>
      <c r="D51" s="101" t="n">
        <f aca="false">D20</f>
        <v>3.02658333333333</v>
      </c>
      <c r="E51" s="102" t="n">
        <f aca="false">IF(ISERROR(C51-D51),"",(C51-D51))</f>
        <v>-0.0315833333333333</v>
      </c>
      <c r="F51" s="103" t="n">
        <f aca="false">IF(ISERROR(F20/$C51),"",F20/$C51)</f>
        <v>13.7209728632688</v>
      </c>
      <c r="G51" s="104" t="n">
        <f aca="false">G20/$D51</f>
        <v>13.798902859142</v>
      </c>
      <c r="H51" s="105" t="n">
        <f aca="false">IF(ISERROR(F51-G51),"",(F51-G51))</f>
        <v>-0.0779299958731041</v>
      </c>
      <c r="I51" s="106" t="n">
        <f aca="false">IF(ISERROR(I20/$C51),"",I20/$C51)</f>
        <v>11.3419097188124</v>
      </c>
      <c r="J51" s="104" t="n">
        <f aca="false">J20/$D51</f>
        <v>11.4089692155945</v>
      </c>
      <c r="K51" s="105" t="n">
        <f aca="false">IF(ISERROR(I51-J51),"",(I51-J51))</f>
        <v>-0.0670594967820968</v>
      </c>
      <c r="L51" s="106" t="str">
        <f aca="false">IF(ISERROR(L20/$C51),"",L20/$C51)</f>
        <v/>
      </c>
      <c r="M51" s="104" t="n">
        <f aca="false">M20/$D51</f>
        <v>11.9480485825763</v>
      </c>
      <c r="N51" s="105" t="str">
        <f aca="false">IF(ISERROR(L51-M51),"",(L51-M51))</f>
        <v/>
      </c>
      <c r="O51" s="106" t="str">
        <f aca="false">IF(ISERROR(O20/$C51),"",O20/$C51)</f>
        <v/>
      </c>
      <c r="P51" s="104" t="n">
        <f aca="false">P20/$D51</f>
        <v>15.0807469109508</v>
      </c>
      <c r="Q51" s="105" t="str">
        <f aca="false">IF(ISERROR(O51-P51),"",(O51-P51))</f>
        <v/>
      </c>
      <c r="R51" s="106" t="str">
        <f aca="false">IF(ISERROR(R20/$C51),"",R20/$C51)</f>
        <v/>
      </c>
      <c r="S51" s="104" t="n">
        <f aca="false">S20/$D51</f>
        <v>16.9225960160214</v>
      </c>
      <c r="T51" s="105" t="str">
        <f aca="false">IF(ISERROR(R51-S51),"",(R51-S51))</f>
        <v/>
      </c>
      <c r="U51" s="106" t="str">
        <f aca="false">IF(ISERROR(U20/$C51),"",U20/$C51)</f>
        <v/>
      </c>
      <c r="V51" s="104" t="n">
        <f aca="false">V20/$D51</f>
        <v>10.0223606830325</v>
      </c>
      <c r="W51" s="105" t="str">
        <f aca="false">IF(ISERROR(U51-V51),"",(U51-V51))</f>
        <v/>
      </c>
      <c r="X51" s="106" t="str">
        <f aca="false">IF(ISERROR(X20/$C51),"",X20/$C51)</f>
        <v/>
      </c>
      <c r="Y51" s="104" t="n">
        <f aca="false">Y20/$D51</f>
        <v>9.31077073578406</v>
      </c>
      <c r="Z51" s="105" t="str">
        <f aca="false">IF(ISERROR(X51-Y51),"",(X51-Y51))</f>
        <v/>
      </c>
      <c r="AA51" s="106" t="str">
        <f aca="false">IF(ISERROR(AA20/$C51),"",AA20/$C51)</f>
        <v/>
      </c>
      <c r="AB51" s="104" t="n">
        <f aca="false">AB20/$D51</f>
        <v>9.83940669524783</v>
      </c>
      <c r="AC51" s="105" t="str">
        <f aca="false">IF(ISERROR(AA51-AB51),"",(AA51-AB51))</f>
        <v/>
      </c>
      <c r="AD51" s="106" t="str">
        <f aca="false">IF(ISERROR(AD20/$C51),"",AD20/$C51)</f>
        <v/>
      </c>
      <c r="AE51" s="104" t="n">
        <f aca="false">AE20/$D51</f>
        <v>10.5032692335724</v>
      </c>
      <c r="AF51" s="105" t="str">
        <f aca="false">IF(ISERROR(AD51-AE51),"",(AD51-AE51))</f>
        <v/>
      </c>
      <c r="AG51" s="106" t="str">
        <f aca="false">IF(ISERROR(AG20/$C51),"",AG20/$C51)</f>
        <v/>
      </c>
      <c r="AH51" s="104" t="n">
        <f aca="false">AH20/$D51</f>
        <v>9.01902002354949</v>
      </c>
      <c r="AI51" s="107" t="str">
        <f aca="false">IF(ISERROR(AG51-AH51),"",(AG51-AH51))</f>
        <v/>
      </c>
      <c r="AJ51" s="103" t="n">
        <f aca="false">IF(ISERROR(AJ20/$C51),"",AJ20/$C51)</f>
        <v>9.37961962748371</v>
      </c>
      <c r="AK51" s="104" t="n">
        <f aca="false">AK20/$D51</f>
        <v>9.38140194539778</v>
      </c>
      <c r="AL51" s="108" t="n">
        <f aca="false">IF(ISERROR(AJ51-AK51),"",(AJ51-AK51))</f>
        <v>-0.00178231791406525</v>
      </c>
    </row>
    <row r="52" customFormat="false" ht="14.25" hidden="false" customHeight="false" outlineLevel="0" collapsed="false">
      <c r="B52" s="89" t="s">
        <v>26</v>
      </c>
      <c r="C52" s="55" t="n">
        <f aca="false">C21</f>
        <v>3.45717801517572</v>
      </c>
      <c r="D52" s="56" t="n">
        <f aca="false">D21</f>
        <v>3.474</v>
      </c>
      <c r="E52" s="35" t="n">
        <f aca="false">IF(ISERROR(C52-D52),"",(C52-D52))</f>
        <v>-0.0168219848242814</v>
      </c>
      <c r="F52" s="90" t="str">
        <f aca="false">IF(ISERROR(F21/$C52),"",F21/$C52)</f>
        <v/>
      </c>
      <c r="G52" s="91" t="n">
        <f aca="false">G21/$D52</f>
        <v>12.5215889464594</v>
      </c>
      <c r="H52" s="38" t="str">
        <f aca="false">IF(ISERROR(F52-G52),"",(F52-G52))</f>
        <v/>
      </c>
      <c r="I52" s="92" t="n">
        <f aca="false">IF(ISERROR(I21/$C52),"",I21/$C52)</f>
        <v>9.57428279790725</v>
      </c>
      <c r="J52" s="91" t="n">
        <f aca="false">J21/$D52</f>
        <v>9.71502590673575</v>
      </c>
      <c r="K52" s="38" t="n">
        <f aca="false">IF(ISERROR(I52-J52),"",(I52-J52))</f>
        <v>-0.140743108828504</v>
      </c>
      <c r="L52" s="92" t="str">
        <f aca="false">IF(ISERROR(L21/$C52),"",L21/$C52)</f>
        <v/>
      </c>
      <c r="M52" s="91" t="n">
        <f aca="false">M21/$D52</f>
        <v>10.2187679907887</v>
      </c>
      <c r="N52" s="38" t="str">
        <f aca="false">IF(ISERROR(L52-M52),"",(L52-M52))</f>
        <v/>
      </c>
      <c r="O52" s="92" t="str">
        <f aca="false">IF(ISERROR(O21/$C52),"",O21/$C52)</f>
        <v/>
      </c>
      <c r="P52" s="91" t="n">
        <f aca="false">P21/$D52</f>
        <v>13.2412204951065</v>
      </c>
      <c r="Q52" s="38" t="str">
        <f aca="false">IF(ISERROR(O52-P52),"",(O52-P52))</f>
        <v/>
      </c>
      <c r="R52" s="92" t="n">
        <f aca="false">IF(ISERROR(R21/$C52),"",R21/$C52)</f>
        <v>0</v>
      </c>
      <c r="S52" s="91" t="n">
        <f aca="false">S21/$D52</f>
        <v>14.8244099021301</v>
      </c>
      <c r="T52" s="38" t="n">
        <f aca="false">IF(ISERROR(R52-S52),"",(R52-S52))</f>
        <v>-14.8244099021301</v>
      </c>
      <c r="U52" s="92" t="n">
        <f aca="false">IF(ISERROR(U21/$C52),"",U21/$C52)</f>
        <v>8.00508388012335</v>
      </c>
      <c r="V52" s="91" t="n">
        <f aca="false">V21/$D52</f>
        <v>8.09729418537709</v>
      </c>
      <c r="W52" s="38" t="n">
        <f aca="false">IF(ISERROR(U52-V52),"",(U52-V52))</f>
        <v>-0.0922103052537331</v>
      </c>
      <c r="X52" s="92" t="str">
        <f aca="false">IF(ISERROR(X21/$C52),"",X21/$C52)</f>
        <v/>
      </c>
      <c r="Y52" s="91" t="n">
        <f aca="false">Y21/$D52</f>
        <v>7.62233736327001</v>
      </c>
      <c r="Z52" s="38" t="str">
        <f aca="false">IF(ISERROR(X52-Y52),"",(X52-Y52))</f>
        <v/>
      </c>
      <c r="AA52" s="92" t="str">
        <f aca="false">IF(ISERROR(AA21/$C52),"",AA21/$C52)</f>
        <v/>
      </c>
      <c r="AB52" s="91" t="n">
        <f aca="false">AB21/$D52</f>
        <v>7.85261945883708</v>
      </c>
      <c r="AC52" s="38" t="str">
        <f aca="false">IF(ISERROR(AA52-AB52),"",(AA52-AB52))</f>
        <v/>
      </c>
      <c r="AD52" s="92" t="str">
        <f aca="false">IF(ISERROR(AD21/$C52),"",AD21/$C52)</f>
        <v/>
      </c>
      <c r="AE52" s="91" t="n">
        <f aca="false">AE21/$D52</f>
        <v>8.34772596430627</v>
      </c>
      <c r="AF52" s="38" t="str">
        <f aca="false">IF(ISERROR(AD52-AE52),"",(AD52-AE52))</f>
        <v/>
      </c>
      <c r="AG52" s="92" t="str">
        <f aca="false">IF(ISERROR(AG21/$C52),"",AG21/$C52)</f>
        <v/>
      </c>
      <c r="AH52" s="91" t="n">
        <f aca="false">AH21/$D52</f>
        <v>7.75791594703512</v>
      </c>
      <c r="AI52" s="40" t="str">
        <f aca="false">IF(ISERROR(AG52-AH52),"",(AG52-AH52))</f>
        <v/>
      </c>
      <c r="AJ52" s="90" t="n">
        <f aca="false">IF(ISERROR(AJ21/$C52),"",AJ21/$C52)</f>
        <v>8.18586716558233</v>
      </c>
      <c r="AK52" s="91" t="n">
        <f aca="false">AK21/$D52</f>
        <v>8.15054691997697</v>
      </c>
      <c r="AL52" s="42" t="n">
        <f aca="false">IF(ISERROR(AJ52-AK52),"",(AJ52-AK52))</f>
        <v>0.035320245605357</v>
      </c>
    </row>
    <row r="53" customFormat="false" ht="14.25" hidden="false" customHeight="false" outlineLevel="0" collapsed="false">
      <c r="B53" s="70" t="s">
        <v>27</v>
      </c>
      <c r="C53" s="71" t="n">
        <f aca="false">C22</f>
        <v>3.24321909944089</v>
      </c>
      <c r="D53" s="72" t="n">
        <f aca="false">D22</f>
        <v>3.259</v>
      </c>
      <c r="E53" s="73" t="n">
        <f aca="false">IF(ISERROR(C53-D53),"",(C53-D53))</f>
        <v>-0.0157809005591054</v>
      </c>
      <c r="F53" s="74" t="str">
        <f aca="false">IF(ISERROR(F22/$C53),"",F22/$C53)</f>
        <v/>
      </c>
      <c r="G53" s="75" t="n">
        <f aca="false">G22/$D53</f>
        <v>10.9696225836146</v>
      </c>
      <c r="H53" s="27" t="str">
        <f aca="false">IF(ISERROR(F53-G53),"",(F53-G53))</f>
        <v/>
      </c>
      <c r="I53" s="76" t="str">
        <f aca="false">IF(ISERROR(I22/$C53),"",I22/$C53)</f>
        <v/>
      </c>
      <c r="J53" s="75" t="n">
        <f aca="false">J22/$D53</f>
        <v>9.51212028229518</v>
      </c>
      <c r="K53" s="27" t="str">
        <f aca="false">IF(ISERROR(I53-J53),"",(I53-J53))</f>
        <v/>
      </c>
      <c r="L53" s="76" t="str">
        <f aca="false">IF(ISERROR(L22/$C53),"",L22/$C53)</f>
        <v/>
      </c>
      <c r="M53" s="75" t="n">
        <f aca="false">M22/$D53</f>
        <v>9.66554157717091</v>
      </c>
      <c r="N53" s="27" t="str">
        <f aca="false">IF(ISERROR(L53-M53),"",(L53-M53))</f>
        <v/>
      </c>
      <c r="O53" s="76" t="str">
        <f aca="false">IF(ISERROR(O22/$C53),"",O22/$C53)</f>
        <v/>
      </c>
      <c r="P53" s="75" t="n">
        <f aca="false">P22/$D53</f>
        <v>12.1202822951826</v>
      </c>
      <c r="Q53" s="27" t="str">
        <f aca="false">IF(ISERROR(O53-P53),"",(O53-P53))</f>
        <v/>
      </c>
      <c r="R53" s="76" t="n">
        <f aca="false">IF(ISERROR(R22/$C53),"",R22/$C53)</f>
        <v>0</v>
      </c>
      <c r="S53" s="75" t="n">
        <f aca="false">S22/$D53</f>
        <v>13.5010739490641</v>
      </c>
      <c r="T53" s="27" t="n">
        <f aca="false">IF(ISERROR(R53-S53),"",(R53-S53))</f>
        <v>-13.5010739490641</v>
      </c>
      <c r="U53" s="76" t="str">
        <f aca="false">IF(ISERROR(U22/$C53),"",U22/$C53)</f>
        <v/>
      </c>
      <c r="V53" s="75" t="n">
        <f aca="false">V22/$D53</f>
        <v>8.26940779380178</v>
      </c>
      <c r="W53" s="27" t="str">
        <f aca="false">IF(ISERROR(U53-V53),"",(U53-V53))</f>
        <v/>
      </c>
      <c r="X53" s="76" t="str">
        <f aca="false">IF(ISERROR(X22/$C53),"",X22/$C53)</f>
        <v/>
      </c>
      <c r="Y53" s="75" t="n">
        <f aca="false">Y22/$D53</f>
        <v>7.76311752071188</v>
      </c>
      <c r="Z53" s="27" t="str">
        <f aca="false">IF(ISERROR(X53-Y53),"",(X53-Y53))</f>
        <v/>
      </c>
      <c r="AA53" s="76" t="str">
        <f aca="false">IF(ISERROR(AA22/$C53),"",AA22/$C53)</f>
        <v/>
      </c>
      <c r="AB53" s="75" t="n">
        <f aca="false">AB22/$D53</f>
        <v>8.11598649892605</v>
      </c>
      <c r="AC53" s="27" t="str">
        <f aca="false">IF(ISERROR(AA53-AB53),"",(AA53-AB53))</f>
        <v/>
      </c>
      <c r="AD53" s="76" t="str">
        <f aca="false">IF(ISERROR(AD22/$C53),"",AD22/$C53)</f>
        <v/>
      </c>
      <c r="AE53" s="75" t="n">
        <f aca="false">AE22/$D53</f>
        <v>8.42282908867751</v>
      </c>
      <c r="AF53" s="27" t="str">
        <f aca="false">IF(ISERROR(AD53-AE53),"",(AD53-AE53))</f>
        <v/>
      </c>
      <c r="AG53" s="76" t="str">
        <f aca="false">IF(ISERROR(AG22/$C53),"",AG22/$C53)</f>
        <v/>
      </c>
      <c r="AH53" s="75" t="n">
        <f aca="false">AH22/$D53</f>
        <v>7.84013501073949</v>
      </c>
      <c r="AI53" s="77" t="str">
        <f aca="false">IF(ISERROR(AG53-AH53),"",(AG53-AH53))</f>
        <v/>
      </c>
      <c r="AJ53" s="74" t="n">
        <f aca="false">IF(ISERROR(AJ22/$C53),"",AJ22/$C53)</f>
        <v>8.24797806741194</v>
      </c>
      <c r="AK53" s="75" t="n">
        <f aca="false">AK22/$D53</f>
        <v>8.2319729978521</v>
      </c>
      <c r="AL53" s="31" t="n">
        <f aca="false">IF(ISERROR(AJ53-AK53),"",(AJ53-AK53))</f>
        <v>0.0160050695598368</v>
      </c>
    </row>
    <row r="54" customFormat="false" ht="14.25" hidden="false" customHeight="false" outlineLevel="0" collapsed="false">
      <c r="B54" s="89" t="n">
        <v>37742</v>
      </c>
      <c r="C54" s="55" t="n">
        <f aca="false">C23</f>
        <v>3.17455321485623</v>
      </c>
      <c r="D54" s="56" t="n">
        <f aca="false">D23</f>
        <v>3.19</v>
      </c>
      <c r="E54" s="35" t="n">
        <f aca="false">IF(ISERROR(C54-D54),"",(C54-D54))</f>
        <v>-0.0154467851437703</v>
      </c>
      <c r="F54" s="90" t="str">
        <f aca="false">IF(ISERROR(F23/$C54),"",F23/$C54)</f>
        <v/>
      </c>
      <c r="G54" s="91" t="n">
        <f aca="false">G23/$D54</f>
        <v>11.2852664576803</v>
      </c>
      <c r="H54" s="38" t="str">
        <f aca="false">IF(ISERROR(F54-G54),"",(F54-G54))</f>
        <v/>
      </c>
      <c r="I54" s="92" t="n">
        <f aca="false">IF(ISERROR(I23/$C54),"",I23/$C54)</f>
        <v>10.1904103697519</v>
      </c>
      <c r="J54" s="91" t="n">
        <f aca="false">J23/$D54</f>
        <v>10.3448275862069</v>
      </c>
      <c r="K54" s="38" t="n">
        <f aca="false">IF(ISERROR(I54-J54),"",(I54-J54))</f>
        <v>-0.154417216455046</v>
      </c>
      <c r="L54" s="92" t="str">
        <f aca="false">IF(ISERROR(L23/$C54),"",L23/$C54)</f>
        <v/>
      </c>
      <c r="M54" s="91" t="n">
        <f aca="false">M23/$D54</f>
        <v>10.2664576802508</v>
      </c>
      <c r="N54" s="38" t="str">
        <f aca="false">IF(ISERROR(L54-M54),"",(L54-M54))</f>
        <v/>
      </c>
      <c r="O54" s="92" t="str">
        <f aca="false">IF(ISERROR(O23/$C54),"",O23/$C54)</f>
        <v/>
      </c>
      <c r="P54" s="91" t="n">
        <f aca="false">P23/$D54</f>
        <v>12.8526645768025</v>
      </c>
      <c r="Q54" s="38" t="str">
        <f aca="false">IF(ISERROR(O54-P54),"",(O54-P54))</f>
        <v/>
      </c>
      <c r="R54" s="92" t="n">
        <f aca="false">IF(ISERROR(R23/$C54),"",R23/$C54)</f>
        <v>0</v>
      </c>
      <c r="S54" s="91" t="n">
        <f aca="false">S23/$D54</f>
        <v>15.3605015673981</v>
      </c>
      <c r="T54" s="38" t="n">
        <f aca="false">IF(ISERROR(R54-S54),"",(R54-S54))</f>
        <v>-15.3605015673981</v>
      </c>
      <c r="U54" s="92" t="str">
        <f aca="false">IF(ISERROR(U23/$C54),"",U23/$C54)</f>
        <v/>
      </c>
      <c r="V54" s="91" t="n">
        <f aca="false">V23/$D54</f>
        <v>8.91849529780564</v>
      </c>
      <c r="W54" s="38" t="str">
        <f aca="false">IF(ISERROR(U54-V54),"",(U54-V54))</f>
        <v/>
      </c>
      <c r="X54" s="92" t="str">
        <f aca="false">IF(ISERROR(X23/$C54),"",X23/$C54)</f>
        <v/>
      </c>
      <c r="Y54" s="91" t="n">
        <f aca="false">Y23/$D54</f>
        <v>8.41692789968652</v>
      </c>
      <c r="Z54" s="38" t="str">
        <f aca="false">IF(ISERROR(X54-Y54),"",(X54-Y54))</f>
        <v/>
      </c>
      <c r="AA54" s="92" t="str">
        <f aca="false">IF(ISERROR(AA23/$C54),"",AA23/$C54)</f>
        <v/>
      </c>
      <c r="AB54" s="91" t="n">
        <f aca="false">AB23/$D54</f>
        <v>8.68338557993731</v>
      </c>
      <c r="AC54" s="38" t="str">
        <f aca="false">IF(ISERROR(AA54-AB54),"",(AA54-AB54))</f>
        <v/>
      </c>
      <c r="AD54" s="92" t="str">
        <f aca="false">IF(ISERROR(AD23/$C54),"",AD23/$C54)</f>
        <v/>
      </c>
      <c r="AE54" s="91" t="n">
        <f aca="false">AE23/$D54</f>
        <v>9.23197492163009</v>
      </c>
      <c r="AF54" s="38" t="str">
        <f aca="false">IF(ISERROR(AD54-AE54),"",(AD54-AE54))</f>
        <v/>
      </c>
      <c r="AG54" s="92" t="str">
        <f aca="false">IF(ISERROR(AG23/$C54),"",AG23/$C54)</f>
        <v/>
      </c>
      <c r="AH54" s="91" t="n">
        <f aca="false">AH23/$D54</f>
        <v>8.54263322884013</v>
      </c>
      <c r="AI54" s="40" t="str">
        <f aca="false">IF(ISERROR(AG54-AH54),"",(AG54-AH54))</f>
        <v/>
      </c>
      <c r="AJ54" s="90" t="n">
        <f aca="false">IF(ISERROR(AJ23/$C54),"",AJ23/$C54)</f>
        <v>9.29264624135022</v>
      </c>
      <c r="AK54" s="91" t="n">
        <f aca="false">AK23/$D54</f>
        <v>9.24764890282132</v>
      </c>
      <c r="AL54" s="42" t="n">
        <f aca="false">IF(ISERROR(AJ54-AK54),"",(AJ54-AK54))</f>
        <v>0.0449973385289031</v>
      </c>
    </row>
    <row r="55" customFormat="false" ht="14.25" hidden="false" customHeight="false" outlineLevel="0" collapsed="false">
      <c r="B55" s="70" t="n">
        <v>37773</v>
      </c>
      <c r="C55" s="71" t="n">
        <f aca="false">C24</f>
        <v>3.20440794728435</v>
      </c>
      <c r="D55" s="72" t="n">
        <f aca="false">D24</f>
        <v>3.22</v>
      </c>
      <c r="E55" s="73" t="n">
        <f aca="false">IF(ISERROR(C55-D55),"",(C55-D55))</f>
        <v>-0.0155920527156552</v>
      </c>
      <c r="F55" s="74" t="str">
        <f aca="false">IF(ISERROR(F24/$C55),"",F24/$C55)</f>
        <v/>
      </c>
      <c r="G55" s="75" t="n">
        <f aca="false">G24/$D55</f>
        <v>12.3757763975155</v>
      </c>
      <c r="H55" s="27" t="str">
        <f aca="false">IF(ISERROR(F55-G55),"",(F55-G55))</f>
        <v/>
      </c>
      <c r="I55" s="76" t="n">
        <f aca="false">IF(ISERROR(I24/$C55),"",I24/$C55)</f>
        <v>13.2161699436211</v>
      </c>
      <c r="J55" s="75" t="n">
        <f aca="false">J24/$D55</f>
        <v>13.3540372670807</v>
      </c>
      <c r="K55" s="27" t="n">
        <f aca="false">IF(ISERROR(I55-J55),"",(I55-J55))</f>
        <v>-0.137867323459631</v>
      </c>
      <c r="L55" s="76" t="str">
        <f aca="false">IF(ISERROR(L24/$C55),"",L24/$C55)</f>
        <v/>
      </c>
      <c r="M55" s="75" t="n">
        <f aca="false">M24/$D55</f>
        <v>13.276397515528</v>
      </c>
      <c r="N55" s="27" t="str">
        <f aca="false">IF(ISERROR(L55-M55),"",(L55-M55))</f>
        <v/>
      </c>
      <c r="O55" s="76" t="str">
        <f aca="false">IF(ISERROR(O24/$C55),"",O24/$C55)</f>
        <v/>
      </c>
      <c r="P55" s="75" t="n">
        <f aca="false">P24/$D55</f>
        <v>16.1490683229814</v>
      </c>
      <c r="Q55" s="27" t="str">
        <f aca="false">IF(ISERROR(O55-P55),"",(O55-P55))</f>
        <v/>
      </c>
      <c r="R55" s="76" t="n">
        <f aca="false">IF(ISERROR(R24/$C55),"",R24/$C55)</f>
        <v>0</v>
      </c>
      <c r="S55" s="75" t="n">
        <f aca="false">S24/$D55</f>
        <v>18.944099378882</v>
      </c>
      <c r="T55" s="27" t="n">
        <f aca="false">IF(ISERROR(R55-S55),"",(R55-S55))</f>
        <v>-18.944099378882</v>
      </c>
      <c r="U55" s="76" t="str">
        <f aca="false">IF(ISERROR(U24/$C55),"",U24/$C55)</f>
        <v/>
      </c>
      <c r="V55" s="75" t="n">
        <f aca="false">V24/$D55</f>
        <v>11.2872670807453</v>
      </c>
      <c r="W55" s="27" t="str">
        <f aca="false">IF(ISERROR(U55-V55),"",(U55-V55))</f>
        <v/>
      </c>
      <c r="X55" s="76" t="str">
        <f aca="false">IF(ISERROR(X24/$C55),"",X24/$C55)</f>
        <v/>
      </c>
      <c r="Y55" s="75" t="n">
        <f aca="false">Y24/$D55</f>
        <v>10.7437888198758</v>
      </c>
      <c r="Z55" s="27" t="str">
        <f aca="false">IF(ISERROR(X55-Y55),"",(X55-Y55))</f>
        <v/>
      </c>
      <c r="AA55" s="76" t="str">
        <f aca="false">IF(ISERROR(AA24/$C55),"",AA24/$C55)</f>
        <v/>
      </c>
      <c r="AB55" s="75" t="n">
        <f aca="false">AB24/$D55</f>
        <v>10.9767080745342</v>
      </c>
      <c r="AC55" s="27" t="str">
        <f aca="false">IF(ISERROR(AA55-AB55),"",(AA55-AB55))</f>
        <v/>
      </c>
      <c r="AD55" s="76" t="str">
        <f aca="false">IF(ISERROR(AD24/$C55),"",AD24/$C55)</f>
        <v/>
      </c>
      <c r="AE55" s="75" t="n">
        <f aca="false">AE24/$D55</f>
        <v>11.4906832298137</v>
      </c>
      <c r="AF55" s="27" t="str">
        <f aca="false">IF(ISERROR(AD55-AE55),"",(AD55-AE55))</f>
        <v/>
      </c>
      <c r="AG55" s="76" t="str">
        <f aca="false">IF(ISERROR(AG24/$C55),"",AG24/$C55)</f>
        <v/>
      </c>
      <c r="AH55" s="75" t="n">
        <f aca="false">AH24/$D55</f>
        <v>11.2425465838509</v>
      </c>
      <c r="AI55" s="77" t="str">
        <f aca="false">IF(ISERROR(AG55-AH55),"",(AG55-AH55))</f>
        <v/>
      </c>
      <c r="AJ55" s="74" t="n">
        <f aca="false">IF(ISERROR(AJ24/$C55),"",AJ24/$C55)</f>
        <v>10.3139177482096</v>
      </c>
      <c r="AK55" s="75" t="n">
        <f aca="false">AK24/$D55</f>
        <v>10.2639751552795</v>
      </c>
      <c r="AL55" s="31" t="n">
        <f aca="false">IF(ISERROR(AJ55-AK55),"",(AJ55-AK55))</f>
        <v>0.0499425929301296</v>
      </c>
    </row>
    <row r="56" customFormat="false" ht="14.25" hidden="false" customHeight="false" outlineLevel="0" collapsed="false">
      <c r="B56" s="93" t="s">
        <v>28</v>
      </c>
      <c r="C56" s="94" t="n">
        <f aca="false">C25</f>
        <v>3.24919004592652</v>
      </c>
      <c r="D56" s="95" t="n">
        <f aca="false">D25</f>
        <v>3.265</v>
      </c>
      <c r="E56" s="35" t="n">
        <f aca="false">IF(ISERROR(C56-D56),"",(C56-D56))</f>
        <v>-0.0158099540734824</v>
      </c>
      <c r="F56" s="96" t="str">
        <f aca="false">IF(ISERROR(F25/$C56),"",F25/$C56)</f>
        <v/>
      </c>
      <c r="G56" s="97" t="n">
        <f aca="false">G25/$D56</f>
        <v>14.9310872894334</v>
      </c>
      <c r="H56" s="38" t="str">
        <f aca="false">IF(ISERROR(F56-G56),"",(F56-G56))</f>
        <v/>
      </c>
      <c r="I56" s="98" t="n">
        <f aca="false">IF(ISERROR(I25/$C56),"",I25/$C56)</f>
        <v>15.8501039557736</v>
      </c>
      <c r="J56" s="97" t="n">
        <f aca="false">J25/$D56</f>
        <v>16.0030627871363</v>
      </c>
      <c r="K56" s="38" t="n">
        <f aca="false">IF(ISERROR(I56-J56),"",(I56-J56))</f>
        <v>-0.152958831362726</v>
      </c>
      <c r="L56" s="98" t="str">
        <f aca="false">IF(ISERROR(L25/$C56),"",L25/$C56)</f>
        <v/>
      </c>
      <c r="M56" s="97" t="n">
        <f aca="false">M25/$D56</f>
        <v>16.5390505359877</v>
      </c>
      <c r="N56" s="38" t="str">
        <f aca="false">IF(ISERROR(L56-M56),"",(L56-M56))</f>
        <v/>
      </c>
      <c r="O56" s="98" t="str">
        <f aca="false">IF(ISERROR(O25/$C56),"",O25/$C56)</f>
        <v/>
      </c>
      <c r="P56" s="97" t="n">
        <f aca="false">P25/$D56</f>
        <v>21.7457886676876</v>
      </c>
      <c r="Q56" s="38" t="str">
        <f aca="false">IF(ISERROR(O56-P56),"",(O56-P56))</f>
        <v/>
      </c>
      <c r="R56" s="98" t="n">
        <f aca="false">IF(ISERROR(R25/$C56),"",R25/$C56)</f>
        <v>0</v>
      </c>
      <c r="S56" s="97" t="n">
        <f aca="false">S25/$D56</f>
        <v>24.6554364471669</v>
      </c>
      <c r="T56" s="38" t="n">
        <f aca="false">IF(ISERROR(R56-S56),"",(R56-S56))</f>
        <v>-24.6554364471669</v>
      </c>
      <c r="U56" s="98" t="str">
        <f aca="false">IF(ISERROR(U25/$C56),"",U25/$C56)</f>
        <v/>
      </c>
      <c r="V56" s="97" t="n">
        <f aca="false">V25/$D56</f>
        <v>13.8591117917305</v>
      </c>
      <c r="W56" s="38" t="str">
        <f aca="false">IF(ISERROR(U56-V56),"",(U56-V56))</f>
        <v/>
      </c>
      <c r="X56" s="98" t="str">
        <f aca="false">IF(ISERROR(X25/$C56),"",X25/$C56)</f>
        <v/>
      </c>
      <c r="Y56" s="97" t="n">
        <f aca="false">Y25/$D56</f>
        <v>13.2006125574273</v>
      </c>
      <c r="Z56" s="38" t="str">
        <f aca="false">IF(ISERROR(X56-Y56),"",(X56-Y56))</f>
        <v/>
      </c>
      <c r="AA56" s="98" t="str">
        <f aca="false">IF(ISERROR(AA25/$C56),"",AA25/$C56)</f>
        <v/>
      </c>
      <c r="AB56" s="97" t="n">
        <f aca="false">AB25/$D56</f>
        <v>13.5528330781011</v>
      </c>
      <c r="AC56" s="38" t="str">
        <f aca="false">IF(ISERROR(AA56-AB56),"",(AA56-AB56))</f>
        <v/>
      </c>
      <c r="AD56" s="98" t="str">
        <f aca="false">IF(ISERROR(AD25/$C56),"",AD25/$C56)</f>
        <v/>
      </c>
      <c r="AE56" s="97" t="n">
        <f aca="false">AE25/$D56</f>
        <v>14.104134762634</v>
      </c>
      <c r="AF56" s="38" t="str">
        <f aca="false">IF(ISERROR(AD56-AE56),"",(AD56-AE56))</f>
        <v/>
      </c>
      <c r="AG56" s="98" t="str">
        <f aca="false">IF(ISERROR(AG25/$C56),"",AG25/$C56)</f>
        <v/>
      </c>
      <c r="AH56" s="97" t="n">
        <f aca="false">AH25/$D56</f>
        <v>12.2514548238897</v>
      </c>
      <c r="AI56" s="40" t="str">
        <f aca="false">IF(ISERROR(AG56-AH56),"",(AG56-AH56))</f>
        <v/>
      </c>
      <c r="AJ56" s="96" t="n">
        <f aca="false">IF(ISERROR(AJ25/$C56),"",AJ25/$C56)</f>
        <v>12.8801330203713</v>
      </c>
      <c r="AK56" s="97" t="n">
        <f aca="false">AK25/$D56</f>
        <v>12.8147013782542</v>
      </c>
      <c r="AL56" s="42" t="n">
        <f aca="false">IF(ISERROR(AJ56-AK56),"",(AJ56-AK56))</f>
        <v>0.0654316421171259</v>
      </c>
    </row>
    <row r="57" customFormat="false" ht="14.25" hidden="false" customHeight="false" outlineLevel="0" collapsed="false">
      <c r="B57" s="70" t="n">
        <v>37865</v>
      </c>
      <c r="C57" s="71" t="n">
        <f aca="false">C26</f>
        <v>3.26511256988818</v>
      </c>
      <c r="D57" s="72" t="n">
        <f aca="false">D26</f>
        <v>3.281</v>
      </c>
      <c r="E57" s="73" t="n">
        <f aca="false">IF(ISERROR(C57-D57),"",(C57-D57))</f>
        <v>-0.015887430111821</v>
      </c>
      <c r="F57" s="74" t="str">
        <f aca="false">IF(ISERROR(F26/$C57),"",F26/$C57)</f>
        <v/>
      </c>
      <c r="G57" s="75" t="n">
        <f aca="false">G26/$D57</f>
        <v>10.667479427004</v>
      </c>
      <c r="H57" s="27" t="str">
        <f aca="false">IF(ISERROR(F57-G57),"",(F57-G57))</f>
        <v/>
      </c>
      <c r="I57" s="76" t="n">
        <f aca="false">IF(ISERROR(I26/$C57),"",I26/$C57)</f>
        <v>9.43305914903106</v>
      </c>
      <c r="J57" s="75" t="n">
        <f aca="false">J26/$D57</f>
        <v>9.52453520268211</v>
      </c>
      <c r="K57" s="27" t="n">
        <f aca="false">IF(ISERROR(I57-J57),"",(I57-J57))</f>
        <v>-0.0914760536510499</v>
      </c>
      <c r="L57" s="76" t="str">
        <f aca="false">IF(ISERROR(L26/$C57),"",L26/$C57)</f>
        <v/>
      </c>
      <c r="M57" s="75" t="n">
        <f aca="false">M26/$D57</f>
        <v>9.75312404754648</v>
      </c>
      <c r="N57" s="27" t="str">
        <f aca="false">IF(ISERROR(L57-M57),"",(L57-M57))</f>
        <v/>
      </c>
      <c r="O57" s="76" t="str">
        <f aca="false">IF(ISERROR(O26/$C57),"",O26/$C57)</f>
        <v/>
      </c>
      <c r="P57" s="75" t="n">
        <f aca="false">P26/$D57</f>
        <v>12.0390124961902</v>
      </c>
      <c r="Q57" s="27" t="str">
        <f aca="false">IF(ISERROR(O57-P57),"",(O57-P57))</f>
        <v/>
      </c>
      <c r="R57" s="76" t="n">
        <f aca="false">IF(ISERROR(R26/$C57),"",R26/$C57)</f>
        <v>0</v>
      </c>
      <c r="S57" s="75" t="n">
        <f aca="false">S26/$D57</f>
        <v>13.7153306918622</v>
      </c>
      <c r="T57" s="27" t="n">
        <f aca="false">IF(ISERROR(R57-S57),"",(R57-S57))</f>
        <v>-13.7153306918622</v>
      </c>
      <c r="U57" s="76" t="str">
        <f aca="false">IF(ISERROR(U26/$C57),"",U26/$C57)</f>
        <v/>
      </c>
      <c r="V57" s="75" t="n">
        <f aca="false">V26/$D57</f>
        <v>8.19871990246876</v>
      </c>
      <c r="W57" s="27" t="str">
        <f aca="false">IF(ISERROR(U57-V57),"",(U57-V57))</f>
        <v/>
      </c>
      <c r="X57" s="76" t="str">
        <f aca="false">IF(ISERROR(X26/$C57),"",X26/$C57)</f>
        <v/>
      </c>
      <c r="Y57" s="75" t="n">
        <f aca="false">Y26/$D57</f>
        <v>7.78725998171289</v>
      </c>
      <c r="Z57" s="27" t="str">
        <f aca="false">IF(ISERROR(X57-Y57),"",(X57-Y57))</f>
        <v/>
      </c>
      <c r="AA57" s="76" t="str">
        <f aca="false">IF(ISERROR(AA26/$C57),"",AA26/$C57)</f>
        <v/>
      </c>
      <c r="AB57" s="75" t="n">
        <f aca="false">AB26/$D57</f>
        <v>7.97013105760439</v>
      </c>
      <c r="AC57" s="27" t="str">
        <f aca="false">IF(ISERROR(AA57-AB57),"",(AA57-AB57))</f>
        <v/>
      </c>
      <c r="AD57" s="76" t="str">
        <f aca="false">IF(ISERROR(AD26/$C57),"",AD26/$C57)</f>
        <v/>
      </c>
      <c r="AE57" s="75" t="n">
        <f aca="false">AE26/$D57</f>
        <v>8.3053946967388</v>
      </c>
      <c r="AF57" s="27" t="str">
        <f aca="false">IF(ISERROR(AD57-AE57),"",(AD57-AE57))</f>
        <v/>
      </c>
      <c r="AG57" s="76" t="str">
        <f aca="false">IF(ISERROR(AG26/$C57),"",AG26/$C57)</f>
        <v/>
      </c>
      <c r="AH57" s="75" t="n">
        <f aca="false">AH26/$D57</f>
        <v>7.78756476683938</v>
      </c>
      <c r="AI57" s="77" t="str">
        <f aca="false">IF(ISERROR(AG57-AH57),"",(AG57-AH57))</f>
        <v/>
      </c>
      <c r="AJ57" s="74" t="n">
        <f aca="false">IF(ISERROR(AJ26/$C57),"",AJ26/$C57)</f>
        <v>9.26461166422693</v>
      </c>
      <c r="AK57" s="75" t="n">
        <f aca="false">AK26/$D57</f>
        <v>9.21975007619628</v>
      </c>
      <c r="AL57" s="31" t="n">
        <f aca="false">IF(ISERROR(AJ57-AK57),"",(AJ57-AK57))</f>
        <v>0.0448615880306527</v>
      </c>
    </row>
    <row r="58" customFormat="false" ht="15" hidden="false" customHeight="false" outlineLevel="0" collapsed="false">
      <c r="B58" s="109" t="s">
        <v>29</v>
      </c>
      <c r="C58" s="110" t="n">
        <f aca="false">C27</f>
        <v>3.44225064896166</v>
      </c>
      <c r="D58" s="111" t="n">
        <f aca="false">D27</f>
        <v>3.459</v>
      </c>
      <c r="E58" s="112" t="n">
        <f aca="false">IF(ISERROR(C58-D58),"",(C58-D58))</f>
        <v>-0.0167493510383387</v>
      </c>
      <c r="F58" s="113" t="str">
        <f aca="false">IF(ISERROR(F27/$C58),"",F27/$C58)</f>
        <v/>
      </c>
      <c r="G58" s="114" t="n">
        <f aca="false">G27/$D58</f>
        <v>10.40763226366</v>
      </c>
      <c r="H58" s="115" t="str">
        <f aca="false">IF(ISERROR(F58-G58),"",(F58-G58))</f>
        <v/>
      </c>
      <c r="I58" s="116" t="n">
        <f aca="false">IF(ISERROR(I27/$C58),"",I27/$C58)</f>
        <v>8.91858354627967</v>
      </c>
      <c r="J58" s="114" t="n">
        <f aca="false">J27/$D58</f>
        <v>9.03440300664932</v>
      </c>
      <c r="K58" s="115" t="n">
        <f aca="false">IF(ISERROR(I58-J58),"",(I58-J58))</f>
        <v>-0.115819460369647</v>
      </c>
      <c r="L58" s="116" t="str">
        <f aca="false">IF(ISERROR(L27/$C58),"",L27/$C58)</f>
        <v/>
      </c>
      <c r="M58" s="114" t="n">
        <f aca="false">M27/$D58</f>
        <v>9.2512286788089</v>
      </c>
      <c r="N58" s="115" t="str">
        <f aca="false">IF(ISERROR(L58-M58),"",(L58-M58))</f>
        <v/>
      </c>
      <c r="O58" s="116" t="str">
        <f aca="false">IF(ISERROR(O27/$C58),"",O27/$C58)</f>
        <v/>
      </c>
      <c r="P58" s="114" t="n">
        <f aca="false">P27/$D58</f>
        <v>11.4194854004047</v>
      </c>
      <c r="Q58" s="115" t="str">
        <f aca="false">IF(ISERROR(O58-P58),"",(O58-P58))</f>
        <v/>
      </c>
      <c r="R58" s="116" t="n">
        <f aca="false">IF(ISERROR(R27/$C58),"",R27/$C58)</f>
        <v>0</v>
      </c>
      <c r="S58" s="114" t="n">
        <f aca="false">S27/$D58</f>
        <v>13.009540329575</v>
      </c>
      <c r="T58" s="115" t="n">
        <f aca="false">IF(ISERROR(R58-S58),"",(R58-S58))</f>
        <v>-13.009540329575</v>
      </c>
      <c r="U58" s="116" t="str">
        <f aca="false">IF(ISERROR(U27/$C58),"",U27/$C58)</f>
        <v/>
      </c>
      <c r="V58" s="114" t="n">
        <f aca="false">V27/$D58</f>
        <v>7.92136455623012</v>
      </c>
      <c r="W58" s="115" t="str">
        <f aca="false">IF(ISERROR(U58-V58),"",(U58-V58))</f>
        <v/>
      </c>
      <c r="X58" s="116" t="str">
        <f aca="false">IF(ISERROR(X27/$C58),"",X27/$C58)</f>
        <v/>
      </c>
      <c r="Y58" s="114" t="n">
        <f aca="false">Y27/$D58</f>
        <v>7.5407150428833</v>
      </c>
      <c r="Z58" s="115" t="str">
        <f aca="false">IF(ISERROR(X58-Y58),"",(X58-Y58))</f>
        <v/>
      </c>
      <c r="AA58" s="116" t="str">
        <f aca="false">IF(ISERROR(AA27/$C58),"",AA27/$C58)</f>
        <v/>
      </c>
      <c r="AB58" s="114" t="n">
        <f aca="false">AB27/$D58</f>
        <v>7.70453888407054</v>
      </c>
      <c r="AC58" s="115" t="str">
        <f aca="false">IF(ISERROR(AA58-AB58),"",(AA58-AB58))</f>
        <v/>
      </c>
      <c r="AD58" s="116" t="str">
        <f aca="false">IF(ISERROR(AD27/$C58),"",AD27/$C58)</f>
        <v/>
      </c>
      <c r="AE58" s="114" t="n">
        <f aca="false">AE27/$D58</f>
        <v>8.16710031801099</v>
      </c>
      <c r="AF58" s="115" t="str">
        <f aca="false">IF(ISERROR(AD58-AE58),"",(AD58-AE58))</f>
        <v/>
      </c>
      <c r="AG58" s="116" t="str">
        <f aca="false">IF(ISERROR(AG27/$C58),"",AG27/$C58)</f>
        <v/>
      </c>
      <c r="AH58" s="114" t="n">
        <f aca="false">AH27/$D58</f>
        <v>7.84937843307314</v>
      </c>
      <c r="AI58" s="117" t="str">
        <f aca="false">IF(ISERROR(AG58-AH58),"",(AG58-AH58))</f>
        <v/>
      </c>
      <c r="AJ58" s="113" t="n">
        <f aca="false">IF(ISERROR(AJ27/$C58),"",AJ27/$C58)</f>
        <v>8.29399219043273</v>
      </c>
      <c r="AK58" s="114" t="n">
        <f aca="false">AK27/$D58</f>
        <v>8.15360894285439</v>
      </c>
      <c r="AL58" s="118" t="n">
        <f aca="false">IF(ISERROR(AJ58-AK58),"",(AJ58-AK58))</f>
        <v>0.140383247578336</v>
      </c>
    </row>
    <row r="59" customFormat="false" ht="15" hidden="false" customHeight="false" outlineLevel="0" collapsed="false">
      <c r="B59" s="99" t="s">
        <v>34</v>
      </c>
      <c r="C59" s="100" t="n">
        <f aca="false">C28</f>
        <v>3.3225</v>
      </c>
      <c r="D59" s="101" t="n">
        <f aca="false">D28</f>
        <v>3.33866666666667</v>
      </c>
      <c r="E59" s="102" t="n">
        <f aca="false">IF(ISERROR(C59-D59),"",(C59-D59))</f>
        <v>-0.0161666666666669</v>
      </c>
      <c r="F59" s="103" t="str">
        <f aca="false">IF(ISERROR(F28/$C59),"",F28/$C59)</f>
        <v/>
      </c>
      <c r="G59" s="104" t="n">
        <f aca="false">G28/$D59</f>
        <v>11.8543859236986</v>
      </c>
      <c r="H59" s="105" t="str">
        <f aca="false">IF(ISERROR(F59-G59),"",(F59-G59))</f>
        <v/>
      </c>
      <c r="I59" s="106" t="str">
        <f aca="false">IF(ISERROR(I28/$C59),"",I28/$C59)</f>
        <v/>
      </c>
      <c r="J59" s="104" t="n">
        <f aca="false">J28/$D59</f>
        <v>10.8643816951701</v>
      </c>
      <c r="K59" s="105" t="str">
        <f aca="false">IF(ISERROR(I59-J59),"",(I59-J59))</f>
        <v/>
      </c>
      <c r="L59" s="106" t="str">
        <f aca="false">IF(ISERROR(L28/$C59),"",L28/$C59)</f>
        <v/>
      </c>
      <c r="M59" s="104" t="n">
        <f aca="false">M28/$D59</f>
        <v>11.1269028378124</v>
      </c>
      <c r="N59" s="105" t="str">
        <f aca="false">IF(ISERROR(L59-M59),"",(L59-M59))</f>
        <v/>
      </c>
      <c r="O59" s="106" t="str">
        <f aca="false">IF(ISERROR(O28/$C59),"",O28/$C59)</f>
        <v/>
      </c>
      <c r="P59" s="104" t="n">
        <f aca="false">P28/$D59</f>
        <v>14.0880473595189</v>
      </c>
      <c r="Q59" s="105" t="str">
        <f aca="false">IF(ISERROR(O59-P59),"",(O59-P59))</f>
        <v/>
      </c>
      <c r="R59" s="106" t="n">
        <f aca="false">IF(ISERROR(R28/$C59),"",R28/$C59)</f>
        <v>0</v>
      </c>
      <c r="S59" s="104" t="n">
        <f aca="false">S28/$D59</f>
        <v>16.0349323435444</v>
      </c>
      <c r="T59" s="105" t="n">
        <f aca="false">IF(ISERROR(R59-S59),"",(R59-S59))</f>
        <v>-16.0349323435444</v>
      </c>
      <c r="U59" s="106" t="str">
        <f aca="false">IF(ISERROR(U28/$C59),"",U28/$C59)</f>
        <v/>
      </c>
      <c r="V59" s="104" t="n">
        <f aca="false">V28/$D59</f>
        <v>9.35591876526969</v>
      </c>
      <c r="W59" s="105" t="str">
        <f aca="false">IF(ISERROR(U59-V59),"",(U59-V59))</f>
        <v/>
      </c>
      <c r="X59" s="106" t="str">
        <f aca="false">IF(ISERROR(X28/$C59),"",X28/$C59)</f>
        <v/>
      </c>
      <c r="Y59" s="104" t="n">
        <f aca="false">Y28/$D59</f>
        <v>8.86768033890873</v>
      </c>
      <c r="Z59" s="105" t="str">
        <f aca="false">IF(ISERROR(X59-Y59),"",(X59-Y59))</f>
        <v/>
      </c>
      <c r="AA59" s="106" t="str">
        <f aca="false">IF(ISERROR(AA28/$C59),"",AA28/$C59)</f>
        <v/>
      </c>
      <c r="AB59" s="104" t="n">
        <f aca="false">AB28/$D59</f>
        <v>9.12017830295057</v>
      </c>
      <c r="AC59" s="105" t="str">
        <f aca="false">IF(ISERROR(AA59-AB59),"",(AA59-AB59))</f>
        <v/>
      </c>
      <c r="AD59" s="106" t="str">
        <f aca="false">IF(ISERROR(AD28/$C59),"",AD28/$C59)</f>
        <v/>
      </c>
      <c r="AE59" s="104" t="n">
        <f aca="false">AE28/$D59</f>
        <v>9.57785190753618</v>
      </c>
      <c r="AF59" s="105" t="str">
        <f aca="false">IF(ISERROR(AD59-AE59),"",(AD59-AE59))</f>
        <v/>
      </c>
      <c r="AG59" s="106" t="str">
        <f aca="false">IF(ISERROR(AG28/$C59),"",AG28/$C59)</f>
        <v/>
      </c>
      <c r="AH59" s="104" t="n">
        <f aca="false">AH28/$D59</f>
        <v>8.87686172711896</v>
      </c>
      <c r="AI59" s="107" t="str">
        <f aca="false">IF(ISERROR(AG59-AH59),"",(AG59-AH59))</f>
        <v/>
      </c>
      <c r="AJ59" s="103" t="n">
        <f aca="false">IF(ISERROR(AJ28/$C59),"",AJ28/$C59)</f>
        <v>9.34141843343809</v>
      </c>
      <c r="AK59" s="104" t="n">
        <f aca="false">AK28/$D59</f>
        <v>9.27429916055879</v>
      </c>
      <c r="AL59" s="108" t="n">
        <f aca="false">IF(ISERROR(AJ59-AK59),"",(AJ59-AK59))</f>
        <v>0.0671192728792942</v>
      </c>
    </row>
  </sheetData>
  <mergeCells count="32">
    <mergeCell ref="F3:T3"/>
    <mergeCell ref="U3:AC3"/>
    <mergeCell ref="AD3:AI3"/>
    <mergeCell ref="AJ3:AL3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F34:T34"/>
    <mergeCell ref="U34:AC34"/>
    <mergeCell ref="AD34:AI34"/>
    <mergeCell ref="AJ34:AL34"/>
    <mergeCell ref="C35:E35"/>
    <mergeCell ref="F35:H35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</mergeCells>
  <conditionalFormatting sqref="B6:B8 B21:B27 B13:B19 B10:B11 B37:B39 B52:B58 B44:B50 B41:B42">
    <cfRule type="expression" priority="2" aboveAverage="0" equalAverage="0" bottom="0" percent="0" rank="0" text="" dxfId="0">
      <formula>$B6=1</formula>
    </cfRule>
  </conditionalFormatting>
  <conditionalFormatting sqref="BZ6:BZ8 BZ10:BZ28 AM6:AM8 AM10:AM28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</conditionalFormatting>
  <conditionalFormatting sqref="K6:K28 N6:N28 Q6:Q28 T6:T28 W6:W28 E6:E28 Z6:Z28 AC6:AC28 AF6:AF28 AI6:AI28 AL6:AL28 H6:H28 K37:K59 N37:N59 Q37:Q59 T37:T59 W37:W59 E37:E59 Z37:Z59 AC37:AC59 AF37:AF59 AI37:AI59 AL37:AL59 H37:H59">
    <cfRule type="cellIs" priority="5" operator="greaterThan" aboveAverage="0" equalAverage="0" bottom="0" percent="0" rank="0" text="" dxfId="3">
      <formula>0</formula>
    </cfRule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11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A120" activeCellId="0" sqref="A120"/>
    </sheetView>
  </sheetViews>
  <sheetFormatPr defaultColWidth="9.13671875" defaultRowHeight="13.5" customHeight="true" zeroHeight="false" outlineLevelRow="0" outlineLevelCol="0"/>
  <cols>
    <col collapsed="false" customWidth="false" hidden="false" outlineLevel="0" max="4" min="1" style="121" width="9.14"/>
    <col collapsed="false" customWidth="true" hidden="true" outlineLevel="0" max="5" min="5" style="121" width="8.99"/>
    <col collapsed="false" customWidth="true" hidden="false" outlineLevel="0" max="6" min="6" style="121" width="16.28"/>
    <col collapsed="false" customWidth="true" hidden="false" outlineLevel="0" max="7" min="7" style="121" width="10.99"/>
    <col collapsed="false" customWidth="false" hidden="false" outlineLevel="0" max="8" min="8" style="121" width="9.14"/>
    <col collapsed="false" customWidth="true" hidden="false" outlineLevel="0" max="9" min="9" style="122" width="13.85"/>
    <col collapsed="false" customWidth="true" hidden="false" outlineLevel="0" max="10" min="10" style="123" width="12.7"/>
    <col collapsed="false" customWidth="false" hidden="false" outlineLevel="0" max="11" min="11" style="121" width="9.14"/>
    <col collapsed="false" customWidth="true" hidden="false" outlineLevel="0" max="12" min="12" style="121" width="13.41"/>
    <col collapsed="false" customWidth="false" hidden="false" outlineLevel="0" max="257" min="13" style="121" width="9.14"/>
  </cols>
  <sheetData>
    <row r="1" customFormat="false" ht="54.75" hidden="false" customHeight="false" outlineLevel="0" collapsed="false">
      <c r="A1" s="124" t="s">
        <v>35</v>
      </c>
      <c r="B1" s="124" t="s">
        <v>36</v>
      </c>
      <c r="C1" s="124" t="s">
        <v>37</v>
      </c>
      <c r="D1" s="124" t="s">
        <v>38</v>
      </c>
      <c r="E1" s="124" t="s">
        <v>39</v>
      </c>
      <c r="F1" s="124" t="s">
        <v>40</v>
      </c>
      <c r="G1" s="125" t="s">
        <v>41</v>
      </c>
      <c r="H1" s="126" t="n">
        <v>225</v>
      </c>
      <c r="I1" s="121"/>
      <c r="J1" s="127" t="s">
        <v>42</v>
      </c>
      <c r="K1" s="127" t="s">
        <v>43</v>
      </c>
      <c r="L1" s="128" t="n">
        <f aca="true">NOW()</f>
        <v>45926.9065597351</v>
      </c>
      <c r="M1" s="121" t="s">
        <v>44</v>
      </c>
      <c r="N1" s="129" t="n">
        <f aca="false">1/(24*2)</f>
        <v>0.0208333333333333</v>
      </c>
      <c r="O1" s="129" t="n">
        <f aca="false">6/24</f>
        <v>0.25</v>
      </c>
    </row>
    <row r="2" customFormat="false" ht="13.5" hidden="false" customHeight="false" outlineLevel="0" collapsed="false">
      <c r="A2" s="130" t="n">
        <v>29082</v>
      </c>
      <c r="B2" s="131"/>
      <c r="C2" s="131"/>
      <c r="E2" s="121" t="n">
        <v>1006869473925</v>
      </c>
      <c r="F2" s="132"/>
      <c r="H2" s="121" t="s">
        <v>45</v>
      </c>
      <c r="I2" s="133" t="s">
        <v>46</v>
      </c>
      <c r="J2" s="134" t="str">
        <f aca="false">IF(B2&gt;0,AVERAGE(B2:C2),"")</f>
        <v/>
      </c>
      <c r="K2" s="121" t="n">
        <f aca="false">IF(ABS($L$1-F2)&lt;$N$1,0,1)</f>
        <v>1</v>
      </c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customFormat="false" ht="13.5" hidden="false" customHeight="false" outlineLevel="0" collapsed="false">
      <c r="A3" s="130" t="n">
        <v>29088</v>
      </c>
      <c r="B3" s="131"/>
      <c r="C3" s="131"/>
      <c r="D3" s="121" t="n">
        <v>1001943167670</v>
      </c>
      <c r="E3" s="132" t="n">
        <v>1006784400974</v>
      </c>
      <c r="F3" s="132"/>
      <c r="H3" s="121" t="s">
        <v>7</v>
      </c>
      <c r="I3" s="135" t="s">
        <v>46</v>
      </c>
      <c r="J3" s="134" t="str">
        <f aca="false">IF(B3&gt;0,AVERAGE(B3:C3),"")</f>
        <v/>
      </c>
      <c r="K3" s="121" t="n">
        <f aca="false">IF(ABS($L$1-F3)&lt;$N$1,0,1)</f>
        <v>1</v>
      </c>
      <c r="L3" s="131"/>
    </row>
    <row r="4" customFormat="false" ht="13.5" hidden="false" customHeight="false" outlineLevel="0" collapsed="false">
      <c r="A4" s="130" t="n">
        <v>30594</v>
      </c>
      <c r="B4" s="131"/>
      <c r="C4" s="131"/>
      <c r="E4" s="121" t="n">
        <v>1006869616565</v>
      </c>
      <c r="F4" s="132"/>
      <c r="H4" s="121" t="s">
        <v>8</v>
      </c>
      <c r="I4" s="135" t="s">
        <v>46</v>
      </c>
      <c r="J4" s="134" t="str">
        <f aca="false">IF(B4&gt;0,AVERAGE(B4:C4),"")</f>
        <v/>
      </c>
      <c r="K4" s="121" t="n">
        <f aca="false">IF(ABS($L$1-F4)&lt;$N$1,0,1)</f>
        <v>1</v>
      </c>
      <c r="L4" s="131"/>
    </row>
    <row r="5" customFormat="false" ht="13.5" hidden="false" customHeight="false" outlineLevel="0" collapsed="false">
      <c r="A5" s="130" t="n">
        <v>32198</v>
      </c>
      <c r="B5" s="131"/>
      <c r="C5" s="131"/>
      <c r="E5" s="121" t="n">
        <v>1006779586447</v>
      </c>
      <c r="F5" s="132"/>
      <c r="H5" s="121" t="s">
        <v>9</v>
      </c>
      <c r="I5" s="135" t="s">
        <v>46</v>
      </c>
      <c r="J5" s="134" t="str">
        <f aca="false">IF(B5&gt;0,AVERAGE(B5:C5),"")</f>
        <v/>
      </c>
      <c r="K5" s="121" t="n">
        <f aca="false">IF(ABS($L$1-F5)&lt;$N$1,0,1)</f>
        <v>1</v>
      </c>
      <c r="L5" s="131"/>
    </row>
    <row r="6" customFormat="false" ht="13.5" hidden="false" customHeight="false" outlineLevel="0" collapsed="false">
      <c r="A6" s="130" t="n">
        <v>29069</v>
      </c>
      <c r="B6" s="131" t="n">
        <v>18.35</v>
      </c>
      <c r="C6" s="131" t="n">
        <v>18.6</v>
      </c>
      <c r="E6" s="121" t="n">
        <v>1006870204867</v>
      </c>
      <c r="F6" s="132" t="n">
        <v>37222.3403240741</v>
      </c>
      <c r="H6" s="121" t="s">
        <v>11</v>
      </c>
      <c r="I6" s="135" t="s">
        <v>46</v>
      </c>
      <c r="J6" s="134" t="n">
        <f aca="false">IF(B6&gt;0,AVERAGE(B6:C6),"")</f>
        <v>18.475</v>
      </c>
      <c r="K6" s="121" t="n">
        <f aca="false">IF(ABS($L$1-F6)&lt;$N$1,0,1)</f>
        <v>1</v>
      </c>
      <c r="L6" s="131"/>
    </row>
    <row r="7" customFormat="false" ht="13.5" hidden="false" customHeight="false" outlineLevel="0" collapsed="false">
      <c r="A7" s="130" t="n">
        <v>29062</v>
      </c>
      <c r="B7" s="131"/>
      <c r="C7" s="131"/>
      <c r="E7" s="121" t="n">
        <v>1006778376932</v>
      </c>
      <c r="F7" s="132"/>
      <c r="H7" s="121" t="s">
        <v>12</v>
      </c>
      <c r="I7" s="135" t="s">
        <v>46</v>
      </c>
      <c r="J7" s="134" t="str">
        <f aca="false">IF(B7&gt;0,AVERAGE(B7:C7),"")</f>
        <v/>
      </c>
      <c r="K7" s="121" t="n">
        <f aca="false">IF(ABS($L$1-F7)&lt;$N$1,0,1)</f>
        <v>1</v>
      </c>
      <c r="L7" s="131"/>
    </row>
    <row r="8" customFormat="false" ht="13.5" hidden="false" customHeight="false" outlineLevel="0" collapsed="false">
      <c r="A8" s="130" t="n">
        <v>29094</v>
      </c>
      <c r="B8" s="131" t="n">
        <v>17.75</v>
      </c>
      <c r="C8" s="131" t="n">
        <v>18</v>
      </c>
      <c r="E8" s="121" t="n">
        <v>1006870146878</v>
      </c>
      <c r="F8" s="132" t="n">
        <v>37222.3396527778</v>
      </c>
      <c r="H8" s="121" t="s">
        <v>13</v>
      </c>
      <c r="I8" s="135" t="s">
        <v>46</v>
      </c>
      <c r="J8" s="134" t="n">
        <f aca="false">IF(B8&gt;0,AVERAGE(B8:C8),"")</f>
        <v>17.875</v>
      </c>
      <c r="K8" s="121" t="n">
        <f aca="false">IF(ABS($L$1-F8)&lt;$N$1,0,1)</f>
        <v>1</v>
      </c>
      <c r="L8" s="131"/>
    </row>
    <row r="9" customFormat="false" ht="13.5" hidden="false" customHeight="false" outlineLevel="0" collapsed="false">
      <c r="A9" s="130" t="n">
        <v>52661</v>
      </c>
      <c r="B9" s="131"/>
      <c r="C9" s="131"/>
      <c r="E9" s="121" t="n">
        <v>1006782965910</v>
      </c>
      <c r="F9" s="132"/>
      <c r="H9" s="121" t="s">
        <v>14</v>
      </c>
      <c r="I9" s="135" t="s">
        <v>46</v>
      </c>
      <c r="J9" s="134" t="str">
        <f aca="false">IF(B9&gt;0,AVERAGE(B9:C9),"")</f>
        <v/>
      </c>
      <c r="K9" s="121" t="n">
        <f aca="false">IF(ABS($L$1-F9)&lt;$N$1,0,1)</f>
        <v>1</v>
      </c>
      <c r="L9" s="131"/>
    </row>
    <row r="10" customFormat="false" ht="13.5" hidden="false" customHeight="false" outlineLevel="0" collapsed="false">
      <c r="A10" s="130" t="n">
        <v>29075</v>
      </c>
      <c r="B10" s="131"/>
      <c r="C10" s="131"/>
      <c r="E10" s="121" t="n">
        <v>1006783056420</v>
      </c>
      <c r="F10" s="132"/>
      <c r="H10" s="121" t="s">
        <v>15</v>
      </c>
      <c r="I10" s="135" t="s">
        <v>46</v>
      </c>
      <c r="J10" s="134" t="str">
        <f aca="false">IF(B10&gt;0,AVERAGE(B10:C10),"")</f>
        <v/>
      </c>
      <c r="K10" s="121" t="n">
        <f aca="false">IF(ABS($L$1-F10)&lt;$N$1,0,1)</f>
        <v>1</v>
      </c>
      <c r="L10" s="131"/>
    </row>
    <row r="11" customFormat="false" ht="13.5" hidden="false" customHeight="false" outlineLevel="0" collapsed="false">
      <c r="A11" s="130" t="n">
        <v>56295</v>
      </c>
      <c r="B11" s="131"/>
      <c r="C11" s="131"/>
      <c r="E11" s="121" t="n">
        <v>1006786242928</v>
      </c>
      <c r="F11" s="132"/>
      <c r="H11" s="121" t="s">
        <v>16</v>
      </c>
      <c r="I11" s="135" t="s">
        <v>46</v>
      </c>
      <c r="J11" s="134" t="str">
        <f aca="false">IF(B11&gt;0,AVERAGE(B11:C11),"")</f>
        <v/>
      </c>
      <c r="K11" s="121" t="n">
        <f aca="false">IF(ABS($L$1-F11)&lt;$N$1,0,1)</f>
        <v>1</v>
      </c>
      <c r="L11" s="131"/>
    </row>
    <row r="12" customFormat="false" ht="14.25" hidden="false" customHeight="false" outlineLevel="0" collapsed="false">
      <c r="A12" s="130" t="n">
        <v>32227</v>
      </c>
      <c r="B12" s="131"/>
      <c r="C12" s="131"/>
      <c r="H12" s="121" t="s">
        <v>10</v>
      </c>
      <c r="I12" s="136" t="s">
        <v>46</v>
      </c>
      <c r="J12" s="134" t="str">
        <f aca="false">IF(B12&gt;0,AVERAGE(B12:C12),"")</f>
        <v/>
      </c>
      <c r="K12" s="121" t="n">
        <f aca="false">IF(ABS($L$1-F12)&lt;$N$1,0,1)</f>
        <v>1</v>
      </c>
    </row>
    <row r="13" customFormat="false" ht="13.5" hidden="false" customHeight="false" outlineLevel="0" collapsed="false">
      <c r="A13" s="130" t="n">
        <v>29078</v>
      </c>
      <c r="B13" s="131"/>
      <c r="C13" s="131"/>
      <c r="E13" s="121" t="n">
        <v>1006358089326</v>
      </c>
      <c r="F13" s="132"/>
      <c r="H13" s="121" t="s">
        <v>45</v>
      </c>
      <c r="I13" s="133" t="s">
        <v>47</v>
      </c>
      <c r="J13" s="134" t="str">
        <f aca="false">IF(B13&gt;0,AVERAGE(B13:C13),"")</f>
        <v/>
      </c>
      <c r="K13" s="121" t="n">
        <f aca="false">IF(ABS($L$1-F13)&lt;$N$1,0,1)</f>
        <v>1</v>
      </c>
    </row>
    <row r="14" customFormat="false" ht="13.5" hidden="false" customHeight="false" outlineLevel="0" collapsed="false">
      <c r="A14" s="130" t="n">
        <v>29085</v>
      </c>
      <c r="B14" s="131"/>
      <c r="C14" s="131"/>
      <c r="E14" s="121" t="n">
        <v>1006805603324</v>
      </c>
      <c r="F14" s="132"/>
      <c r="H14" s="121" t="s">
        <v>7</v>
      </c>
      <c r="I14" s="135" t="s">
        <v>47</v>
      </c>
      <c r="J14" s="134" t="str">
        <f aca="false">IF(B14&gt;0,AVERAGE(B14:C14),"")</f>
        <v/>
      </c>
      <c r="K14" s="121" t="n">
        <f aca="false">IF(ABS($L$1-F14)&lt;$N$1,0,1)</f>
        <v>1</v>
      </c>
    </row>
    <row r="15" customFormat="false" ht="13.5" hidden="false" customHeight="false" outlineLevel="0" collapsed="false">
      <c r="A15" s="130" t="n">
        <v>30598</v>
      </c>
      <c r="B15" s="131"/>
      <c r="C15" s="131"/>
      <c r="E15" s="121" t="n">
        <v>1006802581843</v>
      </c>
      <c r="F15" s="132"/>
      <c r="H15" s="121" t="s">
        <v>8</v>
      </c>
      <c r="I15" s="135" t="s">
        <v>47</v>
      </c>
      <c r="J15" s="134" t="str">
        <f aca="false">IF(B15&gt;0,AVERAGE(B15:C15),"")</f>
        <v/>
      </c>
      <c r="K15" s="121" t="n">
        <f aca="false">IF(ABS($L$1-F15)&lt;$N$1,0,1)</f>
        <v>1</v>
      </c>
    </row>
    <row r="16" customFormat="false" ht="13.5" hidden="false" customHeight="false" outlineLevel="0" collapsed="false">
      <c r="A16" s="130" t="n">
        <v>32203</v>
      </c>
      <c r="B16" s="131"/>
      <c r="C16" s="131"/>
      <c r="E16" s="121" t="n">
        <v>1006802577489</v>
      </c>
      <c r="F16" s="132"/>
      <c r="H16" s="121" t="s">
        <v>9</v>
      </c>
      <c r="I16" s="135" t="s">
        <v>47</v>
      </c>
      <c r="J16" s="134" t="str">
        <f aca="false">IF(B16&gt;0,AVERAGE(B16:C16),"")</f>
        <v/>
      </c>
      <c r="K16" s="121" t="n">
        <f aca="false">IF(ABS($L$1-F16)&lt;$N$1,0,1)</f>
        <v>1</v>
      </c>
    </row>
    <row r="17" customFormat="false" ht="13.5" hidden="false" customHeight="false" outlineLevel="0" collapsed="false">
      <c r="A17" s="130" t="n">
        <v>29066</v>
      </c>
      <c r="B17" s="131"/>
      <c r="C17" s="131"/>
      <c r="E17" s="121" t="n">
        <v>1006797391930</v>
      </c>
      <c r="F17" s="132"/>
      <c r="H17" s="121" t="s">
        <v>11</v>
      </c>
      <c r="I17" s="135" t="s">
        <v>47</v>
      </c>
      <c r="J17" s="134" t="str">
        <f aca="false">IF(B17&gt;0,AVERAGE(B17:C17),"")</f>
        <v/>
      </c>
      <c r="K17" s="121" t="n">
        <f aca="false">IF(ABS($L$1-F17)&lt;$N$1,0,1)</f>
        <v>1</v>
      </c>
    </row>
    <row r="18" customFormat="false" ht="13.5" hidden="false" customHeight="false" outlineLevel="0" collapsed="false">
      <c r="A18" s="130" t="n">
        <v>29064</v>
      </c>
      <c r="B18" s="131"/>
      <c r="C18" s="131"/>
      <c r="E18" s="121" t="n">
        <v>1006788550048</v>
      </c>
      <c r="F18" s="132"/>
      <c r="H18" s="121" t="s">
        <v>12</v>
      </c>
      <c r="I18" s="135" t="s">
        <v>47</v>
      </c>
      <c r="J18" s="134" t="str">
        <f aca="false">IF(B18&gt;0,AVERAGE(B18:C18),"")</f>
        <v/>
      </c>
      <c r="K18" s="121" t="n">
        <f aca="false">IF(ABS($L$1-F18)&lt;$N$1,0,1)</f>
        <v>1</v>
      </c>
    </row>
    <row r="19" customFormat="false" ht="13.5" hidden="false" customHeight="false" outlineLevel="0" collapsed="false">
      <c r="A19" s="130" t="n">
        <v>29091</v>
      </c>
      <c r="B19" s="131"/>
      <c r="C19" s="131"/>
      <c r="E19" s="121" t="n">
        <v>1006786458484</v>
      </c>
      <c r="F19" s="132"/>
      <c r="H19" s="121" t="s">
        <v>13</v>
      </c>
      <c r="I19" s="135" t="s">
        <v>47</v>
      </c>
      <c r="J19" s="134" t="str">
        <f aca="false">IF(B19&gt;0,AVERAGE(B19:C19),"")</f>
        <v/>
      </c>
      <c r="K19" s="121" t="n">
        <f aca="false">IF(ABS($L$1-F19)&lt;$N$1,0,1)</f>
        <v>1</v>
      </c>
    </row>
    <row r="20" customFormat="false" ht="13.5" hidden="false" customHeight="false" outlineLevel="0" collapsed="false">
      <c r="A20" s="130" t="n">
        <v>52076</v>
      </c>
      <c r="B20" s="131"/>
      <c r="C20" s="131"/>
      <c r="E20" s="121" t="n">
        <v>1006180526306</v>
      </c>
      <c r="F20" s="132"/>
      <c r="H20" s="121" t="s">
        <v>14</v>
      </c>
      <c r="I20" s="135" t="s">
        <v>47</v>
      </c>
      <c r="J20" s="134" t="str">
        <f aca="false">IF(B20&gt;0,AVERAGE(B20:C20),"")</f>
        <v/>
      </c>
      <c r="K20" s="121" t="n">
        <f aca="false">IF(ABS($L$1-F20)&lt;$N$1,0,1)</f>
        <v>1</v>
      </c>
    </row>
    <row r="21" customFormat="false" ht="13.5" hidden="false" customHeight="false" outlineLevel="0" collapsed="false">
      <c r="A21" s="130" t="n">
        <v>29072</v>
      </c>
      <c r="B21" s="131"/>
      <c r="C21" s="131"/>
      <c r="E21" s="121" t="n">
        <v>1006792271145</v>
      </c>
      <c r="F21" s="132"/>
      <c r="H21" s="121" t="s">
        <v>15</v>
      </c>
      <c r="I21" s="135" t="s">
        <v>47</v>
      </c>
      <c r="J21" s="134" t="str">
        <f aca="false">IF(B21&gt;0,AVERAGE(B21:C21),"")</f>
        <v/>
      </c>
      <c r="K21" s="121" t="n">
        <f aca="false">IF(ABS($L$1-F21)&lt;$N$1,0,1)</f>
        <v>1</v>
      </c>
    </row>
    <row r="22" customFormat="false" ht="13.5" hidden="false" customHeight="false" outlineLevel="0" collapsed="false">
      <c r="A22" s="130" t="n">
        <v>56291</v>
      </c>
      <c r="B22" s="131"/>
      <c r="C22" s="131"/>
      <c r="E22" s="121" t="n">
        <v>1006806145363</v>
      </c>
      <c r="F22" s="132"/>
      <c r="H22" s="121" t="s">
        <v>16</v>
      </c>
      <c r="I22" s="135" t="s">
        <v>47</v>
      </c>
      <c r="J22" s="134" t="str">
        <f aca="false">IF(B22&gt;0,AVERAGE(B22:C22),"")</f>
        <v/>
      </c>
      <c r="K22" s="121" t="n">
        <f aca="false">IF(ABS($L$1-F22)&lt;$N$1,0,1)</f>
        <v>1</v>
      </c>
    </row>
    <row r="23" customFormat="false" ht="14.25" hidden="false" customHeight="false" outlineLevel="0" collapsed="false">
      <c r="A23" s="130" t="n">
        <v>32232</v>
      </c>
      <c r="B23" s="131"/>
      <c r="C23" s="131"/>
      <c r="E23" s="121" t="n">
        <v>1006802567200</v>
      </c>
      <c r="F23" s="132"/>
      <c r="H23" s="121" t="s">
        <v>10</v>
      </c>
      <c r="I23" s="136" t="s">
        <v>47</v>
      </c>
      <c r="J23" s="134" t="str">
        <f aca="false">IF(B23&gt;0,AVERAGE(B23:C23),"")</f>
        <v/>
      </c>
      <c r="K23" s="121" t="n">
        <f aca="false">IF(ABS($L$1-F23)&lt;$N$1,0,1)</f>
        <v>1</v>
      </c>
    </row>
    <row r="24" customFormat="false" ht="13.5" hidden="false" customHeight="false" outlineLevel="0" collapsed="false">
      <c r="A24" s="130" t="n">
        <v>61779</v>
      </c>
      <c r="B24" s="131"/>
      <c r="C24" s="131"/>
      <c r="E24" s="121" t="n">
        <v>1004963727965</v>
      </c>
      <c r="F24" s="132"/>
      <c r="H24" s="121" t="s">
        <v>45</v>
      </c>
      <c r="I24" s="133" t="s">
        <v>48</v>
      </c>
      <c r="J24" s="134" t="str">
        <f aca="false">IF(B24&gt;0,AVERAGE(B24:C24),"")</f>
        <v/>
      </c>
      <c r="K24" s="121" t="n">
        <f aca="false">IF(ABS($L$1-F24)&lt;$N$1,0,1)</f>
        <v>1</v>
      </c>
    </row>
    <row r="25" customFormat="false" ht="13.5" hidden="false" customHeight="false" outlineLevel="0" collapsed="false">
      <c r="A25" s="121" t="n">
        <v>61599</v>
      </c>
      <c r="B25" s="131"/>
      <c r="C25" s="131"/>
      <c r="E25" s="121" t="n">
        <v>1004972254421</v>
      </c>
      <c r="F25" s="132"/>
      <c r="H25" s="121" t="s">
        <v>7</v>
      </c>
      <c r="I25" s="135" t="s">
        <v>48</v>
      </c>
      <c r="J25" s="134" t="str">
        <f aca="false">IF(B25&gt;0,AVERAGE(B25:C25),"")</f>
        <v/>
      </c>
      <c r="K25" s="121" t="n">
        <f aca="false">IF(ABS($L$1-F25)&lt;$N$1,0,1)</f>
        <v>1</v>
      </c>
    </row>
    <row r="26" customFormat="false" ht="13.5" hidden="false" customHeight="false" outlineLevel="0" collapsed="false">
      <c r="A26" s="121" t="n">
        <v>61609</v>
      </c>
      <c r="B26" s="131"/>
      <c r="C26" s="131"/>
      <c r="E26" s="121" t="n">
        <v>1004972449055</v>
      </c>
      <c r="F26" s="132"/>
      <c r="H26" s="121" t="s">
        <v>8</v>
      </c>
      <c r="I26" s="135" t="s">
        <v>48</v>
      </c>
      <c r="J26" s="134" t="str">
        <f aca="false">IF(B26&gt;0,AVERAGE(B26:C26),"")</f>
        <v/>
      </c>
      <c r="K26" s="121" t="n">
        <f aca="false">IF(ABS($L$1-F26)&lt;$N$1,0,1)</f>
        <v>1</v>
      </c>
    </row>
    <row r="27" customFormat="false" ht="13.5" hidden="false" customHeight="false" outlineLevel="0" collapsed="false">
      <c r="A27" s="121" t="n">
        <v>61611</v>
      </c>
      <c r="B27" s="131"/>
      <c r="C27" s="131"/>
      <c r="E27" s="121" t="n">
        <v>1006346100264</v>
      </c>
      <c r="F27" s="132"/>
      <c r="H27" s="121" t="s">
        <v>9</v>
      </c>
      <c r="I27" s="135" t="s">
        <v>48</v>
      </c>
      <c r="J27" s="134" t="str">
        <f aca="false">IF(B27&gt;0,AVERAGE(B27:C27),"")</f>
        <v/>
      </c>
      <c r="K27" s="121" t="n">
        <f aca="false">IF(ABS($L$1-F27)&lt;$N$1,0,1)</f>
        <v>1</v>
      </c>
    </row>
    <row r="28" customFormat="false" ht="13.5" hidden="false" customHeight="false" outlineLevel="0" collapsed="false">
      <c r="A28" s="121" t="n">
        <v>61587</v>
      </c>
      <c r="B28" s="131"/>
      <c r="C28" s="131"/>
      <c r="E28" s="121" t="n">
        <v>1004973127347</v>
      </c>
      <c r="F28" s="132"/>
      <c r="H28" s="121" t="s">
        <v>11</v>
      </c>
      <c r="I28" s="135" t="s">
        <v>48</v>
      </c>
      <c r="J28" s="134" t="str">
        <f aca="false">IF(B28&gt;0,AVERAGE(B28:C28),"")</f>
        <v/>
      </c>
      <c r="K28" s="121" t="n">
        <f aca="false">IF(ABS($L$1-F28)&lt;$N$1,0,1)</f>
        <v>1</v>
      </c>
    </row>
    <row r="29" customFormat="false" ht="13.5" hidden="false" customHeight="false" outlineLevel="0" collapsed="false">
      <c r="A29" s="121" t="n">
        <v>61591</v>
      </c>
      <c r="B29" s="131"/>
      <c r="C29" s="131"/>
      <c r="E29" s="121" t="n">
        <v>1004971613912</v>
      </c>
      <c r="F29" s="132"/>
      <c r="H29" s="121" t="s">
        <v>12</v>
      </c>
      <c r="I29" s="135" t="s">
        <v>48</v>
      </c>
      <c r="J29" s="134" t="str">
        <f aca="false">IF(B29&gt;0,AVERAGE(B29:C29),"")</f>
        <v/>
      </c>
      <c r="K29" s="121" t="n">
        <f aca="false">IF(ABS($L$1-F29)&lt;$N$1,0,1)</f>
        <v>1</v>
      </c>
    </row>
    <row r="30" customFormat="false" ht="13.5" hidden="false" customHeight="false" outlineLevel="0" collapsed="false">
      <c r="A30" s="121" t="n">
        <v>61791</v>
      </c>
      <c r="B30" s="131"/>
      <c r="C30" s="131"/>
      <c r="E30" s="121" t="n">
        <v>1006262335248</v>
      </c>
      <c r="F30" s="132"/>
      <c r="H30" s="121" t="s">
        <v>13</v>
      </c>
      <c r="I30" s="135" t="s">
        <v>48</v>
      </c>
      <c r="J30" s="134" t="str">
        <f aca="false">IF(B30&gt;0,AVERAGE(B30:C30),"")</f>
        <v/>
      </c>
      <c r="K30" s="121" t="n">
        <f aca="false">IF(ABS($L$1-F30)&lt;$N$1,0,1)</f>
        <v>1</v>
      </c>
    </row>
    <row r="31" customFormat="false" ht="13.5" hidden="false" customHeight="false" outlineLevel="0" collapsed="false">
      <c r="A31" s="121" t="n">
        <v>61589</v>
      </c>
      <c r="B31" s="131"/>
      <c r="C31" s="131"/>
      <c r="E31" s="121" t="n">
        <v>1004011021542</v>
      </c>
      <c r="F31" s="132"/>
      <c r="H31" s="121" t="s">
        <v>14</v>
      </c>
      <c r="I31" s="135" t="s">
        <v>48</v>
      </c>
      <c r="J31" s="134" t="str">
        <f aca="false">IF(B31&gt;0,AVERAGE(B31:C31),"")</f>
        <v/>
      </c>
      <c r="K31" s="121" t="n">
        <f aca="false">IF(ABS($L$1-F31)&lt;$N$1,0,1)</f>
        <v>1</v>
      </c>
    </row>
    <row r="32" customFormat="false" ht="13.5" hidden="false" customHeight="false" outlineLevel="0" collapsed="false">
      <c r="A32" s="121" t="n">
        <v>61593</v>
      </c>
      <c r="B32" s="131"/>
      <c r="C32" s="131"/>
      <c r="E32" s="121" t="n">
        <v>1006262704421</v>
      </c>
      <c r="F32" s="132"/>
      <c r="H32" s="121" t="s">
        <v>15</v>
      </c>
      <c r="I32" s="135" t="s">
        <v>48</v>
      </c>
      <c r="J32" s="134" t="str">
        <f aca="false">IF(B32&gt;0,AVERAGE(B32:C32),"")</f>
        <v/>
      </c>
      <c r="K32" s="121" t="n">
        <f aca="false">IF(ABS($L$1-F32)&lt;$N$1,0,1)</f>
        <v>1</v>
      </c>
    </row>
    <row r="33" customFormat="false" ht="13.5" hidden="false" customHeight="false" outlineLevel="0" collapsed="false">
      <c r="A33" s="121" t="n">
        <v>61613</v>
      </c>
      <c r="B33" s="131"/>
      <c r="C33" s="131"/>
      <c r="E33" s="121" t="n">
        <v>1004100873381</v>
      </c>
      <c r="F33" s="132"/>
      <c r="H33" s="121" t="s">
        <v>16</v>
      </c>
      <c r="I33" s="135" t="s">
        <v>48</v>
      </c>
      <c r="J33" s="134" t="str">
        <f aca="false">IF(B33&gt;0,AVERAGE(B33:C33),"")</f>
        <v/>
      </c>
      <c r="K33" s="121" t="n">
        <f aca="false">IF(ABS($L$1-F33)&lt;$N$1,0,1)</f>
        <v>1</v>
      </c>
    </row>
    <row r="34" customFormat="false" ht="14.25" hidden="false" customHeight="false" outlineLevel="0" collapsed="false">
      <c r="A34" s="121" t="n">
        <v>32233</v>
      </c>
      <c r="B34" s="131"/>
      <c r="C34" s="131"/>
      <c r="F34" s="132"/>
      <c r="H34" s="121" t="s">
        <v>10</v>
      </c>
      <c r="I34" s="136" t="s">
        <v>48</v>
      </c>
      <c r="J34" s="134" t="str">
        <f aca="false">IF(B34&gt;0,AVERAGE(B34:C34),"")</f>
        <v/>
      </c>
      <c r="K34" s="121" t="n">
        <f aca="false">IF(ABS($L$1-F34)&lt;$N$1,0,1)</f>
        <v>1</v>
      </c>
    </row>
    <row r="35" customFormat="false" ht="13.5" hidden="false" customHeight="false" outlineLevel="0" collapsed="false">
      <c r="A35" s="121" t="n">
        <v>40927</v>
      </c>
      <c r="B35" s="131"/>
      <c r="C35" s="131"/>
      <c r="E35" s="121" t="n">
        <v>1006801861245</v>
      </c>
      <c r="F35" s="132"/>
      <c r="H35" s="137" t="s">
        <v>15</v>
      </c>
      <c r="I35" s="123" t="s">
        <v>49</v>
      </c>
      <c r="J35" s="134" t="str">
        <f aca="false">IF(B35&gt;0,AVERAGE(B35:C35),"")</f>
        <v/>
      </c>
      <c r="K35" s="121" t="n">
        <f aca="false">IF(ABS($L$1-F35)&lt;$N$1,0,1)</f>
        <v>1</v>
      </c>
    </row>
    <row r="36" customFormat="false" ht="13.5" hidden="false" customHeight="false" outlineLevel="0" collapsed="false">
      <c r="A36" s="121" t="n">
        <v>33296</v>
      </c>
      <c r="B36" s="131"/>
      <c r="C36" s="131"/>
      <c r="E36" s="121" t="n">
        <v>1006802882646</v>
      </c>
      <c r="F36" s="132"/>
      <c r="G36" s="138" t="s">
        <v>50</v>
      </c>
      <c r="H36" s="139" t="s">
        <v>15</v>
      </c>
      <c r="I36" s="122" t="s">
        <v>51</v>
      </c>
      <c r="J36" s="134" t="str">
        <f aca="false">IF(B36&gt;0,AVERAGE(B36:C36),"")</f>
        <v/>
      </c>
      <c r="K36" s="121" t="n">
        <f aca="false">IF(ABS($L$1-F36)&lt;$N$1,0,1)</f>
        <v>1</v>
      </c>
      <c r="L36" s="121" t="n">
        <f aca="false">IF(ABS($L$1-F36)&lt;$O$1,0,1)</f>
        <v>1</v>
      </c>
      <c r="M36" s="121" t="n">
        <v>672</v>
      </c>
    </row>
    <row r="37" customFormat="false" ht="13.5" hidden="false" customHeight="false" outlineLevel="0" collapsed="false">
      <c r="A37" s="121" t="n">
        <v>43346</v>
      </c>
      <c r="B37" s="131"/>
      <c r="C37" s="131"/>
      <c r="E37" s="121" t="n">
        <v>1006801862364</v>
      </c>
      <c r="F37" s="132"/>
      <c r="H37" s="139" t="s">
        <v>15</v>
      </c>
      <c r="I37" s="122" t="s">
        <v>52</v>
      </c>
      <c r="J37" s="134" t="str">
        <f aca="false">IF(B37&gt;0,AVERAGE(B37:C37),"")</f>
        <v/>
      </c>
      <c r="K37" s="121" t="n">
        <f aca="false">IF(ABS($L$1-F37)&lt;$N$1,0,1)</f>
        <v>1</v>
      </c>
      <c r="L37" s="121" t="n">
        <f aca="false">IF(ABS($L$1-F37)&lt;$O$1,0,1)</f>
        <v>1</v>
      </c>
      <c r="M37" s="121" t="n">
        <v>688</v>
      </c>
    </row>
    <row r="38" customFormat="false" ht="13.5" hidden="false" customHeight="false" outlineLevel="0" collapsed="false">
      <c r="A38" s="121" t="n">
        <v>48490</v>
      </c>
      <c r="B38" s="131"/>
      <c r="C38" s="131"/>
      <c r="E38" s="121" t="n">
        <v>1006801862839</v>
      </c>
      <c r="F38" s="132"/>
      <c r="H38" s="139" t="s">
        <v>15</v>
      </c>
      <c r="I38" s="122" t="s">
        <v>53</v>
      </c>
      <c r="J38" s="134" t="str">
        <f aca="false">IF(B38&gt;0,AVERAGE(B38:C38),"")</f>
        <v/>
      </c>
      <c r="K38" s="121" t="n">
        <f aca="false">IF(ABS($L$1-F38)&lt;$N$1,0,1)</f>
        <v>1</v>
      </c>
      <c r="L38" s="121" t="n">
        <f aca="false">IF(ABS($L$1-F38)&lt;$O$1,0,1)</f>
        <v>1</v>
      </c>
      <c r="M38" s="121" t="n">
        <v>352</v>
      </c>
    </row>
    <row r="39" customFormat="false" ht="13.5" hidden="false" customHeight="false" outlineLevel="0" collapsed="false">
      <c r="A39" s="121" t="n">
        <v>48492</v>
      </c>
      <c r="B39" s="131"/>
      <c r="C39" s="131"/>
      <c r="E39" s="121" t="n">
        <v>1006801863313</v>
      </c>
      <c r="F39" s="132"/>
      <c r="H39" s="139" t="s">
        <v>15</v>
      </c>
      <c r="I39" s="122" t="s">
        <v>54</v>
      </c>
      <c r="J39" s="134" t="str">
        <f aca="false">IF(B39&gt;0,AVERAGE(B39:C39),"")</f>
        <v/>
      </c>
      <c r="K39" s="121" t="n">
        <f aca="false">IF(ABS($L$1-F39)&lt;$N$1,0,1)</f>
        <v>1</v>
      </c>
      <c r="L39" s="121" t="n">
        <f aca="false">IF(ABS($L$1-F39)&lt;$O$1,0,1)</f>
        <v>1</v>
      </c>
      <c r="M39" s="121" t="n">
        <v>320</v>
      </c>
    </row>
    <row r="40" customFormat="false" ht="13.5" hidden="false" customHeight="false" outlineLevel="0" collapsed="false">
      <c r="A40" s="121" t="n">
        <v>31711</v>
      </c>
      <c r="B40" s="131"/>
      <c r="C40" s="131"/>
      <c r="E40" s="121" t="n">
        <v>1006801863872</v>
      </c>
      <c r="F40" s="132"/>
      <c r="H40" s="139" t="s">
        <v>15</v>
      </c>
      <c r="I40" s="122" t="s">
        <v>55</v>
      </c>
      <c r="J40" s="134" t="str">
        <f aca="false">IF(B40&gt;0,AVERAGE(B40:C40),"")</f>
        <v/>
      </c>
      <c r="K40" s="121" t="n">
        <f aca="false">IF(ABS($L$1-F40)&lt;$N$1,0,1)</f>
        <v>1</v>
      </c>
      <c r="L40" s="121" t="n">
        <f aca="false">IF(ABS($L$1-F40)&lt;$O$1,0,1)</f>
        <v>1</v>
      </c>
      <c r="M40" s="121" t="n">
        <v>704</v>
      </c>
    </row>
    <row r="41" customFormat="false" ht="13.5" hidden="false" customHeight="false" outlineLevel="0" collapsed="false">
      <c r="A41" s="121" t="n">
        <v>48494</v>
      </c>
      <c r="B41" s="131"/>
      <c r="C41" s="131"/>
      <c r="E41" s="121" t="n">
        <v>1006801864392</v>
      </c>
      <c r="F41" s="132"/>
      <c r="H41" s="139" t="s">
        <v>15</v>
      </c>
      <c r="I41" s="122" t="s">
        <v>56</v>
      </c>
      <c r="J41" s="134" t="str">
        <f aca="false">IF(B41&gt;0,AVERAGE(B41:C41),"")</f>
        <v/>
      </c>
      <c r="K41" s="121" t="n">
        <f aca="false">IF(ABS($L$1-F41)&lt;$N$1,0,1)</f>
        <v>1</v>
      </c>
      <c r="L41" s="121" t="n">
        <f aca="false">IF(ABS($L$1-F41)&lt;$O$1,0,1)</f>
        <v>1</v>
      </c>
      <c r="M41" s="121" t="n">
        <v>320</v>
      </c>
    </row>
    <row r="42" customFormat="false" ht="14.25" hidden="false" customHeight="false" outlineLevel="0" collapsed="false">
      <c r="A42" s="121" t="n">
        <v>48496</v>
      </c>
      <c r="B42" s="131"/>
      <c r="C42" s="131"/>
      <c r="E42" s="121" t="n">
        <v>1006801864867</v>
      </c>
      <c r="F42" s="132"/>
      <c r="G42" s="140" t="e">
        <f aca="false">SUMPRODUCT(M36:M42*J36:J42)/SUM(M36:M42)</f>
        <v>#VALUE!</v>
      </c>
      <c r="H42" s="139" t="s">
        <v>15</v>
      </c>
      <c r="I42" s="122" t="s">
        <v>57</v>
      </c>
      <c r="J42" s="134" t="str">
        <f aca="false">IF(B42&gt;0,AVERAGE(B42:C42),"")</f>
        <v/>
      </c>
      <c r="K42" s="121" t="n">
        <f aca="false">IF(ABS($L$1-F42)&lt;$N$1,0,1)</f>
        <v>1</v>
      </c>
      <c r="L42" s="121" t="n">
        <f aca="false">IF(ABS($L$1-F42)&lt;$O$1,0,1)</f>
        <v>1</v>
      </c>
      <c r="M42" s="121" t="n">
        <v>1024</v>
      </c>
    </row>
    <row r="43" customFormat="false" ht="13.5" hidden="false" customHeight="false" outlineLevel="0" collapsed="false">
      <c r="B43" s="131"/>
      <c r="C43" s="131"/>
      <c r="H43" s="139"/>
    </row>
    <row r="44" customFormat="false" ht="13.5" hidden="false" customHeight="false" outlineLevel="0" collapsed="false">
      <c r="A44" s="121" t="n">
        <v>33297</v>
      </c>
      <c r="B44" s="131"/>
      <c r="C44" s="131"/>
      <c r="E44" s="121" t="n">
        <v>1006801865321</v>
      </c>
      <c r="F44" s="132"/>
      <c r="G44" s="138" t="s">
        <v>34</v>
      </c>
      <c r="H44" s="139" t="s">
        <v>15</v>
      </c>
      <c r="I44" s="122" t="s">
        <v>51</v>
      </c>
      <c r="J44" s="134" t="str">
        <f aca="false">IF(B44&gt;0,AVERAGE(B44:C44),"")</f>
        <v/>
      </c>
      <c r="K44" s="121" t="n">
        <f aca="false">IF(ABS($L$1-F44)&lt;$N$1,0,1)</f>
        <v>1</v>
      </c>
      <c r="M44" s="121" t="n">
        <v>672</v>
      </c>
    </row>
    <row r="45" customFormat="false" ht="13.5" hidden="false" customHeight="false" outlineLevel="0" collapsed="false">
      <c r="A45" s="121" t="n">
        <v>55292</v>
      </c>
      <c r="B45" s="131"/>
      <c r="C45" s="131"/>
      <c r="E45" s="121" t="n">
        <v>1006801865804</v>
      </c>
      <c r="F45" s="132"/>
      <c r="H45" s="139" t="s">
        <v>15</v>
      </c>
      <c r="I45" s="122" t="s">
        <v>52</v>
      </c>
      <c r="J45" s="134" t="str">
        <f aca="false">IF(B45&gt;0,AVERAGE(B45:C45),"")</f>
        <v/>
      </c>
      <c r="K45" s="121" t="n">
        <f aca="false">IF(ABS($L$1-F45)&lt;$N$1,0,1)</f>
        <v>1</v>
      </c>
      <c r="M45" s="121" t="n">
        <v>688</v>
      </c>
    </row>
    <row r="46" customFormat="false" ht="13.5" hidden="false" customHeight="false" outlineLevel="0" collapsed="false">
      <c r="A46" s="121" t="n">
        <v>55294</v>
      </c>
      <c r="B46" s="131"/>
      <c r="C46" s="131"/>
      <c r="E46" s="121" t="n">
        <v>1006801866268</v>
      </c>
      <c r="F46" s="132"/>
      <c r="H46" s="139" t="s">
        <v>15</v>
      </c>
      <c r="I46" s="122" t="s">
        <v>53</v>
      </c>
      <c r="J46" s="134" t="str">
        <f aca="false">IF(B46&gt;0,AVERAGE(B46:C46),"")</f>
        <v/>
      </c>
      <c r="K46" s="121" t="n">
        <f aca="false">IF(ABS($L$1-F46)&lt;$N$1,0,1)</f>
        <v>1</v>
      </c>
      <c r="M46" s="121" t="n">
        <v>336</v>
      </c>
    </row>
    <row r="47" customFormat="false" ht="13.5" hidden="false" customHeight="false" outlineLevel="0" collapsed="false">
      <c r="A47" s="121" t="n">
        <v>55296</v>
      </c>
      <c r="B47" s="131"/>
      <c r="C47" s="131"/>
      <c r="E47" s="121" t="n">
        <v>1006801866769</v>
      </c>
      <c r="F47" s="132"/>
      <c r="H47" s="139" t="s">
        <v>15</v>
      </c>
      <c r="I47" s="122" t="s">
        <v>54</v>
      </c>
      <c r="J47" s="134" t="str">
        <f aca="false">IF(B47&gt;0,AVERAGE(B47:C47),"")</f>
        <v/>
      </c>
      <c r="K47" s="121" t="n">
        <f aca="false">IF(ABS($L$1-F47)&lt;$N$1,0,1)</f>
        <v>1</v>
      </c>
      <c r="M47" s="121" t="n">
        <v>336</v>
      </c>
    </row>
    <row r="48" customFormat="false" ht="13.5" hidden="false" customHeight="false" outlineLevel="0" collapsed="false">
      <c r="A48" s="121" t="n">
        <v>31762</v>
      </c>
      <c r="B48" s="131"/>
      <c r="C48" s="131"/>
      <c r="E48" s="121" t="n">
        <v>1006801867203</v>
      </c>
      <c r="F48" s="132"/>
      <c r="H48" s="139" t="s">
        <v>15</v>
      </c>
      <c r="I48" s="122" t="s">
        <v>55</v>
      </c>
      <c r="J48" s="134" t="str">
        <f aca="false">IF(B48&gt;0,AVERAGE(B48:C48),"")</f>
        <v/>
      </c>
      <c r="K48" s="121" t="n">
        <f aca="false">IF(ABS($L$1-F48)&lt;$N$1,0,1)</f>
        <v>1</v>
      </c>
      <c r="M48" s="121" t="n">
        <v>688</v>
      </c>
      <c r="O48" s="141"/>
    </row>
    <row r="49" customFormat="false" ht="13.5" hidden="false" customHeight="false" outlineLevel="0" collapsed="false">
      <c r="A49" s="121" t="n">
        <v>55298</v>
      </c>
      <c r="B49" s="131"/>
      <c r="C49" s="131"/>
      <c r="E49" s="121" t="n">
        <v>1006801867668</v>
      </c>
      <c r="F49" s="132"/>
      <c r="H49" s="139" t="s">
        <v>15</v>
      </c>
      <c r="I49" s="122" t="s">
        <v>56</v>
      </c>
      <c r="J49" s="134" t="str">
        <f aca="false">IF(B49&gt;0,AVERAGE(B49:C49),"")</f>
        <v/>
      </c>
      <c r="K49" s="121" t="n">
        <f aca="false">IF(ABS($L$1-F49)&lt;$N$1,0,1)</f>
        <v>1</v>
      </c>
      <c r="M49" s="121" t="n">
        <v>336</v>
      </c>
    </row>
    <row r="50" customFormat="false" ht="14.25" hidden="false" customHeight="false" outlineLevel="0" collapsed="false">
      <c r="A50" s="121" t="n">
        <v>55300</v>
      </c>
      <c r="B50" s="131"/>
      <c r="C50" s="131"/>
      <c r="E50" s="121" t="n">
        <v>1006801868206</v>
      </c>
      <c r="F50" s="132"/>
      <c r="G50" s="140" t="e">
        <f aca="false">SUMPRODUCT(M44:M50*J44:J50)/SUM(M44:M50)</f>
        <v>#VALUE!</v>
      </c>
      <c r="H50" s="139" t="s">
        <v>15</v>
      </c>
      <c r="I50" s="122" t="s">
        <v>57</v>
      </c>
      <c r="J50" s="134" t="str">
        <f aca="false">IF(B50&gt;0,AVERAGE(B50:C50),"")</f>
        <v/>
      </c>
      <c r="K50" s="121" t="n">
        <f aca="false">IF(ABS($L$1-F50)&lt;$N$1,0,1)</f>
        <v>1</v>
      </c>
      <c r="M50" s="121" t="n">
        <v>1024</v>
      </c>
    </row>
    <row r="51" customFormat="false" ht="13.5" hidden="false" customHeight="false" outlineLevel="0" collapsed="false">
      <c r="B51" s="131"/>
      <c r="C51" s="131"/>
      <c r="H51" s="139"/>
    </row>
    <row r="52" customFormat="false" ht="13.5" hidden="false" customHeight="false" outlineLevel="0" collapsed="false">
      <c r="A52" s="121" t="n">
        <v>50514</v>
      </c>
      <c r="B52" s="131"/>
      <c r="C52" s="131"/>
      <c r="E52" s="121" t="n">
        <v>1006801868730</v>
      </c>
      <c r="F52" s="132"/>
      <c r="G52" s="138" t="s">
        <v>58</v>
      </c>
      <c r="H52" s="139" t="s">
        <v>15</v>
      </c>
      <c r="J52" s="134" t="str">
        <f aca="false">IF(B52&gt;0,AVERAGE(B52:C52),"")</f>
        <v/>
      </c>
      <c r="K52" s="121" t="n">
        <f aca="false">IF(ABS($L$1-F52)&lt;$N$1,0,1)</f>
        <v>1</v>
      </c>
    </row>
    <row r="53" customFormat="false" ht="14.25" hidden="false" customHeight="false" outlineLevel="0" collapsed="false">
      <c r="A53" s="121" t="n">
        <v>50516</v>
      </c>
      <c r="B53" s="131"/>
      <c r="C53" s="131"/>
      <c r="E53" s="121" t="n">
        <v>1006801869211</v>
      </c>
      <c r="F53" s="132"/>
      <c r="G53" s="138" t="s">
        <v>59</v>
      </c>
      <c r="H53" s="139" t="s">
        <v>15</v>
      </c>
      <c r="I53" s="135"/>
      <c r="J53" s="134" t="str">
        <f aca="false">IF(B53&gt;0,AVERAGE(B53:C53),"")</f>
        <v/>
      </c>
      <c r="K53" s="121" t="n">
        <f aca="false">IF(ABS($L$1-F53)&lt;$N$1,0,1)</f>
        <v>1</v>
      </c>
    </row>
    <row r="54" customFormat="false" ht="13.5" hidden="false" customHeight="false" outlineLevel="0" collapsed="false">
      <c r="A54" s="121" t="n">
        <v>36470</v>
      </c>
      <c r="B54" s="131" t="n">
        <v>34.6</v>
      </c>
      <c r="C54" s="131" t="n">
        <v>34.9</v>
      </c>
      <c r="E54" s="121" t="n">
        <v>1006870394599</v>
      </c>
      <c r="F54" s="132" t="n">
        <v>37222.3425347222</v>
      </c>
      <c r="H54" s="137" t="s">
        <v>45</v>
      </c>
      <c r="I54" s="123" t="s">
        <v>49</v>
      </c>
      <c r="J54" s="134" t="n">
        <f aca="false">IF(B54&gt;0,AVERAGE(B54:C54),"")</f>
        <v>34.75</v>
      </c>
      <c r="K54" s="121" t="n">
        <f aca="false">IF(ABS($L$1-F54)&lt;$N$1,0,1)</f>
        <v>1</v>
      </c>
    </row>
    <row r="55" customFormat="false" ht="13.5" hidden="false" customHeight="false" outlineLevel="0" collapsed="false">
      <c r="A55" s="121" t="n">
        <v>33302</v>
      </c>
      <c r="B55" s="131" t="n">
        <v>42.25</v>
      </c>
      <c r="C55" s="131" t="n">
        <v>42.5</v>
      </c>
      <c r="E55" s="121" t="n">
        <v>1006870468270</v>
      </c>
      <c r="F55" s="132" t="n">
        <v>37222.3433796296</v>
      </c>
      <c r="G55" s="138" t="s">
        <v>50</v>
      </c>
      <c r="H55" s="139" t="s">
        <v>45</v>
      </c>
      <c r="I55" s="122" t="s">
        <v>51</v>
      </c>
      <c r="J55" s="134" t="n">
        <f aca="false">IF(B55&gt;0,AVERAGE(B55:C55),"")</f>
        <v>42.375</v>
      </c>
      <c r="K55" s="121" t="n">
        <f aca="false">IF(ABS($L$1-F55)&lt;$N$1,0,1)</f>
        <v>1</v>
      </c>
      <c r="L55" s="121" t="n">
        <f aca="false">IF(ABS($L$1-F55)&lt;$O$1,0,1)</f>
        <v>1</v>
      </c>
      <c r="M55" s="121" t="n">
        <v>672</v>
      </c>
    </row>
    <row r="56" customFormat="false" ht="13.5" hidden="false" customHeight="false" outlineLevel="0" collapsed="false">
      <c r="A56" s="121" t="n">
        <v>48660</v>
      </c>
      <c r="B56" s="131" t="n">
        <v>36.35</v>
      </c>
      <c r="C56" s="131" t="n">
        <v>36.85</v>
      </c>
      <c r="E56" s="121" t="n">
        <v>1006870465413</v>
      </c>
      <c r="F56" s="132" t="n">
        <v>37222.3433449074</v>
      </c>
      <c r="H56" s="139" t="s">
        <v>45</v>
      </c>
      <c r="I56" s="122" t="s">
        <v>52</v>
      </c>
      <c r="J56" s="134" t="n">
        <f aca="false">IF(B56&gt;0,AVERAGE(B56:C56),"")</f>
        <v>36.6</v>
      </c>
      <c r="K56" s="121" t="n">
        <f aca="false">IF(ABS($L$1-F56)&lt;$N$1,0,1)</f>
        <v>1</v>
      </c>
      <c r="L56" s="121" t="n">
        <f aca="false">IF(ABS($L$1-F56)&lt;$O$1,0,1)</f>
        <v>1</v>
      </c>
      <c r="M56" s="121" t="n">
        <v>688</v>
      </c>
    </row>
    <row r="57" customFormat="false" ht="13.5" hidden="false" customHeight="false" outlineLevel="0" collapsed="false">
      <c r="A57" s="121" t="n">
        <v>48662</v>
      </c>
      <c r="B57" s="131" t="n">
        <v>37.6</v>
      </c>
      <c r="C57" s="131" t="n">
        <v>38.1</v>
      </c>
      <c r="E57" s="121" t="n">
        <v>1006870476206</v>
      </c>
      <c r="F57" s="132" t="n">
        <v>37222.3434722222</v>
      </c>
      <c r="H57" s="139" t="s">
        <v>45</v>
      </c>
      <c r="I57" s="122" t="s">
        <v>53</v>
      </c>
      <c r="J57" s="134" t="n">
        <f aca="false">IF(B57&gt;0,AVERAGE(B57:C57),"")</f>
        <v>37.85</v>
      </c>
      <c r="K57" s="121" t="n">
        <f aca="false">IF(ABS($L$1-F57)&lt;$N$1,0,1)</f>
        <v>1</v>
      </c>
      <c r="L57" s="121" t="n">
        <f aca="false">IF(ABS($L$1-F57)&lt;$O$1,0,1)</f>
        <v>1</v>
      </c>
      <c r="M57" s="121" t="n">
        <v>352</v>
      </c>
    </row>
    <row r="58" customFormat="false" ht="13.5" hidden="false" customHeight="false" outlineLevel="0" collapsed="false">
      <c r="A58" s="121" t="n">
        <v>48664</v>
      </c>
      <c r="B58" s="131" t="n">
        <v>42.85</v>
      </c>
      <c r="C58" s="131" t="n">
        <v>43.35</v>
      </c>
      <c r="E58" s="121" t="n">
        <v>1006870482607</v>
      </c>
      <c r="F58" s="132" t="n">
        <v>37222.3435416667</v>
      </c>
      <c r="H58" s="139" t="s">
        <v>45</v>
      </c>
      <c r="I58" s="122" t="s">
        <v>54</v>
      </c>
      <c r="J58" s="134" t="n">
        <f aca="false">IF(B58&gt;0,AVERAGE(B58:C58),"")</f>
        <v>43.1</v>
      </c>
      <c r="K58" s="121" t="n">
        <f aca="false">IF(ABS($L$1-F58)&lt;$N$1,0,1)</f>
        <v>1</v>
      </c>
      <c r="L58" s="121" t="n">
        <f aca="false">IF(ABS($L$1-F58)&lt;$O$1,0,1)</f>
        <v>1</v>
      </c>
      <c r="M58" s="121" t="n">
        <v>320</v>
      </c>
    </row>
    <row r="59" customFormat="false" ht="13.5" hidden="false" customHeight="false" outlineLevel="0" collapsed="false">
      <c r="A59" s="121" t="n">
        <v>33303</v>
      </c>
      <c r="B59" s="131" t="n">
        <v>53.25</v>
      </c>
      <c r="C59" s="131" t="n">
        <v>54.05</v>
      </c>
      <c r="E59" s="121" t="n">
        <v>1006870477921</v>
      </c>
      <c r="F59" s="132" t="n">
        <v>37222.3434953704</v>
      </c>
      <c r="H59" s="139" t="s">
        <v>45</v>
      </c>
      <c r="I59" s="122" t="s">
        <v>55</v>
      </c>
      <c r="J59" s="134" t="n">
        <f aca="false">IF(B59&gt;0,AVERAGE(B59:C59),"")</f>
        <v>53.65</v>
      </c>
      <c r="K59" s="121" t="n">
        <f aca="false">IF(ABS($L$1-F59)&lt;$N$1,0,1)</f>
        <v>1</v>
      </c>
      <c r="L59" s="121" t="n">
        <f aca="false">IF(ABS($L$1-F59)&lt;$O$1,0,1)</f>
        <v>1</v>
      </c>
      <c r="M59" s="121" t="n">
        <v>704</v>
      </c>
    </row>
    <row r="60" customFormat="false" ht="13.5" hidden="false" customHeight="false" outlineLevel="0" collapsed="false">
      <c r="A60" s="121" t="n">
        <v>48666</v>
      </c>
      <c r="B60" s="131" t="n">
        <v>36.3</v>
      </c>
      <c r="C60" s="131" t="n">
        <v>36.8</v>
      </c>
      <c r="E60" s="121" t="n">
        <v>1006870478537</v>
      </c>
      <c r="F60" s="132" t="n">
        <v>37222.3435069444</v>
      </c>
      <c r="H60" s="139" t="s">
        <v>45</v>
      </c>
      <c r="I60" s="122" t="s">
        <v>56</v>
      </c>
      <c r="J60" s="134" t="n">
        <f aca="false">IF(B60&gt;0,AVERAGE(B60:C60),"")</f>
        <v>36.55</v>
      </c>
      <c r="K60" s="121" t="n">
        <f aca="false">IF(ABS($L$1-F60)&lt;$N$1,0,1)</f>
        <v>1</v>
      </c>
      <c r="L60" s="121" t="n">
        <f aca="false">IF(ABS($L$1-F60)&lt;$O$1,0,1)</f>
        <v>1</v>
      </c>
      <c r="M60" s="121" t="n">
        <v>320</v>
      </c>
      <c r="N60" s="141"/>
    </row>
    <row r="61" customFormat="false" ht="14.25" hidden="false" customHeight="false" outlineLevel="0" collapsed="false">
      <c r="A61" s="121" t="n">
        <v>48668</v>
      </c>
      <c r="B61" s="131" t="n">
        <v>36.3</v>
      </c>
      <c r="C61" s="131" t="n">
        <v>36.8</v>
      </c>
      <c r="E61" s="121" t="n">
        <v>1006870479358</v>
      </c>
      <c r="F61" s="132" t="n">
        <v>37222.3435069444</v>
      </c>
      <c r="G61" s="140" t="n">
        <f aca="false">SUMPRODUCT(M55:M61*J55:J61)/SUM(M55:M61)</f>
        <v>41.0943137254902</v>
      </c>
      <c r="H61" s="139" t="s">
        <v>45</v>
      </c>
      <c r="I61" s="122" t="s">
        <v>57</v>
      </c>
      <c r="J61" s="134" t="n">
        <f aca="false">IF(B61&gt;0,AVERAGE(B61:C61),"")</f>
        <v>36.55</v>
      </c>
      <c r="K61" s="121" t="n">
        <f aca="false">IF(ABS($L$1-F61)&lt;$N$1,0,1)</f>
        <v>1</v>
      </c>
      <c r="L61" s="121" t="n">
        <f aca="false">IF(ABS($L$1-F61)&lt;$O$1,0,1)</f>
        <v>1</v>
      </c>
      <c r="M61" s="121" t="n">
        <v>1024</v>
      </c>
      <c r="N61" s="141"/>
    </row>
    <row r="62" customFormat="false" ht="14.25" hidden="false" customHeight="false" outlineLevel="0" collapsed="false">
      <c r="B62" s="131"/>
      <c r="C62" s="131"/>
      <c r="F62" s="132"/>
      <c r="G62" s="140"/>
      <c r="H62" s="139"/>
      <c r="J62" s="134"/>
      <c r="N62" s="142"/>
    </row>
    <row r="63" customFormat="false" ht="13.5" hidden="false" customHeight="false" outlineLevel="0" collapsed="false">
      <c r="A63" s="121" t="n">
        <v>33304</v>
      </c>
      <c r="B63" s="131"/>
      <c r="C63" s="131"/>
      <c r="E63" s="121" t="n">
        <v>1006804345780</v>
      </c>
      <c r="F63" s="132"/>
      <c r="G63" s="138" t="s">
        <v>34</v>
      </c>
      <c r="H63" s="139" t="s">
        <v>45</v>
      </c>
      <c r="I63" s="122" t="s">
        <v>51</v>
      </c>
      <c r="J63" s="134" t="str">
        <f aca="false">IF(B63&gt;0,AVERAGE(B63:C63),"")</f>
        <v/>
      </c>
      <c r="K63" s="121" t="n">
        <f aca="false">IF(ABS($L$1-F63)&lt;$N$1,0,1)</f>
        <v>1</v>
      </c>
      <c r="M63" s="121" t="n">
        <v>672</v>
      </c>
      <c r="N63" s="142"/>
    </row>
    <row r="64" customFormat="false" ht="13.5" hidden="false" customHeight="false" outlineLevel="0" collapsed="false">
      <c r="A64" s="121" t="n">
        <v>52923</v>
      </c>
      <c r="B64" s="131"/>
      <c r="C64" s="131"/>
      <c r="E64" s="121" t="n">
        <v>1006804346225</v>
      </c>
      <c r="F64" s="132"/>
      <c r="H64" s="139" t="s">
        <v>45</v>
      </c>
      <c r="I64" s="122" t="s">
        <v>52</v>
      </c>
      <c r="J64" s="134" t="str">
        <f aca="false">IF(B64&gt;0,AVERAGE(B64:C64),"")</f>
        <v/>
      </c>
      <c r="K64" s="121" t="n">
        <f aca="false">IF(ABS($L$1-F64)&lt;$N$1,0,1)</f>
        <v>1</v>
      </c>
      <c r="M64" s="121" t="n">
        <v>688</v>
      </c>
      <c r="N64" s="142"/>
    </row>
    <row r="65" customFormat="false" ht="13.5" hidden="false" customHeight="false" outlineLevel="0" collapsed="false">
      <c r="A65" s="121" t="n">
        <v>52929</v>
      </c>
      <c r="B65" s="131"/>
      <c r="C65" s="131"/>
      <c r="E65" s="121" t="n">
        <v>1006804346636</v>
      </c>
      <c r="F65" s="132"/>
      <c r="H65" s="139" t="s">
        <v>45</v>
      </c>
      <c r="I65" s="122" t="s">
        <v>53</v>
      </c>
      <c r="J65" s="134" t="str">
        <f aca="false">IF(B65&gt;0,AVERAGE(B65:C65),"")</f>
        <v/>
      </c>
      <c r="K65" s="121" t="n">
        <f aca="false">IF(ABS($L$1-F65)&lt;$N$1,0,1)</f>
        <v>1</v>
      </c>
      <c r="M65" s="121" t="n">
        <v>336</v>
      </c>
      <c r="N65" s="142"/>
    </row>
    <row r="66" customFormat="false" ht="13.5" hidden="false" customHeight="false" outlineLevel="0" collapsed="false">
      <c r="A66" s="121" t="n">
        <v>52937</v>
      </c>
      <c r="B66" s="131"/>
      <c r="C66" s="131"/>
      <c r="E66" s="121" t="n">
        <v>1006804347090</v>
      </c>
      <c r="F66" s="132"/>
      <c r="H66" s="139" t="s">
        <v>45</v>
      </c>
      <c r="I66" s="122" t="s">
        <v>54</v>
      </c>
      <c r="J66" s="134" t="str">
        <f aca="false">IF(B66&gt;0,AVERAGE(B66:C66),"")</f>
        <v/>
      </c>
      <c r="K66" s="121" t="n">
        <f aca="false">IF(ABS($L$1-F66)&lt;$N$1,0,1)</f>
        <v>1</v>
      </c>
      <c r="M66" s="121" t="n">
        <v>336</v>
      </c>
      <c r="N66" s="142"/>
    </row>
    <row r="67" customFormat="false" ht="13.5" hidden="false" customHeight="false" outlineLevel="0" collapsed="false">
      <c r="A67" s="121" t="n">
        <v>33306</v>
      </c>
      <c r="B67" s="131"/>
      <c r="C67" s="131"/>
      <c r="E67" s="121" t="n">
        <v>1006804347544</v>
      </c>
      <c r="F67" s="132"/>
      <c r="H67" s="139" t="s">
        <v>45</v>
      </c>
      <c r="I67" s="122" t="s">
        <v>55</v>
      </c>
      <c r="J67" s="134" t="str">
        <f aca="false">IF(B67&gt;0,AVERAGE(B67:C67),"")</f>
        <v/>
      </c>
      <c r="K67" s="121" t="n">
        <f aca="false">IF(ABS($L$1-F67)&lt;$N$1,0,1)</f>
        <v>1</v>
      </c>
      <c r="M67" s="121" t="n">
        <v>688</v>
      </c>
      <c r="N67" s="142"/>
    </row>
    <row r="68" customFormat="false" ht="13.5" hidden="false" customHeight="false" outlineLevel="0" collapsed="false">
      <c r="A68" s="121" t="n">
        <v>52933</v>
      </c>
      <c r="B68" s="131"/>
      <c r="C68" s="131"/>
      <c r="E68" s="121" t="n">
        <v>1006804347971</v>
      </c>
      <c r="F68" s="132"/>
      <c r="H68" s="139" t="s">
        <v>45</v>
      </c>
      <c r="I68" s="122" t="s">
        <v>56</v>
      </c>
      <c r="J68" s="134" t="str">
        <f aca="false">IF(B68&gt;0,AVERAGE(B68:C68),"")</f>
        <v/>
      </c>
      <c r="K68" s="121" t="n">
        <f aca="false">IF(ABS($L$1-F68)&lt;$N$1,0,1)</f>
        <v>1</v>
      </c>
      <c r="M68" s="121" t="n">
        <v>336</v>
      </c>
      <c r="N68" s="142"/>
    </row>
    <row r="69" customFormat="false" ht="15" hidden="false" customHeight="false" outlineLevel="0" collapsed="false">
      <c r="A69" s="121" t="n">
        <v>52935</v>
      </c>
      <c r="B69" s="131"/>
      <c r="C69" s="131"/>
      <c r="E69" s="121" t="n">
        <v>1006804348337</v>
      </c>
      <c r="F69" s="132"/>
      <c r="G69" s="140" t="e">
        <f aca="false">SUMPRODUCT(M63:M69*J63:J69)/SUM(M63:M69)</f>
        <v>#VALUE!</v>
      </c>
      <c r="H69" s="139" t="s">
        <v>45</v>
      </c>
      <c r="I69" s="122" t="s">
        <v>57</v>
      </c>
      <c r="J69" s="134" t="str">
        <f aca="false">IF(B69&gt;0,AVERAGE(B69:C69),"")</f>
        <v/>
      </c>
      <c r="K69" s="121" t="n">
        <f aca="false">IF(ABS($L$1-F69)&lt;$N$1,0,1)</f>
        <v>1</v>
      </c>
      <c r="M69" s="121" t="n">
        <v>1024</v>
      </c>
      <c r="N69" s="142"/>
    </row>
    <row r="70" customFormat="false" ht="13.5" hidden="false" customHeight="false" outlineLevel="0" collapsed="false">
      <c r="A70" s="121" t="n">
        <v>54532</v>
      </c>
      <c r="B70" s="131" t="n">
        <v>25.95</v>
      </c>
      <c r="C70" s="131" t="n">
        <v>26.2</v>
      </c>
      <c r="E70" s="121" t="n">
        <v>1006870402160</v>
      </c>
      <c r="F70" s="132" t="n">
        <v>37222.3426273148</v>
      </c>
      <c r="H70" s="137" t="s">
        <v>60</v>
      </c>
      <c r="I70" s="123" t="s">
        <v>49</v>
      </c>
      <c r="J70" s="134" t="n">
        <f aca="false">IF(B70&gt;0,AVERAGE(B70:C70),"")</f>
        <v>26.075</v>
      </c>
      <c r="K70" s="121" t="n">
        <f aca="false">IF(ABS($L$1-F70)&lt;$N$1,0,1)</f>
        <v>1</v>
      </c>
      <c r="N70" s="142"/>
    </row>
    <row r="71" customFormat="false" ht="13.5" hidden="false" customHeight="false" outlineLevel="0" collapsed="false">
      <c r="A71" s="121" t="n">
        <v>33032</v>
      </c>
      <c r="B71" s="131" t="n">
        <v>29.75</v>
      </c>
      <c r="C71" s="131" t="n">
        <v>30.1</v>
      </c>
      <c r="E71" s="121" t="n">
        <v>1006870387873</v>
      </c>
      <c r="F71" s="132" t="n">
        <v>37222.3424537037</v>
      </c>
      <c r="G71" s="138" t="s">
        <v>50</v>
      </c>
      <c r="H71" s="139" t="s">
        <v>60</v>
      </c>
      <c r="I71" s="122" t="s">
        <v>51</v>
      </c>
      <c r="J71" s="134" t="n">
        <f aca="false">IF(B71&gt;0,AVERAGE(B71:C71),"")</f>
        <v>29.925</v>
      </c>
      <c r="K71" s="121" t="n">
        <f aca="false">IF(ABS($L$1-F71)&lt;$N$1,0,1)</f>
        <v>1</v>
      </c>
      <c r="L71" s="121" t="n">
        <f aca="false">IF(ABS($L$1-F71)&lt;$O$1,0,1)</f>
        <v>1</v>
      </c>
      <c r="M71" s="121" t="n">
        <v>672</v>
      </c>
      <c r="N71" s="142"/>
    </row>
    <row r="72" customFormat="false" ht="13.5" hidden="false" customHeight="false" outlineLevel="0" collapsed="false">
      <c r="A72" s="121" t="n">
        <v>48656</v>
      </c>
      <c r="B72" s="131" t="n">
        <v>28.1</v>
      </c>
      <c r="C72" s="131" t="n">
        <v>28.6</v>
      </c>
      <c r="E72" s="121" t="n">
        <v>1006870399182</v>
      </c>
      <c r="F72" s="132" t="n">
        <v>37222.3425925926</v>
      </c>
      <c r="H72" s="139" t="s">
        <v>60</v>
      </c>
      <c r="I72" s="122" t="s">
        <v>52</v>
      </c>
      <c r="J72" s="134" t="n">
        <f aca="false">IF(B72&gt;0,AVERAGE(B72:C72),"")</f>
        <v>28.35</v>
      </c>
      <c r="K72" s="121" t="n">
        <f aca="false">IF(ABS($L$1-F72)&lt;$N$1,0,1)</f>
        <v>1</v>
      </c>
      <c r="L72" s="121" t="n">
        <f aca="false">IF(ABS($L$1-F72)&lt;$O$1,0,1)</f>
        <v>1</v>
      </c>
      <c r="M72" s="121" t="n">
        <v>688</v>
      </c>
      <c r="N72" s="142"/>
    </row>
    <row r="73" customFormat="false" ht="13.5" hidden="false" customHeight="false" outlineLevel="0" collapsed="false">
      <c r="A73" s="121" t="n">
        <v>48050</v>
      </c>
      <c r="B73" s="131" t="n">
        <v>30.95</v>
      </c>
      <c r="C73" s="131" t="n">
        <v>31.45</v>
      </c>
      <c r="E73" s="121" t="n">
        <v>1006870506229</v>
      </c>
      <c r="F73" s="132" t="n">
        <v>37222.3438194444</v>
      </c>
      <c r="H73" s="139" t="s">
        <v>60</v>
      </c>
      <c r="I73" s="122" t="s">
        <v>53</v>
      </c>
      <c r="J73" s="134" t="n">
        <f aca="false">IF(B73&gt;0,AVERAGE(B73:C73),"")</f>
        <v>31.2</v>
      </c>
      <c r="K73" s="121" t="n">
        <f aca="false">IF(ABS($L$1-F73)&lt;$N$1,0,1)</f>
        <v>1</v>
      </c>
      <c r="L73" s="121" t="n">
        <f aca="false">IF(ABS($L$1-F73)&lt;$O$1,0,1)</f>
        <v>1</v>
      </c>
      <c r="M73" s="121" t="n">
        <v>352</v>
      </c>
      <c r="N73" s="142"/>
    </row>
    <row r="74" customFormat="false" ht="13.5" hidden="false" customHeight="false" outlineLevel="0" collapsed="false">
      <c r="A74" s="121" t="n">
        <v>45311</v>
      </c>
      <c r="B74" s="131" t="n">
        <v>40.75</v>
      </c>
      <c r="C74" s="131" t="n">
        <v>41.25</v>
      </c>
      <c r="E74" s="121" t="n">
        <v>1006870508512</v>
      </c>
      <c r="F74" s="132" t="n">
        <v>37222.3438425926</v>
      </c>
      <c r="H74" s="139" t="s">
        <v>60</v>
      </c>
      <c r="I74" s="122" t="s">
        <v>54</v>
      </c>
      <c r="J74" s="134" t="n">
        <f aca="false">IF(B74&gt;0,AVERAGE(B74:C74),"")</f>
        <v>41</v>
      </c>
      <c r="K74" s="121" t="n">
        <f aca="false">IF(ABS($L$1-F74)&lt;$N$1,0,1)</f>
        <v>1</v>
      </c>
      <c r="L74" s="121" t="n">
        <f aca="false">IF(ABS($L$1-F74)&lt;$O$1,0,1)</f>
        <v>1</v>
      </c>
      <c r="M74" s="121" t="n">
        <v>320</v>
      </c>
      <c r="N74" s="141"/>
    </row>
    <row r="75" customFormat="false" ht="13.5" hidden="false" customHeight="false" outlineLevel="0" collapsed="false">
      <c r="A75" s="121" t="n">
        <v>33033</v>
      </c>
      <c r="B75" s="131" t="n">
        <v>52.7</v>
      </c>
      <c r="C75" s="131" t="n">
        <v>53.3</v>
      </c>
      <c r="E75" s="121" t="n">
        <v>1006870436530</v>
      </c>
      <c r="F75" s="132" t="n">
        <v>37222.3430092593</v>
      </c>
      <c r="H75" s="139" t="s">
        <v>60</v>
      </c>
      <c r="I75" s="122" t="s">
        <v>55</v>
      </c>
      <c r="J75" s="134" t="n">
        <f aca="false">IF(B75&gt;0,AVERAGE(B75:C75),"")</f>
        <v>53</v>
      </c>
      <c r="K75" s="121" t="n">
        <f aca="false">IF(ABS($L$1-F75)&lt;$N$1,0,1)</f>
        <v>1</v>
      </c>
      <c r="L75" s="121" t="n">
        <f aca="false">IF(ABS($L$1-F75)&lt;$O$1,0,1)</f>
        <v>1</v>
      </c>
      <c r="M75" s="121" t="n">
        <v>704</v>
      </c>
    </row>
    <row r="76" customFormat="false" ht="13.5" hidden="false" customHeight="false" outlineLevel="0" collapsed="false">
      <c r="A76" s="121" t="n">
        <v>48658</v>
      </c>
      <c r="B76" s="131" t="n">
        <v>27.75</v>
      </c>
      <c r="C76" s="131" t="n">
        <v>28.15</v>
      </c>
      <c r="E76" s="121" t="n">
        <v>1006870438475</v>
      </c>
      <c r="F76" s="132" t="n">
        <v>37222.3430324074</v>
      </c>
      <c r="H76" s="139" t="s">
        <v>60</v>
      </c>
      <c r="I76" s="122" t="s">
        <v>56</v>
      </c>
      <c r="J76" s="134" t="n">
        <f aca="false">IF(B76&gt;0,AVERAGE(B76:C76),"")</f>
        <v>27.95</v>
      </c>
      <c r="K76" s="121" t="n">
        <f aca="false">IF(ABS($L$1-F76)&lt;$N$1,0,1)</f>
        <v>1</v>
      </c>
      <c r="L76" s="121" t="n">
        <f aca="false">IF(ABS($L$1-F76)&lt;$O$1,0,1)</f>
        <v>1</v>
      </c>
      <c r="M76" s="121" t="n">
        <v>320</v>
      </c>
    </row>
    <row r="77" customFormat="false" ht="14.25" hidden="false" customHeight="false" outlineLevel="0" collapsed="false">
      <c r="A77" s="121" t="n">
        <v>45219</v>
      </c>
      <c r="B77" s="131" t="n">
        <v>27.75</v>
      </c>
      <c r="C77" s="131" t="n">
        <v>28.15</v>
      </c>
      <c r="E77" s="121" t="n">
        <v>1006870440497</v>
      </c>
      <c r="F77" s="132" t="n">
        <v>37222.3430555556</v>
      </c>
      <c r="G77" s="140" t="n">
        <f aca="false">SUMPRODUCT(M71:M77*J71:J77)/SUM(M71:M77)</f>
        <v>33.9690196078431</v>
      </c>
      <c r="H77" s="139" t="s">
        <v>60</v>
      </c>
      <c r="I77" s="122" t="s">
        <v>57</v>
      </c>
      <c r="J77" s="134" t="n">
        <f aca="false">IF(B77&gt;0,AVERAGE(B77:C77),"")</f>
        <v>27.95</v>
      </c>
      <c r="K77" s="121" t="n">
        <f aca="false">IF(ABS($L$1-F77)&lt;$N$1,0,1)</f>
        <v>1</v>
      </c>
      <c r="L77" s="121" t="n">
        <f aca="false">IF(ABS($L$1-F77)&lt;$O$1,0,1)</f>
        <v>1</v>
      </c>
      <c r="M77" s="121" t="n">
        <v>1024</v>
      </c>
    </row>
    <row r="78" customFormat="false" ht="13.5" hidden="false" customHeight="false" outlineLevel="0" collapsed="false">
      <c r="H78" s="139"/>
    </row>
    <row r="79" customFormat="false" ht="13.5" hidden="false" customHeight="false" outlineLevel="0" collapsed="false">
      <c r="A79" s="121" t="n">
        <v>33309</v>
      </c>
      <c r="B79" s="131" t="n">
        <v>32.85</v>
      </c>
      <c r="C79" s="131" t="n">
        <v>33.35</v>
      </c>
      <c r="E79" s="121" t="n">
        <v>1006870442255</v>
      </c>
      <c r="F79" s="132" t="n">
        <v>37222.3430787037</v>
      </c>
      <c r="G79" s="138" t="s">
        <v>34</v>
      </c>
      <c r="H79" s="139" t="s">
        <v>60</v>
      </c>
      <c r="I79" s="122" t="s">
        <v>51</v>
      </c>
      <c r="J79" s="134" t="n">
        <f aca="false">IF(B79&gt;0,AVERAGE(B79:C79),"")</f>
        <v>33.1</v>
      </c>
      <c r="K79" s="121" t="n">
        <f aca="false">IF(ABS($L$1-F79)&lt;$N$1,0,1)</f>
        <v>1</v>
      </c>
      <c r="M79" s="121" t="n">
        <v>672</v>
      </c>
    </row>
    <row r="80" customFormat="false" ht="13.5" hidden="false" customHeight="false" outlineLevel="0" collapsed="false">
      <c r="A80" s="121" t="n">
        <v>55274</v>
      </c>
      <c r="B80" s="131"/>
      <c r="C80" s="131"/>
      <c r="E80" s="121" t="n">
        <v>1006792297990</v>
      </c>
      <c r="F80" s="132"/>
      <c r="H80" s="139" t="s">
        <v>60</v>
      </c>
      <c r="I80" s="122" t="s">
        <v>52</v>
      </c>
      <c r="J80" s="134" t="str">
        <f aca="false">IF(B80&gt;0,AVERAGE(B80:C80),"")</f>
        <v/>
      </c>
      <c r="K80" s="121" t="n">
        <f aca="false">IF(ABS($L$1-F80)&lt;$N$1,0,1)</f>
        <v>1</v>
      </c>
      <c r="M80" s="121" t="n">
        <v>688</v>
      </c>
    </row>
    <row r="81" customFormat="false" ht="13.5" hidden="false" customHeight="false" outlineLevel="0" collapsed="false">
      <c r="A81" s="121" t="n">
        <v>55276</v>
      </c>
      <c r="B81" s="131" t="n">
        <v>32.05</v>
      </c>
      <c r="C81" s="131" t="n">
        <v>32.65</v>
      </c>
      <c r="E81" s="121" t="n">
        <v>1006870444090</v>
      </c>
      <c r="F81" s="132" t="n">
        <v>37222.3431018519</v>
      </c>
      <c r="H81" s="139" t="s">
        <v>60</v>
      </c>
      <c r="I81" s="122" t="s">
        <v>53</v>
      </c>
      <c r="J81" s="134" t="n">
        <f aca="false">IF(B81&gt;0,AVERAGE(B81:C81),"")</f>
        <v>32.35</v>
      </c>
      <c r="K81" s="121" t="n">
        <f aca="false">IF(ABS($L$1-F81)&lt;$N$1,0,1)</f>
        <v>1</v>
      </c>
      <c r="M81" s="121" t="n">
        <v>336</v>
      </c>
    </row>
    <row r="82" customFormat="false" ht="13.5" hidden="false" customHeight="false" outlineLevel="0" collapsed="false">
      <c r="A82" s="121" t="n">
        <v>53431</v>
      </c>
      <c r="B82" s="131" t="n">
        <v>42.05</v>
      </c>
      <c r="C82" s="131" t="n">
        <v>42.65</v>
      </c>
      <c r="E82" s="121" t="n">
        <v>1006870445833</v>
      </c>
      <c r="F82" s="132" t="n">
        <v>37222.343125</v>
      </c>
      <c r="H82" s="139" t="s">
        <v>60</v>
      </c>
      <c r="I82" s="122" t="s">
        <v>54</v>
      </c>
      <c r="J82" s="134" t="n">
        <f aca="false">IF(B82&gt;0,AVERAGE(B82:C82),"")</f>
        <v>42.35</v>
      </c>
      <c r="K82" s="121" t="n">
        <f aca="false">IF(ABS($L$1-F82)&lt;$N$1,0,1)</f>
        <v>1</v>
      </c>
      <c r="M82" s="121" t="n">
        <v>336</v>
      </c>
    </row>
    <row r="83" customFormat="false" ht="13.5" hidden="false" customHeight="false" outlineLevel="0" collapsed="false">
      <c r="A83" s="121" t="n">
        <v>33034</v>
      </c>
      <c r="B83" s="131" t="n">
        <v>51</v>
      </c>
      <c r="C83" s="131" t="n">
        <v>52</v>
      </c>
      <c r="E83" s="121" t="n">
        <v>1006870448507</v>
      </c>
      <c r="F83" s="132" t="n">
        <v>37222.3431481481</v>
      </c>
      <c r="H83" s="139" t="s">
        <v>60</v>
      </c>
      <c r="I83" s="122" t="s">
        <v>55</v>
      </c>
      <c r="J83" s="134" t="n">
        <f aca="false">IF(B83&gt;0,AVERAGE(B83:C83),"")</f>
        <v>51.5</v>
      </c>
      <c r="K83" s="121" t="n">
        <f aca="false">IF(ABS($L$1-F83)&lt;$N$1,0,1)</f>
        <v>1</v>
      </c>
      <c r="M83" s="121" t="n">
        <v>688</v>
      </c>
    </row>
    <row r="84" customFormat="false" ht="13.5" hidden="false" customHeight="false" outlineLevel="0" collapsed="false">
      <c r="A84" s="121" t="n">
        <v>55278</v>
      </c>
      <c r="B84" s="131" t="n">
        <v>30.5</v>
      </c>
      <c r="C84" s="131" t="n">
        <v>31.1</v>
      </c>
      <c r="E84" s="121" t="n">
        <v>1006870451896</v>
      </c>
      <c r="F84" s="132" t="n">
        <v>37222.3431944444</v>
      </c>
      <c r="H84" s="139" t="s">
        <v>60</v>
      </c>
      <c r="I84" s="122" t="s">
        <v>56</v>
      </c>
      <c r="J84" s="134" t="n">
        <f aca="false">IF(B84&gt;0,AVERAGE(B84:C84),"")</f>
        <v>30.8</v>
      </c>
      <c r="K84" s="121" t="n">
        <f aca="false">IF(ABS($L$1-F84)&lt;$N$1,0,1)</f>
        <v>1</v>
      </c>
      <c r="M84" s="121" t="n">
        <v>336</v>
      </c>
    </row>
    <row r="85" customFormat="false" ht="15" hidden="false" customHeight="false" outlineLevel="0" collapsed="false">
      <c r="A85" s="121" t="n">
        <v>55280</v>
      </c>
      <c r="B85" s="131" t="n">
        <v>30.4</v>
      </c>
      <c r="C85" s="131" t="n">
        <v>31</v>
      </c>
      <c r="E85" s="121" t="n">
        <v>1006870453657</v>
      </c>
      <c r="F85" s="132" t="n">
        <v>37222.3432175926</v>
      </c>
      <c r="G85" s="140" t="e">
        <f aca="false">SUMPRODUCT(M79:M85*J79:J85)/SUM(M79:M85)</f>
        <v>#VALUE!</v>
      </c>
      <c r="H85" s="139" t="s">
        <v>60</v>
      </c>
      <c r="I85" s="122" t="s">
        <v>57</v>
      </c>
      <c r="J85" s="134" t="n">
        <f aca="false">IF(B85&gt;0,AVERAGE(B85:C85),"")</f>
        <v>30.7</v>
      </c>
      <c r="K85" s="121" t="n">
        <f aca="false">IF(ABS($L$1-F85)&lt;$N$1,0,1)</f>
        <v>1</v>
      </c>
      <c r="M85" s="121" t="n">
        <v>1024</v>
      </c>
    </row>
    <row r="86" customFormat="false" ht="13.5" hidden="false" customHeight="false" outlineLevel="0" collapsed="false">
      <c r="A86" s="121" t="n">
        <v>40881</v>
      </c>
      <c r="B86" s="131" t="n">
        <v>23.1</v>
      </c>
      <c r="C86" s="131" t="n">
        <v>23.3</v>
      </c>
      <c r="E86" s="121" t="n">
        <v>1006870277059</v>
      </c>
      <c r="F86" s="132" t="n">
        <v>37222.3411689815</v>
      </c>
      <c r="H86" s="137" t="s">
        <v>11</v>
      </c>
      <c r="I86" s="123" t="s">
        <v>49</v>
      </c>
      <c r="J86" s="134" t="n">
        <f aca="false">IF(B86&gt;0,AVERAGE(B86:C86),"")</f>
        <v>23.2</v>
      </c>
      <c r="K86" s="121" t="n">
        <f aca="false">IF(ABS($L$1-F86)&lt;$N$1,0,1)</f>
        <v>1</v>
      </c>
    </row>
    <row r="87" customFormat="false" ht="13.5" hidden="false" customHeight="false" outlineLevel="0" collapsed="false">
      <c r="A87" s="121" t="n">
        <v>33288</v>
      </c>
      <c r="B87" s="131" t="n">
        <v>26</v>
      </c>
      <c r="C87" s="131" t="n">
        <v>26.2</v>
      </c>
      <c r="E87" s="121" t="n">
        <v>1006870334901</v>
      </c>
      <c r="F87" s="132" t="n">
        <v>37222.3418518519</v>
      </c>
      <c r="G87" s="121" t="s">
        <v>50</v>
      </c>
      <c r="H87" s="139" t="s">
        <v>11</v>
      </c>
      <c r="I87" s="122" t="s">
        <v>51</v>
      </c>
      <c r="J87" s="134" t="n">
        <f aca="false">IF(B87&gt;0,AVERAGE(B87:C87),"")</f>
        <v>26.1</v>
      </c>
      <c r="K87" s="121" t="n">
        <f aca="false">IF(ABS($L$1-F87)&lt;$N$1,0,1)</f>
        <v>1</v>
      </c>
      <c r="M87" s="121" t="n">
        <v>672</v>
      </c>
    </row>
    <row r="88" customFormat="false" ht="13.5" hidden="false" customHeight="false" outlineLevel="0" collapsed="false">
      <c r="A88" s="121" t="n">
        <v>48648</v>
      </c>
      <c r="B88" s="131"/>
      <c r="C88" s="131"/>
      <c r="E88" s="121" t="n">
        <v>1006793506948</v>
      </c>
      <c r="F88" s="132"/>
      <c r="H88" s="139" t="s">
        <v>11</v>
      </c>
      <c r="I88" s="122" t="s">
        <v>52</v>
      </c>
      <c r="J88" s="134" t="str">
        <f aca="false">IF(B88&gt;0,AVERAGE(B88:C88),"")</f>
        <v/>
      </c>
      <c r="K88" s="121" t="n">
        <f aca="false">IF(ABS($L$1-F88)&lt;$N$1,0,1)</f>
        <v>1</v>
      </c>
      <c r="M88" s="121" t="n">
        <v>688</v>
      </c>
    </row>
    <row r="89" customFormat="false" ht="13.5" hidden="false" customHeight="false" outlineLevel="0" collapsed="false">
      <c r="A89" s="121" t="n">
        <v>48506</v>
      </c>
      <c r="B89" s="131"/>
      <c r="C89" s="131"/>
      <c r="E89" s="121" t="n">
        <v>1006793376680</v>
      </c>
      <c r="F89" s="132"/>
      <c r="H89" s="139" t="s">
        <v>11</v>
      </c>
      <c r="I89" s="122" t="s">
        <v>53</v>
      </c>
      <c r="J89" s="134" t="str">
        <f aca="false">IF(B89&gt;0,AVERAGE(B89:C89),"")</f>
        <v/>
      </c>
      <c r="K89" s="121" t="n">
        <f aca="false">IF(ABS($L$1-F89)&lt;$N$1,0,1)</f>
        <v>1</v>
      </c>
      <c r="M89" s="121" t="n">
        <v>352</v>
      </c>
    </row>
    <row r="90" customFormat="false" ht="13.5" hidden="false" customHeight="false" outlineLevel="0" collapsed="false">
      <c r="A90" s="121" t="n">
        <v>26116</v>
      </c>
      <c r="B90" s="131"/>
      <c r="C90" s="131"/>
      <c r="E90" s="121" t="n">
        <v>1006793377144</v>
      </c>
      <c r="F90" s="132"/>
      <c r="H90" s="139" t="s">
        <v>11</v>
      </c>
      <c r="I90" s="122" t="s">
        <v>54</v>
      </c>
      <c r="J90" s="134" t="str">
        <f aca="false">IF(B90&gt;0,AVERAGE(B90:C90),"")</f>
        <v/>
      </c>
      <c r="K90" s="121" t="n">
        <f aca="false">IF(ABS($L$1-F90)&lt;$N$1,0,1)</f>
        <v>1</v>
      </c>
      <c r="M90" s="121" t="n">
        <v>320</v>
      </c>
    </row>
    <row r="91" customFormat="false" ht="13.5" hidden="false" customHeight="false" outlineLevel="0" collapsed="false">
      <c r="A91" s="121" t="n">
        <v>26117</v>
      </c>
      <c r="B91" s="131"/>
      <c r="C91" s="131"/>
      <c r="E91" s="121" t="n">
        <v>1006793528533</v>
      </c>
      <c r="F91" s="132"/>
      <c r="H91" s="139" t="s">
        <v>11</v>
      </c>
      <c r="I91" s="122" t="s">
        <v>55</v>
      </c>
      <c r="J91" s="134" t="str">
        <f aca="false">IF(B91&gt;0,AVERAGE(B91:C91),"")</f>
        <v/>
      </c>
      <c r="K91" s="121" t="n">
        <f aca="false">IF(ABS($L$1-F91)&lt;$N$1,0,1)</f>
        <v>1</v>
      </c>
      <c r="M91" s="121" t="n">
        <v>704</v>
      </c>
    </row>
    <row r="92" customFormat="false" ht="13.5" hidden="false" customHeight="false" outlineLevel="0" collapsed="false">
      <c r="A92" s="121" t="n">
        <v>48508</v>
      </c>
      <c r="B92" s="131"/>
      <c r="C92" s="131"/>
      <c r="E92" s="121" t="n">
        <v>1006793535172</v>
      </c>
      <c r="F92" s="132"/>
      <c r="H92" s="139" t="s">
        <v>11</v>
      </c>
      <c r="I92" s="122" t="s">
        <v>56</v>
      </c>
      <c r="J92" s="134" t="str">
        <f aca="false">IF(B92&gt;0,AVERAGE(B92:C92),"")</f>
        <v/>
      </c>
      <c r="K92" s="121" t="n">
        <f aca="false">IF(ABS($L$1-F92)&lt;$N$1,0,1)</f>
        <v>1</v>
      </c>
      <c r="M92" s="121" t="n">
        <v>320</v>
      </c>
    </row>
    <row r="93" customFormat="false" ht="14.25" hidden="false" customHeight="false" outlineLevel="0" collapsed="false">
      <c r="A93" s="121" t="n">
        <v>48510</v>
      </c>
      <c r="B93" s="131"/>
      <c r="C93" s="131"/>
      <c r="E93" s="121" t="n">
        <v>1006793540104</v>
      </c>
      <c r="F93" s="132"/>
      <c r="G93" s="140" t="e">
        <f aca="false">SUMPRODUCT(M87:M93*J87:J93)/SUM(M87:M93)</f>
        <v>#VALUE!</v>
      </c>
      <c r="H93" s="139" t="s">
        <v>11</v>
      </c>
      <c r="I93" s="122" t="s">
        <v>57</v>
      </c>
      <c r="J93" s="134" t="str">
        <f aca="false">IF(B93&gt;0,AVERAGE(B93:C93),"")</f>
        <v/>
      </c>
      <c r="K93" s="121" t="n">
        <f aca="false">IF(ABS($L$1-F93)&lt;$N$1,0,1)</f>
        <v>1</v>
      </c>
      <c r="M93" s="121" t="n">
        <v>1024</v>
      </c>
    </row>
    <row r="94" customFormat="false" ht="13.5" hidden="false" customHeight="false" outlineLevel="0" collapsed="false">
      <c r="H94" s="139"/>
    </row>
    <row r="95" customFormat="false" ht="13.5" hidden="false" customHeight="false" outlineLevel="0" collapsed="false">
      <c r="A95" s="121" t="n">
        <v>33289</v>
      </c>
      <c r="B95" s="131" t="n">
        <v>27.45</v>
      </c>
      <c r="C95" s="131" t="n">
        <v>27.9</v>
      </c>
      <c r="E95" s="121" t="n">
        <v>1006870335119</v>
      </c>
      <c r="F95" s="132" t="n">
        <v>37222.3418402778</v>
      </c>
      <c r="G95" s="138" t="s">
        <v>34</v>
      </c>
      <c r="H95" s="139" t="s">
        <v>11</v>
      </c>
      <c r="I95" s="122" t="s">
        <v>51</v>
      </c>
      <c r="J95" s="134" t="n">
        <f aca="false">IF(B95&gt;0,AVERAGE(B95:C95),"")</f>
        <v>27.675</v>
      </c>
      <c r="K95" s="121" t="n">
        <f aca="false">IF(ABS($L$1-F95)&lt;$N$1,0,1)</f>
        <v>1</v>
      </c>
      <c r="M95" s="121" t="n">
        <v>672</v>
      </c>
    </row>
    <row r="96" customFormat="false" ht="13.5" hidden="false" customHeight="false" outlineLevel="0" collapsed="false">
      <c r="A96" s="121" t="n">
        <v>55262</v>
      </c>
      <c r="B96" s="131"/>
      <c r="C96" s="131"/>
      <c r="E96" s="121" t="n">
        <v>1006793507047</v>
      </c>
      <c r="F96" s="132"/>
      <c r="H96" s="139" t="s">
        <v>11</v>
      </c>
      <c r="I96" s="122" t="s">
        <v>52</v>
      </c>
      <c r="J96" s="134" t="str">
        <f aca="false">IF(B96&gt;0,AVERAGE(B96:C96),"")</f>
        <v/>
      </c>
      <c r="K96" s="121" t="n">
        <f aca="false">IF(ABS($L$1-F96)&lt;$N$1,0,1)</f>
        <v>1</v>
      </c>
      <c r="M96" s="121" t="n">
        <v>688</v>
      </c>
    </row>
    <row r="97" customFormat="false" ht="13.5" hidden="false" customHeight="false" outlineLevel="0" collapsed="false">
      <c r="A97" s="121" t="n">
        <v>55264</v>
      </c>
      <c r="B97" s="131"/>
      <c r="C97" s="131"/>
      <c r="E97" s="121" t="n">
        <v>1006793376801</v>
      </c>
      <c r="F97" s="132"/>
      <c r="H97" s="139" t="s">
        <v>11</v>
      </c>
      <c r="I97" s="122" t="s">
        <v>53</v>
      </c>
      <c r="J97" s="134" t="str">
        <f aca="false">IF(B97&gt;0,AVERAGE(B97:C97),"")</f>
        <v/>
      </c>
      <c r="K97" s="121" t="n">
        <f aca="false">IF(ABS($L$1-F97)&lt;$N$1,0,1)</f>
        <v>1</v>
      </c>
      <c r="M97" s="121" t="n">
        <v>336</v>
      </c>
    </row>
    <row r="98" customFormat="false" ht="13.5" hidden="false" customHeight="false" outlineLevel="0" collapsed="false">
      <c r="A98" s="121" t="n">
        <v>26118</v>
      </c>
      <c r="B98" s="131"/>
      <c r="C98" s="131"/>
      <c r="E98" s="121" t="n">
        <v>1006793377392</v>
      </c>
      <c r="F98" s="132"/>
      <c r="H98" s="139" t="s">
        <v>11</v>
      </c>
      <c r="I98" s="122" t="s">
        <v>54</v>
      </c>
      <c r="J98" s="134" t="str">
        <f aca="false">IF(B98&gt;0,AVERAGE(B98:C98),"")</f>
        <v/>
      </c>
      <c r="K98" s="121" t="n">
        <f aca="false">IF(ABS($L$1-F98)&lt;$N$1,0,1)</f>
        <v>1</v>
      </c>
      <c r="M98" s="121" t="n">
        <v>336</v>
      </c>
    </row>
    <row r="99" customFormat="false" ht="13.5" hidden="false" customHeight="false" outlineLevel="0" collapsed="false">
      <c r="A99" s="121" t="n">
        <v>26119</v>
      </c>
      <c r="B99" s="131"/>
      <c r="C99" s="131"/>
      <c r="E99" s="121" t="n">
        <v>1006793528763</v>
      </c>
      <c r="F99" s="132"/>
      <c r="H99" s="139" t="s">
        <v>11</v>
      </c>
      <c r="I99" s="122" t="s">
        <v>55</v>
      </c>
      <c r="J99" s="134" t="str">
        <f aca="false">IF(B99&gt;0,AVERAGE(B99:C99),"")</f>
        <v/>
      </c>
      <c r="K99" s="121" t="n">
        <f aca="false">IF(ABS($L$1-F99)&lt;$N$1,0,1)</f>
        <v>1</v>
      </c>
      <c r="M99" s="121" t="n">
        <v>688</v>
      </c>
    </row>
    <row r="100" customFormat="false" ht="13.5" hidden="false" customHeight="false" outlineLevel="0" collapsed="false">
      <c r="A100" s="121" t="n">
        <v>55270</v>
      </c>
      <c r="B100" s="131"/>
      <c r="C100" s="131"/>
      <c r="E100" s="121" t="n">
        <v>1006793535279</v>
      </c>
      <c r="F100" s="132"/>
      <c r="H100" s="139" t="s">
        <v>11</v>
      </c>
      <c r="I100" s="122" t="s">
        <v>56</v>
      </c>
      <c r="J100" s="134" t="str">
        <f aca="false">IF(B100&gt;0,AVERAGE(B100:C100),"")</f>
        <v/>
      </c>
      <c r="K100" s="121" t="n">
        <f aca="false">IF(ABS($L$1-F100)&lt;$N$1,0,1)</f>
        <v>1</v>
      </c>
      <c r="M100" s="121" t="n">
        <v>336</v>
      </c>
    </row>
    <row r="101" customFormat="false" ht="14.25" hidden="false" customHeight="false" outlineLevel="0" collapsed="false">
      <c r="A101" s="121" t="n">
        <v>55272</v>
      </c>
      <c r="B101" s="131"/>
      <c r="C101" s="131"/>
      <c r="E101" s="121" t="n">
        <v>1006793540200</v>
      </c>
      <c r="F101" s="132"/>
      <c r="G101" s="140" t="e">
        <f aca="false">SUMPRODUCT(M95:M101*J95:J101)/SUM(M95:M101)</f>
        <v>#VALUE!</v>
      </c>
      <c r="H101" s="139" t="s">
        <v>11</v>
      </c>
      <c r="I101" s="122" t="s">
        <v>57</v>
      </c>
      <c r="J101" s="134" t="str">
        <f aca="false">IF(B101&gt;0,AVERAGE(B101:C101),"")</f>
        <v/>
      </c>
      <c r="K101" s="121" t="n">
        <f aca="false">IF(ABS($L$1-F101)&lt;$N$1,0,1)</f>
        <v>1</v>
      </c>
      <c r="M101" s="121" t="n">
        <v>1024</v>
      </c>
    </row>
    <row r="102" customFormat="false" ht="14.25" hidden="false" customHeight="false" outlineLevel="0" collapsed="false">
      <c r="A102" s="121" t="n">
        <v>61949</v>
      </c>
      <c r="B102" s="131" t="n">
        <v>21.5</v>
      </c>
      <c r="C102" s="131" t="n">
        <v>22</v>
      </c>
      <c r="E102" s="121" t="n">
        <v>1006870302541</v>
      </c>
      <c r="F102" s="132" t="n">
        <v>37222.3414583333</v>
      </c>
      <c r="G102" s="140"/>
      <c r="H102" s="139" t="s">
        <v>12</v>
      </c>
      <c r="I102" s="123" t="s">
        <v>49</v>
      </c>
      <c r="J102" s="134" t="n">
        <f aca="false">IF(B102&gt;0,AVERAGE(B102:C102),"")</f>
        <v>21.75</v>
      </c>
      <c r="K102" s="121" t="n">
        <f aca="false">IF(ABS($L$1-F102)&lt;$N$1,0,1)</f>
        <v>1</v>
      </c>
    </row>
    <row r="103" customFormat="false" ht="13.5" hidden="false" customHeight="false" outlineLevel="0" collapsed="false">
      <c r="A103" s="121" t="n">
        <v>33279</v>
      </c>
      <c r="B103" s="131" t="n">
        <v>23.85</v>
      </c>
      <c r="C103" s="131" t="n">
        <v>24.15</v>
      </c>
      <c r="E103" s="121" t="n">
        <v>1006870335107</v>
      </c>
      <c r="F103" s="132" t="n">
        <v>37222.3418518519</v>
      </c>
      <c r="G103" s="121" t="s">
        <v>50</v>
      </c>
      <c r="H103" s="139" t="s">
        <v>12</v>
      </c>
      <c r="I103" s="122" t="s">
        <v>51</v>
      </c>
      <c r="J103" s="134" t="n">
        <f aca="false">IF(B103&gt;0,AVERAGE(B103:C103),"")</f>
        <v>24</v>
      </c>
      <c r="K103" s="121" t="n">
        <f aca="false">IF(ABS($L$1-F103)&lt;$N$1,0,1)</f>
        <v>1</v>
      </c>
      <c r="M103" s="121" t="n">
        <v>672</v>
      </c>
    </row>
    <row r="104" customFormat="false" ht="14.25" hidden="false" customHeight="false" outlineLevel="0" collapsed="false">
      <c r="A104" s="121" t="n">
        <v>53061</v>
      </c>
      <c r="B104" s="131"/>
      <c r="C104" s="131"/>
      <c r="E104" s="121" t="n">
        <v>1006778474010</v>
      </c>
      <c r="F104" s="132"/>
      <c r="G104" s="140"/>
      <c r="H104" s="139" t="s">
        <v>12</v>
      </c>
      <c r="I104" s="122" t="s">
        <v>52</v>
      </c>
      <c r="J104" s="134" t="str">
        <f aca="false">IF(B104&lt;&gt;0,AVERAGE(B104:C104)+J88,"")</f>
        <v/>
      </c>
      <c r="K104" s="121" t="n">
        <f aca="false">IF(ABS($L$1-F104)&lt;$N$1,0,1)</f>
        <v>1</v>
      </c>
      <c r="M104" s="121" t="n">
        <v>688</v>
      </c>
    </row>
    <row r="105" customFormat="false" ht="14.25" hidden="false" customHeight="false" outlineLevel="0" collapsed="false">
      <c r="A105" s="121" t="n">
        <v>53063</v>
      </c>
      <c r="B105" s="131"/>
      <c r="C105" s="131"/>
      <c r="E105" s="121" t="n">
        <v>1006778474384</v>
      </c>
      <c r="F105" s="132"/>
      <c r="G105" s="140"/>
      <c r="H105" s="139" t="s">
        <v>12</v>
      </c>
      <c r="I105" s="122" t="s">
        <v>53</v>
      </c>
      <c r="J105" s="134" t="str">
        <f aca="false">IF(B105&lt;&gt;0,AVERAGE(B105:C105)+J89,"")</f>
        <v/>
      </c>
      <c r="K105" s="121" t="n">
        <f aca="false">IF(ABS($L$1-F105)&lt;$N$1,0,1)</f>
        <v>1</v>
      </c>
      <c r="M105" s="121" t="n">
        <v>352</v>
      </c>
    </row>
    <row r="106" customFormat="false" ht="14.25" hidden="false" customHeight="false" outlineLevel="0" collapsed="false">
      <c r="A106" s="121" t="n">
        <v>53065</v>
      </c>
      <c r="B106" s="131"/>
      <c r="C106" s="131"/>
      <c r="E106" s="121" t="n">
        <v>1006778474732</v>
      </c>
      <c r="F106" s="132"/>
      <c r="G106" s="140"/>
      <c r="H106" s="139" t="s">
        <v>12</v>
      </c>
      <c r="I106" s="122" t="s">
        <v>54</v>
      </c>
      <c r="J106" s="134" t="str">
        <f aca="false">IF(B106&lt;&gt;0,AVERAGE(B106:C106)+J90,"")</f>
        <v/>
      </c>
      <c r="K106" s="121" t="n">
        <f aca="false">IF(ABS($L$1-F106)&lt;$N$1,0,1)</f>
        <v>1</v>
      </c>
      <c r="M106" s="121" t="n">
        <v>320</v>
      </c>
    </row>
    <row r="107" customFormat="false" ht="14.25" hidden="false" customHeight="false" outlineLevel="0" collapsed="false">
      <c r="A107" s="121" t="n">
        <v>53067</v>
      </c>
      <c r="B107" s="131"/>
      <c r="C107" s="131"/>
      <c r="E107" s="121" t="n">
        <v>1006778514358</v>
      </c>
      <c r="F107" s="132"/>
      <c r="G107" s="140"/>
      <c r="H107" s="139" t="s">
        <v>12</v>
      </c>
      <c r="I107" s="122" t="s">
        <v>55</v>
      </c>
      <c r="J107" s="134" t="str">
        <f aca="false">IF(B107&lt;&gt;0,AVERAGE(B107:C107)+J91,"")</f>
        <v/>
      </c>
      <c r="K107" s="121" t="n">
        <f aca="false">IF(ABS($L$1-F107)&lt;$N$1,0,1)</f>
        <v>1</v>
      </c>
      <c r="M107" s="121" t="n">
        <v>704</v>
      </c>
    </row>
    <row r="108" customFormat="false" ht="14.25" hidden="false" customHeight="false" outlineLevel="0" collapsed="false">
      <c r="A108" s="121" t="n">
        <v>53069</v>
      </c>
      <c r="B108" s="131"/>
      <c r="C108" s="131"/>
      <c r="E108" s="121" t="n">
        <v>1006778780123</v>
      </c>
      <c r="F108" s="132"/>
      <c r="G108" s="140"/>
      <c r="H108" s="139" t="s">
        <v>12</v>
      </c>
      <c r="I108" s="122" t="s">
        <v>56</v>
      </c>
      <c r="J108" s="134" t="str">
        <f aca="false">IF(B108&lt;&gt;0,AVERAGE(B108:C108)+J92,"")</f>
        <v/>
      </c>
      <c r="K108" s="121" t="n">
        <f aca="false">IF(ABS($L$1-F108)&lt;$N$1,0,1)</f>
        <v>1</v>
      </c>
      <c r="M108" s="121" t="n">
        <v>320</v>
      </c>
    </row>
    <row r="109" customFormat="false" ht="14.25" hidden="false" customHeight="false" outlineLevel="0" collapsed="false">
      <c r="A109" s="121" t="n">
        <v>53071</v>
      </c>
      <c r="B109" s="131"/>
      <c r="C109" s="131"/>
      <c r="E109" s="121" t="n">
        <v>1006778774796</v>
      </c>
      <c r="F109" s="132"/>
      <c r="G109" s="140" t="e">
        <f aca="false">SUMPRODUCT(M103:M109*J103:J109)/SUM(M103:M109)</f>
        <v>#VALUE!</v>
      </c>
      <c r="H109" s="139" t="s">
        <v>12</v>
      </c>
      <c r="I109" s="122" t="s">
        <v>57</v>
      </c>
      <c r="J109" s="134" t="str">
        <f aca="false">IF(B109&lt;&gt;0,AVERAGE(B109:C109)+J93,"")</f>
        <v/>
      </c>
      <c r="K109" s="121" t="n">
        <f aca="false">IF(ABS($L$1-F109)&lt;$N$1,0,1)</f>
        <v>1</v>
      </c>
      <c r="M109" s="121" t="n">
        <v>1024</v>
      </c>
    </row>
    <row r="110" customFormat="false" ht="14.25" hidden="false" customHeight="false" outlineLevel="0" collapsed="false">
      <c r="B110" s="131"/>
      <c r="C110" s="131"/>
      <c r="F110" s="132"/>
      <c r="G110" s="140"/>
      <c r="H110" s="139"/>
    </row>
    <row r="111" customFormat="false" ht="13.5" hidden="false" customHeight="false" outlineLevel="0" collapsed="false">
      <c r="A111" s="121" t="n">
        <v>55324</v>
      </c>
      <c r="B111" s="131"/>
      <c r="C111" s="131"/>
      <c r="E111" s="121" t="n">
        <v>1006778476150</v>
      </c>
      <c r="F111" s="132"/>
      <c r="G111" s="138" t="s">
        <v>34</v>
      </c>
      <c r="H111" s="139" t="s">
        <v>12</v>
      </c>
      <c r="I111" s="122" t="s">
        <v>51</v>
      </c>
      <c r="J111" s="134" t="str">
        <f aca="false">IF(B111&lt;&gt;0,AVERAGE(B111:C111)+J95,"")</f>
        <v/>
      </c>
      <c r="K111" s="121" t="n">
        <f aca="false">IF(ABS($L$1-F111)&lt;$N$1,0,1)</f>
        <v>1</v>
      </c>
      <c r="M111" s="121" t="n">
        <v>672</v>
      </c>
    </row>
    <row r="112" customFormat="false" ht="14.25" hidden="false" customHeight="false" outlineLevel="0" collapsed="false">
      <c r="A112" s="121" t="n">
        <v>55326</v>
      </c>
      <c r="B112" s="131"/>
      <c r="C112" s="131"/>
      <c r="E112" s="121" t="n">
        <v>1006778476884</v>
      </c>
      <c r="F112" s="132"/>
      <c r="G112" s="140"/>
      <c r="H112" s="139" t="s">
        <v>12</v>
      </c>
      <c r="I112" s="122" t="s">
        <v>52</v>
      </c>
      <c r="J112" s="134" t="str">
        <f aca="false">IF(B112&lt;&gt;0,AVERAGE(B112:C112)+J96,"")</f>
        <v/>
      </c>
      <c r="K112" s="121" t="n">
        <f aca="false">IF(ABS($L$1-F112)&lt;$N$1,0,1)</f>
        <v>1</v>
      </c>
      <c r="M112" s="121" t="n">
        <v>688</v>
      </c>
    </row>
    <row r="113" customFormat="false" ht="14.25" hidden="false" customHeight="false" outlineLevel="0" collapsed="false">
      <c r="A113" s="121" t="n">
        <v>55328</v>
      </c>
      <c r="B113" s="131"/>
      <c r="C113" s="131"/>
      <c r="E113" s="121" t="n">
        <v>1006778477248</v>
      </c>
      <c r="F113" s="132"/>
      <c r="G113" s="140"/>
      <c r="H113" s="139" t="s">
        <v>12</v>
      </c>
      <c r="I113" s="122" t="s">
        <v>53</v>
      </c>
      <c r="J113" s="134" t="str">
        <f aca="false">IF(B113&lt;&gt;0,AVERAGE(B113:C113)+J97,"")</f>
        <v/>
      </c>
      <c r="K113" s="121" t="n">
        <f aca="false">IF(ABS($L$1-F113)&lt;$N$1,0,1)</f>
        <v>1</v>
      </c>
      <c r="M113" s="121" t="n">
        <v>336</v>
      </c>
    </row>
    <row r="114" customFormat="false" ht="14.25" hidden="false" customHeight="false" outlineLevel="0" collapsed="false">
      <c r="A114" s="121" t="n">
        <v>55330</v>
      </c>
      <c r="B114" s="131"/>
      <c r="C114" s="131"/>
      <c r="E114" s="121" t="n">
        <v>1006778477603</v>
      </c>
      <c r="F114" s="132"/>
      <c r="G114" s="140"/>
      <c r="H114" s="139" t="s">
        <v>12</v>
      </c>
      <c r="I114" s="122" t="s">
        <v>54</v>
      </c>
      <c r="J114" s="134" t="str">
        <f aca="false">IF(B114&lt;&gt;0,AVERAGE(B114:C114)+J98,"")</f>
        <v/>
      </c>
      <c r="K114" s="121" t="n">
        <f aca="false">IF(ABS($L$1-F114)&lt;$N$1,0,1)</f>
        <v>1</v>
      </c>
      <c r="M114" s="121" t="n">
        <v>336</v>
      </c>
    </row>
    <row r="115" customFormat="false" ht="14.25" hidden="false" customHeight="false" outlineLevel="0" collapsed="false">
      <c r="A115" s="121" t="n">
        <v>55334</v>
      </c>
      <c r="B115" s="131"/>
      <c r="C115" s="131"/>
      <c r="E115" s="121" t="n">
        <v>1006778477956</v>
      </c>
      <c r="F115" s="132"/>
      <c r="G115" s="140"/>
      <c r="H115" s="139" t="s">
        <v>12</v>
      </c>
      <c r="I115" s="122" t="s">
        <v>55</v>
      </c>
      <c r="J115" s="134" t="str">
        <f aca="false">IF(B115&lt;&gt;0,AVERAGE(B115:C115)+J99,"")</f>
        <v/>
      </c>
      <c r="K115" s="121" t="n">
        <f aca="false">IF(ABS($L$1-F115)&lt;$N$1,0,1)</f>
        <v>1</v>
      </c>
      <c r="M115" s="121" t="n">
        <v>688</v>
      </c>
    </row>
    <row r="116" customFormat="false" ht="14.25" hidden="false" customHeight="false" outlineLevel="0" collapsed="false">
      <c r="A116" s="121" t="n">
        <v>55338</v>
      </c>
      <c r="B116" s="131"/>
      <c r="C116" s="131"/>
      <c r="E116" s="121" t="n">
        <v>1006778478306</v>
      </c>
      <c r="F116" s="132"/>
      <c r="G116" s="140"/>
      <c r="H116" s="139" t="s">
        <v>12</v>
      </c>
      <c r="I116" s="122" t="s">
        <v>56</v>
      </c>
      <c r="J116" s="134" t="str">
        <f aca="false">IF(B116&lt;&gt;0,AVERAGE(B116:C116)+J100,"")</f>
        <v/>
      </c>
      <c r="K116" s="121" t="n">
        <f aca="false">IF(ABS($L$1-F116)&lt;$N$1,0,1)</f>
        <v>1</v>
      </c>
      <c r="M116" s="121" t="n">
        <v>336</v>
      </c>
    </row>
    <row r="117" customFormat="false" ht="14.25" hidden="false" customHeight="false" outlineLevel="0" collapsed="false">
      <c r="A117" s="121" t="n">
        <v>55340</v>
      </c>
      <c r="B117" s="131"/>
      <c r="C117" s="131"/>
      <c r="E117" s="121" t="n">
        <v>1006778478666</v>
      </c>
      <c r="F117" s="132"/>
      <c r="G117" s="140" t="e">
        <f aca="false">SUMPRODUCT(M111:M117*J111:J117)/SUM(M111:M117)</f>
        <v>#VALUE!</v>
      </c>
      <c r="H117" s="139" t="s">
        <v>12</v>
      </c>
      <c r="I117" s="122" t="s">
        <v>57</v>
      </c>
      <c r="J117" s="134" t="str">
        <f aca="false">IF(B117&lt;&gt;0,AVERAGE(B117:C117)+J101,"")</f>
        <v/>
      </c>
      <c r="K117" s="121" t="n">
        <f aca="false">IF(ABS($L$1-F117)&lt;$N$1,0,1)</f>
        <v>1</v>
      </c>
      <c r="M117" s="121" t="n">
        <v>1024</v>
      </c>
    </row>
    <row r="118" customFormat="false" ht="14.25" hidden="false" customHeight="false" outlineLevel="0" collapsed="false">
      <c r="A118" s="121" t="n">
        <v>36494</v>
      </c>
      <c r="B118" s="131" t="n">
        <v>21.75</v>
      </c>
      <c r="C118" s="131" t="n">
        <v>22.15</v>
      </c>
      <c r="E118" s="121" t="n">
        <v>1006870317216</v>
      </c>
      <c r="F118" s="132" t="n">
        <v>37222.3416319444</v>
      </c>
      <c r="G118" s="140"/>
      <c r="H118" s="139" t="s">
        <v>13</v>
      </c>
      <c r="I118" s="123" t="s">
        <v>49</v>
      </c>
      <c r="J118" s="134" t="n">
        <f aca="false">IF(B118&gt;0,AVERAGE(B118:C118),"")</f>
        <v>21.95</v>
      </c>
      <c r="K118" s="121" t="n">
        <f aca="false">IF(ABS($L$1-F118)&lt;$N$1,0,1)</f>
        <v>1</v>
      </c>
    </row>
    <row r="119" customFormat="false" ht="13.5" hidden="false" customHeight="false" outlineLevel="0" collapsed="false">
      <c r="A119" s="121" t="n">
        <v>33314</v>
      </c>
      <c r="B119" s="131" t="n">
        <v>25.4</v>
      </c>
      <c r="C119" s="131" t="n">
        <v>25.9</v>
      </c>
      <c r="E119" s="121" t="n">
        <v>1006870335131</v>
      </c>
      <c r="F119" s="132" t="n">
        <v>37222.3418402778</v>
      </c>
      <c r="G119" s="121" t="s">
        <v>50</v>
      </c>
      <c r="H119" s="139" t="s">
        <v>13</v>
      </c>
      <c r="I119" s="122" t="s">
        <v>51</v>
      </c>
      <c r="J119" s="134" t="n">
        <f aca="false">IF(B119&gt;0,AVERAGE(B119:C119),"")</f>
        <v>25.65</v>
      </c>
      <c r="K119" s="121" t="n">
        <f aca="false">IF(ABS($L$1-F119)&lt;$N$1,0,1)</f>
        <v>1</v>
      </c>
      <c r="M119" s="121" t="n">
        <v>672</v>
      </c>
    </row>
    <row r="120" customFormat="false" ht="14.25" hidden="false" customHeight="false" outlineLevel="0" collapsed="false">
      <c r="A120" s="121" t="n">
        <v>57314</v>
      </c>
      <c r="B120" s="131"/>
      <c r="C120" s="131"/>
      <c r="E120" s="121" t="n">
        <v>1006787229076</v>
      </c>
      <c r="F120" s="132"/>
      <c r="G120" s="140"/>
      <c r="H120" s="139" t="s">
        <v>13</v>
      </c>
      <c r="I120" s="122" t="s">
        <v>52</v>
      </c>
      <c r="J120" s="134" t="str">
        <f aca="false">IF(B120&lt;&gt;0,AVERAGE(B120:C120)+J88,"")</f>
        <v/>
      </c>
      <c r="K120" s="121" t="n">
        <f aca="false">IF(ABS($L$1-F120)&lt;$N$1,0,1)</f>
        <v>1</v>
      </c>
      <c r="M120" s="121" t="n">
        <v>688</v>
      </c>
    </row>
    <row r="121" customFormat="false" ht="14.25" hidden="false" customHeight="false" outlineLevel="0" collapsed="false">
      <c r="A121" s="121" t="n">
        <v>57316</v>
      </c>
      <c r="B121" s="131"/>
      <c r="C121" s="131"/>
      <c r="E121" s="121" t="n">
        <v>1006787256503</v>
      </c>
      <c r="F121" s="132"/>
      <c r="G121" s="140"/>
      <c r="H121" s="139" t="s">
        <v>13</v>
      </c>
      <c r="I121" s="122" t="s">
        <v>53</v>
      </c>
      <c r="J121" s="134" t="str">
        <f aca="false">IF(B121&lt;&gt;0,AVERAGE(B121:C121)+J89,"")</f>
        <v/>
      </c>
      <c r="K121" s="121" t="n">
        <f aca="false">IF(ABS($L$1-F121)&lt;$N$1,0,1)</f>
        <v>1</v>
      </c>
      <c r="M121" s="121" t="n">
        <v>352</v>
      </c>
    </row>
    <row r="122" customFormat="false" ht="14.25" hidden="false" customHeight="false" outlineLevel="0" collapsed="false">
      <c r="A122" s="121" t="n">
        <v>57312</v>
      </c>
      <c r="B122" s="131"/>
      <c r="C122" s="131"/>
      <c r="E122" s="121" t="n">
        <v>1006787256893</v>
      </c>
      <c r="F122" s="132"/>
      <c r="G122" s="140"/>
      <c r="H122" s="139" t="s">
        <v>13</v>
      </c>
      <c r="I122" s="122" t="s">
        <v>54</v>
      </c>
      <c r="J122" s="134" t="str">
        <f aca="false">IF(B122&lt;&gt;0,AVERAGE(B122:C122)+J90,"")</f>
        <v/>
      </c>
      <c r="K122" s="121" t="n">
        <f aca="false">IF(ABS($L$1-F122)&lt;$N$1,0,1)</f>
        <v>1</v>
      </c>
      <c r="M122" s="121" t="n">
        <v>320</v>
      </c>
    </row>
    <row r="123" customFormat="false" ht="14.25" hidden="false" customHeight="false" outlineLevel="0" collapsed="false">
      <c r="A123" s="121" t="n">
        <v>57310</v>
      </c>
      <c r="B123" s="131"/>
      <c r="C123" s="131"/>
      <c r="E123" s="121" t="n">
        <v>1006787257263</v>
      </c>
      <c r="F123" s="132"/>
      <c r="G123" s="140"/>
      <c r="H123" s="139" t="s">
        <v>13</v>
      </c>
      <c r="I123" s="122" t="s">
        <v>55</v>
      </c>
      <c r="J123" s="134" t="str">
        <f aca="false">IF(B123&lt;&gt;0,AVERAGE(B123:C123)+J91,"")</f>
        <v/>
      </c>
      <c r="K123" s="121" t="n">
        <f aca="false">IF(ABS($L$1-F123)&lt;$N$1,0,1)</f>
        <v>1</v>
      </c>
      <c r="M123" s="121" t="n">
        <v>704</v>
      </c>
    </row>
    <row r="124" customFormat="false" ht="14.25" hidden="false" customHeight="false" outlineLevel="0" collapsed="false">
      <c r="A124" s="121" t="n">
        <v>57320</v>
      </c>
      <c r="B124" s="131"/>
      <c r="C124" s="131"/>
      <c r="E124" s="121" t="n">
        <v>1006787257664</v>
      </c>
      <c r="F124" s="132"/>
      <c r="G124" s="140"/>
      <c r="H124" s="139" t="s">
        <v>13</v>
      </c>
      <c r="I124" s="122" t="s">
        <v>56</v>
      </c>
      <c r="J124" s="134" t="str">
        <f aca="false">IF(B124&lt;&gt;0,AVERAGE(B124:C124)+J92,"")</f>
        <v/>
      </c>
      <c r="K124" s="121" t="n">
        <f aca="false">IF(ABS($L$1-F124)&lt;$N$1,0,1)</f>
        <v>1</v>
      </c>
      <c r="M124" s="121" t="n">
        <v>320</v>
      </c>
    </row>
    <row r="125" customFormat="false" ht="14.25" hidden="false" customHeight="false" outlineLevel="0" collapsed="false">
      <c r="A125" s="121" t="n">
        <v>57318</v>
      </c>
      <c r="B125" s="131"/>
      <c r="C125" s="131"/>
      <c r="E125" s="121" t="n">
        <v>1006787258035</v>
      </c>
      <c r="F125" s="132"/>
      <c r="G125" s="140" t="e">
        <f aca="false">SUMPRODUCT(M119:M125*J119:J125)/SUM(M119:M125)</f>
        <v>#VALUE!</v>
      </c>
      <c r="H125" s="139" t="s">
        <v>13</v>
      </c>
      <c r="I125" s="122" t="s">
        <v>57</v>
      </c>
      <c r="J125" s="134" t="str">
        <f aca="false">IF(B125&lt;&gt;0,AVERAGE(B125:C125)+J93,"")</f>
        <v/>
      </c>
      <c r="K125" s="121" t="n">
        <f aca="false">IF(ABS($L$1-F125)&lt;$N$1,0,1)</f>
        <v>1</v>
      </c>
      <c r="M125" s="121" t="n">
        <v>1024</v>
      </c>
    </row>
    <row r="126" customFormat="false" ht="14.25" hidden="false" customHeight="false" outlineLevel="0" collapsed="false">
      <c r="B126" s="131"/>
      <c r="C126" s="131"/>
      <c r="F126" s="132"/>
      <c r="G126" s="140"/>
      <c r="H126" s="139"/>
    </row>
    <row r="127" customFormat="false" ht="13.5" hidden="false" customHeight="false" outlineLevel="0" collapsed="false">
      <c r="A127" s="121" t="n">
        <v>58358</v>
      </c>
      <c r="B127" s="131"/>
      <c r="C127" s="131"/>
      <c r="E127" s="121" t="n">
        <v>1006787258392</v>
      </c>
      <c r="F127" s="132"/>
      <c r="G127" s="138" t="s">
        <v>34</v>
      </c>
      <c r="H127" s="139" t="s">
        <v>13</v>
      </c>
      <c r="I127" s="122" t="s">
        <v>51</v>
      </c>
      <c r="J127" s="134" t="str">
        <f aca="false">IF(B127&lt;&gt;0,AVERAGE(B127:C127)+J95,"")</f>
        <v/>
      </c>
      <c r="K127" s="121" t="n">
        <f aca="false">IF(ABS($L$1-F127)&lt;$N$1,0,1)</f>
        <v>1</v>
      </c>
      <c r="M127" s="121" t="n">
        <v>672</v>
      </c>
    </row>
    <row r="128" customFormat="false" ht="14.25" hidden="false" customHeight="false" outlineLevel="0" collapsed="false">
      <c r="A128" s="121" t="n">
        <v>58364</v>
      </c>
      <c r="B128" s="131"/>
      <c r="C128" s="131"/>
      <c r="E128" s="121" t="n">
        <v>1006787259115</v>
      </c>
      <c r="F128" s="132"/>
      <c r="G128" s="140"/>
      <c r="H128" s="139" t="s">
        <v>13</v>
      </c>
      <c r="I128" s="122" t="s">
        <v>52</v>
      </c>
      <c r="J128" s="134" t="str">
        <f aca="false">IF(B128&lt;&gt;0,AVERAGE(B128:C128)+J96,"")</f>
        <v/>
      </c>
      <c r="K128" s="121" t="n">
        <f aca="false">IF(ABS($L$1-F128)&lt;$N$1,0,1)</f>
        <v>1</v>
      </c>
      <c r="M128" s="121" t="n">
        <v>688</v>
      </c>
    </row>
    <row r="129" customFormat="false" ht="14.25" hidden="false" customHeight="false" outlineLevel="0" collapsed="false">
      <c r="A129" s="121" t="n">
        <v>58366</v>
      </c>
      <c r="B129" s="131"/>
      <c r="C129" s="131"/>
      <c r="E129" s="121" t="n">
        <v>1006787259473</v>
      </c>
      <c r="F129" s="132"/>
      <c r="G129" s="140"/>
      <c r="H129" s="139" t="s">
        <v>13</v>
      </c>
      <c r="I129" s="122" t="s">
        <v>53</v>
      </c>
      <c r="J129" s="134" t="str">
        <f aca="false">IF(B129&lt;&gt;0,AVERAGE(B129:C129)+J97,"")</f>
        <v/>
      </c>
      <c r="K129" s="121" t="n">
        <f aca="false">IF(ABS($L$1-F129)&lt;$N$1,0,1)</f>
        <v>1</v>
      </c>
      <c r="M129" s="121" t="n">
        <v>336</v>
      </c>
    </row>
    <row r="130" customFormat="false" ht="14.25" hidden="false" customHeight="false" outlineLevel="0" collapsed="false">
      <c r="A130" s="121" t="n">
        <v>58362</v>
      </c>
      <c r="B130" s="131"/>
      <c r="C130" s="131"/>
      <c r="E130" s="121" t="n">
        <v>1006787259832</v>
      </c>
      <c r="F130" s="132"/>
      <c r="G130" s="140"/>
      <c r="H130" s="139" t="s">
        <v>13</v>
      </c>
      <c r="I130" s="122" t="s">
        <v>54</v>
      </c>
      <c r="J130" s="134" t="str">
        <f aca="false">IF(B130&lt;&gt;0,AVERAGE(B130:C130)+J98,"")</f>
        <v/>
      </c>
      <c r="K130" s="121" t="n">
        <f aca="false">IF(ABS($L$1-F130)&lt;$N$1,0,1)</f>
        <v>1</v>
      </c>
      <c r="M130" s="121" t="n">
        <v>336</v>
      </c>
    </row>
    <row r="131" customFormat="false" ht="14.25" hidden="false" customHeight="false" outlineLevel="0" collapsed="false">
      <c r="A131" s="121" t="n">
        <v>58360</v>
      </c>
      <c r="B131" s="131"/>
      <c r="C131" s="131"/>
      <c r="E131" s="121" t="n">
        <v>1006787260195</v>
      </c>
      <c r="F131" s="132"/>
      <c r="G131" s="140"/>
      <c r="H131" s="139" t="s">
        <v>13</v>
      </c>
      <c r="I131" s="122" t="s">
        <v>55</v>
      </c>
      <c r="J131" s="134" t="str">
        <f aca="false">IF(B131&lt;&gt;0,AVERAGE(B131:C131)+J99,"")</f>
        <v/>
      </c>
      <c r="K131" s="121" t="n">
        <f aca="false">IF(ABS($L$1-F131)&lt;$N$1,0,1)</f>
        <v>1</v>
      </c>
      <c r="M131" s="121" t="n">
        <v>688</v>
      </c>
    </row>
    <row r="132" customFormat="false" ht="14.25" hidden="false" customHeight="false" outlineLevel="0" collapsed="false">
      <c r="A132" s="121" t="n">
        <v>58370</v>
      </c>
      <c r="B132" s="131"/>
      <c r="C132" s="131"/>
      <c r="E132" s="121" t="n">
        <v>1006787260558</v>
      </c>
      <c r="F132" s="132"/>
      <c r="G132" s="140"/>
      <c r="H132" s="139" t="s">
        <v>13</v>
      </c>
      <c r="I132" s="122" t="s">
        <v>56</v>
      </c>
      <c r="J132" s="134" t="str">
        <f aca="false">IF(B132&lt;&gt;0,AVERAGE(B132:C132)+J100,"")</f>
        <v/>
      </c>
      <c r="K132" s="121" t="n">
        <f aca="false">IF(ABS($L$1-F132)&lt;$N$1,0,1)</f>
        <v>1</v>
      </c>
      <c r="M132" s="121" t="n">
        <v>336</v>
      </c>
    </row>
    <row r="133" customFormat="false" ht="14.25" hidden="false" customHeight="false" outlineLevel="0" collapsed="false">
      <c r="A133" s="121" t="n">
        <v>58368</v>
      </c>
      <c r="B133" s="131"/>
      <c r="C133" s="131"/>
      <c r="E133" s="121" t="n">
        <v>1006787261009</v>
      </c>
      <c r="F133" s="132"/>
      <c r="G133" s="140" t="e">
        <f aca="false">SUMPRODUCT(M127:M133*J127:J133)/SUM(M127:M133)</f>
        <v>#VALUE!</v>
      </c>
      <c r="H133" s="139" t="s">
        <v>13</v>
      </c>
      <c r="I133" s="122" t="s">
        <v>57</v>
      </c>
      <c r="J133" s="134" t="str">
        <f aca="false">IF(B133&lt;&gt;0,AVERAGE(B133:C133)+J101,"")</f>
        <v/>
      </c>
      <c r="K133" s="121" t="n">
        <f aca="false">IF(ABS($L$1-F133)&lt;$N$1,0,1)</f>
        <v>1</v>
      </c>
      <c r="M133" s="121" t="n">
        <v>1024</v>
      </c>
    </row>
    <row r="134" customFormat="false" ht="15" hidden="false" customHeight="false" outlineLevel="0" collapsed="false">
      <c r="B134" s="131"/>
      <c r="C134" s="131"/>
      <c r="F134" s="132"/>
      <c r="G134" s="140"/>
      <c r="H134" s="139"/>
      <c r="J134" s="134"/>
    </row>
    <row r="135" customFormat="false" ht="13.5" hidden="false" customHeight="false" outlineLevel="0" collapsed="false">
      <c r="A135" s="121" t="n">
        <v>56327</v>
      </c>
      <c r="B135" s="131" t="n">
        <v>22.25</v>
      </c>
      <c r="C135" s="131" t="n">
        <v>22.75</v>
      </c>
      <c r="E135" s="121" t="n">
        <v>1006870448556</v>
      </c>
      <c r="F135" s="132" t="n">
        <v>37222.3431597222</v>
      </c>
      <c r="H135" s="137" t="s">
        <v>16</v>
      </c>
      <c r="I135" s="135" t="s">
        <v>49</v>
      </c>
      <c r="J135" s="134" t="n">
        <f aca="false">IF(B135&gt;0,AVERAGE(B135:C135),"")</f>
        <v>22.5</v>
      </c>
      <c r="K135" s="121" t="n">
        <f aca="false">IF(ABS($L$1-F135)&lt;$N$1,0,1)</f>
        <v>1</v>
      </c>
    </row>
    <row r="136" customFormat="false" ht="13.5" hidden="false" customHeight="false" outlineLevel="0" collapsed="false">
      <c r="A136" s="121" t="n">
        <v>56337</v>
      </c>
      <c r="B136" s="131" t="n">
        <v>24.3</v>
      </c>
      <c r="C136" s="131" t="n">
        <v>24.7</v>
      </c>
      <c r="E136" s="121" t="n">
        <v>1006870449076</v>
      </c>
      <c r="F136" s="132" t="n">
        <v>37222.3431597222</v>
      </c>
      <c r="G136" s="138" t="s">
        <v>50</v>
      </c>
      <c r="H136" s="139" t="s">
        <v>16</v>
      </c>
      <c r="I136" s="122" t="s">
        <v>51</v>
      </c>
      <c r="J136" s="134" t="n">
        <f aca="false">IF(B136&gt;0,AVERAGE(B136:C136),"")</f>
        <v>24.5</v>
      </c>
      <c r="K136" s="121" t="n">
        <f aca="false">IF(ABS($L$1-F136)&lt;$N$1,0,1)</f>
        <v>1</v>
      </c>
      <c r="M136" s="121" t="n">
        <v>672</v>
      </c>
    </row>
    <row r="137" customFormat="false" ht="13.5" hidden="false" customHeight="false" outlineLevel="0" collapsed="false">
      <c r="A137" s="121" t="n">
        <v>56345</v>
      </c>
      <c r="B137" s="131" t="n">
        <v>24.1</v>
      </c>
      <c r="C137" s="131" t="n">
        <v>24.6</v>
      </c>
      <c r="E137" s="121" t="n">
        <v>1006870449668</v>
      </c>
      <c r="F137" s="132" t="n">
        <v>37222.3431712963</v>
      </c>
      <c r="H137" s="139" t="s">
        <v>16</v>
      </c>
      <c r="I137" s="122" t="s">
        <v>52</v>
      </c>
      <c r="J137" s="134" t="n">
        <f aca="false">IF(B137&gt;0,AVERAGE(B137:C137),"")</f>
        <v>24.35</v>
      </c>
      <c r="K137" s="121" t="n">
        <f aca="false">IF(ABS($L$1-F137)&lt;$N$1,0,1)</f>
        <v>1</v>
      </c>
      <c r="M137" s="121" t="n">
        <v>688</v>
      </c>
    </row>
    <row r="138" customFormat="false" ht="13.5" hidden="false" customHeight="false" outlineLevel="0" collapsed="false">
      <c r="A138" s="121" t="n">
        <v>56347</v>
      </c>
      <c r="B138" s="131" t="n">
        <v>26.25</v>
      </c>
      <c r="C138" s="131" t="n">
        <v>26.75</v>
      </c>
      <c r="E138" s="121" t="n">
        <v>1006870450056</v>
      </c>
      <c r="F138" s="132" t="n">
        <v>37222.3431712963</v>
      </c>
      <c r="H138" s="139" t="s">
        <v>16</v>
      </c>
      <c r="I138" s="122" t="s">
        <v>53</v>
      </c>
      <c r="J138" s="134" t="n">
        <f aca="false">IF(B138&gt;0,AVERAGE(B138:C138),"")</f>
        <v>26.5</v>
      </c>
      <c r="K138" s="121" t="n">
        <f aca="false">IF(ABS($L$1-F138)&lt;$N$1,0,1)</f>
        <v>1</v>
      </c>
      <c r="M138" s="121" t="n">
        <v>352</v>
      </c>
    </row>
    <row r="139" customFormat="false" ht="13.5" hidden="false" customHeight="false" outlineLevel="0" collapsed="false">
      <c r="A139" s="121" t="n">
        <v>56343</v>
      </c>
      <c r="B139" s="131" t="n">
        <v>29.9</v>
      </c>
      <c r="C139" s="131" t="n">
        <v>30.4</v>
      </c>
      <c r="E139" s="121" t="n">
        <v>1006870450521</v>
      </c>
      <c r="F139" s="132" t="n">
        <v>37222.3431712963</v>
      </c>
      <c r="H139" s="139" t="s">
        <v>16</v>
      </c>
      <c r="I139" s="122" t="s">
        <v>54</v>
      </c>
      <c r="J139" s="134" t="n">
        <f aca="false">IF(B139&gt;0,AVERAGE(B139:C139),"")</f>
        <v>30.15</v>
      </c>
      <c r="K139" s="121" t="n">
        <f aca="false">IF(ABS($L$1-F139)&lt;$N$1,0,1)</f>
        <v>1</v>
      </c>
      <c r="M139" s="121" t="n">
        <v>320</v>
      </c>
    </row>
    <row r="140" customFormat="false" ht="13.5" hidden="false" customHeight="false" outlineLevel="0" collapsed="false">
      <c r="A140" s="121" t="n">
        <v>56339</v>
      </c>
      <c r="B140" s="131" t="n">
        <v>37.8</v>
      </c>
      <c r="C140" s="131" t="n">
        <v>38.3</v>
      </c>
      <c r="E140" s="121" t="n">
        <v>1006870451102</v>
      </c>
      <c r="F140" s="132" t="n">
        <v>37222.3431828704</v>
      </c>
      <c r="H140" s="139" t="s">
        <v>16</v>
      </c>
      <c r="I140" s="122" t="s">
        <v>55</v>
      </c>
      <c r="J140" s="134" t="n">
        <f aca="false">IF(B140&gt;0,AVERAGE(B140:C140),"")</f>
        <v>38.05</v>
      </c>
      <c r="K140" s="121" t="n">
        <f aca="false">IF(ABS($L$1-F140)&lt;$N$1,0,1)</f>
        <v>1</v>
      </c>
      <c r="M140" s="121" t="n">
        <v>704</v>
      </c>
    </row>
    <row r="141" customFormat="false" ht="13.5" hidden="false" customHeight="false" outlineLevel="0" collapsed="false">
      <c r="A141" s="121" t="n">
        <v>56355</v>
      </c>
      <c r="B141" s="131" t="n">
        <v>26.95</v>
      </c>
      <c r="C141" s="131" t="n">
        <v>27.45</v>
      </c>
      <c r="E141" s="121" t="n">
        <v>1006870451525</v>
      </c>
      <c r="F141" s="132" t="n">
        <v>37222.3431944444</v>
      </c>
      <c r="H141" s="139" t="s">
        <v>16</v>
      </c>
      <c r="I141" s="122" t="s">
        <v>56</v>
      </c>
      <c r="J141" s="134" t="n">
        <f aca="false">IF(B141&gt;0,AVERAGE(B141:C141),"")</f>
        <v>27.2</v>
      </c>
      <c r="K141" s="121" t="n">
        <f aca="false">IF(ABS($L$1-F141)&lt;$N$1,0,1)</f>
        <v>1</v>
      </c>
      <c r="M141" s="121" t="n">
        <v>320</v>
      </c>
    </row>
    <row r="142" customFormat="false" ht="14.25" hidden="false" customHeight="false" outlineLevel="0" collapsed="false">
      <c r="A142" s="121" t="n">
        <v>56353</v>
      </c>
      <c r="B142" s="131" t="n">
        <v>26.05</v>
      </c>
      <c r="C142" s="131" t="n">
        <v>26.55</v>
      </c>
      <c r="E142" s="121" t="n">
        <v>1006870451961</v>
      </c>
      <c r="F142" s="132" t="n">
        <v>37222.3431944444</v>
      </c>
      <c r="G142" s="140" t="n">
        <f aca="false">SUMPRODUCT(M136:M142*J136:J142)/SUM(M136:M142)</f>
        <v>28.0919607843137</v>
      </c>
      <c r="H142" s="139" t="s">
        <v>16</v>
      </c>
      <c r="I142" s="122" t="s">
        <v>57</v>
      </c>
      <c r="J142" s="134" t="n">
        <f aca="false">IF(B142&gt;0,AVERAGE(B142:C142),"")</f>
        <v>26.3</v>
      </c>
      <c r="K142" s="121" t="n">
        <f aca="false">IF(ABS($L$1-F142)&lt;$N$1,0,1)</f>
        <v>1</v>
      </c>
      <c r="M142" s="121" t="n">
        <v>1024</v>
      </c>
    </row>
    <row r="143" customFormat="false" ht="13.5" hidden="false" customHeight="false" outlineLevel="0" collapsed="false">
      <c r="H143" s="139"/>
    </row>
    <row r="144" customFormat="false" ht="13.5" hidden="false" customHeight="false" outlineLevel="0" collapsed="false">
      <c r="A144" s="121" t="n">
        <v>62221</v>
      </c>
      <c r="B144" s="131" t="n">
        <v>28.05</v>
      </c>
      <c r="C144" s="131" t="n">
        <v>28.55</v>
      </c>
      <c r="E144" s="121" t="n">
        <v>1006870452377</v>
      </c>
      <c r="F144" s="132" t="n">
        <v>37222.3432060185</v>
      </c>
      <c r="G144" s="138" t="s">
        <v>34</v>
      </c>
      <c r="H144" s="139" t="s">
        <v>16</v>
      </c>
      <c r="I144" s="122" t="s">
        <v>51</v>
      </c>
      <c r="J144" s="134" t="n">
        <f aca="false">IF(B144&gt;0,AVERAGE(B144:C144),"")</f>
        <v>28.3</v>
      </c>
      <c r="K144" s="121" t="n">
        <f aca="false">IF(ABS($L$1-F144)&lt;$N$1,0,1)</f>
        <v>1</v>
      </c>
      <c r="M144" s="121" t="n">
        <v>672</v>
      </c>
    </row>
    <row r="145" customFormat="false" ht="13.5" hidden="false" customHeight="false" outlineLevel="0" collapsed="false">
      <c r="A145" s="121" t="n">
        <v>62223</v>
      </c>
      <c r="B145" s="131" t="n">
        <v>26.5</v>
      </c>
      <c r="C145" s="131" t="n">
        <v>27</v>
      </c>
      <c r="E145" s="121" t="n">
        <v>1006870453194</v>
      </c>
      <c r="F145" s="132" t="n">
        <v>37222.3432060185</v>
      </c>
      <c r="H145" s="139" t="s">
        <v>16</v>
      </c>
      <c r="I145" s="122" t="s">
        <v>52</v>
      </c>
      <c r="J145" s="134" t="n">
        <f aca="false">IF(B145&gt;0,AVERAGE(B145:C145),"")</f>
        <v>26.75</v>
      </c>
      <c r="K145" s="121" t="n">
        <f aca="false">IF(ABS($L$1-F145)&lt;$N$1,0,1)</f>
        <v>1</v>
      </c>
      <c r="M145" s="121" t="n">
        <v>688</v>
      </c>
    </row>
    <row r="146" customFormat="false" ht="13.5" hidden="false" customHeight="false" outlineLevel="0" collapsed="false">
      <c r="A146" s="121" t="n">
        <v>62225</v>
      </c>
      <c r="B146" s="131" t="n">
        <v>29.25</v>
      </c>
      <c r="C146" s="131" t="n">
        <v>29.75</v>
      </c>
      <c r="E146" s="121" t="n">
        <v>1006870453659</v>
      </c>
      <c r="F146" s="132" t="n">
        <v>37222.3432175926</v>
      </c>
      <c r="H146" s="139" t="s">
        <v>16</v>
      </c>
      <c r="I146" s="122" t="s">
        <v>53</v>
      </c>
      <c r="J146" s="134" t="n">
        <f aca="false">IF(B146&gt;0,AVERAGE(B146:C146),"")</f>
        <v>29.5</v>
      </c>
      <c r="K146" s="121" t="n">
        <f aca="false">IF(ABS($L$1-F146)&lt;$N$1,0,1)</f>
        <v>1</v>
      </c>
      <c r="M146" s="121" t="n">
        <v>336</v>
      </c>
    </row>
    <row r="147" customFormat="false" ht="13.5" hidden="false" customHeight="false" outlineLevel="0" collapsed="false">
      <c r="A147" s="121" t="n">
        <v>62227</v>
      </c>
      <c r="B147" s="131" t="n">
        <v>32.8</v>
      </c>
      <c r="C147" s="131" t="n">
        <v>33.3</v>
      </c>
      <c r="E147" s="121" t="n">
        <v>1006870454081</v>
      </c>
      <c r="F147" s="132" t="n">
        <v>37222.3432291667</v>
      </c>
      <c r="H147" s="139" t="s">
        <v>16</v>
      </c>
      <c r="I147" s="122" t="s">
        <v>54</v>
      </c>
      <c r="J147" s="134" t="n">
        <f aca="false">IF(B147&gt;0,AVERAGE(B147:C147),"")</f>
        <v>33.05</v>
      </c>
      <c r="K147" s="121" t="n">
        <f aca="false">IF(ABS($L$1-F147)&lt;$N$1,0,1)</f>
        <v>1</v>
      </c>
      <c r="M147" s="121" t="n">
        <v>336</v>
      </c>
    </row>
    <row r="148" customFormat="false" ht="13.5" hidden="false" customHeight="false" outlineLevel="0" collapsed="false">
      <c r="A148" s="121" t="n">
        <v>56341</v>
      </c>
      <c r="B148" s="131" t="n">
        <v>41.6</v>
      </c>
      <c r="C148" s="131" t="n">
        <v>42.1</v>
      </c>
      <c r="E148" s="121" t="n">
        <v>1006870454575</v>
      </c>
      <c r="F148" s="132" t="n">
        <v>37222.3432407407</v>
      </c>
      <c r="H148" s="139" t="s">
        <v>16</v>
      </c>
      <c r="I148" s="122" t="s">
        <v>55</v>
      </c>
      <c r="J148" s="134" t="n">
        <f aca="false">IF(B148&gt;0,AVERAGE(B148:C148),"")</f>
        <v>41.85</v>
      </c>
      <c r="K148" s="121" t="n">
        <f aca="false">IF(ABS($L$1-F148)&lt;$N$1,0,1)</f>
        <v>1</v>
      </c>
      <c r="M148" s="121" t="n">
        <v>688</v>
      </c>
    </row>
    <row r="149" customFormat="false" ht="13.5" hidden="false" customHeight="false" outlineLevel="0" collapsed="false">
      <c r="A149" s="121" t="n">
        <v>62229</v>
      </c>
      <c r="B149" s="131" t="n">
        <v>30</v>
      </c>
      <c r="C149" s="131" t="n">
        <v>30.5</v>
      </c>
      <c r="E149" s="121" t="n">
        <v>1006870455047</v>
      </c>
      <c r="F149" s="132" t="n">
        <v>37222.3432638889</v>
      </c>
      <c r="H149" s="139" t="s">
        <v>16</v>
      </c>
      <c r="I149" s="122" t="s">
        <v>56</v>
      </c>
      <c r="J149" s="134" t="n">
        <f aca="false">IF(B149&gt;0,AVERAGE(B149:C149),"")</f>
        <v>30.25</v>
      </c>
      <c r="K149" s="121" t="n">
        <f aca="false">IF(ABS($L$1-F149)&lt;$N$1,0,1)</f>
        <v>1</v>
      </c>
      <c r="M149" s="121" t="n">
        <v>336</v>
      </c>
    </row>
    <row r="150" customFormat="false" ht="14.25" hidden="false" customHeight="false" outlineLevel="0" collapsed="false">
      <c r="A150" s="121" t="n">
        <v>62231</v>
      </c>
      <c r="B150" s="131" t="n">
        <v>28.3</v>
      </c>
      <c r="C150" s="131" t="n">
        <v>28.8</v>
      </c>
      <c r="E150" s="121" t="n">
        <v>1006870455532</v>
      </c>
      <c r="F150" s="132" t="n">
        <v>37222.3432638889</v>
      </c>
      <c r="G150" s="140" t="n">
        <f aca="false">SUMPRODUCT(M144:M150*J144:J150)/SUM(M144:M150)</f>
        <v>31.036862745098</v>
      </c>
      <c r="H150" s="139" t="s">
        <v>16</v>
      </c>
      <c r="I150" s="122" t="s">
        <v>57</v>
      </c>
      <c r="J150" s="134" t="n">
        <f aca="false">IF(B150&gt;0,AVERAGE(B150:C150),"")</f>
        <v>28.55</v>
      </c>
      <c r="K150" s="121" t="n">
        <f aca="false">IF(ABS($L$1-F150)&lt;$N$1,0,1)</f>
        <v>1</v>
      </c>
      <c r="M150" s="121" t="n">
        <v>1024</v>
      </c>
    </row>
    <row r="151" customFormat="false" ht="13.5" hidden="false" customHeight="false" outlineLevel="0" collapsed="false">
      <c r="H151" s="139"/>
    </row>
    <row r="152" customFormat="false" ht="13.5" hidden="false" customHeight="false" outlineLevel="0" collapsed="false">
      <c r="A152" s="121" t="n">
        <v>58992</v>
      </c>
      <c r="B152" s="121" t="n">
        <v>30.95</v>
      </c>
      <c r="C152" s="121" t="n">
        <v>31.95</v>
      </c>
      <c r="E152" s="121" t="n">
        <v>1006870456049</v>
      </c>
      <c r="F152" s="132" t="n">
        <v>37222.343275463</v>
      </c>
      <c r="G152" s="138" t="s">
        <v>58</v>
      </c>
      <c r="H152" s="139" t="s">
        <v>16</v>
      </c>
      <c r="J152" s="134" t="n">
        <f aca="false">IF(B152&gt;0,AVERAGE(B152:C152),"")</f>
        <v>31.45</v>
      </c>
      <c r="K152" s="121" t="n">
        <f aca="false">IF(ABS($L$1-F152)&lt;$N$1,0,1)</f>
        <v>1</v>
      </c>
    </row>
    <row r="153" customFormat="false" ht="14.25" hidden="false" customHeight="false" outlineLevel="0" collapsed="false">
      <c r="A153" s="121" t="n">
        <v>58994</v>
      </c>
      <c r="B153" s="121" t="n">
        <v>31.65</v>
      </c>
      <c r="C153" s="121" t="n">
        <v>32.65</v>
      </c>
      <c r="E153" s="121" t="n">
        <v>1006870456560</v>
      </c>
      <c r="F153" s="132" t="n">
        <v>37222.343275463</v>
      </c>
      <c r="G153" s="138" t="s">
        <v>59</v>
      </c>
      <c r="H153" s="143" t="s">
        <v>16</v>
      </c>
      <c r="J153" s="134" t="n">
        <f aca="false">IF(B153&gt;0,AVERAGE(B153:C153),"")</f>
        <v>32.15</v>
      </c>
      <c r="K153" s="121" t="n">
        <f aca="false">IF(ABS($L$1-F153)&lt;$N$1,0,1)</f>
        <v>1</v>
      </c>
    </row>
    <row r="154" customFormat="false" ht="13.5" hidden="false" customHeight="false" outlineLevel="0" collapsed="false">
      <c r="A154" s="121" t="n">
        <v>56802</v>
      </c>
      <c r="B154" s="131"/>
      <c r="C154" s="131"/>
      <c r="E154" s="121" t="n">
        <v>1006790461372</v>
      </c>
      <c r="F154" s="132"/>
      <c r="H154" s="137" t="s">
        <v>14</v>
      </c>
      <c r="I154" s="135" t="s">
        <v>49</v>
      </c>
      <c r="J154" s="134" t="str">
        <f aca="false">IF(B154&gt;0,AVERAGE(B154:C154),"")</f>
        <v/>
      </c>
      <c r="K154" s="121" t="n">
        <f aca="false">IF(ABS($L$1-F154)&lt;$N$1,0,1)</f>
        <v>1</v>
      </c>
    </row>
    <row r="155" customFormat="false" ht="13.5" hidden="false" customHeight="false" outlineLevel="0" collapsed="false">
      <c r="B155" s="131"/>
      <c r="C155" s="131"/>
      <c r="F155" s="132"/>
      <c r="H155" s="139"/>
      <c r="J155" s="134"/>
    </row>
    <row r="156" customFormat="false" ht="13.5" hidden="false" customHeight="false" outlineLevel="0" collapsed="false">
      <c r="A156" s="121" t="n">
        <v>51062</v>
      </c>
      <c r="B156" s="131"/>
      <c r="C156" s="131"/>
      <c r="E156" s="121" t="n">
        <v>1006803439902</v>
      </c>
      <c r="F156" s="132"/>
      <c r="G156" s="138" t="s">
        <v>50</v>
      </c>
      <c r="H156" s="139" t="s">
        <v>14</v>
      </c>
      <c r="I156" s="122" t="s">
        <v>51</v>
      </c>
      <c r="J156" s="134" t="str">
        <f aca="false">IF(B156&gt;0,AVERAGE(B156:C156),"")</f>
        <v/>
      </c>
      <c r="K156" s="121" t="n">
        <f aca="false">IF(ABS($L$1-F156)&lt;$N$1,0,1)</f>
        <v>1</v>
      </c>
      <c r="L156" s="121" t="n">
        <f aca="false">IF(ABS($L$1-F156)&lt;$O$1,0,1)</f>
        <v>1</v>
      </c>
      <c r="M156" s="121" t="n">
        <v>672</v>
      </c>
    </row>
    <row r="157" customFormat="false" ht="13.5" hidden="false" customHeight="false" outlineLevel="0" collapsed="false">
      <c r="A157" s="121" t="n">
        <v>51068</v>
      </c>
      <c r="B157" s="131"/>
      <c r="C157" s="131"/>
      <c r="E157" s="121" t="n">
        <v>1006803440298</v>
      </c>
      <c r="F157" s="132"/>
      <c r="H157" s="139" t="s">
        <v>14</v>
      </c>
      <c r="I157" s="122" t="s">
        <v>52</v>
      </c>
      <c r="J157" s="134" t="str">
        <f aca="false">IF(B157&gt;0,AVERAGE(B157:C157),"")</f>
        <v/>
      </c>
      <c r="K157" s="121" t="n">
        <f aca="false">IF(ABS($L$1-F157)&lt;$N$1,0,1)</f>
        <v>1</v>
      </c>
      <c r="L157" s="121" t="n">
        <f aca="false">IF(ABS($L$1-F157)&lt;$O$1,0,1)</f>
        <v>1</v>
      </c>
      <c r="M157" s="121" t="n">
        <v>688</v>
      </c>
    </row>
    <row r="158" customFormat="false" ht="13.5" hidden="false" customHeight="false" outlineLevel="0" collapsed="false">
      <c r="A158" s="121" t="n">
        <v>51074</v>
      </c>
      <c r="B158" s="131"/>
      <c r="C158" s="131"/>
      <c r="E158" s="121" t="n">
        <v>1006803440756</v>
      </c>
      <c r="F158" s="132"/>
      <c r="H158" s="139" t="s">
        <v>14</v>
      </c>
      <c r="I158" s="122" t="s">
        <v>53</v>
      </c>
      <c r="J158" s="134" t="str">
        <f aca="false">IF(B158&gt;0,AVERAGE(B158:C158),"")</f>
        <v/>
      </c>
      <c r="K158" s="121" t="n">
        <f aca="false">IF(ABS($L$1-F158)&lt;$N$1,0,1)</f>
        <v>1</v>
      </c>
      <c r="L158" s="121" t="n">
        <f aca="false">IF(ABS($L$1-F158)&lt;$O$1,0,1)</f>
        <v>1</v>
      </c>
      <c r="M158" s="121" t="n">
        <v>352</v>
      </c>
    </row>
    <row r="159" customFormat="false" ht="13.5" hidden="false" customHeight="false" outlineLevel="0" collapsed="false">
      <c r="A159" s="121" t="n">
        <v>51078</v>
      </c>
      <c r="B159" s="131"/>
      <c r="C159" s="131"/>
      <c r="E159" s="121" t="n">
        <v>1006803441211</v>
      </c>
      <c r="F159" s="132"/>
      <c r="H159" s="139" t="s">
        <v>14</v>
      </c>
      <c r="I159" s="122" t="s">
        <v>54</v>
      </c>
      <c r="J159" s="134" t="str">
        <f aca="false">IF(B159&gt;0,AVERAGE(B159:C159),"")</f>
        <v/>
      </c>
      <c r="K159" s="121" t="n">
        <f aca="false">IF(ABS($L$1-F159)&lt;$N$1,0,1)</f>
        <v>1</v>
      </c>
      <c r="L159" s="121" t="n">
        <f aca="false">IF(ABS($L$1-F159)&lt;$O$1,0,1)</f>
        <v>1</v>
      </c>
      <c r="M159" s="121" t="n">
        <v>320</v>
      </c>
    </row>
    <row r="160" customFormat="false" ht="13.5" hidden="false" customHeight="false" outlineLevel="0" collapsed="false">
      <c r="A160" s="121" t="n">
        <v>51084</v>
      </c>
      <c r="B160" s="131"/>
      <c r="C160" s="131"/>
      <c r="E160" s="121" t="n">
        <v>1006803441837</v>
      </c>
      <c r="F160" s="132"/>
      <c r="H160" s="139" t="s">
        <v>14</v>
      </c>
      <c r="I160" s="122" t="s">
        <v>55</v>
      </c>
      <c r="J160" s="134" t="str">
        <f aca="false">IF(B160&gt;0,AVERAGE(B160:C160),"")</f>
        <v/>
      </c>
      <c r="K160" s="121" t="n">
        <f aca="false">IF(ABS($L$1-F160)&lt;$N$1,0,1)</f>
        <v>1</v>
      </c>
      <c r="L160" s="121" t="n">
        <f aca="false">IF(ABS($L$1-F160)&lt;$O$1,0,1)</f>
        <v>1</v>
      </c>
      <c r="M160" s="121" t="n">
        <v>704</v>
      </c>
    </row>
    <row r="161" customFormat="false" ht="13.5" hidden="false" customHeight="false" outlineLevel="0" collapsed="false">
      <c r="A161" s="121" t="n">
        <v>51100</v>
      </c>
      <c r="B161" s="131"/>
      <c r="C161" s="131"/>
      <c r="E161" s="121" t="n">
        <v>1006803442311</v>
      </c>
      <c r="F161" s="132"/>
      <c r="H161" s="139" t="s">
        <v>14</v>
      </c>
      <c r="I161" s="122" t="s">
        <v>56</v>
      </c>
      <c r="J161" s="134" t="str">
        <f aca="false">IF(B161&gt;0,AVERAGE(B161:C161),"")</f>
        <v/>
      </c>
      <c r="K161" s="121" t="n">
        <f aca="false">IF(ABS($L$1-F161)&lt;$N$1,0,1)</f>
        <v>1</v>
      </c>
      <c r="L161" s="121" t="n">
        <f aca="false">IF(ABS($L$1-F161)&lt;$O$1,0,1)</f>
        <v>1</v>
      </c>
      <c r="M161" s="121" t="n">
        <v>320</v>
      </c>
    </row>
    <row r="162" customFormat="false" ht="14.25" hidden="false" customHeight="false" outlineLevel="0" collapsed="false">
      <c r="A162" s="121" t="n">
        <v>51102</v>
      </c>
      <c r="B162" s="131"/>
      <c r="C162" s="131"/>
      <c r="E162" s="121" t="n">
        <v>1006803442812</v>
      </c>
      <c r="F162" s="132"/>
      <c r="G162" s="140" t="e">
        <f aca="false">SUMPRODUCT(M156:M162*J156:J162)/SUM(M156:M162)</f>
        <v>#VALUE!</v>
      </c>
      <c r="H162" s="139" t="s">
        <v>14</v>
      </c>
      <c r="I162" s="122" t="s">
        <v>57</v>
      </c>
      <c r="J162" s="134" t="str">
        <f aca="false">IF(B162&gt;0,AVERAGE(B162:C162),"")</f>
        <v/>
      </c>
      <c r="K162" s="121" t="n">
        <f aca="false">IF(ABS($L$1-F162)&lt;$N$1,0,1)</f>
        <v>1</v>
      </c>
      <c r="L162" s="121" t="n">
        <f aca="false">IF(ABS($L$1-F162)&lt;$O$1,0,1)</f>
        <v>1</v>
      </c>
      <c r="M162" s="121" t="n">
        <v>1024</v>
      </c>
    </row>
    <row r="163" customFormat="false" ht="13.5" hidden="false" customHeight="false" outlineLevel="0" collapsed="false">
      <c r="B163" s="131"/>
      <c r="C163" s="131"/>
      <c r="H163" s="139"/>
      <c r="J163" s="134"/>
    </row>
    <row r="164" customFormat="false" ht="13.5" hidden="false" customHeight="false" outlineLevel="0" collapsed="false">
      <c r="A164" s="121" t="n">
        <v>51112</v>
      </c>
      <c r="B164" s="131"/>
      <c r="C164" s="131"/>
      <c r="E164" s="121" t="n">
        <v>1006802762922</v>
      </c>
      <c r="F164" s="132"/>
      <c r="G164" s="138" t="s">
        <v>61</v>
      </c>
      <c r="H164" s="139" t="s">
        <v>14</v>
      </c>
      <c r="I164" s="122" t="s">
        <v>51</v>
      </c>
      <c r="J164" s="134" t="str">
        <f aca="false">IF(B164&gt;0,AVERAGE(B164:C164),"")</f>
        <v/>
      </c>
      <c r="K164" s="121" t="n">
        <f aca="false">IF(ABS($L$1-F164)&lt;$N$1,0,1)</f>
        <v>1</v>
      </c>
      <c r="L164" s="121" t="n">
        <f aca="false">IF(ABS($L$1-F164)&lt;$O$1,0,1)</f>
        <v>1</v>
      </c>
      <c r="M164" s="121" t="n">
        <v>672</v>
      </c>
    </row>
    <row r="165" customFormat="false" ht="13.5" hidden="false" customHeight="false" outlineLevel="0" collapsed="false">
      <c r="A165" s="121" t="n">
        <v>51114</v>
      </c>
      <c r="B165" s="131"/>
      <c r="C165" s="131"/>
      <c r="E165" s="121" t="n">
        <v>1006802763548</v>
      </c>
      <c r="F165" s="132"/>
      <c r="H165" s="139" t="s">
        <v>14</v>
      </c>
      <c r="I165" s="122" t="s">
        <v>52</v>
      </c>
      <c r="J165" s="134" t="str">
        <f aca="false">IF(B165&gt;0,AVERAGE(B165:C165),"")</f>
        <v/>
      </c>
      <c r="K165" s="121" t="n">
        <f aca="false">IF(ABS($L$1-F165)&lt;$N$1,0,1)</f>
        <v>1</v>
      </c>
      <c r="L165" s="121" t="n">
        <f aca="false">IF(ABS($L$1-F165)&lt;$O$1,0,1)</f>
        <v>1</v>
      </c>
      <c r="M165" s="121" t="n">
        <v>688</v>
      </c>
    </row>
    <row r="166" customFormat="false" ht="13.5" hidden="false" customHeight="false" outlineLevel="0" collapsed="false">
      <c r="A166" s="121" t="n">
        <v>51116</v>
      </c>
      <c r="B166" s="131"/>
      <c r="C166" s="131"/>
      <c r="E166" s="121" t="n">
        <v>1006802764077</v>
      </c>
      <c r="F166" s="132"/>
      <c r="H166" s="139" t="s">
        <v>14</v>
      </c>
      <c r="I166" s="122" t="s">
        <v>53</v>
      </c>
      <c r="J166" s="134" t="str">
        <f aca="false">IF(B166&gt;0,AVERAGE(B166:C166),"")</f>
        <v/>
      </c>
      <c r="K166" s="121" t="n">
        <f aca="false">IF(ABS($L$1-F166)&lt;$N$1,0,1)</f>
        <v>1</v>
      </c>
      <c r="L166" s="121" t="n">
        <f aca="false">IF(ABS($L$1-F166)&lt;$O$1,0,1)</f>
        <v>1</v>
      </c>
      <c r="M166" s="121" t="n">
        <v>336</v>
      </c>
    </row>
    <row r="167" customFormat="false" ht="13.5" hidden="false" customHeight="false" outlineLevel="0" collapsed="false">
      <c r="A167" s="121" t="n">
        <v>51118</v>
      </c>
      <c r="B167" s="131"/>
      <c r="C167" s="131"/>
      <c r="E167" s="121" t="n">
        <v>1006802764585</v>
      </c>
      <c r="F167" s="132"/>
      <c r="H167" s="139" t="s">
        <v>14</v>
      </c>
      <c r="I167" s="122" t="s">
        <v>54</v>
      </c>
      <c r="J167" s="134" t="str">
        <f aca="false">IF(B167&gt;0,AVERAGE(B167:C167),"")</f>
        <v/>
      </c>
      <c r="K167" s="121" t="n">
        <f aca="false">IF(ABS($L$1-F167)&lt;$N$1,0,1)</f>
        <v>1</v>
      </c>
      <c r="L167" s="121" t="n">
        <f aca="false">IF(ABS($L$1-F167)&lt;$O$1,0,1)</f>
        <v>1</v>
      </c>
      <c r="M167" s="121" t="n">
        <v>336</v>
      </c>
    </row>
    <row r="168" customFormat="false" ht="13.5" hidden="false" customHeight="false" outlineLevel="0" collapsed="false">
      <c r="A168" s="121" t="n">
        <v>51122</v>
      </c>
      <c r="B168" s="131"/>
      <c r="C168" s="131"/>
      <c r="E168" s="121" t="n">
        <v>1006802765046</v>
      </c>
      <c r="F168" s="132"/>
      <c r="H168" s="139" t="s">
        <v>14</v>
      </c>
      <c r="I168" s="122" t="s">
        <v>55</v>
      </c>
      <c r="J168" s="134" t="str">
        <f aca="false">IF(B168&gt;0,AVERAGE(B168:C168),"")</f>
        <v/>
      </c>
      <c r="K168" s="121" t="n">
        <f aca="false">IF(ABS($L$1-F168)&lt;$N$1,0,1)</f>
        <v>1</v>
      </c>
      <c r="L168" s="121" t="n">
        <f aca="false">IF(ABS($L$1-F168)&lt;$O$1,0,1)</f>
        <v>1</v>
      </c>
      <c r="M168" s="121" t="n">
        <v>688</v>
      </c>
    </row>
    <row r="169" customFormat="false" ht="13.5" hidden="false" customHeight="false" outlineLevel="0" collapsed="false">
      <c r="A169" s="121" t="n">
        <v>51126</v>
      </c>
      <c r="B169" s="131"/>
      <c r="C169" s="131"/>
      <c r="E169" s="121" t="n">
        <v>1006802765880</v>
      </c>
      <c r="F169" s="132"/>
      <c r="H169" s="139" t="s">
        <v>14</v>
      </c>
      <c r="I169" s="122" t="s">
        <v>56</v>
      </c>
      <c r="J169" s="134" t="str">
        <f aca="false">IF(B169&gt;0,AVERAGE(B169:C169),"")</f>
        <v/>
      </c>
      <c r="K169" s="121" t="n">
        <f aca="false">IF(ABS($L$1-F169)&lt;$N$1,0,1)</f>
        <v>1</v>
      </c>
      <c r="L169" s="121" t="n">
        <f aca="false">IF(ABS($L$1-F169)&lt;$O$1,0,1)</f>
        <v>1</v>
      </c>
      <c r="M169" s="121" t="n">
        <v>336</v>
      </c>
    </row>
    <row r="170" customFormat="false" ht="14.25" hidden="false" customHeight="false" outlineLevel="0" collapsed="false">
      <c r="A170" s="121" t="n">
        <v>51128</v>
      </c>
      <c r="B170" s="131"/>
      <c r="C170" s="131"/>
      <c r="E170" s="121" t="n">
        <v>1006802766431</v>
      </c>
      <c r="F170" s="132"/>
      <c r="G170" s="140" t="e">
        <f aca="false">SUMPRODUCT(M164:M170*J164:J170)/SUM(M164:M170)</f>
        <v>#VALUE!</v>
      </c>
      <c r="H170" s="139" t="s">
        <v>14</v>
      </c>
      <c r="I170" s="122" t="s">
        <v>57</v>
      </c>
      <c r="J170" s="134" t="str">
        <f aca="false">IF(B170&gt;0,AVERAGE(B170:C170),"")</f>
        <v/>
      </c>
      <c r="K170" s="121" t="n">
        <f aca="false">IF(ABS($L$1-F170)&lt;$N$1,0,1)</f>
        <v>1</v>
      </c>
      <c r="L170" s="121" t="n">
        <f aca="false">IF(ABS($L$1-F170)&lt;$O$1,0,1)</f>
        <v>1</v>
      </c>
      <c r="M170" s="121" t="n">
        <v>1024</v>
      </c>
    </row>
    <row r="171" customFormat="false" ht="13.5" hidden="false" customHeight="false" outlineLevel="0" collapsed="false">
      <c r="B171" s="131"/>
      <c r="C171" s="131"/>
      <c r="H171" s="139"/>
      <c r="J171" s="134"/>
    </row>
    <row r="172" customFormat="false" ht="13.5" hidden="false" customHeight="false" outlineLevel="0" collapsed="false">
      <c r="A172" s="121" t="n">
        <v>57796</v>
      </c>
      <c r="B172" s="131"/>
      <c r="C172" s="131"/>
      <c r="E172" s="121" t="n">
        <v>1006790447073</v>
      </c>
      <c r="F172" s="132"/>
      <c r="H172" s="139" t="s">
        <v>14</v>
      </c>
      <c r="I172" s="122" t="s">
        <v>62</v>
      </c>
      <c r="J172" s="134" t="str">
        <f aca="false">IF(B172&gt;0,AVERAGE(B172:C172),"")</f>
        <v/>
      </c>
      <c r="K172" s="121" t="n">
        <f aca="false">IF(ABS($L$1-F172)&lt;$N$1,0,1)</f>
        <v>1</v>
      </c>
    </row>
    <row r="173" customFormat="false" ht="14.25" hidden="false" customHeight="false" outlineLevel="0" collapsed="false">
      <c r="A173" s="121" t="n">
        <v>57914</v>
      </c>
      <c r="B173" s="131"/>
      <c r="C173" s="131"/>
      <c r="E173" s="121" t="n">
        <v>1002736777922</v>
      </c>
      <c r="F173" s="132"/>
      <c r="H173" s="143" t="s">
        <v>14</v>
      </c>
      <c r="I173" s="122" t="s">
        <v>63</v>
      </c>
      <c r="J173" s="134" t="str">
        <f aca="false">IF(B173&gt;0,AVERAGE(B173:C173),"")</f>
        <v/>
      </c>
      <c r="K173" s="121" t="n">
        <f aca="false">IF(ABS($L$1-F173)&lt;$N$1,0,1)</f>
        <v>1</v>
      </c>
    </row>
    <row r="174" customFormat="false" ht="13.5" hidden="false" customHeight="false" outlineLevel="0" collapsed="false">
      <c r="A174" s="121" t="n">
        <v>40515</v>
      </c>
      <c r="B174" s="131"/>
      <c r="C174" s="131"/>
      <c r="E174" s="121" t="n">
        <v>1006791962308</v>
      </c>
      <c r="F174" s="132"/>
      <c r="H174" s="144" t="s">
        <v>64</v>
      </c>
      <c r="I174" s="122" t="s">
        <v>49</v>
      </c>
      <c r="J174" s="134" t="str">
        <f aca="false">IF(B174&gt;0,AVERAGE(B174:C174),"")</f>
        <v/>
      </c>
      <c r="K174" s="121" t="n">
        <f aca="false">IF(ABS($L$1-F174)&lt;$N$1,0,1)</f>
        <v>1</v>
      </c>
    </row>
    <row r="175" customFormat="false" ht="13.5" hidden="false" customHeight="false" outlineLevel="0" collapsed="false">
      <c r="A175" s="121" t="n">
        <v>30188</v>
      </c>
      <c r="B175" s="131"/>
      <c r="C175" s="131"/>
      <c r="E175" s="121" t="n">
        <v>1006803716901</v>
      </c>
      <c r="F175" s="132"/>
      <c r="G175" s="138" t="s">
        <v>50</v>
      </c>
      <c r="H175" s="144" t="s">
        <v>64</v>
      </c>
      <c r="I175" s="122" t="s">
        <v>65</v>
      </c>
      <c r="J175" s="134" t="str">
        <f aca="false">IF(B175&gt;0,AVERAGE(B175:C175),"")</f>
        <v/>
      </c>
      <c r="K175" s="121" t="n">
        <f aca="false">IF(ABS($L$1-F175)&lt;$N$1,0,1)</f>
        <v>1</v>
      </c>
      <c r="M175" s="121" t="n">
        <v>672</v>
      </c>
    </row>
    <row r="176" customFormat="false" ht="13.5" hidden="false" customHeight="false" outlineLevel="0" collapsed="false">
      <c r="A176" s="121" t="n">
        <v>30190</v>
      </c>
      <c r="B176" s="131" t="n">
        <v>30.1</v>
      </c>
      <c r="C176" s="131" t="n">
        <v>30.7</v>
      </c>
      <c r="E176" s="121" t="n">
        <v>1006870135035</v>
      </c>
      <c r="F176" s="132" t="n">
        <v>37222.339525463</v>
      </c>
      <c r="H176" s="144" t="s">
        <v>64</v>
      </c>
      <c r="I176" s="122" t="s">
        <v>66</v>
      </c>
      <c r="J176" s="134" t="n">
        <f aca="false">IF(B176&gt;0,AVERAGE(B176:C176),"")</f>
        <v>30.4</v>
      </c>
      <c r="K176" s="121" t="n">
        <f aca="false">IF(ABS($L$1-F176)&lt;$N$1,0,1)</f>
        <v>1</v>
      </c>
      <c r="M176" s="121" t="n">
        <v>688</v>
      </c>
    </row>
    <row r="177" customFormat="false" ht="13.5" hidden="false" customHeight="false" outlineLevel="0" collapsed="false">
      <c r="A177" s="121" t="n">
        <v>30192</v>
      </c>
      <c r="B177" s="131"/>
      <c r="C177" s="131"/>
      <c r="E177" s="121" t="n">
        <v>1006792310195</v>
      </c>
      <c r="F177" s="132"/>
      <c r="H177" s="144" t="s">
        <v>64</v>
      </c>
      <c r="I177" s="145" t="s">
        <v>67</v>
      </c>
      <c r="J177" s="134" t="str">
        <f aca="false">IF(B177&gt;0,AVERAGE(B177:C177),"")</f>
        <v/>
      </c>
      <c r="K177" s="121" t="n">
        <f aca="false">IF(ABS($L$1-F177)&lt;$N$1,0,1)</f>
        <v>1</v>
      </c>
      <c r="M177" s="121" t="n">
        <v>352</v>
      </c>
    </row>
    <row r="178" customFormat="false" ht="13.5" hidden="false" customHeight="false" outlineLevel="0" collapsed="false">
      <c r="A178" s="121" t="n">
        <v>30193</v>
      </c>
      <c r="B178" s="131" t="n">
        <v>40.9</v>
      </c>
      <c r="C178" s="131" t="n">
        <v>41.5</v>
      </c>
      <c r="E178" s="121" t="n">
        <v>1006870474199</v>
      </c>
      <c r="F178" s="132" t="n">
        <v>37222.3434606481</v>
      </c>
      <c r="H178" s="144" t="s">
        <v>64</v>
      </c>
      <c r="I178" s="145" t="s">
        <v>68</v>
      </c>
      <c r="J178" s="134" t="n">
        <f aca="false">IF(B178&gt;0,AVERAGE(B178:C178),"")</f>
        <v>41.2</v>
      </c>
      <c r="K178" s="121" t="n">
        <f aca="false">IF(ABS($L$1-F178)&lt;$N$1,0,1)</f>
        <v>1</v>
      </c>
      <c r="M178" s="121" t="n">
        <v>320</v>
      </c>
    </row>
    <row r="179" customFormat="false" ht="13.5" hidden="false" customHeight="false" outlineLevel="0" collapsed="false">
      <c r="A179" s="121" t="n">
        <v>30194</v>
      </c>
      <c r="B179" s="131" t="n">
        <v>52.9</v>
      </c>
      <c r="C179" s="131" t="n">
        <v>53.6</v>
      </c>
      <c r="E179" s="121" t="n">
        <v>1006870476265</v>
      </c>
      <c r="F179" s="132" t="n">
        <v>37222.3434837963</v>
      </c>
      <c r="H179" s="144" t="s">
        <v>64</v>
      </c>
      <c r="I179" s="122" t="s">
        <v>69</v>
      </c>
      <c r="J179" s="134" t="n">
        <f aca="false">IF(B179&gt;0,AVERAGE(B179:C179),"")</f>
        <v>53.25</v>
      </c>
      <c r="K179" s="121" t="n">
        <f aca="false">IF(ABS($L$1-F179)&lt;$N$1,0,1)</f>
        <v>1</v>
      </c>
      <c r="M179" s="121" t="n">
        <v>704</v>
      </c>
    </row>
    <row r="180" customFormat="false" ht="13.5" hidden="false" customHeight="false" outlineLevel="0" collapsed="false">
      <c r="A180" s="121" t="n">
        <v>30195</v>
      </c>
      <c r="B180" s="131" t="n">
        <v>30.25</v>
      </c>
      <c r="C180" s="131" t="n">
        <v>30.85</v>
      </c>
      <c r="E180" s="121" t="n">
        <v>1006870478876</v>
      </c>
      <c r="F180" s="132" t="n">
        <v>37222.3435069444</v>
      </c>
      <c r="H180" s="144" t="s">
        <v>64</v>
      </c>
      <c r="I180" s="145" t="s">
        <v>70</v>
      </c>
      <c r="J180" s="134" t="n">
        <f aca="false">IF(B180&gt;0,AVERAGE(B180:C180),"")</f>
        <v>30.55</v>
      </c>
      <c r="K180" s="121" t="n">
        <f aca="false">IF(ABS($L$1-F180)&lt;$N$1,0,1)</f>
        <v>1</v>
      </c>
      <c r="M180" s="121" t="n">
        <v>320</v>
      </c>
    </row>
    <row r="181" customFormat="false" ht="14.25" hidden="false" customHeight="false" outlineLevel="0" collapsed="false">
      <c r="A181" s="121" t="n">
        <v>30196</v>
      </c>
      <c r="B181" s="131" t="n">
        <v>30.2</v>
      </c>
      <c r="C181" s="131" t="n">
        <v>30.8</v>
      </c>
      <c r="E181" s="121" t="n">
        <v>1006870479823</v>
      </c>
      <c r="F181" s="132" t="n">
        <v>37222.3435185185</v>
      </c>
      <c r="G181" s="140" t="e">
        <f aca="false">SUMPRODUCT(M175:M181*J175:J181)/SUM(M175:M181)</f>
        <v>#VALUE!</v>
      </c>
      <c r="H181" s="144" t="s">
        <v>64</v>
      </c>
      <c r="I181" s="122" t="s">
        <v>24</v>
      </c>
      <c r="J181" s="134" t="n">
        <f aca="false">IF(B181&gt;0,AVERAGE(B181:C181),"")</f>
        <v>30.5</v>
      </c>
      <c r="K181" s="121" t="n">
        <f aca="false">IF(ABS($L$1-F181)&lt;$N$1,0,1)</f>
        <v>1</v>
      </c>
      <c r="M181" s="121" t="n">
        <v>1024</v>
      </c>
    </row>
    <row r="182" customFormat="false" ht="13.5" hidden="false" customHeight="false" outlineLevel="0" collapsed="false">
      <c r="A182" s="121" t="n">
        <v>57240</v>
      </c>
      <c r="E182" s="121" t="n">
        <v>1004972798826</v>
      </c>
      <c r="F182" s="132"/>
      <c r="H182" s="144" t="s">
        <v>64</v>
      </c>
      <c r="I182" s="122" t="s">
        <v>71</v>
      </c>
      <c r="J182" s="134" t="str">
        <f aca="false">IF(B182&gt;0,AVERAGE(B182:C182),"")</f>
        <v/>
      </c>
      <c r="K182" s="121" t="n">
        <f aca="false">IF(ABS($L$1-F182)&lt;$N$1,0,1)</f>
        <v>1</v>
      </c>
    </row>
    <row r="183" customFormat="false" ht="13.5" hidden="false" customHeight="false" outlineLevel="0" collapsed="false">
      <c r="A183" s="121" t="n">
        <v>62841</v>
      </c>
      <c r="B183" s="131"/>
      <c r="C183" s="131"/>
      <c r="E183" s="121" t="n">
        <v>1006777647195</v>
      </c>
      <c r="F183" s="132"/>
      <c r="G183" s="138" t="s">
        <v>61</v>
      </c>
      <c r="H183" s="144" t="s">
        <v>64</v>
      </c>
      <c r="I183" s="122" t="s">
        <v>72</v>
      </c>
      <c r="J183" s="134" t="str">
        <f aca="false">IF(B183&gt;0,AVERAGE(B183:C183),"")</f>
        <v/>
      </c>
      <c r="K183" s="121" t="n">
        <f aca="false">IF(ABS($L$1-F183)&lt;$N$1,0,1)</f>
        <v>1</v>
      </c>
      <c r="M183" s="121" t="n">
        <v>672</v>
      </c>
    </row>
    <row r="184" customFormat="false" ht="13.5" hidden="false" customHeight="false" outlineLevel="0" collapsed="false">
      <c r="B184" s="131"/>
      <c r="C184" s="131"/>
      <c r="F184" s="132"/>
      <c r="H184" s="144" t="s">
        <v>64</v>
      </c>
      <c r="I184" s="122" t="s">
        <v>73</v>
      </c>
      <c r="J184" s="134" t="str">
        <f aca="false">IF(B184&gt;0,AVERAGE(B184:C184),"")</f>
        <v/>
      </c>
      <c r="K184" s="121" t="n">
        <f aca="false">IF(ABS($L$1-F184)&lt;$N$1,0,1)</f>
        <v>1</v>
      </c>
      <c r="M184" s="121" t="n">
        <v>688</v>
      </c>
    </row>
    <row r="185" customFormat="false" ht="13.5" hidden="false" customHeight="false" outlineLevel="0" collapsed="false">
      <c r="A185" s="121" t="n">
        <v>63602</v>
      </c>
      <c r="B185" s="131"/>
      <c r="C185" s="131"/>
      <c r="E185" s="121" t="n">
        <v>1006778125198</v>
      </c>
      <c r="F185" s="132"/>
      <c r="H185" s="144" t="s">
        <v>64</v>
      </c>
      <c r="I185" s="145" t="s">
        <v>74</v>
      </c>
      <c r="J185" s="134" t="str">
        <f aca="false">IF(B185&gt;0,AVERAGE(B185:C185),"")</f>
        <v/>
      </c>
      <c r="K185" s="121" t="n">
        <f aca="false">IF(ABS($L$1-F185)&lt;$N$1,0,1)</f>
        <v>1</v>
      </c>
      <c r="M185" s="121" t="n">
        <v>336</v>
      </c>
    </row>
    <row r="186" customFormat="false" ht="13.5" hidden="false" customHeight="false" outlineLevel="0" collapsed="false">
      <c r="A186" s="121" t="n">
        <v>60259</v>
      </c>
      <c r="B186" s="131"/>
      <c r="C186" s="131"/>
      <c r="E186" s="121" t="n">
        <v>1006778127854</v>
      </c>
      <c r="F186" s="132"/>
      <c r="H186" s="144" t="s">
        <v>64</v>
      </c>
      <c r="I186" s="145" t="s">
        <v>75</v>
      </c>
      <c r="J186" s="134" t="str">
        <f aca="false">IF(B186&gt;0,AVERAGE(B186:C186),"")</f>
        <v/>
      </c>
      <c r="K186" s="121" t="n">
        <f aca="false">IF(ABS($L$1-F186)&lt;$N$1,0,1)</f>
        <v>1</v>
      </c>
      <c r="M186" s="121" t="n">
        <v>336</v>
      </c>
    </row>
    <row r="187" customFormat="false" ht="13.5" hidden="false" customHeight="false" outlineLevel="0" collapsed="false">
      <c r="A187" s="121" t="n">
        <v>58334</v>
      </c>
      <c r="B187" s="131"/>
      <c r="C187" s="131"/>
      <c r="E187" s="121" t="n">
        <v>1006784350557</v>
      </c>
      <c r="F187" s="132"/>
      <c r="H187" s="144" t="s">
        <v>64</v>
      </c>
      <c r="I187" s="122" t="s">
        <v>76</v>
      </c>
      <c r="J187" s="134" t="str">
        <f aca="false">IF(B187&gt;0,AVERAGE(B187:C187),"")</f>
        <v/>
      </c>
      <c r="K187" s="121" t="n">
        <f aca="false">IF(ABS($L$1-F187)&lt;$N$1,0,1)</f>
        <v>1</v>
      </c>
      <c r="M187" s="121" t="n">
        <v>688</v>
      </c>
    </row>
    <row r="188" customFormat="false" ht="13.5" hidden="false" customHeight="false" outlineLevel="0" collapsed="false">
      <c r="B188" s="131"/>
      <c r="C188" s="131"/>
      <c r="F188" s="132"/>
      <c r="H188" s="144" t="s">
        <v>64</v>
      </c>
      <c r="I188" s="145" t="s">
        <v>77</v>
      </c>
      <c r="J188" s="134" t="str">
        <f aca="false">IF(B188&gt;0,AVERAGE(B188:C188),"")</f>
        <v/>
      </c>
      <c r="K188" s="121" t="n">
        <f aca="false">IF(ABS($L$1-F188)&lt;$N$1,0,1)</f>
        <v>1</v>
      </c>
      <c r="M188" s="121" t="n">
        <v>336</v>
      </c>
    </row>
    <row r="189" customFormat="false" ht="14.25" hidden="false" customHeight="false" outlineLevel="0" collapsed="false">
      <c r="B189" s="131"/>
      <c r="C189" s="131"/>
      <c r="F189" s="132"/>
      <c r="G189" s="140" t="e">
        <f aca="false">SUMPRODUCT(M183:M189*J183:J189)/SUM(M183:M189)</f>
        <v>#VALUE!</v>
      </c>
      <c r="H189" s="144" t="s">
        <v>64</v>
      </c>
      <c r="I189" s="122" t="s">
        <v>29</v>
      </c>
      <c r="J189" s="134" t="str">
        <f aca="false">IF(B189&gt;0,AVERAGE(B189:C189),"")</f>
        <v/>
      </c>
      <c r="K189" s="121" t="n">
        <f aca="false">IF(ABS($L$1-F189)&lt;$N$1,0,1)</f>
        <v>1</v>
      </c>
      <c r="M189" s="121" t="n">
        <v>1024</v>
      </c>
    </row>
    <row r="190" customFormat="false" ht="14.25" hidden="false" customHeight="false" outlineLevel="0" collapsed="false">
      <c r="A190" s="121" t="n">
        <v>57240</v>
      </c>
      <c r="B190" s="131"/>
      <c r="C190" s="131"/>
      <c r="F190" s="132"/>
      <c r="H190" s="144" t="s">
        <v>64</v>
      </c>
      <c r="I190" s="122" t="s">
        <v>78</v>
      </c>
      <c r="J190" s="134" t="str">
        <f aca="false">IF(B190&gt;0,AVERAGE(B190:C190),"")</f>
        <v/>
      </c>
      <c r="K190" s="121" t="n">
        <f aca="false">IF(ABS($L$1-F190)&lt;$N$1,0,1)</f>
        <v>1</v>
      </c>
    </row>
    <row r="191" customFormat="false" ht="13.5" hidden="false" customHeight="false" outlineLevel="0" collapsed="false">
      <c r="A191" s="121" t="n">
        <v>40517</v>
      </c>
      <c r="B191" s="131"/>
      <c r="C191" s="131"/>
      <c r="E191" s="121" t="n">
        <v>1006793689337</v>
      </c>
      <c r="F191" s="132"/>
      <c r="H191" s="146" t="s">
        <v>79</v>
      </c>
      <c r="I191" s="122" t="s">
        <v>49</v>
      </c>
      <c r="J191" s="134" t="str">
        <f aca="false">IF(B191&gt;0,AVERAGE(B191:C191),"")</f>
        <v/>
      </c>
      <c r="K191" s="121" t="n">
        <f aca="false">IF(ABS($L$1-F191)&lt;$N$1,0,1)</f>
        <v>1</v>
      </c>
    </row>
    <row r="192" customFormat="false" ht="13.5" hidden="false" customHeight="false" outlineLevel="0" collapsed="false">
      <c r="A192" s="121" t="n">
        <v>32219</v>
      </c>
      <c r="B192" s="131" t="n">
        <v>41</v>
      </c>
      <c r="C192" s="131" t="n">
        <v>41.5</v>
      </c>
      <c r="E192" s="121" t="n">
        <v>1006869948899</v>
      </c>
      <c r="F192" s="132" t="n">
        <v>37222.3373726852</v>
      </c>
      <c r="G192" s="138" t="s">
        <v>50</v>
      </c>
      <c r="H192" s="144" t="s">
        <v>79</v>
      </c>
      <c r="I192" s="122" t="s">
        <v>65</v>
      </c>
      <c r="J192" s="134" t="n">
        <f aca="false">IF(B192&gt;0,AVERAGE(B192:C192),"")</f>
        <v>41.25</v>
      </c>
      <c r="K192" s="121" t="n">
        <f aca="false">IF(ABS($L$1-F192)&lt;$N$1,0,1)</f>
        <v>1</v>
      </c>
      <c r="M192" s="121" t="n">
        <v>672</v>
      </c>
    </row>
    <row r="193" customFormat="false" ht="13.5" hidden="false" customHeight="false" outlineLevel="0" collapsed="false">
      <c r="A193" s="121" t="n">
        <v>32221</v>
      </c>
      <c r="B193" s="131" t="n">
        <v>37.55</v>
      </c>
      <c r="C193" s="131" t="n">
        <v>38.15</v>
      </c>
      <c r="E193" s="121" t="n">
        <v>1006870009185</v>
      </c>
      <c r="F193" s="132" t="n">
        <v>37222.3380671296</v>
      </c>
      <c r="H193" s="144" t="s">
        <v>79</v>
      </c>
      <c r="I193" s="122" t="s">
        <v>66</v>
      </c>
      <c r="J193" s="134" t="n">
        <f aca="false">IF(B193&gt;0,AVERAGE(B193:C193),"")</f>
        <v>37.85</v>
      </c>
      <c r="K193" s="121" t="n">
        <f aca="false">IF(ABS($L$1-F193)&lt;$N$1,0,1)</f>
        <v>1</v>
      </c>
      <c r="M193" s="121" t="n">
        <v>688</v>
      </c>
    </row>
    <row r="194" customFormat="false" ht="13.5" hidden="false" customHeight="false" outlineLevel="0" collapsed="false">
      <c r="A194" s="121" t="n">
        <v>32222</v>
      </c>
      <c r="B194" s="131"/>
      <c r="C194" s="131"/>
      <c r="E194" s="121" t="n">
        <v>1006785303765</v>
      </c>
      <c r="F194" s="132"/>
      <c r="H194" s="144" t="s">
        <v>79</v>
      </c>
      <c r="I194" s="145" t="s">
        <v>67</v>
      </c>
      <c r="J194" s="134" t="str">
        <f aca="false">IF(B194&gt;0,AVERAGE(B194:C194),"")</f>
        <v/>
      </c>
      <c r="K194" s="121" t="n">
        <f aca="false">IF(ABS($L$1-F194)&lt;$N$1,0,1)</f>
        <v>1</v>
      </c>
      <c r="M194" s="121" t="n">
        <v>352</v>
      </c>
    </row>
    <row r="195" customFormat="false" ht="13.5" hidden="false" customHeight="false" outlineLevel="0" collapsed="false">
      <c r="A195" s="121" t="n">
        <v>32223</v>
      </c>
      <c r="B195" s="131"/>
      <c r="C195" s="131"/>
      <c r="E195" s="121" t="n">
        <v>1006785301361</v>
      </c>
      <c r="F195" s="132"/>
      <c r="H195" s="144" t="s">
        <v>79</v>
      </c>
      <c r="I195" s="145" t="s">
        <v>68</v>
      </c>
      <c r="J195" s="134" t="str">
        <f aca="false">IF(B195&gt;0,AVERAGE(B195:C195),"")</f>
        <v/>
      </c>
      <c r="K195" s="121" t="n">
        <f aca="false">IF(ABS($L$1-F195)&lt;$N$1,0,1)</f>
        <v>1</v>
      </c>
      <c r="M195" s="121" t="n">
        <v>320</v>
      </c>
    </row>
    <row r="196" customFormat="false" ht="13.5" hidden="false" customHeight="false" outlineLevel="0" collapsed="false">
      <c r="A196" s="121" t="n">
        <v>32224</v>
      </c>
      <c r="B196" s="131"/>
      <c r="C196" s="131"/>
      <c r="E196" s="121" t="n">
        <v>1006785299446</v>
      </c>
      <c r="F196" s="132"/>
      <c r="H196" s="144" t="s">
        <v>79</v>
      </c>
      <c r="I196" s="122" t="s">
        <v>69</v>
      </c>
      <c r="J196" s="134" t="str">
        <f aca="false">IF(B196&gt;0,AVERAGE(B196:C196),"")</f>
        <v/>
      </c>
      <c r="K196" s="121" t="n">
        <f aca="false">IF(ABS($L$1-F196)&lt;$N$1,0,1)</f>
        <v>1</v>
      </c>
      <c r="M196" s="121" t="n">
        <v>704</v>
      </c>
    </row>
    <row r="197" customFormat="false" ht="13.5" hidden="false" customHeight="false" outlineLevel="0" collapsed="false">
      <c r="A197" s="121" t="n">
        <v>32225</v>
      </c>
      <c r="B197" s="131" t="n">
        <v>37.9</v>
      </c>
      <c r="C197" s="131" t="n">
        <v>38.5</v>
      </c>
      <c r="E197" s="121" t="n">
        <v>1006870465621</v>
      </c>
      <c r="F197" s="132" t="n">
        <v>37222.3433564815</v>
      </c>
      <c r="H197" s="144" t="s">
        <v>79</v>
      </c>
      <c r="I197" s="145" t="s">
        <v>70</v>
      </c>
      <c r="J197" s="134" t="n">
        <f aca="false">IF(B197&gt;0,AVERAGE(B197:C197),"")</f>
        <v>38.2</v>
      </c>
      <c r="K197" s="121" t="n">
        <f aca="false">IF(ABS($L$1-F197)&lt;$N$1,0,1)</f>
        <v>1</v>
      </c>
      <c r="M197" s="121" t="n">
        <v>320</v>
      </c>
    </row>
    <row r="198" customFormat="false" ht="14.25" hidden="false" customHeight="false" outlineLevel="0" collapsed="false">
      <c r="A198" s="121" t="n">
        <v>32226</v>
      </c>
      <c r="B198" s="131" t="n">
        <v>37.9</v>
      </c>
      <c r="C198" s="131" t="n">
        <v>38.5</v>
      </c>
      <c r="E198" s="121" t="n">
        <v>1006870467549</v>
      </c>
      <c r="F198" s="132" t="n">
        <v>37222.3433680556</v>
      </c>
      <c r="G198" s="140" t="e">
        <f aca="false">SUMPRODUCT(M192:M198*J192:J198)/SUM(M192:M198)</f>
        <v>#VALUE!</v>
      </c>
      <c r="H198" s="144" t="s">
        <v>79</v>
      </c>
      <c r="I198" s="122" t="s">
        <v>24</v>
      </c>
      <c r="J198" s="134" t="n">
        <f aca="false">IF(B198&gt;0,AVERAGE(B198:C198),"")</f>
        <v>38.2</v>
      </c>
      <c r="K198" s="121" t="n">
        <f aca="false">IF(ABS($L$1-F198)&lt;$N$1,0,1)</f>
        <v>1</v>
      </c>
      <c r="M198" s="121" t="n">
        <v>1024</v>
      </c>
    </row>
    <row r="199" customFormat="false" ht="13.5" hidden="false" customHeight="false" outlineLevel="0" collapsed="false">
      <c r="A199" s="121" t="n">
        <v>32929</v>
      </c>
      <c r="B199" s="131"/>
      <c r="C199" s="131"/>
      <c r="F199" s="132"/>
      <c r="H199" s="144" t="s">
        <v>79</v>
      </c>
      <c r="I199" s="122" t="s">
        <v>71</v>
      </c>
      <c r="J199" s="134" t="str">
        <f aca="false">IF(B199&gt;0,AVERAGE(B199:C199),"")</f>
        <v/>
      </c>
      <c r="K199" s="121" t="n">
        <f aca="false">IF(ABS($L$1-F199)&lt;$N$1,0,1)</f>
        <v>1</v>
      </c>
    </row>
    <row r="200" customFormat="false" ht="13.5" hidden="false" customHeight="false" outlineLevel="0" collapsed="false">
      <c r="A200" s="121" t="n">
        <v>62793</v>
      </c>
      <c r="B200" s="131"/>
      <c r="C200" s="131"/>
      <c r="F200" s="132"/>
      <c r="G200" s="138" t="s">
        <v>61</v>
      </c>
      <c r="H200" s="144" t="s">
        <v>79</v>
      </c>
      <c r="I200" s="122" t="s">
        <v>72</v>
      </c>
      <c r="J200" s="134" t="str">
        <f aca="false">IF(B200&gt;0,AVERAGE(B200:C200),"")</f>
        <v/>
      </c>
      <c r="K200" s="121" t="n">
        <f aca="false">IF(ABS($L$1-F200)&lt;$N$1,0,1)</f>
        <v>1</v>
      </c>
      <c r="M200" s="121" t="n">
        <v>672</v>
      </c>
    </row>
    <row r="201" customFormat="false" ht="13.5" hidden="false" customHeight="false" outlineLevel="0" collapsed="false">
      <c r="B201" s="131"/>
      <c r="C201" s="131"/>
      <c r="F201" s="132"/>
      <c r="H201" s="144" t="s">
        <v>79</v>
      </c>
      <c r="I201" s="122" t="s">
        <v>73</v>
      </c>
      <c r="J201" s="134" t="str">
        <f aca="false">IF(B201&gt;0,AVERAGE(B201:C201),"")</f>
        <v/>
      </c>
      <c r="K201" s="121" t="n">
        <f aca="false">IF(ABS($L$1-F201)&lt;$N$1,0,1)</f>
        <v>1</v>
      </c>
      <c r="M201" s="121" t="n">
        <v>688</v>
      </c>
    </row>
    <row r="202" customFormat="false" ht="13.5" hidden="false" customHeight="false" outlineLevel="0" collapsed="false">
      <c r="A202" s="121" t="n">
        <v>63604</v>
      </c>
      <c r="B202" s="131"/>
      <c r="C202" s="131"/>
      <c r="F202" s="132"/>
      <c r="H202" s="144" t="s">
        <v>79</v>
      </c>
      <c r="I202" s="145" t="s">
        <v>74</v>
      </c>
      <c r="J202" s="134" t="str">
        <f aca="false">IF(B202&gt;0,AVERAGE(B202:C202),"")</f>
        <v/>
      </c>
      <c r="K202" s="121" t="n">
        <f aca="false">IF(ABS($L$1-F202)&lt;$N$1,0,1)</f>
        <v>1</v>
      </c>
      <c r="M202" s="121" t="n">
        <v>336</v>
      </c>
    </row>
    <row r="203" customFormat="false" ht="13.5" hidden="false" customHeight="false" outlineLevel="0" collapsed="false">
      <c r="A203" s="121" t="n">
        <v>60261</v>
      </c>
      <c r="B203" s="131"/>
      <c r="C203" s="131"/>
      <c r="F203" s="132"/>
      <c r="H203" s="144" t="s">
        <v>79</v>
      </c>
      <c r="I203" s="145" t="s">
        <v>75</v>
      </c>
      <c r="J203" s="134" t="str">
        <f aca="false">IF(B203&gt;0,AVERAGE(B203:C203),"")</f>
        <v/>
      </c>
      <c r="K203" s="121" t="n">
        <f aca="false">IF(ABS($L$1-F203)&lt;$N$1,0,1)</f>
        <v>1</v>
      </c>
      <c r="M203" s="121" t="n">
        <v>336</v>
      </c>
    </row>
    <row r="204" customFormat="false" ht="13.5" hidden="false" customHeight="false" outlineLevel="0" collapsed="false">
      <c r="A204" s="121" t="n">
        <v>57260</v>
      </c>
      <c r="B204" s="131"/>
      <c r="C204" s="131"/>
      <c r="E204" s="121" t="n">
        <v>1006261959669</v>
      </c>
      <c r="F204" s="132"/>
      <c r="H204" s="144" t="s">
        <v>79</v>
      </c>
      <c r="I204" s="122" t="s">
        <v>76</v>
      </c>
      <c r="J204" s="134" t="str">
        <f aca="false">IF(B204&gt;0,AVERAGE(B204:C204),"")</f>
        <v/>
      </c>
      <c r="K204" s="121" t="n">
        <f aca="false">IF(ABS($L$1-F204)&lt;$N$1,0,1)</f>
        <v>1</v>
      </c>
      <c r="M204" s="121" t="n">
        <v>688</v>
      </c>
    </row>
    <row r="205" customFormat="false" ht="13.5" hidden="false" customHeight="false" outlineLevel="0" collapsed="false">
      <c r="B205" s="131"/>
      <c r="C205" s="131"/>
      <c r="F205" s="132"/>
      <c r="H205" s="144" t="s">
        <v>79</v>
      </c>
      <c r="I205" s="145" t="s">
        <v>77</v>
      </c>
      <c r="J205" s="134" t="str">
        <f aca="false">IF(B205&gt;0,AVERAGE(B205:C205),"")</f>
        <v/>
      </c>
      <c r="K205" s="121" t="n">
        <f aca="false">IF(ABS($L$1-F205)&lt;$N$1,0,1)</f>
        <v>1</v>
      </c>
      <c r="M205" s="121" t="n">
        <v>336</v>
      </c>
    </row>
    <row r="206" customFormat="false" ht="14.25" hidden="false" customHeight="false" outlineLevel="0" collapsed="false">
      <c r="B206" s="131"/>
      <c r="C206" s="131"/>
      <c r="F206" s="132"/>
      <c r="G206" s="140" t="e">
        <f aca="false">SUMPRODUCT(M200:M206*J200:J206)/SUM(M200:M206)</f>
        <v>#VALUE!</v>
      </c>
      <c r="H206" s="144" t="s">
        <v>79</v>
      </c>
      <c r="I206" s="122" t="s">
        <v>29</v>
      </c>
      <c r="J206" s="134" t="str">
        <f aca="false">IF(B206&gt;0,AVERAGE(B206:C206),"")</f>
        <v/>
      </c>
      <c r="K206" s="121" t="n">
        <f aca="false">IF(ABS($L$1-F206)&lt;$N$1,0,1)</f>
        <v>1</v>
      </c>
      <c r="M206" s="121" t="n">
        <v>1024</v>
      </c>
    </row>
    <row r="207" customFormat="false" ht="14.25" hidden="false" customHeight="false" outlineLevel="0" collapsed="false">
      <c r="A207" s="121" t="n">
        <v>57256</v>
      </c>
      <c r="B207" s="131"/>
      <c r="C207" s="131"/>
      <c r="F207" s="132"/>
      <c r="H207" s="147" t="s">
        <v>79</v>
      </c>
      <c r="I207" s="122" t="s">
        <v>78</v>
      </c>
      <c r="J207" s="134" t="str">
        <f aca="false">IF(B207&gt;0,AVERAGE(B207:C207),"")</f>
        <v/>
      </c>
      <c r="K207" s="121" t="n">
        <f aca="false">IF(ABS($L$1-F207)&lt;$N$1,0,1)</f>
        <v>1</v>
      </c>
    </row>
    <row r="208" customFormat="false" ht="13.5" hidden="false" customHeight="false" outlineLevel="0" collapsed="false">
      <c r="A208" s="121" t="n">
        <v>40519</v>
      </c>
      <c r="B208" s="131"/>
      <c r="C208" s="131"/>
      <c r="E208" s="121" t="n">
        <v>1006787809297</v>
      </c>
      <c r="F208" s="132"/>
      <c r="H208" s="146" t="s">
        <v>80</v>
      </c>
      <c r="I208" s="122" t="s">
        <v>49</v>
      </c>
      <c r="J208" s="134" t="str">
        <f aca="false">IF(B208&gt;0,AVERAGE(B208:C208),"")</f>
        <v/>
      </c>
      <c r="K208" s="121" t="n">
        <f aca="false">IF(ABS($L$1-F208)&lt;$N$1,0,1)</f>
        <v>1</v>
      </c>
    </row>
    <row r="209" customFormat="false" ht="13.5" hidden="false" customHeight="false" outlineLevel="0" collapsed="false">
      <c r="A209" s="121" t="n">
        <v>32249</v>
      </c>
      <c r="B209" s="131" t="n">
        <v>46.25</v>
      </c>
      <c r="C209" s="131" t="n">
        <v>46.75</v>
      </c>
      <c r="E209" s="121" t="n">
        <v>1006869951705</v>
      </c>
      <c r="F209" s="132" t="n">
        <v>37222.3373958333</v>
      </c>
      <c r="G209" s="138" t="s">
        <v>50</v>
      </c>
      <c r="H209" s="144" t="s">
        <v>80</v>
      </c>
      <c r="I209" s="122" t="s">
        <v>65</v>
      </c>
      <c r="J209" s="134" t="n">
        <f aca="false">IF(B209&gt;0,AVERAGE(B209:C209),"")</f>
        <v>46.5</v>
      </c>
      <c r="K209" s="121" t="n">
        <f aca="false">IF(ABS($L$1-F209)&lt;$N$1,0,1)</f>
        <v>1</v>
      </c>
      <c r="M209" s="121" t="n">
        <v>672</v>
      </c>
    </row>
    <row r="210" customFormat="false" ht="13.5" hidden="false" customHeight="false" outlineLevel="0" collapsed="false">
      <c r="A210" s="121" t="n">
        <v>32251</v>
      </c>
      <c r="B210" s="131"/>
      <c r="C210" s="131"/>
      <c r="F210" s="132"/>
      <c r="H210" s="144" t="s">
        <v>80</v>
      </c>
      <c r="I210" s="122" t="s">
        <v>66</v>
      </c>
      <c r="J210" s="134" t="str">
        <f aca="false">IF(B210&gt;0,AVERAGE(B210:C210),"")</f>
        <v/>
      </c>
      <c r="K210" s="121" t="n">
        <f aca="false">IF(ABS($L$1-F210)&lt;$N$1,0,1)</f>
        <v>1</v>
      </c>
      <c r="M210" s="121" t="n">
        <v>688</v>
      </c>
    </row>
    <row r="211" customFormat="false" ht="13.5" hidden="false" customHeight="false" outlineLevel="0" collapsed="false">
      <c r="A211" s="121" t="n">
        <v>32252</v>
      </c>
      <c r="B211" s="131"/>
      <c r="C211" s="131"/>
      <c r="F211" s="132"/>
      <c r="H211" s="144" t="s">
        <v>80</v>
      </c>
      <c r="I211" s="145" t="s">
        <v>67</v>
      </c>
      <c r="J211" s="134" t="str">
        <f aca="false">IF(B211&gt;0,AVERAGE(B211:C211),"")</f>
        <v/>
      </c>
      <c r="K211" s="121" t="n">
        <f aca="false">IF(ABS($L$1-F211)&lt;$N$1,0,1)</f>
        <v>1</v>
      </c>
      <c r="M211" s="121" t="n">
        <v>352</v>
      </c>
    </row>
    <row r="212" customFormat="false" ht="13.5" hidden="false" customHeight="false" outlineLevel="0" collapsed="false">
      <c r="A212" s="121" t="n">
        <v>32253</v>
      </c>
      <c r="B212" s="131"/>
      <c r="C212" s="131"/>
      <c r="F212" s="132"/>
      <c r="H212" s="144" t="s">
        <v>80</v>
      </c>
      <c r="I212" s="145" t="s">
        <v>68</v>
      </c>
      <c r="J212" s="134" t="str">
        <f aca="false">IF(B212&gt;0,AVERAGE(B212:C212),"")</f>
        <v/>
      </c>
      <c r="K212" s="121" t="n">
        <f aca="false">IF(ABS($L$1-F212)&lt;$N$1,0,1)</f>
        <v>1</v>
      </c>
      <c r="M212" s="121" t="n">
        <v>320</v>
      </c>
    </row>
    <row r="213" customFormat="false" ht="13.5" hidden="false" customHeight="false" outlineLevel="0" collapsed="false">
      <c r="A213" s="121" t="n">
        <v>32254</v>
      </c>
      <c r="B213" s="131"/>
      <c r="C213" s="131"/>
      <c r="E213" s="121" t="n">
        <v>1006785298087</v>
      </c>
      <c r="F213" s="132"/>
      <c r="H213" s="144" t="s">
        <v>80</v>
      </c>
      <c r="I213" s="122" t="s">
        <v>69</v>
      </c>
      <c r="J213" s="134" t="str">
        <f aca="false">IF(B213&gt;0,AVERAGE(B213:C213),"")</f>
        <v/>
      </c>
      <c r="K213" s="121" t="n">
        <f aca="false">IF(ABS($L$1-F213)&lt;$N$1,0,1)</f>
        <v>1</v>
      </c>
      <c r="M213" s="121" t="n">
        <v>704</v>
      </c>
    </row>
    <row r="214" customFormat="false" ht="13.5" hidden="false" customHeight="false" outlineLevel="0" collapsed="false">
      <c r="A214" s="121" t="n">
        <v>32255</v>
      </c>
      <c r="B214" s="131"/>
      <c r="C214" s="131"/>
      <c r="F214" s="132"/>
      <c r="H214" s="144" t="s">
        <v>80</v>
      </c>
      <c r="I214" s="145" t="s">
        <v>70</v>
      </c>
      <c r="J214" s="134" t="str">
        <f aca="false">IF(B214&gt;0,AVERAGE(B214:C214),"")</f>
        <v/>
      </c>
      <c r="K214" s="121" t="n">
        <f aca="false">IF(ABS($L$1-F214)&lt;$N$1,0,1)</f>
        <v>1</v>
      </c>
      <c r="M214" s="121" t="n">
        <v>320</v>
      </c>
    </row>
    <row r="215" customFormat="false" ht="14.25" hidden="false" customHeight="false" outlineLevel="0" collapsed="false">
      <c r="A215" s="121" t="n">
        <v>32256</v>
      </c>
      <c r="B215" s="131"/>
      <c r="C215" s="131"/>
      <c r="F215" s="132"/>
      <c r="G215" s="140" t="e">
        <f aca="false">SUMPRODUCT(M209:M215*J209:J215)/SUM(M209:M215)</f>
        <v>#VALUE!</v>
      </c>
      <c r="H215" s="144" t="s">
        <v>80</v>
      </c>
      <c r="I215" s="122" t="s">
        <v>24</v>
      </c>
      <c r="J215" s="134" t="str">
        <f aca="false">IF(B215&gt;0,AVERAGE(B215:C215),"")</f>
        <v/>
      </c>
      <c r="K215" s="121" t="n">
        <f aca="false">IF(ABS($L$1-F215)&lt;$N$1,0,1)</f>
        <v>1</v>
      </c>
      <c r="M215" s="121" t="n">
        <v>1024</v>
      </c>
    </row>
    <row r="216" customFormat="false" ht="14.25" hidden="false" customHeight="false" outlineLevel="0" collapsed="false">
      <c r="A216" s="121" t="n">
        <v>32931</v>
      </c>
      <c r="B216" s="131"/>
      <c r="C216" s="131"/>
      <c r="F216" s="132"/>
      <c r="H216" s="147" t="s">
        <v>80</v>
      </c>
      <c r="I216" s="122" t="s">
        <v>71</v>
      </c>
      <c r="J216" s="134" t="str">
        <f aca="false">IF(B216&gt;0,AVERAGE(B216:C216),"")</f>
        <v/>
      </c>
      <c r="K216" s="121" t="n">
        <f aca="false">IF(ABS($L$1-F216)&lt;$N$1,0,1)</f>
        <v>1</v>
      </c>
    </row>
    <row r="217" customFormat="false" ht="14.25" hidden="false" customHeight="false" outlineLevel="0" collapsed="false">
      <c r="B217" s="131"/>
      <c r="C217" s="131"/>
    </row>
    <row r="218" customFormat="false" ht="13.5" hidden="false" customHeight="false" outlineLevel="0" collapsed="false">
      <c r="A218" s="148" t="n">
        <v>58074</v>
      </c>
      <c r="B218" s="149" t="n">
        <v>2.58</v>
      </c>
      <c r="C218" s="149" t="n">
        <v>2.59</v>
      </c>
      <c r="D218" s="150"/>
      <c r="E218" s="150" t="n">
        <v>1006870493007</v>
      </c>
      <c r="F218" s="151" t="n">
        <v>37222.3436689815</v>
      </c>
      <c r="G218" s="150"/>
      <c r="H218" s="137" t="s">
        <v>81</v>
      </c>
      <c r="I218" s="152" t="s">
        <v>49</v>
      </c>
      <c r="J218" s="153" t="n">
        <f aca="false">IF(B218&gt;0,AVERAGE(B218:C218),"")</f>
        <v>2.585</v>
      </c>
      <c r="K218" s="154" t="n">
        <f aca="false">IF(ABS($L$1-F218)&lt;$N$1,0,1)</f>
        <v>1</v>
      </c>
      <c r="L218" s="155"/>
      <c r="M218" s="156"/>
      <c r="N218" s="157"/>
    </row>
    <row r="219" customFormat="false" ht="13.5" hidden="false" customHeight="false" outlineLevel="0" collapsed="false">
      <c r="A219" s="158" t="n">
        <v>58076</v>
      </c>
      <c r="B219" s="155" t="n">
        <v>2.885</v>
      </c>
      <c r="C219" s="155" t="n">
        <v>2.895</v>
      </c>
      <c r="D219" s="157"/>
      <c r="E219" s="157" t="n">
        <v>1006870431720</v>
      </c>
      <c r="F219" s="159" t="n">
        <v>37222.342962963</v>
      </c>
      <c r="G219" s="157"/>
      <c r="H219" s="139" t="s">
        <v>81</v>
      </c>
      <c r="I219" s="160" t="s">
        <v>82</v>
      </c>
      <c r="J219" s="161" t="n">
        <f aca="false">IF(B219&gt;0,AVERAGE(B219:C219),"")</f>
        <v>2.89</v>
      </c>
      <c r="K219" s="162" t="n">
        <f aca="false">IF(ABS($L$1-F219)&lt;$N$1,0,1)</f>
        <v>1</v>
      </c>
      <c r="L219" s="155"/>
      <c r="M219" s="156"/>
      <c r="N219" s="157"/>
    </row>
    <row r="220" customFormat="false" ht="13.5" hidden="false" customHeight="false" outlineLevel="0" collapsed="false">
      <c r="A220" s="158" t="n">
        <v>58078</v>
      </c>
      <c r="B220" s="155" t="n">
        <v>2.94</v>
      </c>
      <c r="C220" s="155" t="n">
        <v>2.9525</v>
      </c>
      <c r="D220" s="157"/>
      <c r="E220" s="157" t="n">
        <v>1006870431938</v>
      </c>
      <c r="F220" s="159" t="n">
        <v>37222.342962963</v>
      </c>
      <c r="G220" s="157"/>
      <c r="H220" s="139" t="s">
        <v>81</v>
      </c>
      <c r="I220" s="123" t="s">
        <v>83</v>
      </c>
      <c r="J220" s="161" t="n">
        <f aca="false">IF(B220&gt;0,AVERAGE(B220:C220),"")</f>
        <v>2.94625</v>
      </c>
      <c r="K220" s="162" t="n">
        <f aca="false">IF(ABS($L$1-F220)&lt;$N$1,0,1)</f>
        <v>1</v>
      </c>
      <c r="L220" s="155"/>
      <c r="M220" s="156"/>
      <c r="N220" s="157"/>
    </row>
    <row r="221" customFormat="false" ht="13.5" hidden="false" customHeight="false" outlineLevel="0" collapsed="false">
      <c r="A221" s="158" t="n">
        <v>54674</v>
      </c>
      <c r="B221" s="155" t="n">
        <v>2.94</v>
      </c>
      <c r="C221" s="155" t="n">
        <v>2.95</v>
      </c>
      <c r="D221" s="157"/>
      <c r="E221" s="157" t="n">
        <v>1006870472698</v>
      </c>
      <c r="F221" s="159" t="n">
        <v>37222.3434490741</v>
      </c>
      <c r="G221" s="157"/>
      <c r="H221" s="139" t="s">
        <v>81</v>
      </c>
      <c r="I221" s="123" t="s">
        <v>84</v>
      </c>
      <c r="J221" s="161" t="n">
        <f aca="false">IF(B221&gt;0,AVERAGE(B221:C221),"")</f>
        <v>2.945</v>
      </c>
      <c r="K221" s="162" t="n">
        <f aca="false">IF(ABS($L$1-F221)&lt;$N$1,0,1)</f>
        <v>1</v>
      </c>
      <c r="L221" s="155"/>
      <c r="M221" s="156"/>
      <c r="N221" s="157"/>
    </row>
    <row r="222" customFormat="false" ht="13.5" hidden="false" customHeight="false" outlineLevel="0" collapsed="false">
      <c r="A222" s="158" t="n">
        <v>48724</v>
      </c>
      <c r="B222" s="155" t="n">
        <v>2.99</v>
      </c>
      <c r="C222" s="155" t="n">
        <v>3</v>
      </c>
      <c r="D222" s="157"/>
      <c r="E222" s="157" t="n">
        <v>1006870472356</v>
      </c>
      <c r="F222" s="159" t="n">
        <v>37222.3434375</v>
      </c>
      <c r="G222" s="157"/>
      <c r="H222" s="139" t="s">
        <v>81</v>
      </c>
      <c r="I222" s="123" t="s">
        <v>85</v>
      </c>
      <c r="J222" s="161" t="n">
        <f aca="false">IF(B222&gt;0,AVERAGE(B222:C222),"")</f>
        <v>2.995</v>
      </c>
      <c r="K222" s="162" t="n">
        <f aca="false">IF(ABS($L$1-F222)&lt;$N$1,0,1)</f>
        <v>1</v>
      </c>
      <c r="L222" s="155"/>
      <c r="M222" s="156"/>
      <c r="N222" s="157"/>
    </row>
    <row r="223" customFormat="false" ht="14.25" hidden="false" customHeight="false" outlineLevel="0" collapsed="false">
      <c r="A223" s="163" t="n">
        <v>51173</v>
      </c>
      <c r="B223" s="164" t="n">
        <v>3.315</v>
      </c>
      <c r="C223" s="164" t="n">
        <v>3.33</v>
      </c>
      <c r="D223" s="165"/>
      <c r="E223" s="165" t="n">
        <v>1006870472615</v>
      </c>
      <c r="F223" s="166" t="n">
        <v>37222.3434375</v>
      </c>
      <c r="G223" s="165"/>
      <c r="H223" s="143" t="s">
        <v>81</v>
      </c>
      <c r="I223" s="167" t="s">
        <v>86</v>
      </c>
      <c r="J223" s="168" t="n">
        <f aca="false">IF(B223&gt;0,AVERAGE(B223:C223),"")</f>
        <v>3.3225</v>
      </c>
      <c r="K223" s="169" t="n">
        <f aca="false">IF(ABS($L$1-F223)&lt;$N$1,0,1)</f>
        <v>1</v>
      </c>
      <c r="L223" s="155"/>
      <c r="M223" s="156"/>
      <c r="N223" s="157"/>
    </row>
    <row r="224" customFormat="false" ht="13.5" hidden="false" customHeight="false" outlineLevel="0" collapsed="false">
      <c r="B224" s="131"/>
      <c r="C224" s="131"/>
      <c r="L224" s="157"/>
      <c r="M224" s="157"/>
      <c r="N224" s="157"/>
    </row>
    <row r="225" customFormat="false" ht="13.5" hidden="false" customHeight="false" outlineLevel="0" collapsed="false">
      <c r="B225" s="131"/>
      <c r="C225" s="131"/>
    </row>
    <row r="226" customFormat="false" ht="13.5" hidden="false" customHeight="false" outlineLevel="0" collapsed="false">
      <c r="B226" s="131"/>
      <c r="C226" s="131"/>
    </row>
    <row r="227" customFormat="false" ht="13.5" hidden="false" customHeight="false" outlineLevel="0" collapsed="false">
      <c r="B227" s="131"/>
      <c r="C227" s="131"/>
    </row>
    <row r="228" customFormat="false" ht="13.5" hidden="false" customHeight="false" outlineLevel="0" collapsed="false">
      <c r="B228" s="131"/>
      <c r="C228" s="131"/>
    </row>
    <row r="229" customFormat="false" ht="13.5" hidden="false" customHeight="false" outlineLevel="0" collapsed="false">
      <c r="B229" s="131"/>
      <c r="C229" s="131"/>
    </row>
    <row r="230" customFormat="false" ht="13.5" hidden="false" customHeight="false" outlineLevel="0" collapsed="false">
      <c r="B230" s="131"/>
      <c r="C230" s="131"/>
    </row>
    <row r="231" customFormat="false" ht="13.5" hidden="false" customHeight="false" outlineLevel="0" collapsed="false">
      <c r="B231" s="131"/>
      <c r="C231" s="131"/>
    </row>
    <row r="232" customFormat="false" ht="13.5" hidden="false" customHeight="false" outlineLevel="0" collapsed="false">
      <c r="B232" s="131"/>
      <c r="C232" s="131"/>
    </row>
    <row r="233" customFormat="false" ht="13.5" hidden="false" customHeight="false" outlineLevel="0" collapsed="false">
      <c r="B233" s="131"/>
      <c r="C233" s="131"/>
    </row>
    <row r="234" customFormat="false" ht="13.5" hidden="false" customHeight="false" outlineLevel="0" collapsed="false">
      <c r="B234" s="131"/>
      <c r="C234" s="131"/>
    </row>
    <row r="235" customFormat="false" ht="13.5" hidden="false" customHeight="false" outlineLevel="0" collapsed="false">
      <c r="B235" s="131"/>
      <c r="C235" s="131"/>
    </row>
    <row r="236" customFormat="false" ht="13.5" hidden="false" customHeight="false" outlineLevel="0" collapsed="false">
      <c r="B236" s="131"/>
      <c r="C236" s="131"/>
    </row>
    <row r="237" customFormat="false" ht="13.5" hidden="false" customHeight="false" outlineLevel="0" collapsed="false">
      <c r="B237" s="131"/>
      <c r="C237" s="131"/>
    </row>
    <row r="238" customFormat="false" ht="13.5" hidden="false" customHeight="false" outlineLevel="0" collapsed="false">
      <c r="B238" s="131"/>
      <c r="C238" s="131"/>
    </row>
    <row r="239" customFormat="false" ht="13.5" hidden="false" customHeight="false" outlineLevel="0" collapsed="false">
      <c r="B239" s="131"/>
      <c r="C239" s="131"/>
    </row>
    <row r="240" customFormat="false" ht="13.5" hidden="false" customHeight="false" outlineLevel="0" collapsed="false">
      <c r="B240" s="131"/>
      <c r="C240" s="131"/>
    </row>
    <row r="241" customFormat="false" ht="13.5" hidden="false" customHeight="false" outlineLevel="0" collapsed="false">
      <c r="B241" s="131"/>
      <c r="C241" s="131"/>
    </row>
    <row r="242" customFormat="false" ht="13.5" hidden="false" customHeight="false" outlineLevel="0" collapsed="false">
      <c r="B242" s="131"/>
      <c r="C242" s="131"/>
    </row>
    <row r="243" customFormat="false" ht="13.5" hidden="false" customHeight="false" outlineLevel="0" collapsed="false">
      <c r="B243" s="131"/>
      <c r="C243" s="131"/>
    </row>
    <row r="244" customFormat="false" ht="13.5" hidden="false" customHeight="false" outlineLevel="0" collapsed="false">
      <c r="B244" s="131"/>
      <c r="C244" s="131"/>
    </row>
    <row r="245" customFormat="false" ht="13.5" hidden="false" customHeight="false" outlineLevel="0" collapsed="false">
      <c r="B245" s="131"/>
      <c r="C245" s="131"/>
    </row>
    <row r="246" customFormat="false" ht="13.5" hidden="false" customHeight="false" outlineLevel="0" collapsed="false">
      <c r="B246" s="131"/>
      <c r="C246" s="131"/>
    </row>
    <row r="247" customFormat="false" ht="13.5" hidden="false" customHeight="false" outlineLevel="0" collapsed="false">
      <c r="B247" s="131"/>
      <c r="C247" s="131"/>
    </row>
    <row r="248" customFormat="false" ht="13.5" hidden="false" customHeight="false" outlineLevel="0" collapsed="false">
      <c r="B248" s="131"/>
      <c r="C248" s="131"/>
    </row>
    <row r="249" customFormat="false" ht="13.5" hidden="false" customHeight="false" outlineLevel="0" collapsed="false">
      <c r="B249" s="131"/>
      <c r="C249" s="131"/>
    </row>
    <row r="250" customFormat="false" ht="13.5" hidden="false" customHeight="false" outlineLevel="0" collapsed="false">
      <c r="B250" s="131"/>
      <c r="C250" s="131"/>
    </row>
    <row r="251" customFormat="false" ht="13.5" hidden="false" customHeight="false" outlineLevel="0" collapsed="false">
      <c r="B251" s="131"/>
      <c r="C251" s="131"/>
    </row>
    <row r="252" customFormat="false" ht="13.5" hidden="false" customHeight="false" outlineLevel="0" collapsed="false">
      <c r="B252" s="131"/>
      <c r="C252" s="131"/>
    </row>
    <row r="253" customFormat="false" ht="13.5" hidden="false" customHeight="false" outlineLevel="0" collapsed="false">
      <c r="B253" s="131"/>
      <c r="C253" s="131"/>
    </row>
    <row r="254" customFormat="false" ht="13.5" hidden="false" customHeight="false" outlineLevel="0" collapsed="false">
      <c r="B254" s="131"/>
      <c r="C254" s="131"/>
    </row>
    <row r="255" customFormat="false" ht="13.5" hidden="false" customHeight="false" outlineLevel="0" collapsed="false">
      <c r="B255" s="131"/>
      <c r="C255" s="131"/>
    </row>
    <row r="256" customFormat="false" ht="13.5" hidden="false" customHeight="false" outlineLevel="0" collapsed="false">
      <c r="B256" s="131"/>
      <c r="C256" s="131"/>
    </row>
    <row r="257" customFormat="false" ht="13.5" hidden="false" customHeight="false" outlineLevel="0" collapsed="false">
      <c r="B257" s="131"/>
      <c r="C257" s="131"/>
    </row>
    <row r="258" customFormat="false" ht="13.5" hidden="false" customHeight="false" outlineLevel="0" collapsed="false">
      <c r="B258" s="131"/>
      <c r="C258" s="131"/>
    </row>
    <row r="259" customFormat="false" ht="13.5" hidden="false" customHeight="false" outlineLevel="0" collapsed="false">
      <c r="B259" s="131"/>
      <c r="C259" s="131"/>
    </row>
    <row r="260" customFormat="false" ht="13.5" hidden="false" customHeight="false" outlineLevel="0" collapsed="false">
      <c r="B260" s="131"/>
      <c r="C260" s="131"/>
    </row>
    <row r="261" customFormat="false" ht="13.5" hidden="false" customHeight="false" outlineLevel="0" collapsed="false">
      <c r="B261" s="131"/>
      <c r="C261" s="131"/>
    </row>
    <row r="262" customFormat="false" ht="13.5" hidden="false" customHeight="false" outlineLevel="0" collapsed="false">
      <c r="B262" s="131"/>
      <c r="C262" s="131"/>
    </row>
    <row r="263" customFormat="false" ht="13.5" hidden="false" customHeight="false" outlineLevel="0" collapsed="false">
      <c r="B263" s="131"/>
      <c r="C263" s="131"/>
    </row>
    <row r="264" customFormat="false" ht="13.5" hidden="false" customHeight="false" outlineLevel="0" collapsed="false">
      <c r="B264" s="131"/>
      <c r="C264" s="131"/>
    </row>
    <row r="265" customFormat="false" ht="13.5" hidden="false" customHeight="false" outlineLevel="0" collapsed="false">
      <c r="B265" s="131"/>
      <c r="C265" s="131"/>
    </row>
    <row r="266" customFormat="false" ht="13.5" hidden="false" customHeight="false" outlineLevel="0" collapsed="false">
      <c r="B266" s="131"/>
      <c r="C266" s="131"/>
    </row>
    <row r="267" customFormat="false" ht="13.5" hidden="false" customHeight="false" outlineLevel="0" collapsed="false">
      <c r="B267" s="131"/>
      <c r="C267" s="131"/>
    </row>
    <row r="268" customFormat="false" ht="13.5" hidden="false" customHeight="false" outlineLevel="0" collapsed="false">
      <c r="B268" s="131"/>
      <c r="C268" s="131"/>
    </row>
    <row r="269" customFormat="false" ht="13.5" hidden="false" customHeight="false" outlineLevel="0" collapsed="false">
      <c r="B269" s="131"/>
      <c r="C269" s="131"/>
    </row>
    <row r="270" customFormat="false" ht="13.5" hidden="false" customHeight="false" outlineLevel="0" collapsed="false">
      <c r="B270" s="131"/>
      <c r="C270" s="131"/>
    </row>
    <row r="271" customFormat="false" ht="13.5" hidden="false" customHeight="false" outlineLevel="0" collapsed="false">
      <c r="B271" s="131"/>
      <c r="C271" s="131"/>
    </row>
    <row r="272" customFormat="false" ht="13.5" hidden="false" customHeight="false" outlineLevel="0" collapsed="false">
      <c r="B272" s="131"/>
      <c r="C272" s="131"/>
    </row>
    <row r="273" customFormat="false" ht="13.5" hidden="false" customHeight="false" outlineLevel="0" collapsed="false">
      <c r="B273" s="131"/>
      <c r="C273" s="131"/>
    </row>
    <row r="274" customFormat="false" ht="13.5" hidden="false" customHeight="false" outlineLevel="0" collapsed="false">
      <c r="B274" s="131"/>
      <c r="C274" s="131"/>
    </row>
    <row r="275" customFormat="false" ht="13.5" hidden="false" customHeight="false" outlineLevel="0" collapsed="false">
      <c r="B275" s="131"/>
      <c r="C275" s="131"/>
    </row>
    <row r="276" customFormat="false" ht="13.5" hidden="false" customHeight="false" outlineLevel="0" collapsed="false">
      <c r="B276" s="131"/>
      <c r="C276" s="131"/>
    </row>
    <row r="277" customFormat="false" ht="13.5" hidden="false" customHeight="false" outlineLevel="0" collapsed="false">
      <c r="B277" s="131"/>
      <c r="C277" s="131"/>
    </row>
    <row r="278" customFormat="false" ht="13.5" hidden="false" customHeight="false" outlineLevel="0" collapsed="false">
      <c r="B278" s="131"/>
      <c r="C278" s="131"/>
    </row>
    <row r="279" customFormat="false" ht="13.5" hidden="false" customHeight="false" outlineLevel="0" collapsed="false">
      <c r="B279" s="131"/>
      <c r="C279" s="131"/>
    </row>
    <row r="280" customFormat="false" ht="13.5" hidden="false" customHeight="false" outlineLevel="0" collapsed="false">
      <c r="B280" s="131"/>
      <c r="C280" s="131"/>
    </row>
    <row r="281" customFormat="false" ht="13.5" hidden="false" customHeight="false" outlineLevel="0" collapsed="false">
      <c r="B281" s="131"/>
      <c r="C281" s="131"/>
    </row>
    <row r="282" customFormat="false" ht="13.5" hidden="false" customHeight="false" outlineLevel="0" collapsed="false">
      <c r="B282" s="131"/>
      <c r="C282" s="131"/>
    </row>
    <row r="283" customFormat="false" ht="13.5" hidden="false" customHeight="false" outlineLevel="0" collapsed="false">
      <c r="B283" s="131"/>
      <c r="C283" s="131"/>
    </row>
    <row r="284" customFormat="false" ht="13.5" hidden="false" customHeight="false" outlineLevel="0" collapsed="false">
      <c r="B284" s="131"/>
      <c r="C284" s="131"/>
    </row>
    <row r="285" customFormat="false" ht="13.5" hidden="false" customHeight="false" outlineLevel="0" collapsed="false">
      <c r="B285" s="131"/>
      <c r="C285" s="131"/>
    </row>
    <row r="286" customFormat="false" ht="13.5" hidden="false" customHeight="false" outlineLevel="0" collapsed="false">
      <c r="B286" s="131"/>
      <c r="C286" s="131"/>
    </row>
    <row r="287" customFormat="false" ht="13.5" hidden="false" customHeight="false" outlineLevel="0" collapsed="false">
      <c r="B287" s="131"/>
      <c r="C287" s="131"/>
    </row>
    <row r="288" customFormat="false" ht="13.5" hidden="false" customHeight="false" outlineLevel="0" collapsed="false">
      <c r="B288" s="131"/>
      <c r="C288" s="131"/>
    </row>
    <row r="289" customFormat="false" ht="13.5" hidden="false" customHeight="false" outlineLevel="0" collapsed="false">
      <c r="B289" s="131"/>
      <c r="C289" s="131"/>
    </row>
    <row r="290" customFormat="false" ht="13.5" hidden="false" customHeight="false" outlineLevel="0" collapsed="false">
      <c r="B290" s="131"/>
      <c r="C290" s="131"/>
    </row>
    <row r="291" customFormat="false" ht="13.5" hidden="false" customHeight="false" outlineLevel="0" collapsed="false">
      <c r="B291" s="131"/>
      <c r="C291" s="131"/>
    </row>
    <row r="292" customFormat="false" ht="13.5" hidden="false" customHeight="false" outlineLevel="0" collapsed="false">
      <c r="B292" s="131"/>
      <c r="C292" s="131"/>
    </row>
    <row r="293" customFormat="false" ht="13.5" hidden="false" customHeight="false" outlineLevel="0" collapsed="false">
      <c r="B293" s="131"/>
      <c r="C293" s="131"/>
    </row>
    <row r="294" customFormat="false" ht="13.5" hidden="false" customHeight="false" outlineLevel="0" collapsed="false">
      <c r="B294" s="131"/>
      <c r="C294" s="131"/>
    </row>
    <row r="295" customFormat="false" ht="13.5" hidden="false" customHeight="false" outlineLevel="0" collapsed="false">
      <c r="B295" s="131"/>
      <c r="C295" s="131"/>
    </row>
    <row r="296" customFormat="false" ht="13.5" hidden="false" customHeight="false" outlineLevel="0" collapsed="false">
      <c r="B296" s="131"/>
      <c r="C296" s="131"/>
    </row>
    <row r="297" customFormat="false" ht="13.5" hidden="false" customHeight="false" outlineLevel="0" collapsed="false">
      <c r="B297" s="131"/>
      <c r="C297" s="131"/>
    </row>
    <row r="298" customFormat="false" ht="13.5" hidden="false" customHeight="false" outlineLevel="0" collapsed="false">
      <c r="B298" s="131"/>
      <c r="C298" s="131"/>
    </row>
    <row r="299" customFormat="false" ht="13.5" hidden="false" customHeight="false" outlineLevel="0" collapsed="false">
      <c r="B299" s="131"/>
      <c r="C299" s="131"/>
    </row>
    <row r="300" customFormat="false" ht="13.5" hidden="false" customHeight="false" outlineLevel="0" collapsed="false">
      <c r="B300" s="131"/>
      <c r="C300" s="131"/>
    </row>
    <row r="301" customFormat="false" ht="13.5" hidden="false" customHeight="false" outlineLevel="0" collapsed="false">
      <c r="B301" s="131"/>
      <c r="C301" s="131"/>
    </row>
    <row r="302" customFormat="false" ht="13.5" hidden="false" customHeight="false" outlineLevel="0" collapsed="false">
      <c r="B302" s="131"/>
      <c r="C302" s="131"/>
    </row>
    <row r="303" customFormat="false" ht="13.5" hidden="false" customHeight="false" outlineLevel="0" collapsed="false">
      <c r="B303" s="131"/>
      <c r="C303" s="131"/>
    </row>
    <row r="304" customFormat="false" ht="13.5" hidden="false" customHeight="false" outlineLevel="0" collapsed="false">
      <c r="B304" s="131"/>
      <c r="C304" s="131"/>
    </row>
    <row r="305" customFormat="false" ht="13.5" hidden="false" customHeight="false" outlineLevel="0" collapsed="false">
      <c r="B305" s="131"/>
      <c r="C305" s="131"/>
    </row>
    <row r="306" customFormat="false" ht="13.5" hidden="false" customHeight="false" outlineLevel="0" collapsed="false">
      <c r="B306" s="131"/>
      <c r="C306" s="131"/>
    </row>
    <row r="307" customFormat="false" ht="13.5" hidden="false" customHeight="false" outlineLevel="0" collapsed="false">
      <c r="B307" s="131"/>
      <c r="C307" s="131"/>
    </row>
    <row r="308" customFormat="false" ht="13.5" hidden="false" customHeight="false" outlineLevel="0" collapsed="false">
      <c r="B308" s="131"/>
      <c r="C308" s="131"/>
    </row>
    <row r="309" customFormat="false" ht="13.5" hidden="false" customHeight="false" outlineLevel="0" collapsed="false">
      <c r="B309" s="131"/>
      <c r="C309" s="131"/>
    </row>
    <row r="310" customFormat="false" ht="13.5" hidden="false" customHeight="false" outlineLevel="0" collapsed="false">
      <c r="B310" s="131"/>
      <c r="C310" s="131"/>
    </row>
    <row r="311" customFormat="false" ht="13.5" hidden="false" customHeight="false" outlineLevel="0" collapsed="false">
      <c r="B311" s="131"/>
      <c r="C311" s="131"/>
    </row>
    <row r="312" customFormat="false" ht="13.5" hidden="false" customHeight="false" outlineLevel="0" collapsed="false">
      <c r="B312" s="131"/>
      <c r="C312" s="131"/>
    </row>
    <row r="313" customFormat="false" ht="13.5" hidden="false" customHeight="false" outlineLevel="0" collapsed="false">
      <c r="B313" s="131"/>
      <c r="C313" s="131"/>
    </row>
    <row r="314" customFormat="false" ht="13.5" hidden="false" customHeight="false" outlineLevel="0" collapsed="false">
      <c r="B314" s="131"/>
      <c r="C314" s="131"/>
    </row>
    <row r="315" customFormat="false" ht="13.5" hidden="false" customHeight="false" outlineLevel="0" collapsed="false">
      <c r="B315" s="131"/>
      <c r="C315" s="131"/>
    </row>
    <row r="316" customFormat="false" ht="13.5" hidden="false" customHeight="false" outlineLevel="0" collapsed="false">
      <c r="B316" s="131"/>
      <c r="C316" s="131"/>
    </row>
    <row r="317" customFormat="false" ht="13.5" hidden="false" customHeight="false" outlineLevel="0" collapsed="false">
      <c r="B317" s="131"/>
      <c r="C317" s="131"/>
    </row>
    <row r="318" customFormat="false" ht="13.5" hidden="false" customHeight="false" outlineLevel="0" collapsed="false">
      <c r="B318" s="131"/>
      <c r="C318" s="131"/>
    </row>
    <row r="319" customFormat="false" ht="13.5" hidden="false" customHeight="false" outlineLevel="0" collapsed="false">
      <c r="B319" s="131"/>
      <c r="C319" s="131"/>
    </row>
    <row r="320" customFormat="false" ht="13.5" hidden="false" customHeight="false" outlineLevel="0" collapsed="false">
      <c r="B320" s="131"/>
      <c r="C320" s="131"/>
    </row>
    <row r="321" customFormat="false" ht="13.5" hidden="false" customHeight="false" outlineLevel="0" collapsed="false">
      <c r="B321" s="131"/>
      <c r="C321" s="131"/>
    </row>
    <row r="322" customFormat="false" ht="13.5" hidden="false" customHeight="false" outlineLevel="0" collapsed="false">
      <c r="B322" s="131"/>
      <c r="C322" s="131"/>
    </row>
    <row r="323" customFormat="false" ht="13.5" hidden="false" customHeight="false" outlineLevel="0" collapsed="false">
      <c r="B323" s="131"/>
      <c r="C323" s="131"/>
    </row>
    <row r="324" customFormat="false" ht="13.5" hidden="false" customHeight="false" outlineLevel="0" collapsed="false">
      <c r="B324" s="131"/>
      <c r="C324" s="131"/>
    </row>
    <row r="325" customFormat="false" ht="13.5" hidden="false" customHeight="false" outlineLevel="0" collapsed="false">
      <c r="B325" s="131"/>
      <c r="C325" s="131"/>
    </row>
    <row r="326" customFormat="false" ht="13.5" hidden="false" customHeight="false" outlineLevel="0" collapsed="false">
      <c r="B326" s="131"/>
      <c r="C326" s="131"/>
    </row>
    <row r="327" customFormat="false" ht="13.5" hidden="false" customHeight="false" outlineLevel="0" collapsed="false">
      <c r="B327" s="131"/>
      <c r="C327" s="131"/>
    </row>
    <row r="328" customFormat="false" ht="13.5" hidden="false" customHeight="false" outlineLevel="0" collapsed="false">
      <c r="B328" s="131"/>
      <c r="C328" s="131"/>
    </row>
    <row r="329" customFormat="false" ht="13.5" hidden="false" customHeight="false" outlineLevel="0" collapsed="false">
      <c r="B329" s="131"/>
      <c r="C329" s="131"/>
    </row>
    <row r="330" customFormat="false" ht="13.5" hidden="false" customHeight="false" outlineLevel="0" collapsed="false">
      <c r="B330" s="131"/>
      <c r="C330" s="131"/>
    </row>
    <row r="331" customFormat="false" ht="13.5" hidden="false" customHeight="false" outlineLevel="0" collapsed="false">
      <c r="B331" s="131"/>
      <c r="C331" s="131"/>
    </row>
    <row r="332" customFormat="false" ht="13.5" hidden="false" customHeight="false" outlineLevel="0" collapsed="false">
      <c r="B332" s="131"/>
      <c r="C332" s="131"/>
    </row>
    <row r="333" customFormat="false" ht="13.5" hidden="false" customHeight="false" outlineLevel="0" collapsed="false">
      <c r="B333" s="131"/>
      <c r="C333" s="131"/>
    </row>
    <row r="334" customFormat="false" ht="13.5" hidden="false" customHeight="false" outlineLevel="0" collapsed="false">
      <c r="B334" s="131"/>
      <c r="C334" s="131"/>
    </row>
    <row r="335" customFormat="false" ht="13.5" hidden="false" customHeight="false" outlineLevel="0" collapsed="false">
      <c r="B335" s="131"/>
      <c r="C335" s="131"/>
    </row>
    <row r="336" customFormat="false" ht="13.5" hidden="false" customHeight="false" outlineLevel="0" collapsed="false">
      <c r="B336" s="131"/>
      <c r="C336" s="131"/>
    </row>
    <row r="337" customFormat="false" ht="13.5" hidden="false" customHeight="false" outlineLevel="0" collapsed="false">
      <c r="B337" s="131"/>
      <c r="C337" s="131"/>
    </row>
    <row r="338" customFormat="false" ht="13.5" hidden="false" customHeight="false" outlineLevel="0" collapsed="false">
      <c r="B338" s="131"/>
      <c r="C338" s="131"/>
    </row>
    <row r="339" customFormat="false" ht="13.5" hidden="false" customHeight="false" outlineLevel="0" collapsed="false">
      <c r="B339" s="131"/>
      <c r="C339" s="131"/>
    </row>
    <row r="340" customFormat="false" ht="13.5" hidden="false" customHeight="false" outlineLevel="0" collapsed="false">
      <c r="B340" s="131"/>
      <c r="C340" s="131"/>
    </row>
    <row r="341" customFormat="false" ht="13.5" hidden="false" customHeight="false" outlineLevel="0" collapsed="false">
      <c r="B341" s="131"/>
      <c r="C341" s="131"/>
    </row>
    <row r="342" customFormat="false" ht="13.5" hidden="false" customHeight="false" outlineLevel="0" collapsed="false">
      <c r="B342" s="131"/>
      <c r="C342" s="131"/>
    </row>
    <row r="343" customFormat="false" ht="13.5" hidden="false" customHeight="false" outlineLevel="0" collapsed="false">
      <c r="B343" s="131"/>
      <c r="C343" s="131"/>
    </row>
    <row r="344" customFormat="false" ht="13.5" hidden="false" customHeight="false" outlineLevel="0" collapsed="false">
      <c r="B344" s="131"/>
      <c r="C344" s="131"/>
    </row>
    <row r="345" customFormat="false" ht="13.5" hidden="false" customHeight="false" outlineLevel="0" collapsed="false">
      <c r="B345" s="131"/>
      <c r="C345" s="131"/>
    </row>
    <row r="346" customFormat="false" ht="13.5" hidden="false" customHeight="false" outlineLevel="0" collapsed="false">
      <c r="B346" s="131"/>
      <c r="C346" s="131"/>
    </row>
    <row r="347" customFormat="false" ht="13.5" hidden="false" customHeight="false" outlineLevel="0" collapsed="false">
      <c r="B347" s="131"/>
      <c r="C347" s="131"/>
    </row>
    <row r="348" customFormat="false" ht="13.5" hidden="false" customHeight="false" outlineLevel="0" collapsed="false">
      <c r="B348" s="131"/>
      <c r="C348" s="131"/>
    </row>
    <row r="349" customFormat="false" ht="13.5" hidden="false" customHeight="false" outlineLevel="0" collapsed="false">
      <c r="B349" s="131"/>
      <c r="C349" s="131"/>
    </row>
    <row r="350" customFormat="false" ht="13.5" hidden="false" customHeight="false" outlineLevel="0" collapsed="false">
      <c r="B350" s="131"/>
      <c r="C350" s="131"/>
    </row>
    <row r="351" customFormat="false" ht="13.5" hidden="false" customHeight="false" outlineLevel="0" collapsed="false">
      <c r="B351" s="131"/>
      <c r="C351" s="131"/>
    </row>
    <row r="352" customFormat="false" ht="13.5" hidden="false" customHeight="false" outlineLevel="0" collapsed="false">
      <c r="B352" s="131"/>
      <c r="C352" s="131"/>
    </row>
    <row r="353" customFormat="false" ht="13.5" hidden="false" customHeight="false" outlineLevel="0" collapsed="false">
      <c r="B353" s="131"/>
      <c r="C353" s="131"/>
    </row>
    <row r="354" customFormat="false" ht="13.5" hidden="false" customHeight="false" outlineLevel="0" collapsed="false">
      <c r="B354" s="131"/>
      <c r="C354" s="131"/>
    </row>
    <row r="355" customFormat="false" ht="13.5" hidden="false" customHeight="false" outlineLevel="0" collapsed="false">
      <c r="B355" s="131"/>
      <c r="C355" s="131"/>
    </row>
    <row r="356" customFormat="false" ht="13.5" hidden="false" customHeight="false" outlineLevel="0" collapsed="false">
      <c r="B356" s="131"/>
      <c r="C356" s="131"/>
    </row>
    <row r="357" customFormat="false" ht="13.5" hidden="false" customHeight="false" outlineLevel="0" collapsed="false">
      <c r="B357" s="131"/>
      <c r="C357" s="131"/>
    </row>
    <row r="358" customFormat="false" ht="13.5" hidden="false" customHeight="false" outlineLevel="0" collapsed="false">
      <c r="B358" s="131"/>
      <c r="C358" s="131"/>
    </row>
    <row r="359" customFormat="false" ht="13.5" hidden="false" customHeight="false" outlineLevel="0" collapsed="false">
      <c r="B359" s="131"/>
      <c r="C359" s="131"/>
    </row>
    <row r="360" customFormat="false" ht="13.5" hidden="false" customHeight="false" outlineLevel="0" collapsed="false">
      <c r="B360" s="131"/>
      <c r="C360" s="131"/>
    </row>
    <row r="361" customFormat="false" ht="13.5" hidden="false" customHeight="false" outlineLevel="0" collapsed="false">
      <c r="B361" s="131"/>
      <c r="C361" s="131"/>
    </row>
    <row r="362" customFormat="false" ht="13.5" hidden="false" customHeight="false" outlineLevel="0" collapsed="false">
      <c r="B362" s="131"/>
      <c r="C362" s="131"/>
    </row>
    <row r="363" customFormat="false" ht="13.5" hidden="false" customHeight="false" outlineLevel="0" collapsed="false">
      <c r="B363" s="131"/>
      <c r="C363" s="131"/>
    </row>
    <row r="364" customFormat="false" ht="13.5" hidden="false" customHeight="false" outlineLevel="0" collapsed="false">
      <c r="B364" s="131"/>
      <c r="C364" s="131"/>
    </row>
    <row r="365" customFormat="false" ht="13.5" hidden="false" customHeight="false" outlineLevel="0" collapsed="false">
      <c r="B365" s="131"/>
      <c r="C365" s="131"/>
    </row>
    <row r="366" customFormat="false" ht="13.5" hidden="false" customHeight="false" outlineLevel="0" collapsed="false">
      <c r="B366" s="131"/>
      <c r="C366" s="131"/>
    </row>
    <row r="367" customFormat="false" ht="13.5" hidden="false" customHeight="false" outlineLevel="0" collapsed="false">
      <c r="B367" s="131"/>
      <c r="C367" s="131"/>
    </row>
    <row r="368" customFormat="false" ht="13.5" hidden="false" customHeight="false" outlineLevel="0" collapsed="false">
      <c r="B368" s="131"/>
      <c r="C368" s="131"/>
    </row>
    <row r="369" customFormat="false" ht="13.5" hidden="false" customHeight="false" outlineLevel="0" collapsed="false">
      <c r="B369" s="131"/>
      <c r="C369" s="131"/>
    </row>
    <row r="370" customFormat="false" ht="13.5" hidden="false" customHeight="false" outlineLevel="0" collapsed="false">
      <c r="B370" s="131"/>
      <c r="C370" s="131"/>
    </row>
    <row r="371" customFormat="false" ht="13.5" hidden="false" customHeight="false" outlineLevel="0" collapsed="false">
      <c r="B371" s="131"/>
      <c r="C371" s="131"/>
    </row>
    <row r="372" customFormat="false" ht="13.5" hidden="false" customHeight="false" outlineLevel="0" collapsed="false">
      <c r="B372" s="131"/>
      <c r="C372" s="131"/>
    </row>
    <row r="373" customFormat="false" ht="13.5" hidden="false" customHeight="false" outlineLevel="0" collapsed="false">
      <c r="B373" s="131"/>
      <c r="C373" s="131"/>
    </row>
    <row r="374" customFormat="false" ht="13.5" hidden="false" customHeight="false" outlineLevel="0" collapsed="false">
      <c r="B374" s="131"/>
      <c r="C374" s="131"/>
    </row>
    <row r="375" customFormat="false" ht="13.5" hidden="false" customHeight="false" outlineLevel="0" collapsed="false">
      <c r="B375" s="131"/>
      <c r="C375" s="131"/>
    </row>
    <row r="376" customFormat="false" ht="13.5" hidden="false" customHeight="false" outlineLevel="0" collapsed="false">
      <c r="B376" s="131"/>
      <c r="C376" s="131"/>
    </row>
    <row r="377" customFormat="false" ht="13.5" hidden="false" customHeight="false" outlineLevel="0" collapsed="false">
      <c r="B377" s="131"/>
      <c r="C377" s="131"/>
    </row>
    <row r="378" customFormat="false" ht="13.5" hidden="false" customHeight="false" outlineLevel="0" collapsed="false">
      <c r="B378" s="131"/>
      <c r="C378" s="131"/>
    </row>
    <row r="379" customFormat="false" ht="13.5" hidden="false" customHeight="false" outlineLevel="0" collapsed="false">
      <c r="B379" s="131"/>
      <c r="C379" s="131"/>
    </row>
    <row r="380" customFormat="false" ht="13.5" hidden="false" customHeight="false" outlineLevel="0" collapsed="false">
      <c r="B380" s="131"/>
      <c r="C380" s="131"/>
    </row>
    <row r="381" customFormat="false" ht="13.5" hidden="false" customHeight="false" outlineLevel="0" collapsed="false">
      <c r="B381" s="131"/>
      <c r="C381" s="131"/>
    </row>
    <row r="382" customFormat="false" ht="13.5" hidden="false" customHeight="false" outlineLevel="0" collapsed="false">
      <c r="B382" s="131"/>
      <c r="C382" s="131"/>
    </row>
    <row r="383" customFormat="false" ht="13.5" hidden="false" customHeight="false" outlineLevel="0" collapsed="false">
      <c r="B383" s="131"/>
      <c r="C383" s="131"/>
    </row>
    <row r="384" customFormat="false" ht="13.5" hidden="false" customHeight="false" outlineLevel="0" collapsed="false">
      <c r="B384" s="131"/>
      <c r="C384" s="131"/>
    </row>
    <row r="385" customFormat="false" ht="13.5" hidden="false" customHeight="false" outlineLevel="0" collapsed="false">
      <c r="B385" s="131"/>
      <c r="C385" s="131"/>
    </row>
    <row r="386" customFormat="false" ht="13.5" hidden="false" customHeight="false" outlineLevel="0" collapsed="false">
      <c r="B386" s="131"/>
      <c r="C386" s="131"/>
    </row>
    <row r="387" customFormat="false" ht="13.5" hidden="false" customHeight="false" outlineLevel="0" collapsed="false">
      <c r="B387" s="131"/>
      <c r="C387" s="131"/>
    </row>
    <row r="388" customFormat="false" ht="13.5" hidden="false" customHeight="false" outlineLevel="0" collapsed="false">
      <c r="B388" s="131"/>
      <c r="C388" s="131"/>
    </row>
    <row r="389" customFormat="false" ht="13.5" hidden="false" customHeight="false" outlineLevel="0" collapsed="false">
      <c r="B389" s="131"/>
      <c r="C389" s="131"/>
    </row>
    <row r="390" customFormat="false" ht="13.5" hidden="false" customHeight="false" outlineLevel="0" collapsed="false">
      <c r="B390" s="131"/>
      <c r="C390" s="131"/>
    </row>
    <row r="391" customFormat="false" ht="13.5" hidden="false" customHeight="false" outlineLevel="0" collapsed="false">
      <c r="B391" s="131"/>
      <c r="C391" s="131"/>
    </row>
    <row r="392" customFormat="false" ht="13.5" hidden="false" customHeight="false" outlineLevel="0" collapsed="false">
      <c r="B392" s="131"/>
      <c r="C392" s="131"/>
    </row>
    <row r="393" customFormat="false" ht="13.5" hidden="false" customHeight="false" outlineLevel="0" collapsed="false">
      <c r="B393" s="131"/>
      <c r="C393" s="131"/>
    </row>
    <row r="394" customFormat="false" ht="13.5" hidden="false" customHeight="false" outlineLevel="0" collapsed="false">
      <c r="B394" s="131"/>
      <c r="C394" s="131"/>
    </row>
    <row r="395" customFormat="false" ht="13.5" hidden="false" customHeight="false" outlineLevel="0" collapsed="false">
      <c r="B395" s="131"/>
      <c r="C395" s="131"/>
    </row>
    <row r="396" customFormat="false" ht="13.5" hidden="false" customHeight="false" outlineLevel="0" collapsed="false">
      <c r="B396" s="131"/>
      <c r="C396" s="131"/>
    </row>
    <row r="397" customFormat="false" ht="13.5" hidden="false" customHeight="false" outlineLevel="0" collapsed="false">
      <c r="B397" s="131"/>
      <c r="C397" s="131"/>
    </row>
    <row r="398" customFormat="false" ht="13.5" hidden="false" customHeight="false" outlineLevel="0" collapsed="false">
      <c r="B398" s="131"/>
      <c r="C398" s="131"/>
    </row>
    <row r="399" customFormat="false" ht="13.5" hidden="false" customHeight="false" outlineLevel="0" collapsed="false">
      <c r="B399" s="131"/>
      <c r="C399" s="131"/>
    </row>
    <row r="400" customFormat="false" ht="13.5" hidden="false" customHeight="false" outlineLevel="0" collapsed="false">
      <c r="B400" s="131"/>
      <c r="C400" s="131"/>
    </row>
    <row r="401" customFormat="false" ht="13.5" hidden="false" customHeight="false" outlineLevel="0" collapsed="false">
      <c r="B401" s="131"/>
      <c r="C401" s="131"/>
    </row>
    <row r="402" customFormat="false" ht="13.5" hidden="false" customHeight="false" outlineLevel="0" collapsed="false">
      <c r="B402" s="131"/>
      <c r="C402" s="131"/>
    </row>
    <row r="403" customFormat="false" ht="13.5" hidden="false" customHeight="false" outlineLevel="0" collapsed="false">
      <c r="B403" s="131"/>
      <c r="C403" s="131"/>
    </row>
    <row r="404" customFormat="false" ht="13.5" hidden="false" customHeight="false" outlineLevel="0" collapsed="false">
      <c r="B404" s="131"/>
      <c r="C404" s="131"/>
    </row>
    <row r="405" customFormat="false" ht="13.5" hidden="false" customHeight="false" outlineLevel="0" collapsed="false">
      <c r="B405" s="131"/>
      <c r="C405" s="131"/>
    </row>
    <row r="406" customFormat="false" ht="13.5" hidden="false" customHeight="false" outlineLevel="0" collapsed="false">
      <c r="B406" s="131"/>
      <c r="C406" s="131"/>
    </row>
    <row r="407" customFormat="false" ht="13.5" hidden="false" customHeight="false" outlineLevel="0" collapsed="false">
      <c r="B407" s="131"/>
      <c r="C407" s="131"/>
    </row>
    <row r="408" customFormat="false" ht="13.5" hidden="false" customHeight="false" outlineLevel="0" collapsed="false">
      <c r="B408" s="131"/>
      <c r="C408" s="131"/>
    </row>
    <row r="409" customFormat="false" ht="13.5" hidden="false" customHeight="false" outlineLevel="0" collapsed="false">
      <c r="B409" s="131"/>
      <c r="C409" s="131"/>
    </row>
    <row r="410" customFormat="false" ht="13.5" hidden="false" customHeight="false" outlineLevel="0" collapsed="false">
      <c r="B410" s="131"/>
      <c r="C410" s="131"/>
    </row>
    <row r="411" customFormat="false" ht="13.5" hidden="false" customHeight="false" outlineLevel="0" collapsed="false">
      <c r="B411" s="131"/>
      <c r="C411" s="131"/>
    </row>
    <row r="412" customFormat="false" ht="13.5" hidden="false" customHeight="false" outlineLevel="0" collapsed="false">
      <c r="B412" s="131"/>
      <c r="C412" s="131"/>
    </row>
    <row r="413" customFormat="false" ht="13.5" hidden="false" customHeight="false" outlineLevel="0" collapsed="false">
      <c r="B413" s="131"/>
      <c r="C413" s="131"/>
    </row>
    <row r="414" customFormat="false" ht="13.5" hidden="false" customHeight="false" outlineLevel="0" collapsed="false">
      <c r="B414" s="131"/>
      <c r="C414" s="131"/>
    </row>
    <row r="415" customFormat="false" ht="13.5" hidden="false" customHeight="false" outlineLevel="0" collapsed="false">
      <c r="B415" s="131"/>
      <c r="C415" s="131"/>
    </row>
    <row r="416" customFormat="false" ht="13.5" hidden="false" customHeight="false" outlineLevel="0" collapsed="false">
      <c r="B416" s="131"/>
      <c r="C416" s="131"/>
    </row>
    <row r="417" customFormat="false" ht="13.5" hidden="false" customHeight="false" outlineLevel="0" collapsed="false">
      <c r="B417" s="131"/>
      <c r="C417" s="131"/>
    </row>
    <row r="418" customFormat="false" ht="13.5" hidden="false" customHeight="false" outlineLevel="0" collapsed="false">
      <c r="B418" s="131"/>
      <c r="C418" s="131"/>
    </row>
    <row r="419" customFormat="false" ht="13.5" hidden="false" customHeight="false" outlineLevel="0" collapsed="false">
      <c r="B419" s="131"/>
      <c r="C419" s="131"/>
    </row>
    <row r="420" customFormat="false" ht="13.5" hidden="false" customHeight="false" outlineLevel="0" collapsed="false">
      <c r="B420" s="131"/>
      <c r="C420" s="131"/>
    </row>
    <row r="421" customFormat="false" ht="13.5" hidden="false" customHeight="false" outlineLevel="0" collapsed="false">
      <c r="B421" s="131"/>
      <c r="C421" s="131"/>
    </row>
    <row r="422" customFormat="false" ht="13.5" hidden="false" customHeight="false" outlineLevel="0" collapsed="false">
      <c r="B422" s="131"/>
      <c r="C422" s="131"/>
    </row>
    <row r="423" customFormat="false" ht="13.5" hidden="false" customHeight="false" outlineLevel="0" collapsed="false">
      <c r="B423" s="131"/>
      <c r="C423" s="131"/>
    </row>
    <row r="424" customFormat="false" ht="13.5" hidden="false" customHeight="false" outlineLevel="0" collapsed="false">
      <c r="B424" s="131"/>
      <c r="C424" s="131"/>
    </row>
    <row r="425" customFormat="false" ht="13.5" hidden="false" customHeight="false" outlineLevel="0" collapsed="false">
      <c r="B425" s="131"/>
      <c r="C425" s="131"/>
    </row>
    <row r="426" customFormat="false" ht="13.5" hidden="false" customHeight="false" outlineLevel="0" collapsed="false">
      <c r="B426" s="131"/>
      <c r="C426" s="131"/>
    </row>
    <row r="427" customFormat="false" ht="13.5" hidden="false" customHeight="false" outlineLevel="0" collapsed="false">
      <c r="B427" s="131"/>
      <c r="C427" s="131"/>
    </row>
    <row r="428" customFormat="false" ht="13.5" hidden="false" customHeight="false" outlineLevel="0" collapsed="false">
      <c r="B428" s="131"/>
      <c r="C428" s="131"/>
    </row>
    <row r="429" customFormat="false" ht="13.5" hidden="false" customHeight="false" outlineLevel="0" collapsed="false">
      <c r="B429" s="131"/>
      <c r="C429" s="131"/>
    </row>
    <row r="430" customFormat="false" ht="13.5" hidden="false" customHeight="false" outlineLevel="0" collapsed="false">
      <c r="B430" s="131"/>
      <c r="C430" s="131"/>
    </row>
    <row r="431" customFormat="false" ht="13.5" hidden="false" customHeight="false" outlineLevel="0" collapsed="false">
      <c r="B431" s="131"/>
      <c r="C431" s="131"/>
    </row>
    <row r="432" customFormat="false" ht="13.5" hidden="false" customHeight="false" outlineLevel="0" collapsed="false">
      <c r="B432" s="131"/>
      <c r="C432" s="131"/>
    </row>
    <row r="433" customFormat="false" ht="13.5" hidden="false" customHeight="false" outlineLevel="0" collapsed="false">
      <c r="B433" s="131"/>
      <c r="C433" s="131"/>
    </row>
    <row r="434" customFormat="false" ht="13.5" hidden="false" customHeight="false" outlineLevel="0" collapsed="false">
      <c r="B434" s="131"/>
      <c r="C434" s="131"/>
    </row>
    <row r="435" customFormat="false" ht="13.5" hidden="false" customHeight="false" outlineLevel="0" collapsed="false">
      <c r="B435" s="131"/>
      <c r="C435" s="131"/>
    </row>
    <row r="436" customFormat="false" ht="13.5" hidden="false" customHeight="false" outlineLevel="0" collapsed="false">
      <c r="B436" s="131"/>
      <c r="C436" s="131"/>
    </row>
    <row r="437" customFormat="false" ht="13.5" hidden="false" customHeight="false" outlineLevel="0" collapsed="false">
      <c r="B437" s="131"/>
      <c r="C437" s="131"/>
    </row>
    <row r="438" customFormat="false" ht="13.5" hidden="false" customHeight="false" outlineLevel="0" collapsed="false">
      <c r="B438" s="131"/>
      <c r="C438" s="131"/>
    </row>
    <row r="439" customFormat="false" ht="13.5" hidden="false" customHeight="false" outlineLevel="0" collapsed="false">
      <c r="B439" s="131"/>
      <c r="C439" s="131"/>
    </row>
    <row r="440" customFormat="false" ht="13.5" hidden="false" customHeight="false" outlineLevel="0" collapsed="false">
      <c r="B440" s="131"/>
      <c r="C440" s="131"/>
    </row>
    <row r="441" customFormat="false" ht="13.5" hidden="false" customHeight="false" outlineLevel="0" collapsed="false">
      <c r="B441" s="131"/>
      <c r="C441" s="131"/>
    </row>
    <row r="442" customFormat="false" ht="13.5" hidden="false" customHeight="false" outlineLevel="0" collapsed="false">
      <c r="B442" s="131"/>
      <c r="C442" s="131"/>
    </row>
    <row r="443" customFormat="false" ht="13.5" hidden="false" customHeight="false" outlineLevel="0" collapsed="false">
      <c r="B443" s="131"/>
      <c r="C443" s="131"/>
    </row>
    <row r="444" customFormat="false" ht="13.5" hidden="false" customHeight="false" outlineLevel="0" collapsed="false">
      <c r="B444" s="131"/>
      <c r="C444" s="131"/>
    </row>
    <row r="445" customFormat="false" ht="13.5" hidden="false" customHeight="false" outlineLevel="0" collapsed="false">
      <c r="B445" s="131"/>
      <c r="C445" s="131"/>
    </row>
    <row r="446" customFormat="false" ht="13.5" hidden="false" customHeight="false" outlineLevel="0" collapsed="false">
      <c r="B446" s="131"/>
      <c r="C446" s="131"/>
    </row>
    <row r="447" customFormat="false" ht="13.5" hidden="false" customHeight="false" outlineLevel="0" collapsed="false">
      <c r="B447" s="131"/>
      <c r="C447" s="131"/>
    </row>
    <row r="448" customFormat="false" ht="13.5" hidden="false" customHeight="false" outlineLevel="0" collapsed="false">
      <c r="B448" s="131"/>
      <c r="C448" s="131"/>
    </row>
    <row r="449" customFormat="false" ht="13.5" hidden="false" customHeight="false" outlineLevel="0" collapsed="false">
      <c r="B449" s="131"/>
      <c r="C449" s="131"/>
    </row>
    <row r="450" customFormat="false" ht="13.5" hidden="false" customHeight="false" outlineLevel="0" collapsed="false">
      <c r="B450" s="131"/>
      <c r="C450" s="131"/>
    </row>
    <row r="451" customFormat="false" ht="13.5" hidden="false" customHeight="false" outlineLevel="0" collapsed="false">
      <c r="B451" s="131"/>
      <c r="C451" s="131"/>
    </row>
    <row r="452" customFormat="false" ht="13.5" hidden="false" customHeight="false" outlineLevel="0" collapsed="false">
      <c r="B452" s="131"/>
      <c r="C452" s="131"/>
    </row>
    <row r="453" customFormat="false" ht="13.5" hidden="false" customHeight="false" outlineLevel="0" collapsed="false">
      <c r="B453" s="131"/>
      <c r="C453" s="131"/>
    </row>
    <row r="454" customFormat="false" ht="13.5" hidden="false" customHeight="false" outlineLevel="0" collapsed="false">
      <c r="B454" s="131"/>
      <c r="C454" s="131"/>
    </row>
    <row r="455" customFormat="false" ht="13.5" hidden="false" customHeight="false" outlineLevel="0" collapsed="false">
      <c r="B455" s="131"/>
      <c r="C455" s="131"/>
    </row>
    <row r="456" customFormat="false" ht="13.5" hidden="false" customHeight="false" outlineLevel="0" collapsed="false">
      <c r="B456" s="131"/>
      <c r="C456" s="131"/>
    </row>
    <row r="457" customFormat="false" ht="13.5" hidden="false" customHeight="false" outlineLevel="0" collapsed="false">
      <c r="B457" s="131"/>
      <c r="C457" s="131"/>
    </row>
    <row r="458" customFormat="false" ht="13.5" hidden="false" customHeight="false" outlineLevel="0" collapsed="false">
      <c r="B458" s="131"/>
      <c r="C458" s="131"/>
    </row>
    <row r="459" customFormat="false" ht="13.5" hidden="false" customHeight="false" outlineLevel="0" collapsed="false">
      <c r="B459" s="131"/>
      <c r="C459" s="131"/>
    </row>
    <row r="460" customFormat="false" ht="13.5" hidden="false" customHeight="false" outlineLevel="0" collapsed="false">
      <c r="B460" s="131"/>
      <c r="C460" s="131"/>
    </row>
    <row r="461" customFormat="false" ht="13.5" hidden="false" customHeight="false" outlineLevel="0" collapsed="false">
      <c r="B461" s="131"/>
      <c r="C461" s="131"/>
    </row>
    <row r="462" customFormat="false" ht="13.5" hidden="false" customHeight="false" outlineLevel="0" collapsed="false">
      <c r="B462" s="131"/>
      <c r="C462" s="131"/>
    </row>
    <row r="463" customFormat="false" ht="13.5" hidden="false" customHeight="false" outlineLevel="0" collapsed="false">
      <c r="B463" s="131"/>
      <c r="C463" s="131"/>
    </row>
    <row r="464" customFormat="false" ht="13.5" hidden="false" customHeight="false" outlineLevel="0" collapsed="false">
      <c r="B464" s="131"/>
      <c r="C464" s="131"/>
    </row>
    <row r="465" customFormat="false" ht="13.5" hidden="false" customHeight="false" outlineLevel="0" collapsed="false">
      <c r="B465" s="131"/>
      <c r="C465" s="131"/>
    </row>
    <row r="466" customFormat="false" ht="13.5" hidden="false" customHeight="false" outlineLevel="0" collapsed="false">
      <c r="B466" s="131"/>
      <c r="C466" s="131"/>
    </row>
    <row r="467" customFormat="false" ht="13.5" hidden="false" customHeight="false" outlineLevel="0" collapsed="false">
      <c r="B467" s="131"/>
      <c r="C467" s="131"/>
    </row>
    <row r="468" customFormat="false" ht="13.5" hidden="false" customHeight="false" outlineLevel="0" collapsed="false">
      <c r="B468" s="131"/>
      <c r="C468" s="131"/>
    </row>
    <row r="469" customFormat="false" ht="13.5" hidden="false" customHeight="false" outlineLevel="0" collapsed="false">
      <c r="B469" s="131"/>
      <c r="C469" s="131"/>
    </row>
    <row r="470" customFormat="false" ht="13.5" hidden="false" customHeight="false" outlineLevel="0" collapsed="false">
      <c r="B470" s="131"/>
      <c r="C470" s="131"/>
    </row>
    <row r="471" customFormat="false" ht="13.5" hidden="false" customHeight="false" outlineLevel="0" collapsed="false">
      <c r="B471" s="131"/>
      <c r="C471" s="131"/>
    </row>
    <row r="472" customFormat="false" ht="13.5" hidden="false" customHeight="false" outlineLevel="0" collapsed="false">
      <c r="B472" s="131"/>
      <c r="C472" s="131"/>
    </row>
    <row r="473" customFormat="false" ht="13.5" hidden="false" customHeight="false" outlineLevel="0" collapsed="false">
      <c r="B473" s="131"/>
      <c r="C473" s="131"/>
    </row>
    <row r="474" customFormat="false" ht="13.5" hidden="false" customHeight="false" outlineLevel="0" collapsed="false">
      <c r="B474" s="131"/>
      <c r="C474" s="131"/>
    </row>
    <row r="475" customFormat="false" ht="13.5" hidden="false" customHeight="false" outlineLevel="0" collapsed="false">
      <c r="B475" s="131"/>
      <c r="C475" s="131"/>
    </row>
    <row r="476" customFormat="false" ht="13.5" hidden="false" customHeight="false" outlineLevel="0" collapsed="false">
      <c r="B476" s="131"/>
      <c r="C476" s="131"/>
    </row>
    <row r="477" customFormat="false" ht="13.5" hidden="false" customHeight="false" outlineLevel="0" collapsed="false">
      <c r="B477" s="131"/>
      <c r="C477" s="131"/>
    </row>
    <row r="478" customFormat="false" ht="13.5" hidden="false" customHeight="false" outlineLevel="0" collapsed="false">
      <c r="B478" s="131"/>
      <c r="C478" s="131"/>
    </row>
    <row r="479" customFormat="false" ht="13.5" hidden="false" customHeight="false" outlineLevel="0" collapsed="false">
      <c r="B479" s="131"/>
      <c r="C479" s="131"/>
    </row>
    <row r="480" customFormat="false" ht="13.5" hidden="false" customHeight="false" outlineLevel="0" collapsed="false">
      <c r="B480" s="131"/>
      <c r="C480" s="131"/>
    </row>
    <row r="481" customFormat="false" ht="13.5" hidden="false" customHeight="false" outlineLevel="0" collapsed="false">
      <c r="B481" s="131"/>
      <c r="C481" s="131"/>
    </row>
    <row r="482" customFormat="false" ht="13.5" hidden="false" customHeight="false" outlineLevel="0" collapsed="false">
      <c r="B482" s="131"/>
      <c r="C482" s="131"/>
    </row>
    <row r="483" customFormat="false" ht="13.5" hidden="false" customHeight="false" outlineLevel="0" collapsed="false">
      <c r="B483" s="131"/>
      <c r="C483" s="131"/>
    </row>
    <row r="484" customFormat="false" ht="13.5" hidden="false" customHeight="false" outlineLevel="0" collapsed="false">
      <c r="B484" s="131"/>
      <c r="C484" s="131"/>
    </row>
    <row r="485" customFormat="false" ht="13.5" hidden="false" customHeight="false" outlineLevel="0" collapsed="false">
      <c r="B485" s="131"/>
      <c r="C485" s="131"/>
    </row>
    <row r="486" customFormat="false" ht="13.5" hidden="false" customHeight="false" outlineLevel="0" collapsed="false">
      <c r="B486" s="131"/>
      <c r="C486" s="131"/>
    </row>
    <row r="487" customFormat="false" ht="13.5" hidden="false" customHeight="false" outlineLevel="0" collapsed="false">
      <c r="B487" s="131"/>
      <c r="C487" s="131"/>
    </row>
    <row r="488" customFormat="false" ht="13.5" hidden="false" customHeight="false" outlineLevel="0" collapsed="false">
      <c r="B488" s="131"/>
      <c r="C488" s="131"/>
    </row>
    <row r="489" customFormat="false" ht="13.5" hidden="false" customHeight="false" outlineLevel="0" collapsed="false">
      <c r="B489" s="131"/>
      <c r="C489" s="131"/>
    </row>
    <row r="490" customFormat="false" ht="13.5" hidden="false" customHeight="false" outlineLevel="0" collapsed="false">
      <c r="B490" s="131"/>
      <c r="C490" s="131"/>
    </row>
    <row r="491" customFormat="false" ht="13.5" hidden="false" customHeight="false" outlineLevel="0" collapsed="false">
      <c r="B491" s="131"/>
      <c r="C491" s="131"/>
    </row>
    <row r="492" customFormat="false" ht="13.5" hidden="false" customHeight="false" outlineLevel="0" collapsed="false">
      <c r="B492" s="131"/>
      <c r="C492" s="131"/>
    </row>
    <row r="493" customFormat="false" ht="13.5" hidden="false" customHeight="false" outlineLevel="0" collapsed="false">
      <c r="B493" s="131"/>
      <c r="C493" s="131"/>
    </row>
    <row r="494" customFormat="false" ht="13.5" hidden="false" customHeight="false" outlineLevel="0" collapsed="false">
      <c r="B494" s="131"/>
      <c r="C494" s="131"/>
    </row>
    <row r="495" customFormat="false" ht="13.5" hidden="false" customHeight="false" outlineLevel="0" collapsed="false">
      <c r="B495" s="131"/>
      <c r="C495" s="131"/>
    </row>
    <row r="496" customFormat="false" ht="13.5" hidden="false" customHeight="false" outlineLevel="0" collapsed="false">
      <c r="B496" s="131"/>
      <c r="C496" s="131"/>
    </row>
    <row r="497" customFormat="false" ht="13.5" hidden="false" customHeight="false" outlineLevel="0" collapsed="false">
      <c r="B497" s="131"/>
      <c r="C497" s="131"/>
    </row>
    <row r="498" customFormat="false" ht="13.5" hidden="false" customHeight="false" outlineLevel="0" collapsed="false">
      <c r="B498" s="131"/>
      <c r="C498" s="131"/>
    </row>
    <row r="499" customFormat="false" ht="13.5" hidden="false" customHeight="false" outlineLevel="0" collapsed="false">
      <c r="B499" s="131"/>
      <c r="C499" s="131"/>
    </row>
    <row r="500" customFormat="false" ht="13.5" hidden="false" customHeight="false" outlineLevel="0" collapsed="false">
      <c r="B500" s="131"/>
      <c r="C500" s="131"/>
    </row>
    <row r="501" customFormat="false" ht="13.5" hidden="false" customHeight="false" outlineLevel="0" collapsed="false">
      <c r="B501" s="131"/>
      <c r="C501" s="131"/>
    </row>
    <row r="502" customFormat="false" ht="13.5" hidden="false" customHeight="false" outlineLevel="0" collapsed="false">
      <c r="B502" s="131"/>
      <c r="C502" s="131"/>
    </row>
    <row r="503" customFormat="false" ht="13.5" hidden="false" customHeight="false" outlineLevel="0" collapsed="false">
      <c r="B503" s="131"/>
      <c r="C503" s="131"/>
    </row>
    <row r="504" customFormat="false" ht="13.5" hidden="false" customHeight="false" outlineLevel="0" collapsed="false">
      <c r="B504" s="131"/>
      <c r="C504" s="131"/>
    </row>
    <row r="505" customFormat="false" ht="13.5" hidden="false" customHeight="false" outlineLevel="0" collapsed="false">
      <c r="B505" s="131"/>
      <c r="C505" s="131"/>
    </row>
    <row r="506" customFormat="false" ht="13.5" hidden="false" customHeight="false" outlineLevel="0" collapsed="false">
      <c r="B506" s="131"/>
      <c r="C506" s="131"/>
    </row>
    <row r="507" customFormat="false" ht="13.5" hidden="false" customHeight="false" outlineLevel="0" collapsed="false">
      <c r="B507" s="131"/>
      <c r="C507" s="131"/>
    </row>
    <row r="508" customFormat="false" ht="13.5" hidden="false" customHeight="false" outlineLevel="0" collapsed="false">
      <c r="B508" s="131"/>
      <c r="C508" s="131"/>
    </row>
    <row r="509" customFormat="false" ht="13.5" hidden="false" customHeight="false" outlineLevel="0" collapsed="false">
      <c r="B509" s="131"/>
      <c r="C509" s="131"/>
    </row>
    <row r="510" customFormat="false" ht="13.5" hidden="false" customHeight="false" outlineLevel="0" collapsed="false">
      <c r="B510" s="131"/>
      <c r="C510" s="131"/>
    </row>
    <row r="511" customFormat="false" ht="13.5" hidden="false" customHeight="false" outlineLevel="0" collapsed="false">
      <c r="B511" s="131"/>
      <c r="C511" s="131"/>
    </row>
    <row r="512" customFormat="false" ht="13.5" hidden="false" customHeight="false" outlineLevel="0" collapsed="false">
      <c r="B512" s="131"/>
      <c r="C512" s="131"/>
    </row>
    <row r="513" customFormat="false" ht="13.5" hidden="false" customHeight="false" outlineLevel="0" collapsed="false">
      <c r="B513" s="131"/>
      <c r="C513" s="131"/>
    </row>
    <row r="514" customFormat="false" ht="13.5" hidden="false" customHeight="false" outlineLevel="0" collapsed="false">
      <c r="B514" s="131"/>
      <c r="C514" s="131"/>
    </row>
    <row r="515" customFormat="false" ht="13.5" hidden="false" customHeight="false" outlineLevel="0" collapsed="false">
      <c r="B515" s="131"/>
      <c r="C515" s="131"/>
    </row>
    <row r="516" customFormat="false" ht="13.5" hidden="false" customHeight="false" outlineLevel="0" collapsed="false">
      <c r="B516" s="131"/>
      <c r="C516" s="131"/>
    </row>
    <row r="517" customFormat="false" ht="13.5" hidden="false" customHeight="false" outlineLevel="0" collapsed="false">
      <c r="B517" s="131"/>
      <c r="C517" s="131"/>
    </row>
    <row r="518" customFormat="false" ht="13.5" hidden="false" customHeight="false" outlineLevel="0" collapsed="false">
      <c r="B518" s="131"/>
      <c r="C518" s="131"/>
    </row>
    <row r="519" customFormat="false" ht="13.5" hidden="false" customHeight="false" outlineLevel="0" collapsed="false">
      <c r="B519" s="131"/>
      <c r="C519" s="131"/>
    </row>
    <row r="520" customFormat="false" ht="13.5" hidden="false" customHeight="false" outlineLevel="0" collapsed="false">
      <c r="B520" s="131"/>
      <c r="C520" s="131"/>
    </row>
    <row r="521" customFormat="false" ht="13.5" hidden="false" customHeight="false" outlineLevel="0" collapsed="false">
      <c r="B521" s="131"/>
      <c r="C521" s="131"/>
    </row>
    <row r="522" customFormat="false" ht="13.5" hidden="false" customHeight="false" outlineLevel="0" collapsed="false">
      <c r="B522" s="131"/>
      <c r="C522" s="131"/>
    </row>
    <row r="523" customFormat="false" ht="13.5" hidden="false" customHeight="false" outlineLevel="0" collapsed="false">
      <c r="B523" s="131"/>
      <c r="C523" s="131"/>
    </row>
    <row r="524" customFormat="false" ht="13.5" hidden="false" customHeight="false" outlineLevel="0" collapsed="false">
      <c r="B524" s="131"/>
      <c r="C524" s="131"/>
    </row>
    <row r="525" customFormat="false" ht="13.5" hidden="false" customHeight="false" outlineLevel="0" collapsed="false">
      <c r="B525" s="131"/>
      <c r="C525" s="131"/>
    </row>
    <row r="526" customFormat="false" ht="13.5" hidden="false" customHeight="false" outlineLevel="0" collapsed="false">
      <c r="B526" s="131"/>
      <c r="C526" s="131"/>
    </row>
    <row r="527" customFormat="false" ht="13.5" hidden="false" customHeight="false" outlineLevel="0" collapsed="false">
      <c r="B527" s="131"/>
      <c r="C527" s="131"/>
    </row>
    <row r="528" customFormat="false" ht="13.5" hidden="false" customHeight="false" outlineLevel="0" collapsed="false">
      <c r="B528" s="131"/>
      <c r="C528" s="131"/>
    </row>
    <row r="529" customFormat="false" ht="13.5" hidden="false" customHeight="false" outlineLevel="0" collapsed="false">
      <c r="B529" s="131"/>
      <c r="C529" s="131"/>
    </row>
    <row r="530" customFormat="false" ht="13.5" hidden="false" customHeight="false" outlineLevel="0" collapsed="false">
      <c r="B530" s="131"/>
      <c r="C530" s="131"/>
    </row>
    <row r="531" customFormat="false" ht="13.5" hidden="false" customHeight="false" outlineLevel="0" collapsed="false">
      <c r="B531" s="131"/>
      <c r="C531" s="131"/>
    </row>
    <row r="532" customFormat="false" ht="13.5" hidden="false" customHeight="false" outlineLevel="0" collapsed="false">
      <c r="B532" s="131"/>
      <c r="C532" s="131"/>
    </row>
    <row r="533" customFormat="false" ht="13.5" hidden="false" customHeight="false" outlineLevel="0" collapsed="false">
      <c r="B533" s="131"/>
      <c r="C533" s="131"/>
    </row>
    <row r="534" customFormat="false" ht="13.5" hidden="false" customHeight="false" outlineLevel="0" collapsed="false">
      <c r="B534" s="131"/>
      <c r="C534" s="131"/>
    </row>
    <row r="535" customFormat="false" ht="13.5" hidden="false" customHeight="false" outlineLevel="0" collapsed="false">
      <c r="B535" s="131"/>
      <c r="C535" s="131"/>
    </row>
    <row r="536" customFormat="false" ht="13.5" hidden="false" customHeight="false" outlineLevel="0" collapsed="false">
      <c r="B536" s="131"/>
      <c r="C536" s="131"/>
    </row>
    <row r="537" customFormat="false" ht="13.5" hidden="false" customHeight="false" outlineLevel="0" collapsed="false">
      <c r="B537" s="131"/>
      <c r="C537" s="131"/>
    </row>
    <row r="538" customFormat="false" ht="13.5" hidden="false" customHeight="false" outlineLevel="0" collapsed="false">
      <c r="B538" s="131"/>
      <c r="C538" s="131"/>
    </row>
    <row r="539" customFormat="false" ht="13.5" hidden="false" customHeight="false" outlineLevel="0" collapsed="false">
      <c r="B539" s="131"/>
      <c r="C539" s="131"/>
    </row>
    <row r="540" customFormat="false" ht="13.5" hidden="false" customHeight="false" outlineLevel="0" collapsed="false">
      <c r="B540" s="131"/>
      <c r="C540" s="131"/>
    </row>
    <row r="541" customFormat="false" ht="13.5" hidden="false" customHeight="false" outlineLevel="0" collapsed="false">
      <c r="B541" s="131"/>
      <c r="C541" s="131"/>
    </row>
    <row r="542" customFormat="false" ht="13.5" hidden="false" customHeight="false" outlineLevel="0" collapsed="false">
      <c r="B542" s="131"/>
      <c r="C542" s="131"/>
    </row>
    <row r="543" customFormat="false" ht="13.5" hidden="false" customHeight="false" outlineLevel="0" collapsed="false">
      <c r="B543" s="131"/>
      <c r="C543" s="131"/>
    </row>
    <row r="544" customFormat="false" ht="13.5" hidden="false" customHeight="false" outlineLevel="0" collapsed="false">
      <c r="B544" s="131"/>
      <c r="C544" s="131"/>
    </row>
    <row r="545" customFormat="false" ht="13.5" hidden="false" customHeight="false" outlineLevel="0" collapsed="false">
      <c r="B545" s="131"/>
      <c r="C545" s="131"/>
    </row>
    <row r="546" customFormat="false" ht="13.5" hidden="false" customHeight="false" outlineLevel="0" collapsed="false">
      <c r="B546" s="131"/>
      <c r="C546" s="131"/>
    </row>
    <row r="547" customFormat="false" ht="13.5" hidden="false" customHeight="false" outlineLevel="0" collapsed="false">
      <c r="B547" s="131"/>
      <c r="C547" s="131"/>
    </row>
    <row r="548" customFormat="false" ht="13.5" hidden="false" customHeight="false" outlineLevel="0" collapsed="false">
      <c r="B548" s="131"/>
      <c r="C548" s="131"/>
    </row>
    <row r="549" customFormat="false" ht="13.5" hidden="false" customHeight="false" outlineLevel="0" collapsed="false">
      <c r="B549" s="131"/>
      <c r="C549" s="131"/>
    </row>
    <row r="550" customFormat="false" ht="13.5" hidden="false" customHeight="false" outlineLevel="0" collapsed="false">
      <c r="B550" s="131"/>
      <c r="C550" s="131"/>
    </row>
    <row r="551" customFormat="false" ht="13.5" hidden="false" customHeight="false" outlineLevel="0" collapsed="false">
      <c r="B551" s="131"/>
      <c r="C551" s="131"/>
    </row>
    <row r="552" customFormat="false" ht="13.5" hidden="false" customHeight="false" outlineLevel="0" collapsed="false">
      <c r="B552" s="131"/>
      <c r="C552" s="131"/>
    </row>
    <row r="553" customFormat="false" ht="13.5" hidden="false" customHeight="false" outlineLevel="0" collapsed="false">
      <c r="B553" s="131"/>
      <c r="C553" s="131"/>
    </row>
    <row r="554" customFormat="false" ht="13.5" hidden="false" customHeight="false" outlineLevel="0" collapsed="false">
      <c r="B554" s="131"/>
      <c r="C554" s="131"/>
    </row>
    <row r="555" customFormat="false" ht="13.5" hidden="false" customHeight="false" outlineLevel="0" collapsed="false">
      <c r="B555" s="131"/>
      <c r="C555" s="131"/>
    </row>
    <row r="556" customFormat="false" ht="13.5" hidden="false" customHeight="false" outlineLevel="0" collapsed="false">
      <c r="B556" s="131"/>
      <c r="C556" s="131"/>
    </row>
    <row r="557" customFormat="false" ht="13.5" hidden="false" customHeight="false" outlineLevel="0" collapsed="false">
      <c r="B557" s="131"/>
      <c r="C557" s="131"/>
    </row>
    <row r="558" customFormat="false" ht="13.5" hidden="false" customHeight="false" outlineLevel="0" collapsed="false">
      <c r="B558" s="131"/>
      <c r="C558" s="131"/>
    </row>
    <row r="559" customFormat="false" ht="13.5" hidden="false" customHeight="false" outlineLevel="0" collapsed="false">
      <c r="B559" s="131"/>
      <c r="C559" s="131"/>
    </row>
    <row r="560" customFormat="false" ht="13.5" hidden="false" customHeight="false" outlineLevel="0" collapsed="false">
      <c r="B560" s="131"/>
      <c r="C560" s="131"/>
    </row>
    <row r="561" customFormat="false" ht="13.5" hidden="false" customHeight="false" outlineLevel="0" collapsed="false">
      <c r="B561" s="131"/>
      <c r="C561" s="131"/>
    </row>
    <row r="562" customFormat="false" ht="13.5" hidden="false" customHeight="false" outlineLevel="0" collapsed="false">
      <c r="B562" s="131"/>
      <c r="C562" s="131"/>
    </row>
    <row r="563" customFormat="false" ht="13.5" hidden="false" customHeight="false" outlineLevel="0" collapsed="false">
      <c r="B563" s="131"/>
      <c r="C563" s="131"/>
    </row>
    <row r="564" customFormat="false" ht="13.5" hidden="false" customHeight="false" outlineLevel="0" collapsed="false">
      <c r="B564" s="131"/>
      <c r="C564" s="131"/>
    </row>
    <row r="565" customFormat="false" ht="13.5" hidden="false" customHeight="false" outlineLevel="0" collapsed="false">
      <c r="B565" s="131"/>
      <c r="C565" s="131"/>
    </row>
    <row r="566" customFormat="false" ht="13.5" hidden="false" customHeight="false" outlineLevel="0" collapsed="false">
      <c r="B566" s="131"/>
      <c r="C566" s="131"/>
    </row>
    <row r="567" customFormat="false" ht="13.5" hidden="false" customHeight="false" outlineLevel="0" collapsed="false">
      <c r="B567" s="131"/>
      <c r="C567" s="131"/>
    </row>
    <row r="568" customFormat="false" ht="13.5" hidden="false" customHeight="false" outlineLevel="0" collapsed="false">
      <c r="B568" s="131"/>
      <c r="C568" s="131"/>
    </row>
    <row r="569" customFormat="false" ht="13.5" hidden="false" customHeight="false" outlineLevel="0" collapsed="false">
      <c r="B569" s="131"/>
      <c r="C569" s="131"/>
    </row>
    <row r="570" customFormat="false" ht="13.5" hidden="false" customHeight="false" outlineLevel="0" collapsed="false">
      <c r="B570" s="131"/>
      <c r="C570" s="131"/>
    </row>
    <row r="571" customFormat="false" ht="13.5" hidden="false" customHeight="false" outlineLevel="0" collapsed="false">
      <c r="B571" s="131"/>
      <c r="C571" s="131"/>
    </row>
    <row r="572" customFormat="false" ht="13.5" hidden="false" customHeight="false" outlineLevel="0" collapsed="false">
      <c r="B572" s="131"/>
      <c r="C572" s="131"/>
    </row>
    <row r="573" customFormat="false" ht="13.5" hidden="false" customHeight="false" outlineLevel="0" collapsed="false">
      <c r="B573" s="131"/>
      <c r="C573" s="131"/>
    </row>
    <row r="574" customFormat="false" ht="13.5" hidden="false" customHeight="false" outlineLevel="0" collapsed="false">
      <c r="B574" s="131"/>
      <c r="C574" s="131"/>
    </row>
    <row r="575" customFormat="false" ht="13.5" hidden="false" customHeight="false" outlineLevel="0" collapsed="false">
      <c r="B575" s="131"/>
      <c r="C575" s="131"/>
    </row>
    <row r="576" customFormat="false" ht="13.5" hidden="false" customHeight="false" outlineLevel="0" collapsed="false">
      <c r="B576" s="131"/>
      <c r="C576" s="131"/>
    </row>
    <row r="577" customFormat="false" ht="13.5" hidden="false" customHeight="false" outlineLevel="0" collapsed="false">
      <c r="B577" s="131"/>
      <c r="C577" s="131"/>
    </row>
    <row r="578" customFormat="false" ht="13.5" hidden="false" customHeight="false" outlineLevel="0" collapsed="false">
      <c r="B578" s="131"/>
      <c r="C578" s="131"/>
    </row>
    <row r="579" customFormat="false" ht="13.5" hidden="false" customHeight="false" outlineLevel="0" collapsed="false">
      <c r="B579" s="131"/>
      <c r="C579" s="131"/>
    </row>
    <row r="580" customFormat="false" ht="13.5" hidden="false" customHeight="false" outlineLevel="0" collapsed="false">
      <c r="B580" s="131"/>
      <c r="C580" s="131"/>
    </row>
    <row r="581" customFormat="false" ht="13.5" hidden="false" customHeight="false" outlineLevel="0" collapsed="false">
      <c r="B581" s="131"/>
      <c r="C581" s="131"/>
    </row>
    <row r="582" customFormat="false" ht="13.5" hidden="false" customHeight="false" outlineLevel="0" collapsed="false">
      <c r="B582" s="131"/>
      <c r="C582" s="131"/>
    </row>
    <row r="583" customFormat="false" ht="13.5" hidden="false" customHeight="false" outlineLevel="0" collapsed="false">
      <c r="B583" s="131"/>
      <c r="C583" s="131"/>
    </row>
    <row r="584" customFormat="false" ht="13.5" hidden="false" customHeight="false" outlineLevel="0" collapsed="false">
      <c r="B584" s="131"/>
      <c r="C584" s="131"/>
    </row>
    <row r="585" customFormat="false" ht="13.5" hidden="false" customHeight="false" outlineLevel="0" collapsed="false">
      <c r="B585" s="131"/>
      <c r="C585" s="131"/>
    </row>
    <row r="586" customFormat="false" ht="13.5" hidden="false" customHeight="false" outlineLevel="0" collapsed="false">
      <c r="B586" s="131"/>
      <c r="C586" s="131"/>
    </row>
    <row r="587" customFormat="false" ht="13.5" hidden="false" customHeight="false" outlineLevel="0" collapsed="false">
      <c r="B587" s="131"/>
      <c r="C587" s="131"/>
    </row>
    <row r="588" customFormat="false" ht="13.5" hidden="false" customHeight="false" outlineLevel="0" collapsed="false">
      <c r="B588" s="131"/>
      <c r="C588" s="131"/>
    </row>
    <row r="589" customFormat="false" ht="13.5" hidden="false" customHeight="false" outlineLevel="0" collapsed="false">
      <c r="B589" s="131"/>
      <c r="C589" s="131"/>
    </row>
    <row r="590" customFormat="false" ht="13.5" hidden="false" customHeight="false" outlineLevel="0" collapsed="false">
      <c r="B590" s="131"/>
      <c r="C590" s="131"/>
    </row>
    <row r="591" customFormat="false" ht="13.5" hidden="false" customHeight="false" outlineLevel="0" collapsed="false">
      <c r="B591" s="131"/>
      <c r="C591" s="131"/>
    </row>
    <row r="592" customFormat="false" ht="13.5" hidden="false" customHeight="false" outlineLevel="0" collapsed="false">
      <c r="B592" s="131"/>
      <c r="C592" s="131"/>
    </row>
    <row r="593" customFormat="false" ht="13.5" hidden="false" customHeight="false" outlineLevel="0" collapsed="false">
      <c r="B593" s="131"/>
      <c r="C593" s="131"/>
    </row>
    <row r="594" customFormat="false" ht="13.5" hidden="false" customHeight="false" outlineLevel="0" collapsed="false">
      <c r="B594" s="131"/>
      <c r="C594" s="131"/>
    </row>
    <row r="595" customFormat="false" ht="13.5" hidden="false" customHeight="false" outlineLevel="0" collapsed="false">
      <c r="B595" s="131"/>
      <c r="C595" s="131"/>
    </row>
    <row r="596" customFormat="false" ht="13.5" hidden="false" customHeight="false" outlineLevel="0" collapsed="false">
      <c r="B596" s="131"/>
      <c r="C596" s="131"/>
    </row>
    <row r="597" customFormat="false" ht="13.5" hidden="false" customHeight="false" outlineLevel="0" collapsed="false">
      <c r="B597" s="131"/>
      <c r="C597" s="131"/>
    </row>
    <row r="598" customFormat="false" ht="13.5" hidden="false" customHeight="false" outlineLevel="0" collapsed="false">
      <c r="B598" s="131"/>
      <c r="C598" s="131"/>
    </row>
    <row r="599" customFormat="false" ht="13.5" hidden="false" customHeight="false" outlineLevel="0" collapsed="false">
      <c r="B599" s="131"/>
      <c r="C599" s="131"/>
    </row>
    <row r="600" customFormat="false" ht="13.5" hidden="false" customHeight="false" outlineLevel="0" collapsed="false">
      <c r="B600" s="131"/>
      <c r="C600" s="131"/>
    </row>
    <row r="601" customFormat="false" ht="13.5" hidden="false" customHeight="false" outlineLevel="0" collapsed="false">
      <c r="B601" s="131"/>
      <c r="C601" s="131"/>
    </row>
    <row r="602" customFormat="false" ht="13.5" hidden="false" customHeight="false" outlineLevel="0" collapsed="false">
      <c r="B602" s="131"/>
      <c r="C602" s="131"/>
    </row>
    <row r="603" customFormat="false" ht="13.5" hidden="false" customHeight="false" outlineLevel="0" collapsed="false">
      <c r="B603" s="131"/>
      <c r="C603" s="131"/>
    </row>
    <row r="604" customFormat="false" ht="13.5" hidden="false" customHeight="false" outlineLevel="0" collapsed="false">
      <c r="B604" s="131"/>
      <c r="C604" s="131"/>
    </row>
    <row r="605" customFormat="false" ht="13.5" hidden="false" customHeight="false" outlineLevel="0" collapsed="false">
      <c r="B605" s="131"/>
      <c r="C605" s="131"/>
    </row>
    <row r="606" customFormat="false" ht="13.5" hidden="false" customHeight="false" outlineLevel="0" collapsed="false">
      <c r="B606" s="131"/>
      <c r="C606" s="131"/>
    </row>
    <row r="607" customFormat="false" ht="13.5" hidden="false" customHeight="false" outlineLevel="0" collapsed="false">
      <c r="B607" s="131"/>
      <c r="C607" s="131"/>
    </row>
    <row r="608" customFormat="false" ht="13.5" hidden="false" customHeight="false" outlineLevel="0" collapsed="false">
      <c r="B608" s="131"/>
      <c r="C608" s="131"/>
    </row>
    <row r="609" customFormat="false" ht="13.5" hidden="false" customHeight="false" outlineLevel="0" collapsed="false">
      <c r="B609" s="131"/>
      <c r="C609" s="131"/>
    </row>
    <row r="610" customFormat="false" ht="13.5" hidden="false" customHeight="false" outlineLevel="0" collapsed="false">
      <c r="B610" s="131"/>
      <c r="C610" s="131"/>
    </row>
    <row r="611" customFormat="false" ht="13.5" hidden="false" customHeight="false" outlineLevel="0" collapsed="false">
      <c r="B611" s="131"/>
      <c r="C611" s="131"/>
    </row>
  </sheetData>
  <conditionalFormatting sqref="M218:M2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56"/>
    <col collapsed="false" customWidth="true" hidden="false" outlineLevel="0" max="3" min="3" style="0" width="20.41"/>
    <col collapsed="false" customWidth="true" hidden="false" outlineLevel="0" max="4" min="4" style="0" width="19.85"/>
    <col collapsed="false" customWidth="true" hidden="false" outlineLevel="0" max="5" min="5" style="0" width="8.99"/>
    <col collapsed="false" customWidth="true" hidden="false" outlineLevel="0" max="7" min="7" style="0" width="13.41"/>
    <col collapsed="false" customWidth="true" hidden="false" outlineLevel="0" max="11" min="11" style="0" width="13.14"/>
    <col collapsed="false" customWidth="true" hidden="false" outlineLevel="0" max="12" min="12" style="0" width="23.85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A1" s="170" t="s">
        <v>87</v>
      </c>
      <c r="B1" s="170"/>
      <c r="C1" s="170" t="s">
        <v>88</v>
      </c>
      <c r="D1" s="170" t="s">
        <v>89</v>
      </c>
      <c r="E1" s="171"/>
      <c r="F1" s="171"/>
      <c r="G1" s="170" t="s">
        <v>90</v>
      </c>
      <c r="K1" s="170" t="s">
        <v>91</v>
      </c>
      <c r="L1" s="170" t="s">
        <v>92</v>
      </c>
    </row>
    <row r="2" customFormat="false" ht="12.75" hidden="false" customHeight="false" outlineLevel="0" collapsed="false">
      <c r="A2" s="0" t="s">
        <v>93</v>
      </c>
      <c r="B2" s="172"/>
      <c r="C2" s="172" t="n">
        <v>37226</v>
      </c>
      <c r="D2" s="172" t="n">
        <v>37256</v>
      </c>
      <c r="G2" s="173" t="n">
        <v>24</v>
      </c>
      <c r="K2" s="0" t="s">
        <v>93</v>
      </c>
      <c r="L2" s="0" t="s">
        <v>11</v>
      </c>
    </row>
    <row r="3" customFormat="false" ht="12.75" hidden="false" customHeight="false" outlineLevel="0" collapsed="false">
      <c r="A3" s="0" t="s">
        <v>93</v>
      </c>
      <c r="B3" s="172"/>
      <c r="C3" s="172" t="n">
        <v>37257</v>
      </c>
      <c r="D3" s="172" t="n">
        <v>37315</v>
      </c>
      <c r="G3" s="173" t="n">
        <v>26.795</v>
      </c>
      <c r="K3" s="0" t="s">
        <v>94</v>
      </c>
      <c r="L3" s="0" t="s">
        <v>12</v>
      </c>
    </row>
    <row r="4" customFormat="false" ht="12.75" hidden="false" customHeight="false" outlineLevel="0" collapsed="false">
      <c r="A4" s="0" t="s">
        <v>93</v>
      </c>
      <c r="B4" s="172"/>
      <c r="C4" s="172" t="n">
        <v>37316</v>
      </c>
      <c r="D4" s="172" t="n">
        <v>37376</v>
      </c>
      <c r="G4" s="173" t="n">
        <v>25.205</v>
      </c>
      <c r="K4" s="0" t="s">
        <v>95</v>
      </c>
      <c r="L4" s="0" t="s">
        <v>15</v>
      </c>
    </row>
    <row r="5" customFormat="false" ht="12.75" hidden="false" customHeight="false" outlineLevel="0" collapsed="false">
      <c r="A5" s="0" t="s">
        <v>93</v>
      </c>
      <c r="B5" s="172"/>
      <c r="C5" s="172" t="n">
        <v>37377</v>
      </c>
      <c r="D5" s="172" t="n">
        <v>37407</v>
      </c>
      <c r="G5" s="173" t="n">
        <v>26.95</v>
      </c>
      <c r="K5" s="0" t="s">
        <v>96</v>
      </c>
      <c r="L5" s="0" t="s">
        <v>16</v>
      </c>
    </row>
    <row r="6" customFormat="false" ht="12.75" hidden="false" customHeight="false" outlineLevel="0" collapsed="false">
      <c r="A6" s="0" t="s">
        <v>93</v>
      </c>
      <c r="B6" s="172"/>
      <c r="C6" s="172" t="n">
        <v>37408</v>
      </c>
      <c r="D6" s="172" t="n">
        <v>37437</v>
      </c>
      <c r="G6" s="173" t="n">
        <v>36.205</v>
      </c>
      <c r="K6" s="0" t="s">
        <v>97</v>
      </c>
      <c r="L6" s="0" t="s">
        <v>6</v>
      </c>
    </row>
    <row r="7" customFormat="false" ht="12.75" hidden="false" customHeight="false" outlineLevel="0" collapsed="false">
      <c r="A7" s="0" t="s">
        <v>93</v>
      </c>
      <c r="B7" s="172"/>
      <c r="C7" s="172" t="n">
        <v>37438</v>
      </c>
      <c r="D7" s="172" t="n">
        <v>37499</v>
      </c>
      <c r="G7" s="173" t="n">
        <v>46.51</v>
      </c>
      <c r="K7" s="0" t="s">
        <v>98</v>
      </c>
      <c r="L7" s="0" t="s">
        <v>99</v>
      </c>
    </row>
    <row r="8" customFormat="false" ht="12.75" hidden="false" customHeight="false" outlineLevel="0" collapsed="false">
      <c r="A8" s="0" t="s">
        <v>93</v>
      </c>
      <c r="B8" s="172"/>
      <c r="C8" s="172" t="n">
        <v>37500</v>
      </c>
      <c r="D8" s="172" t="n">
        <v>37529</v>
      </c>
      <c r="G8" s="173" t="n">
        <v>25.4</v>
      </c>
      <c r="K8" s="0" t="s">
        <v>100</v>
      </c>
      <c r="L8" s="0" t="s">
        <v>101</v>
      </c>
    </row>
    <row r="9" customFormat="false" ht="12.75" hidden="false" customHeight="false" outlineLevel="0" collapsed="false">
      <c r="A9" s="0" t="s">
        <v>93</v>
      </c>
      <c r="B9" s="172"/>
      <c r="C9" s="172" t="n">
        <v>37530</v>
      </c>
      <c r="D9" s="174" t="n">
        <v>37621</v>
      </c>
      <c r="G9" s="173" t="n">
        <v>25.85</v>
      </c>
      <c r="K9" s="0" t="s">
        <v>102</v>
      </c>
      <c r="L9" s="0" t="s">
        <v>103</v>
      </c>
    </row>
    <row r="10" customFormat="false" ht="12.75" hidden="false" customHeight="false" outlineLevel="0" collapsed="false">
      <c r="A10" s="0" t="s">
        <v>93</v>
      </c>
      <c r="B10" s="172"/>
      <c r="C10" s="172" t="n">
        <v>37622</v>
      </c>
      <c r="D10" s="172" t="n">
        <v>37680</v>
      </c>
      <c r="G10" s="173" t="n">
        <v>28.13</v>
      </c>
      <c r="K10" s="0" t="s">
        <v>7</v>
      </c>
      <c r="L10" s="0" t="s">
        <v>7</v>
      </c>
    </row>
    <row r="11" customFormat="false" ht="12.75" hidden="false" customHeight="false" outlineLevel="0" collapsed="false">
      <c r="A11" s="0" t="s">
        <v>93</v>
      </c>
      <c r="B11" s="172"/>
      <c r="C11" s="172" t="n">
        <v>37681</v>
      </c>
      <c r="D11" s="172" t="n">
        <v>37741</v>
      </c>
      <c r="G11" s="173" t="n">
        <v>26.95</v>
      </c>
      <c r="K11" s="0" t="s">
        <v>13</v>
      </c>
      <c r="L11" s="0" t="s">
        <v>13</v>
      </c>
    </row>
    <row r="12" customFormat="false" ht="12.75" hidden="false" customHeight="false" outlineLevel="0" collapsed="false">
      <c r="A12" s="0" t="s">
        <v>93</v>
      </c>
      <c r="B12" s="172"/>
      <c r="C12" s="172" t="n">
        <v>37742</v>
      </c>
      <c r="D12" s="172" t="n">
        <v>37772</v>
      </c>
      <c r="G12" s="173" t="n">
        <v>28.45</v>
      </c>
      <c r="K12" s="0" t="s">
        <v>104</v>
      </c>
      <c r="L12" s="0" t="s">
        <v>105</v>
      </c>
    </row>
    <row r="13" customFormat="false" ht="12.75" hidden="false" customHeight="false" outlineLevel="0" collapsed="false">
      <c r="A13" s="0" t="s">
        <v>93</v>
      </c>
      <c r="B13" s="172"/>
      <c r="C13" s="172" t="n">
        <v>37773</v>
      </c>
      <c r="D13" s="172" t="n">
        <v>37802</v>
      </c>
      <c r="G13" s="173" t="n">
        <v>36.345</v>
      </c>
      <c r="K13" s="0" t="s">
        <v>106</v>
      </c>
      <c r="L13" s="0" t="s">
        <v>107</v>
      </c>
    </row>
    <row r="14" customFormat="false" ht="12.75" hidden="false" customHeight="false" outlineLevel="0" collapsed="false">
      <c r="A14" s="0" t="s">
        <v>93</v>
      </c>
      <c r="B14" s="172"/>
      <c r="C14" s="172" t="n">
        <v>37803</v>
      </c>
      <c r="D14" s="172" t="n">
        <v>37864</v>
      </c>
      <c r="G14" s="173" t="n">
        <v>45.25</v>
      </c>
      <c r="K14" s="0" t="s">
        <v>108</v>
      </c>
      <c r="L14" s="0" t="s">
        <v>109</v>
      </c>
    </row>
    <row r="15" customFormat="false" ht="12.75" hidden="false" customHeight="false" outlineLevel="0" collapsed="false">
      <c r="A15" s="0" t="s">
        <v>93</v>
      </c>
      <c r="B15" s="172"/>
      <c r="C15" s="172" t="n">
        <v>37865</v>
      </c>
      <c r="D15" s="172" t="n">
        <v>37894</v>
      </c>
      <c r="G15" s="173" t="n">
        <v>26.9</v>
      </c>
      <c r="K15" s="0" t="s">
        <v>110</v>
      </c>
      <c r="L15" s="0" t="s">
        <v>111</v>
      </c>
    </row>
    <row r="16" customFormat="false" ht="12.75" hidden="false" customHeight="false" outlineLevel="0" collapsed="false">
      <c r="A16" s="0" t="s">
        <v>93</v>
      </c>
      <c r="B16" s="172"/>
      <c r="C16" s="172" t="n">
        <v>37895</v>
      </c>
      <c r="D16" s="174" t="n">
        <v>37986</v>
      </c>
      <c r="G16" s="173" t="n">
        <v>27.4</v>
      </c>
      <c r="K16" s="0" t="s">
        <v>112</v>
      </c>
      <c r="L16" s="0" t="s">
        <v>113</v>
      </c>
    </row>
    <row r="17" customFormat="false" ht="12.75" hidden="false" customHeight="false" outlineLevel="0" collapsed="false">
      <c r="A17" s="0" t="s">
        <v>114</v>
      </c>
      <c r="B17" s="172"/>
      <c r="C17" s="172" t="n">
        <v>37226</v>
      </c>
      <c r="D17" s="172" t="n">
        <v>37256</v>
      </c>
      <c r="G17" s="173" t="n">
        <v>22.649995803833</v>
      </c>
      <c r="K17" s="0" t="s">
        <v>115</v>
      </c>
      <c r="L17" s="0" t="s">
        <v>116</v>
      </c>
    </row>
    <row r="18" customFormat="false" ht="12.75" hidden="false" customHeight="false" outlineLevel="0" collapsed="false">
      <c r="A18" s="0" t="s">
        <v>114</v>
      </c>
      <c r="B18" s="172"/>
      <c r="C18" s="172" t="n">
        <v>37257</v>
      </c>
      <c r="D18" s="172" t="n">
        <v>37315</v>
      </c>
      <c r="G18" s="173" t="n">
        <v>23.65</v>
      </c>
      <c r="K18" s="0" t="s">
        <v>117</v>
      </c>
      <c r="L18" s="0" t="s">
        <v>117</v>
      </c>
    </row>
    <row r="19" customFormat="false" ht="12.75" hidden="false" customHeight="false" outlineLevel="0" collapsed="false">
      <c r="A19" s="0" t="s">
        <v>114</v>
      </c>
      <c r="B19" s="172"/>
      <c r="C19" s="172" t="n">
        <v>37316</v>
      </c>
      <c r="D19" s="172" t="n">
        <v>37376</v>
      </c>
      <c r="G19" s="173" t="n">
        <v>22.7</v>
      </c>
      <c r="K19" s="0" t="s">
        <v>118</v>
      </c>
      <c r="L19" s="0" t="s">
        <v>119</v>
      </c>
    </row>
    <row r="20" customFormat="false" ht="12.75" hidden="false" customHeight="false" outlineLevel="0" collapsed="false">
      <c r="A20" s="0" t="s">
        <v>114</v>
      </c>
      <c r="B20" s="172"/>
      <c r="C20" s="172" t="n">
        <v>37377</v>
      </c>
      <c r="D20" s="172" t="n">
        <v>37407</v>
      </c>
      <c r="G20" s="173" t="n">
        <v>25.1</v>
      </c>
      <c r="K20" s="0" t="s">
        <v>120</v>
      </c>
      <c r="L20" s="0" t="s">
        <v>121</v>
      </c>
    </row>
    <row r="21" customFormat="false" ht="12.75" hidden="false" customHeight="false" outlineLevel="0" collapsed="false">
      <c r="A21" s="0" t="s">
        <v>114</v>
      </c>
      <c r="B21" s="172"/>
      <c r="C21" s="172" t="n">
        <v>37408</v>
      </c>
      <c r="D21" s="172" t="n">
        <v>37437</v>
      </c>
      <c r="G21" s="173" t="n">
        <v>32.2</v>
      </c>
      <c r="K21" s="0" t="s">
        <v>122</v>
      </c>
      <c r="L21" s="0" t="s">
        <v>123</v>
      </c>
    </row>
    <row r="22" customFormat="false" ht="12.75" hidden="false" customHeight="false" outlineLevel="0" collapsed="false">
      <c r="A22" s="0" t="s">
        <v>114</v>
      </c>
      <c r="B22" s="172"/>
      <c r="C22" s="172" t="n">
        <v>37438</v>
      </c>
      <c r="D22" s="172" t="n">
        <v>37499</v>
      </c>
      <c r="G22" s="173" t="n">
        <v>41.002</v>
      </c>
      <c r="K22" s="0" t="s">
        <v>124</v>
      </c>
      <c r="L22" s="0" t="s">
        <v>125</v>
      </c>
    </row>
    <row r="23" customFormat="false" ht="12.75" hidden="false" customHeight="false" outlineLevel="0" collapsed="false">
      <c r="A23" s="0" t="s">
        <v>114</v>
      </c>
      <c r="B23" s="172"/>
      <c r="C23" s="172" t="n">
        <v>37500</v>
      </c>
      <c r="D23" s="172" t="n">
        <v>37529</v>
      </c>
      <c r="G23" s="173" t="n">
        <v>22.75</v>
      </c>
      <c r="K23" s="0" t="s">
        <v>126</v>
      </c>
      <c r="L23" s="0" t="s">
        <v>127</v>
      </c>
    </row>
    <row r="24" customFormat="false" ht="12.75" hidden="false" customHeight="false" outlineLevel="0" collapsed="false">
      <c r="A24" s="0" t="s">
        <v>114</v>
      </c>
      <c r="B24" s="172"/>
      <c r="C24" s="172" t="n">
        <v>37530</v>
      </c>
      <c r="D24" s="174" t="n">
        <v>37621</v>
      </c>
      <c r="G24" s="173" t="n">
        <v>24</v>
      </c>
      <c r="K24" s="0" t="s">
        <v>128</v>
      </c>
      <c r="L24" s="0" t="s">
        <v>129</v>
      </c>
    </row>
    <row r="25" customFormat="false" ht="12.75" hidden="false" customHeight="false" outlineLevel="0" collapsed="false">
      <c r="A25" s="0" t="s">
        <v>114</v>
      </c>
      <c r="B25" s="172"/>
      <c r="C25" s="172" t="n">
        <v>37622</v>
      </c>
      <c r="D25" s="172" t="n">
        <v>37680</v>
      </c>
      <c r="G25" s="173" t="n">
        <v>26.951</v>
      </c>
      <c r="K25" s="0" t="s">
        <v>130</v>
      </c>
      <c r="L25" s="0" t="s">
        <v>131</v>
      </c>
    </row>
    <row r="26" customFormat="false" ht="12.75" hidden="false" customHeight="false" outlineLevel="0" collapsed="false">
      <c r="A26" s="0" t="s">
        <v>114</v>
      </c>
      <c r="B26" s="172"/>
      <c r="C26" s="172" t="n">
        <v>37681</v>
      </c>
      <c r="D26" s="172" t="n">
        <v>37741</v>
      </c>
      <c r="G26" s="173" t="n">
        <v>25.551</v>
      </c>
      <c r="K26" s="0" t="s">
        <v>132</v>
      </c>
      <c r="L26" s="0" t="s">
        <v>133</v>
      </c>
    </row>
    <row r="27" customFormat="false" ht="12.75" hidden="false" customHeight="false" outlineLevel="0" collapsed="false">
      <c r="A27" s="0" t="s">
        <v>114</v>
      </c>
      <c r="B27" s="172"/>
      <c r="C27" s="172" t="n">
        <v>37742</v>
      </c>
      <c r="D27" s="172" t="n">
        <v>37772</v>
      </c>
      <c r="G27" s="173" t="n">
        <v>27.251</v>
      </c>
      <c r="K27" s="0" t="s">
        <v>134</v>
      </c>
      <c r="L27" s="0" t="s">
        <v>135</v>
      </c>
    </row>
    <row r="28" customFormat="false" ht="12.75" hidden="false" customHeight="false" outlineLevel="0" collapsed="false">
      <c r="A28" s="0" t="s">
        <v>114</v>
      </c>
      <c r="B28" s="172"/>
      <c r="C28" s="172" t="n">
        <v>37773</v>
      </c>
      <c r="D28" s="172" t="n">
        <v>37802</v>
      </c>
      <c r="G28" s="173" t="n">
        <v>36.201</v>
      </c>
      <c r="K28" s="0" t="s">
        <v>136</v>
      </c>
      <c r="L28" s="0" t="s">
        <v>137</v>
      </c>
    </row>
    <row r="29" customFormat="false" ht="12.75" hidden="false" customHeight="false" outlineLevel="0" collapsed="false">
      <c r="A29" s="0" t="s">
        <v>114</v>
      </c>
      <c r="B29" s="172"/>
      <c r="C29" s="172" t="n">
        <v>37803</v>
      </c>
      <c r="D29" s="172" t="n">
        <v>37864</v>
      </c>
      <c r="G29" s="173" t="n">
        <v>40.001</v>
      </c>
      <c r="K29" s="0" t="s">
        <v>138</v>
      </c>
      <c r="L29" s="0" t="s">
        <v>139</v>
      </c>
    </row>
    <row r="30" customFormat="false" ht="12.75" hidden="false" customHeight="false" outlineLevel="0" collapsed="false">
      <c r="A30" s="0" t="s">
        <v>114</v>
      </c>
      <c r="B30" s="172"/>
      <c r="C30" s="172" t="n">
        <v>37865</v>
      </c>
      <c r="D30" s="172" t="n">
        <v>37894</v>
      </c>
      <c r="G30" s="173" t="n">
        <v>25.551</v>
      </c>
      <c r="K30" s="0" t="s">
        <v>140</v>
      </c>
      <c r="L30" s="0" t="s">
        <v>140</v>
      </c>
    </row>
    <row r="31" customFormat="false" ht="12.75" hidden="false" customHeight="false" outlineLevel="0" collapsed="false">
      <c r="A31" s="0" t="s">
        <v>114</v>
      </c>
      <c r="B31" s="172"/>
      <c r="C31" s="172" t="n">
        <v>37895</v>
      </c>
      <c r="D31" s="174" t="n">
        <v>37986</v>
      </c>
      <c r="G31" s="173" t="n">
        <v>27.151</v>
      </c>
      <c r="K31" s="0" t="s">
        <v>141</v>
      </c>
      <c r="L31" s="0" t="s">
        <v>141</v>
      </c>
    </row>
    <row r="32" customFormat="false" ht="12.75" hidden="false" customHeight="false" outlineLevel="0" collapsed="false">
      <c r="A32" s="0" t="s">
        <v>142</v>
      </c>
      <c r="B32" s="172"/>
      <c r="C32" s="172" t="n">
        <v>37226</v>
      </c>
      <c r="D32" s="172" t="n">
        <v>37256</v>
      </c>
      <c r="G32" s="173" t="n">
        <v>22.600004196167</v>
      </c>
      <c r="K32" s="0" t="s">
        <v>143</v>
      </c>
      <c r="L32" s="0" t="s">
        <v>144</v>
      </c>
    </row>
    <row r="33" customFormat="false" ht="12.75" hidden="false" customHeight="false" outlineLevel="0" collapsed="false">
      <c r="A33" s="0" t="s">
        <v>142</v>
      </c>
      <c r="B33" s="172"/>
      <c r="C33" s="172" t="n">
        <v>37257</v>
      </c>
      <c r="D33" s="172" t="n">
        <v>37315</v>
      </c>
      <c r="G33" s="173" t="n">
        <v>26.545</v>
      </c>
      <c r="K33" s="0" t="s">
        <v>145</v>
      </c>
      <c r="L33" s="0" t="s">
        <v>145</v>
      </c>
    </row>
    <row r="34" customFormat="false" ht="12.75" hidden="false" customHeight="false" outlineLevel="0" collapsed="false">
      <c r="A34" s="0" t="s">
        <v>142</v>
      </c>
      <c r="B34" s="172"/>
      <c r="C34" s="172" t="n">
        <v>37316</v>
      </c>
      <c r="D34" s="172" t="n">
        <v>37376</v>
      </c>
      <c r="G34" s="173" t="n">
        <v>24.805</v>
      </c>
      <c r="K34" s="0" t="s">
        <v>146</v>
      </c>
      <c r="L34" s="0" t="s">
        <v>147</v>
      </c>
    </row>
    <row r="35" customFormat="false" ht="12.75" hidden="false" customHeight="false" outlineLevel="0" collapsed="false">
      <c r="A35" s="0" t="s">
        <v>142</v>
      </c>
      <c r="B35" s="172"/>
      <c r="C35" s="172" t="n">
        <v>37377</v>
      </c>
      <c r="D35" s="172" t="n">
        <v>37407</v>
      </c>
      <c r="G35" s="173" t="n">
        <v>26.8</v>
      </c>
      <c r="K35" s="0" t="s">
        <v>148</v>
      </c>
      <c r="L35" s="0" t="s">
        <v>149</v>
      </c>
    </row>
    <row r="36" customFormat="false" ht="12.75" hidden="false" customHeight="false" outlineLevel="0" collapsed="false">
      <c r="A36" s="0" t="s">
        <v>142</v>
      </c>
      <c r="B36" s="172"/>
      <c r="C36" s="172" t="n">
        <v>37408</v>
      </c>
      <c r="D36" s="172" t="n">
        <v>37437</v>
      </c>
      <c r="G36" s="173" t="n">
        <v>35.255</v>
      </c>
      <c r="K36" s="0" t="s">
        <v>150</v>
      </c>
      <c r="L36" s="0" t="s">
        <v>151</v>
      </c>
    </row>
    <row r="37" customFormat="false" ht="12.75" hidden="false" customHeight="false" outlineLevel="0" collapsed="false">
      <c r="A37" s="0" t="s">
        <v>142</v>
      </c>
      <c r="B37" s="172"/>
      <c r="C37" s="172" t="n">
        <v>37438</v>
      </c>
      <c r="D37" s="172" t="n">
        <v>37499</v>
      </c>
      <c r="G37" s="173" t="n">
        <v>45.46</v>
      </c>
      <c r="K37" s="0" t="s">
        <v>152</v>
      </c>
      <c r="L37" s="0" t="s">
        <v>153</v>
      </c>
    </row>
    <row r="38" customFormat="false" ht="12.75" hidden="false" customHeight="false" outlineLevel="0" collapsed="false">
      <c r="A38" s="0" t="s">
        <v>142</v>
      </c>
      <c r="B38" s="172"/>
      <c r="C38" s="172" t="n">
        <v>37500</v>
      </c>
      <c r="D38" s="172" t="n">
        <v>37529</v>
      </c>
      <c r="G38" s="173" t="n">
        <v>24.75</v>
      </c>
      <c r="K38" s="0" t="s">
        <v>154</v>
      </c>
      <c r="L38" s="0" t="s">
        <v>155</v>
      </c>
    </row>
    <row r="39" customFormat="false" ht="12.75" hidden="false" customHeight="false" outlineLevel="0" collapsed="false">
      <c r="A39" s="0" t="s">
        <v>142</v>
      </c>
      <c r="B39" s="172"/>
      <c r="C39" s="172" t="n">
        <v>37530</v>
      </c>
      <c r="D39" s="174" t="n">
        <v>37621</v>
      </c>
      <c r="G39" s="173" t="n">
        <v>25.35</v>
      </c>
      <c r="K39" s="0" t="s">
        <v>156</v>
      </c>
      <c r="L39" s="0" t="s">
        <v>157</v>
      </c>
    </row>
    <row r="40" customFormat="false" ht="12.75" hidden="false" customHeight="false" outlineLevel="0" collapsed="false">
      <c r="A40" s="0" t="s">
        <v>142</v>
      </c>
      <c r="B40" s="172"/>
      <c r="C40" s="172" t="n">
        <v>37622</v>
      </c>
      <c r="D40" s="172" t="n">
        <v>37680</v>
      </c>
      <c r="G40" s="173" t="n">
        <v>27.28</v>
      </c>
      <c r="K40" s="0" t="s">
        <v>158</v>
      </c>
      <c r="L40" s="0" t="s">
        <v>159</v>
      </c>
    </row>
    <row r="41" customFormat="false" ht="12.75" hidden="false" customHeight="false" outlineLevel="0" collapsed="false">
      <c r="A41" s="0" t="s">
        <v>142</v>
      </c>
      <c r="B41" s="172"/>
      <c r="C41" s="172" t="n">
        <v>37681</v>
      </c>
      <c r="D41" s="172" t="n">
        <v>37741</v>
      </c>
      <c r="G41" s="173" t="n">
        <v>26.45</v>
      </c>
      <c r="K41" s="0" t="s">
        <v>160</v>
      </c>
      <c r="L41" s="0" t="s">
        <v>161</v>
      </c>
    </row>
    <row r="42" customFormat="false" ht="12.75" hidden="false" customHeight="false" outlineLevel="0" collapsed="false">
      <c r="A42" s="0" t="s">
        <v>142</v>
      </c>
      <c r="B42" s="172"/>
      <c r="C42" s="172" t="n">
        <v>37742</v>
      </c>
      <c r="D42" s="172" t="n">
        <v>37772</v>
      </c>
      <c r="G42" s="173" t="n">
        <v>27.7</v>
      </c>
      <c r="K42" s="0" t="s">
        <v>162</v>
      </c>
      <c r="L42" s="0" t="s">
        <v>163</v>
      </c>
    </row>
    <row r="43" customFormat="false" ht="12.75" hidden="false" customHeight="false" outlineLevel="0" collapsed="false">
      <c r="A43" s="0" t="s">
        <v>142</v>
      </c>
      <c r="B43" s="172"/>
      <c r="C43" s="172" t="n">
        <v>37773</v>
      </c>
      <c r="D43" s="172" t="n">
        <v>37802</v>
      </c>
      <c r="G43" s="173" t="n">
        <v>35.345</v>
      </c>
      <c r="K43" s="0" t="s">
        <v>164</v>
      </c>
      <c r="L43" s="0" t="s">
        <v>165</v>
      </c>
    </row>
    <row r="44" customFormat="false" ht="12.75" hidden="false" customHeight="false" outlineLevel="0" collapsed="false">
      <c r="A44" s="0" t="s">
        <v>142</v>
      </c>
      <c r="B44" s="172"/>
      <c r="C44" s="172" t="n">
        <v>37803</v>
      </c>
      <c r="D44" s="172" t="n">
        <v>37864</v>
      </c>
      <c r="G44" s="173" t="n">
        <v>44.25</v>
      </c>
      <c r="K44" s="0" t="s">
        <v>166</v>
      </c>
      <c r="L44" s="0" t="s">
        <v>167</v>
      </c>
    </row>
    <row r="45" customFormat="false" ht="12.75" hidden="false" customHeight="false" outlineLevel="0" collapsed="false">
      <c r="A45" s="0" t="s">
        <v>142</v>
      </c>
      <c r="B45" s="172"/>
      <c r="C45" s="172" t="n">
        <v>37865</v>
      </c>
      <c r="D45" s="172" t="n">
        <v>37894</v>
      </c>
      <c r="G45" s="173" t="n">
        <v>26.15</v>
      </c>
      <c r="K45" s="0" t="s">
        <v>168</v>
      </c>
      <c r="L45" s="0" t="s">
        <v>169</v>
      </c>
    </row>
    <row r="46" customFormat="false" ht="12.75" hidden="false" customHeight="false" outlineLevel="0" collapsed="false">
      <c r="A46" s="0" t="s">
        <v>142</v>
      </c>
      <c r="B46" s="172"/>
      <c r="C46" s="172" t="n">
        <v>37895</v>
      </c>
      <c r="D46" s="174" t="n">
        <v>37986</v>
      </c>
      <c r="G46" s="173" t="n">
        <v>26.65</v>
      </c>
      <c r="K46" s="0" t="s">
        <v>170</v>
      </c>
      <c r="L46" s="0" t="s">
        <v>171</v>
      </c>
    </row>
    <row r="47" customFormat="false" ht="12.75" hidden="false" customHeight="false" outlineLevel="0" collapsed="false">
      <c r="A47" s="0" t="s">
        <v>172</v>
      </c>
      <c r="B47" s="172"/>
      <c r="C47" s="172" t="n">
        <v>37226</v>
      </c>
      <c r="D47" s="172" t="n">
        <v>37256</v>
      </c>
      <c r="G47" s="173" t="n">
        <v>22.5</v>
      </c>
      <c r="K47" s="0" t="s">
        <v>173</v>
      </c>
      <c r="L47" s="0" t="s">
        <v>174</v>
      </c>
    </row>
    <row r="48" customFormat="false" ht="12.75" hidden="false" customHeight="false" outlineLevel="0" collapsed="false">
      <c r="A48" s="0" t="s">
        <v>172</v>
      </c>
      <c r="B48" s="172"/>
      <c r="C48" s="172" t="n">
        <v>37257</v>
      </c>
      <c r="D48" s="172" t="n">
        <v>37315</v>
      </c>
      <c r="G48" s="173" t="n">
        <v>24.395</v>
      </c>
      <c r="K48" s="0" t="s">
        <v>175</v>
      </c>
      <c r="L48" s="0" t="s">
        <v>176</v>
      </c>
    </row>
    <row r="49" customFormat="false" ht="12.75" hidden="false" customHeight="false" outlineLevel="0" collapsed="false">
      <c r="A49" s="0" t="s">
        <v>172</v>
      </c>
      <c r="B49" s="172"/>
      <c r="C49" s="172" t="n">
        <v>37316</v>
      </c>
      <c r="D49" s="172" t="n">
        <v>37376</v>
      </c>
      <c r="G49" s="173" t="n">
        <v>23.555</v>
      </c>
      <c r="K49" s="0" t="s">
        <v>177</v>
      </c>
      <c r="L49" s="0" t="s">
        <v>178</v>
      </c>
    </row>
    <row r="50" customFormat="false" ht="12.75" hidden="false" customHeight="false" outlineLevel="0" collapsed="false">
      <c r="A50" s="0" t="s">
        <v>172</v>
      </c>
      <c r="B50" s="172"/>
      <c r="C50" s="172" t="n">
        <v>37377</v>
      </c>
      <c r="D50" s="172" t="n">
        <v>37407</v>
      </c>
      <c r="G50" s="173" t="n">
        <v>25.25</v>
      </c>
      <c r="K50" s="0" t="s">
        <v>179</v>
      </c>
      <c r="L50" s="0" t="s">
        <v>180</v>
      </c>
    </row>
    <row r="51" customFormat="false" ht="12.75" hidden="false" customHeight="false" outlineLevel="0" collapsed="false">
      <c r="A51" s="0" t="s">
        <v>172</v>
      </c>
      <c r="B51" s="172"/>
      <c r="C51" s="172" t="n">
        <v>37408</v>
      </c>
      <c r="D51" s="172" t="n">
        <v>37437</v>
      </c>
      <c r="G51" s="173" t="n">
        <v>33.705</v>
      </c>
      <c r="K51" s="0" t="s">
        <v>181</v>
      </c>
      <c r="L51" s="0" t="s">
        <v>182</v>
      </c>
    </row>
    <row r="52" customFormat="false" ht="12.75" hidden="false" customHeight="false" outlineLevel="0" collapsed="false">
      <c r="A52" s="0" t="s">
        <v>172</v>
      </c>
      <c r="B52" s="172"/>
      <c r="C52" s="172" t="n">
        <v>37438</v>
      </c>
      <c r="D52" s="172" t="n">
        <v>37499</v>
      </c>
      <c r="G52" s="173" t="n">
        <v>44</v>
      </c>
      <c r="K52" s="0" t="s">
        <v>183</v>
      </c>
      <c r="L52" s="0" t="s">
        <v>184</v>
      </c>
    </row>
    <row r="53" customFormat="false" ht="12.75" hidden="false" customHeight="false" outlineLevel="0" collapsed="false">
      <c r="A53" s="0" t="s">
        <v>172</v>
      </c>
      <c r="B53" s="172"/>
      <c r="C53" s="172" t="n">
        <v>37500</v>
      </c>
      <c r="D53" s="172" t="n">
        <v>37529</v>
      </c>
      <c r="G53" s="173" t="n">
        <v>23.3</v>
      </c>
      <c r="K53" s="0" t="s">
        <v>185</v>
      </c>
      <c r="L53" s="0" t="s">
        <v>186</v>
      </c>
    </row>
    <row r="54" customFormat="false" ht="12.75" hidden="false" customHeight="false" outlineLevel="0" collapsed="false">
      <c r="A54" s="0" t="s">
        <v>172</v>
      </c>
      <c r="B54" s="172"/>
      <c r="C54" s="172" t="n">
        <v>37530</v>
      </c>
      <c r="D54" s="174" t="n">
        <v>37621</v>
      </c>
      <c r="G54" s="173" t="n">
        <v>23.7</v>
      </c>
      <c r="K54" s="0" t="s">
        <v>187</v>
      </c>
      <c r="L54" s="0" t="s">
        <v>188</v>
      </c>
    </row>
    <row r="55" customFormat="false" ht="12.75" hidden="false" customHeight="false" outlineLevel="0" collapsed="false">
      <c r="A55" s="0" t="s">
        <v>172</v>
      </c>
      <c r="B55" s="172"/>
      <c r="C55" s="172" t="n">
        <v>37622</v>
      </c>
      <c r="D55" s="172" t="n">
        <v>37680</v>
      </c>
      <c r="G55" s="173" t="n">
        <v>26.48</v>
      </c>
      <c r="K55" s="0" t="s">
        <v>189</v>
      </c>
      <c r="L55" s="0" t="s">
        <v>189</v>
      </c>
    </row>
    <row r="56" customFormat="false" ht="12.75" hidden="false" customHeight="false" outlineLevel="0" collapsed="false">
      <c r="A56" s="0" t="s">
        <v>172</v>
      </c>
      <c r="B56" s="172"/>
      <c r="C56" s="172" t="n">
        <v>37681</v>
      </c>
      <c r="D56" s="172" t="n">
        <v>37741</v>
      </c>
      <c r="G56" s="173" t="n">
        <v>25.3</v>
      </c>
    </row>
    <row r="57" customFormat="false" ht="12.75" hidden="false" customHeight="false" outlineLevel="0" collapsed="false">
      <c r="A57" s="0" t="s">
        <v>172</v>
      </c>
      <c r="B57" s="172"/>
      <c r="C57" s="172" t="n">
        <v>37742</v>
      </c>
      <c r="D57" s="172" t="n">
        <v>37772</v>
      </c>
      <c r="G57" s="173" t="n">
        <v>26.85</v>
      </c>
    </row>
    <row r="58" customFormat="false" ht="12.75" hidden="false" customHeight="false" outlineLevel="0" collapsed="false">
      <c r="A58" s="0" t="s">
        <v>172</v>
      </c>
      <c r="B58" s="172"/>
      <c r="C58" s="172" t="n">
        <v>37773</v>
      </c>
      <c r="D58" s="172" t="n">
        <v>37802</v>
      </c>
      <c r="G58" s="173" t="n">
        <v>34.595</v>
      </c>
    </row>
    <row r="59" customFormat="false" ht="12.75" hidden="false" customHeight="false" outlineLevel="0" collapsed="false">
      <c r="A59" s="0" t="s">
        <v>172</v>
      </c>
      <c r="B59" s="172"/>
      <c r="C59" s="172" t="n">
        <v>37803</v>
      </c>
      <c r="D59" s="172" t="n">
        <v>37864</v>
      </c>
      <c r="G59" s="173" t="n">
        <v>43.1</v>
      </c>
    </row>
    <row r="60" customFormat="false" ht="12.75" hidden="false" customHeight="false" outlineLevel="0" collapsed="false">
      <c r="A60" s="0" t="s">
        <v>172</v>
      </c>
      <c r="B60" s="172"/>
      <c r="C60" s="172" t="n">
        <v>37865</v>
      </c>
      <c r="D60" s="172" t="n">
        <v>37894</v>
      </c>
      <c r="G60" s="173" t="n">
        <v>25.55</v>
      </c>
    </row>
    <row r="61" customFormat="false" ht="12.75" hidden="false" customHeight="false" outlineLevel="0" collapsed="false">
      <c r="A61" s="0" t="s">
        <v>172</v>
      </c>
      <c r="B61" s="172"/>
      <c r="C61" s="172" t="n">
        <v>37895</v>
      </c>
      <c r="D61" s="174" t="n">
        <v>37986</v>
      </c>
      <c r="G61" s="173" t="n">
        <v>26.0833333333333</v>
      </c>
    </row>
    <row r="62" customFormat="false" ht="12.75" hidden="false" customHeight="false" outlineLevel="0" collapsed="false">
      <c r="A62" s="0" t="s">
        <v>98</v>
      </c>
      <c r="B62" s="172"/>
      <c r="C62" s="172" t="n">
        <v>37226</v>
      </c>
      <c r="D62" s="172" t="n">
        <v>37256</v>
      </c>
      <c r="G62" s="173" t="n">
        <v>28.3000068664551</v>
      </c>
    </row>
    <row r="63" customFormat="false" ht="12.75" hidden="false" customHeight="false" outlineLevel="0" collapsed="false">
      <c r="A63" s="0" t="s">
        <v>98</v>
      </c>
      <c r="B63" s="172"/>
      <c r="C63" s="172" t="n">
        <v>37257</v>
      </c>
      <c r="D63" s="172" t="n">
        <v>37315</v>
      </c>
      <c r="G63" s="173" t="n">
        <v>33.25</v>
      </c>
    </row>
    <row r="64" customFormat="false" ht="12.75" hidden="false" customHeight="false" outlineLevel="0" collapsed="false">
      <c r="A64" s="0" t="s">
        <v>98</v>
      </c>
      <c r="B64" s="172"/>
      <c r="C64" s="172" t="n">
        <v>37316</v>
      </c>
      <c r="D64" s="172" t="n">
        <v>37376</v>
      </c>
      <c r="G64" s="173" t="n">
        <v>30.75</v>
      </c>
    </row>
    <row r="65" customFormat="false" ht="12.75" hidden="false" customHeight="false" outlineLevel="0" collapsed="false">
      <c r="A65" s="0" t="s">
        <v>98</v>
      </c>
      <c r="B65" s="172"/>
      <c r="C65" s="172" t="n">
        <v>37377</v>
      </c>
      <c r="D65" s="172" t="n">
        <v>37407</v>
      </c>
      <c r="G65" s="173" t="n">
        <v>31.75</v>
      </c>
    </row>
    <row r="66" customFormat="false" ht="12.75" hidden="false" customHeight="false" outlineLevel="0" collapsed="false">
      <c r="A66" s="0" t="s">
        <v>98</v>
      </c>
      <c r="B66" s="172"/>
      <c r="C66" s="172" t="n">
        <v>37408</v>
      </c>
      <c r="D66" s="172" t="n">
        <v>37437</v>
      </c>
      <c r="G66" s="173" t="n">
        <v>41.75</v>
      </c>
    </row>
    <row r="67" customFormat="false" ht="12.75" hidden="false" customHeight="false" outlineLevel="0" collapsed="false">
      <c r="A67" s="0" t="s">
        <v>98</v>
      </c>
      <c r="B67" s="172"/>
      <c r="C67" s="172" t="n">
        <v>37438</v>
      </c>
      <c r="D67" s="172" t="n">
        <v>37499</v>
      </c>
      <c r="G67" s="173" t="n">
        <v>53.75</v>
      </c>
    </row>
    <row r="68" customFormat="false" ht="12.75" hidden="false" customHeight="false" outlineLevel="0" collapsed="false">
      <c r="A68" s="0" t="s">
        <v>98</v>
      </c>
      <c r="B68" s="172"/>
      <c r="C68" s="172" t="n">
        <v>37500</v>
      </c>
      <c r="D68" s="172" t="n">
        <v>37529</v>
      </c>
      <c r="G68" s="173" t="n">
        <v>31</v>
      </c>
    </row>
    <row r="69" customFormat="false" ht="12.75" hidden="false" customHeight="false" outlineLevel="0" collapsed="false">
      <c r="A69" s="0" t="s">
        <v>98</v>
      </c>
      <c r="B69" s="172"/>
      <c r="C69" s="172" t="n">
        <v>37530</v>
      </c>
      <c r="D69" s="174" t="n">
        <v>37621</v>
      </c>
      <c r="G69" s="173" t="n">
        <v>31</v>
      </c>
    </row>
    <row r="70" customFormat="false" ht="12.75" hidden="false" customHeight="false" outlineLevel="0" collapsed="false">
      <c r="A70" s="0" t="s">
        <v>98</v>
      </c>
      <c r="B70" s="172"/>
      <c r="C70" s="172" t="n">
        <v>37622</v>
      </c>
      <c r="D70" s="172" t="n">
        <v>37680</v>
      </c>
      <c r="G70" s="173" t="n">
        <v>35.5</v>
      </c>
    </row>
    <row r="71" customFormat="false" ht="12.75" hidden="false" customHeight="false" outlineLevel="0" collapsed="false">
      <c r="A71" s="0" t="s">
        <v>98</v>
      </c>
      <c r="B71" s="172"/>
      <c r="C71" s="172" t="n">
        <v>37681</v>
      </c>
      <c r="D71" s="172" t="n">
        <v>37741</v>
      </c>
      <c r="G71" s="173" t="n">
        <v>31.5</v>
      </c>
    </row>
    <row r="72" customFormat="false" ht="12.75" hidden="false" customHeight="false" outlineLevel="0" collapsed="false">
      <c r="A72" s="0" t="s">
        <v>98</v>
      </c>
      <c r="B72" s="172"/>
      <c r="C72" s="172" t="n">
        <v>37742</v>
      </c>
      <c r="D72" s="172" t="n">
        <v>37772</v>
      </c>
      <c r="G72" s="173" t="n">
        <v>32.75</v>
      </c>
    </row>
    <row r="73" customFormat="false" ht="12.75" hidden="false" customHeight="false" outlineLevel="0" collapsed="false">
      <c r="A73" s="0" t="s">
        <v>98</v>
      </c>
      <c r="B73" s="172"/>
      <c r="C73" s="172" t="n">
        <v>37773</v>
      </c>
      <c r="D73" s="172" t="n">
        <v>37802</v>
      </c>
      <c r="G73" s="173" t="n">
        <v>42.75</v>
      </c>
    </row>
    <row r="74" customFormat="false" ht="12.75" hidden="false" customHeight="false" outlineLevel="0" collapsed="false">
      <c r="A74" s="0" t="s">
        <v>98</v>
      </c>
      <c r="B74" s="172"/>
      <c r="C74" s="172" t="n">
        <v>37803</v>
      </c>
      <c r="D74" s="172" t="n">
        <v>37864</v>
      </c>
      <c r="G74" s="173" t="n">
        <v>54</v>
      </c>
    </row>
    <row r="75" customFormat="false" ht="12.75" hidden="false" customHeight="false" outlineLevel="0" collapsed="false">
      <c r="A75" s="0" t="s">
        <v>98</v>
      </c>
      <c r="B75" s="172"/>
      <c r="C75" s="172" t="n">
        <v>37865</v>
      </c>
      <c r="D75" s="172" t="n">
        <v>37894</v>
      </c>
      <c r="G75" s="173" t="n">
        <v>32</v>
      </c>
    </row>
    <row r="76" customFormat="false" ht="12.75" hidden="false" customHeight="false" outlineLevel="0" collapsed="false">
      <c r="A76" s="0" t="s">
        <v>98</v>
      </c>
      <c r="B76" s="172"/>
      <c r="C76" s="172" t="n">
        <v>37895</v>
      </c>
      <c r="D76" s="174" t="n">
        <v>37986</v>
      </c>
      <c r="G76" s="173" t="n">
        <v>32</v>
      </c>
    </row>
    <row r="77" customFormat="false" ht="12.75" hidden="false" customHeight="false" outlineLevel="0" collapsed="false">
      <c r="A77" s="0" t="s">
        <v>100</v>
      </c>
      <c r="B77" s="172"/>
      <c r="C77" s="172" t="n">
        <v>37226</v>
      </c>
      <c r="D77" s="172" t="n">
        <v>37256</v>
      </c>
      <c r="G77" s="173" t="n">
        <v>35.6375007629395</v>
      </c>
    </row>
    <row r="78" customFormat="false" ht="12.75" hidden="false" customHeight="false" outlineLevel="0" collapsed="false">
      <c r="A78" s="0" t="s">
        <v>100</v>
      </c>
      <c r="B78" s="172"/>
      <c r="C78" s="172" t="n">
        <v>37257</v>
      </c>
      <c r="D78" s="172" t="n">
        <v>37315</v>
      </c>
      <c r="G78" s="173" t="n">
        <v>42</v>
      </c>
    </row>
    <row r="79" customFormat="false" ht="12.75" hidden="false" customHeight="false" outlineLevel="0" collapsed="false">
      <c r="A79" s="0" t="s">
        <v>100</v>
      </c>
      <c r="B79" s="172"/>
      <c r="C79" s="172" t="n">
        <v>37316</v>
      </c>
      <c r="D79" s="172" t="n">
        <v>37376</v>
      </c>
      <c r="G79" s="173" t="n">
        <v>38.5</v>
      </c>
    </row>
    <row r="80" customFormat="false" ht="12.75" hidden="false" customHeight="false" outlineLevel="0" collapsed="false">
      <c r="A80" s="0" t="s">
        <v>100</v>
      </c>
      <c r="B80" s="172"/>
      <c r="C80" s="172" t="n">
        <v>37377</v>
      </c>
      <c r="D80" s="172" t="n">
        <v>37407</v>
      </c>
      <c r="G80" s="173" t="n">
        <v>39.25</v>
      </c>
    </row>
    <row r="81" customFormat="false" ht="12.75" hidden="false" customHeight="false" outlineLevel="0" collapsed="false">
      <c r="A81" s="0" t="s">
        <v>100</v>
      </c>
      <c r="B81" s="172"/>
      <c r="C81" s="172" t="n">
        <v>37408</v>
      </c>
      <c r="D81" s="172" t="n">
        <v>37437</v>
      </c>
      <c r="G81" s="173" t="n">
        <v>51</v>
      </c>
    </row>
    <row r="82" customFormat="false" ht="12.75" hidden="false" customHeight="false" outlineLevel="0" collapsed="false">
      <c r="A82" s="0" t="s">
        <v>100</v>
      </c>
      <c r="B82" s="172"/>
      <c r="C82" s="172" t="n">
        <v>37438</v>
      </c>
      <c r="D82" s="172" t="n">
        <v>37499</v>
      </c>
      <c r="G82" s="173" t="n">
        <v>70.5</v>
      </c>
    </row>
    <row r="83" customFormat="false" ht="12.75" hidden="false" customHeight="false" outlineLevel="0" collapsed="false">
      <c r="A83" s="0" t="s">
        <v>100</v>
      </c>
      <c r="B83" s="172"/>
      <c r="C83" s="172" t="n">
        <v>37500</v>
      </c>
      <c r="D83" s="172" t="n">
        <v>37529</v>
      </c>
      <c r="G83" s="173" t="n">
        <v>38.5</v>
      </c>
    </row>
    <row r="84" customFormat="false" ht="12.75" hidden="false" customHeight="false" outlineLevel="0" collapsed="false">
      <c r="A84" s="0" t="s">
        <v>100</v>
      </c>
      <c r="B84" s="172"/>
      <c r="C84" s="172" t="n">
        <v>37530</v>
      </c>
      <c r="D84" s="174" t="n">
        <v>37621</v>
      </c>
      <c r="G84" s="173" t="n">
        <v>38.5</v>
      </c>
    </row>
    <row r="85" customFormat="false" ht="12.75" hidden="false" customHeight="false" outlineLevel="0" collapsed="false">
      <c r="A85" s="0" t="s">
        <v>100</v>
      </c>
      <c r="B85" s="172"/>
      <c r="C85" s="172" t="n">
        <v>37622</v>
      </c>
      <c r="D85" s="172" t="n">
        <v>37680</v>
      </c>
      <c r="G85" s="173" t="n">
        <v>46</v>
      </c>
    </row>
    <row r="86" customFormat="false" ht="12.75" hidden="false" customHeight="false" outlineLevel="0" collapsed="false">
      <c r="A86" s="0" t="s">
        <v>100</v>
      </c>
      <c r="B86" s="172"/>
      <c r="C86" s="172" t="n">
        <v>37681</v>
      </c>
      <c r="D86" s="172" t="n">
        <v>37741</v>
      </c>
      <c r="G86" s="173" t="n">
        <v>39.5</v>
      </c>
    </row>
    <row r="87" customFormat="false" ht="12.75" hidden="false" customHeight="false" outlineLevel="0" collapsed="false">
      <c r="A87" s="0" t="s">
        <v>100</v>
      </c>
      <c r="B87" s="172"/>
      <c r="C87" s="172" t="n">
        <v>37742</v>
      </c>
      <c r="D87" s="172" t="n">
        <v>37772</v>
      </c>
      <c r="G87" s="173" t="n">
        <v>41</v>
      </c>
    </row>
    <row r="88" customFormat="false" ht="12.75" hidden="false" customHeight="false" outlineLevel="0" collapsed="false">
      <c r="A88" s="0" t="s">
        <v>100</v>
      </c>
      <c r="B88" s="172"/>
      <c r="C88" s="172" t="n">
        <v>37773</v>
      </c>
      <c r="D88" s="172" t="n">
        <v>37802</v>
      </c>
      <c r="G88" s="173" t="n">
        <v>52</v>
      </c>
    </row>
    <row r="89" customFormat="false" ht="12.75" hidden="false" customHeight="false" outlineLevel="0" collapsed="false">
      <c r="A89" s="0" t="s">
        <v>100</v>
      </c>
      <c r="B89" s="172"/>
      <c r="C89" s="172" t="n">
        <v>37803</v>
      </c>
      <c r="D89" s="172" t="n">
        <v>37864</v>
      </c>
      <c r="G89" s="173" t="n">
        <v>71</v>
      </c>
    </row>
    <row r="90" customFormat="false" ht="12.75" hidden="false" customHeight="false" outlineLevel="0" collapsed="false">
      <c r="A90" s="0" t="s">
        <v>100</v>
      </c>
      <c r="B90" s="172"/>
      <c r="C90" s="172" t="n">
        <v>37865</v>
      </c>
      <c r="D90" s="172" t="n">
        <v>37894</v>
      </c>
      <c r="G90" s="173" t="n">
        <v>39.5</v>
      </c>
    </row>
    <row r="91" customFormat="false" ht="12.75" hidden="false" customHeight="false" outlineLevel="0" collapsed="false">
      <c r="A91" s="0" t="s">
        <v>100</v>
      </c>
      <c r="B91" s="172"/>
      <c r="C91" s="172" t="n">
        <v>37895</v>
      </c>
      <c r="D91" s="174" t="n">
        <v>37986</v>
      </c>
      <c r="G91" s="173" t="n">
        <v>39.5</v>
      </c>
    </row>
    <row r="92" customFormat="false" ht="12.75" hidden="false" customHeight="false" outlineLevel="0" collapsed="false">
      <c r="A92" s="0" t="s">
        <v>102</v>
      </c>
      <c r="B92" s="172"/>
      <c r="C92" s="172" t="n">
        <v>37226</v>
      </c>
      <c r="D92" s="172" t="n">
        <v>37256</v>
      </c>
      <c r="G92" s="173" t="n">
        <v>38.7999954223633</v>
      </c>
    </row>
    <row r="93" customFormat="false" ht="12.75" hidden="false" customHeight="false" outlineLevel="0" collapsed="false">
      <c r="A93" s="0" t="s">
        <v>102</v>
      </c>
      <c r="B93" s="172"/>
      <c r="C93" s="172" t="n">
        <v>37257</v>
      </c>
      <c r="D93" s="172" t="n">
        <v>37315</v>
      </c>
      <c r="G93" s="173" t="n">
        <v>47.25</v>
      </c>
    </row>
    <row r="94" customFormat="false" ht="12.75" hidden="false" customHeight="false" outlineLevel="0" collapsed="false">
      <c r="A94" s="0" t="s">
        <v>102</v>
      </c>
      <c r="B94" s="172"/>
      <c r="C94" s="172" t="n">
        <v>37316</v>
      </c>
      <c r="D94" s="172" t="n">
        <v>37376</v>
      </c>
      <c r="G94" s="173" t="n">
        <v>42</v>
      </c>
    </row>
    <row r="95" customFormat="false" ht="12.75" hidden="false" customHeight="false" outlineLevel="0" collapsed="false">
      <c r="A95" s="0" t="s">
        <v>102</v>
      </c>
      <c r="B95" s="172"/>
      <c r="C95" s="172" t="n">
        <v>37377</v>
      </c>
      <c r="D95" s="172" t="n">
        <v>37407</v>
      </c>
      <c r="G95" s="173" t="n">
        <v>47</v>
      </c>
    </row>
    <row r="96" customFormat="false" ht="12.75" hidden="false" customHeight="false" outlineLevel="0" collapsed="false">
      <c r="A96" s="0" t="s">
        <v>102</v>
      </c>
      <c r="B96" s="172"/>
      <c r="C96" s="172" t="n">
        <v>37408</v>
      </c>
      <c r="D96" s="172" t="n">
        <v>37437</v>
      </c>
      <c r="G96" s="173" t="n">
        <v>58.5</v>
      </c>
    </row>
    <row r="97" customFormat="false" ht="12.75" hidden="false" customHeight="false" outlineLevel="0" collapsed="false">
      <c r="A97" s="0" t="s">
        <v>102</v>
      </c>
      <c r="B97" s="172"/>
      <c r="C97" s="172" t="n">
        <v>37438</v>
      </c>
      <c r="D97" s="172" t="n">
        <v>37499</v>
      </c>
      <c r="G97" s="173" t="n">
        <v>78.5</v>
      </c>
    </row>
    <row r="98" customFormat="false" ht="12.75" hidden="false" customHeight="false" outlineLevel="0" collapsed="false">
      <c r="A98" s="0" t="s">
        <v>102</v>
      </c>
      <c r="B98" s="172"/>
      <c r="C98" s="172" t="n">
        <v>37500</v>
      </c>
      <c r="D98" s="172" t="n">
        <v>37529</v>
      </c>
      <c r="G98" s="173" t="n">
        <v>43</v>
      </c>
    </row>
    <row r="99" customFormat="false" ht="12.75" hidden="false" customHeight="false" outlineLevel="0" collapsed="false">
      <c r="A99" s="0" t="s">
        <v>102</v>
      </c>
      <c r="B99" s="172"/>
      <c r="C99" s="172" t="n">
        <v>37530</v>
      </c>
      <c r="D99" s="174" t="n">
        <v>37621</v>
      </c>
      <c r="G99" s="173" t="n">
        <v>43</v>
      </c>
    </row>
    <row r="100" customFormat="false" ht="12.75" hidden="false" customHeight="false" outlineLevel="0" collapsed="false">
      <c r="A100" s="0" t="s">
        <v>102</v>
      </c>
      <c r="B100" s="172"/>
      <c r="C100" s="172" t="n">
        <v>37622</v>
      </c>
      <c r="D100" s="172" t="n">
        <v>37680</v>
      </c>
      <c r="G100" s="173" t="n">
        <v>51.5</v>
      </c>
    </row>
    <row r="101" customFormat="false" ht="12.75" hidden="false" customHeight="false" outlineLevel="0" collapsed="false">
      <c r="A101" s="0" t="s">
        <v>102</v>
      </c>
      <c r="B101" s="172"/>
      <c r="C101" s="172" t="n">
        <v>37681</v>
      </c>
      <c r="D101" s="172" t="n">
        <v>37741</v>
      </c>
      <c r="G101" s="173" t="n">
        <v>44</v>
      </c>
    </row>
    <row r="102" customFormat="false" ht="12.75" hidden="false" customHeight="false" outlineLevel="0" collapsed="false">
      <c r="A102" s="0" t="s">
        <v>102</v>
      </c>
      <c r="B102" s="172"/>
      <c r="C102" s="172" t="n">
        <v>37742</v>
      </c>
      <c r="D102" s="172" t="n">
        <v>37772</v>
      </c>
      <c r="G102" s="173" t="n">
        <v>49</v>
      </c>
    </row>
    <row r="103" customFormat="false" ht="12.75" hidden="false" customHeight="false" outlineLevel="0" collapsed="false">
      <c r="A103" s="0" t="s">
        <v>102</v>
      </c>
      <c r="B103" s="172"/>
      <c r="C103" s="172" t="n">
        <v>37773</v>
      </c>
      <c r="D103" s="172" t="n">
        <v>37802</v>
      </c>
      <c r="G103" s="173" t="n">
        <v>61</v>
      </c>
    </row>
    <row r="104" customFormat="false" ht="12.75" hidden="false" customHeight="false" outlineLevel="0" collapsed="false">
      <c r="A104" s="0" t="s">
        <v>102</v>
      </c>
      <c r="B104" s="172"/>
      <c r="C104" s="172" t="n">
        <v>37803</v>
      </c>
      <c r="D104" s="172" t="n">
        <v>37864</v>
      </c>
      <c r="G104" s="173" t="n">
        <v>80.5</v>
      </c>
    </row>
    <row r="105" customFormat="false" ht="12.75" hidden="false" customHeight="false" outlineLevel="0" collapsed="false">
      <c r="A105" s="0" t="s">
        <v>102</v>
      </c>
      <c r="B105" s="172"/>
      <c r="C105" s="172" t="n">
        <v>37865</v>
      </c>
      <c r="D105" s="172" t="n">
        <v>37894</v>
      </c>
      <c r="G105" s="173" t="n">
        <v>45</v>
      </c>
    </row>
    <row r="106" customFormat="false" ht="12.75" hidden="false" customHeight="false" outlineLevel="0" collapsed="false">
      <c r="A106" s="0" t="s">
        <v>102</v>
      </c>
      <c r="B106" s="172"/>
      <c r="C106" s="172" t="n">
        <v>37895</v>
      </c>
      <c r="D106" s="174" t="n">
        <v>37986</v>
      </c>
      <c r="G106" s="173" t="n">
        <v>45</v>
      </c>
    </row>
    <row r="107" customFormat="false" ht="12.75" hidden="false" customHeight="false" outlineLevel="0" collapsed="false">
      <c r="A107" s="0" t="s">
        <v>190</v>
      </c>
      <c r="B107" s="172"/>
      <c r="C107" s="172" t="n">
        <v>37226</v>
      </c>
      <c r="D107" s="172" t="n">
        <v>37256</v>
      </c>
      <c r="G107" s="173" t="n">
        <v>36</v>
      </c>
    </row>
    <row r="108" customFormat="false" ht="12.75" hidden="false" customHeight="false" outlineLevel="0" collapsed="false">
      <c r="A108" s="0" t="s">
        <v>190</v>
      </c>
      <c r="B108" s="172"/>
      <c r="C108" s="172" t="n">
        <v>37257</v>
      </c>
      <c r="D108" s="172" t="n">
        <v>37315</v>
      </c>
      <c r="G108" s="173" t="n">
        <v>43.2</v>
      </c>
    </row>
    <row r="109" customFormat="false" ht="12.75" hidden="false" customHeight="false" outlineLevel="0" collapsed="false">
      <c r="A109" s="0" t="s">
        <v>190</v>
      </c>
      <c r="B109" s="172"/>
      <c r="C109" s="172" t="n">
        <v>37316</v>
      </c>
      <c r="D109" s="172" t="n">
        <v>37376</v>
      </c>
      <c r="G109" s="173" t="n">
        <v>37.1</v>
      </c>
    </row>
    <row r="110" customFormat="false" ht="12.75" hidden="false" customHeight="false" outlineLevel="0" collapsed="false">
      <c r="A110" s="0" t="s">
        <v>190</v>
      </c>
      <c r="B110" s="172"/>
      <c r="C110" s="172" t="n">
        <v>37377</v>
      </c>
      <c r="D110" s="172" t="n">
        <v>37407</v>
      </c>
      <c r="G110" s="173" t="n">
        <v>38.5</v>
      </c>
    </row>
    <row r="111" customFormat="false" ht="12.75" hidden="false" customHeight="false" outlineLevel="0" collapsed="false">
      <c r="A111" s="0" t="s">
        <v>190</v>
      </c>
      <c r="B111" s="172"/>
      <c r="C111" s="172" t="n">
        <v>37408</v>
      </c>
      <c r="D111" s="172" t="n">
        <v>37437</v>
      </c>
      <c r="G111" s="173" t="n">
        <v>44</v>
      </c>
    </row>
    <row r="112" customFormat="false" ht="12.75" hidden="false" customHeight="false" outlineLevel="0" collapsed="false">
      <c r="A112" s="0" t="s">
        <v>190</v>
      </c>
      <c r="B112" s="172"/>
      <c r="C112" s="172" t="n">
        <v>37438</v>
      </c>
      <c r="D112" s="172" t="n">
        <v>37499</v>
      </c>
      <c r="G112" s="173" t="n">
        <v>54.25</v>
      </c>
    </row>
    <row r="113" customFormat="false" ht="12.75" hidden="false" customHeight="false" outlineLevel="0" collapsed="false">
      <c r="A113" s="0" t="s">
        <v>190</v>
      </c>
      <c r="B113" s="172"/>
      <c r="C113" s="172" t="n">
        <v>37500</v>
      </c>
      <c r="D113" s="172" t="n">
        <v>37529</v>
      </c>
      <c r="G113" s="173" t="n">
        <v>37.1</v>
      </c>
    </row>
    <row r="114" customFormat="false" ht="12.75" hidden="false" customHeight="false" outlineLevel="0" collapsed="false">
      <c r="A114" s="0" t="s">
        <v>190</v>
      </c>
      <c r="B114" s="172"/>
      <c r="C114" s="172" t="n">
        <v>37530</v>
      </c>
      <c r="D114" s="174" t="n">
        <v>37621</v>
      </c>
      <c r="G114" s="173" t="n">
        <v>37.25</v>
      </c>
    </row>
    <row r="115" customFormat="false" ht="12.75" hidden="false" customHeight="false" outlineLevel="0" collapsed="false">
      <c r="A115" s="0" t="s">
        <v>190</v>
      </c>
      <c r="B115" s="172"/>
      <c r="C115" s="172" t="n">
        <v>37622</v>
      </c>
      <c r="D115" s="172" t="n">
        <v>37680</v>
      </c>
      <c r="G115" s="173" t="n">
        <v>43.5</v>
      </c>
    </row>
    <row r="116" customFormat="false" ht="12.75" hidden="false" customHeight="false" outlineLevel="0" collapsed="false">
      <c r="A116" s="0" t="s">
        <v>190</v>
      </c>
      <c r="B116" s="172"/>
      <c r="C116" s="172" t="n">
        <v>37681</v>
      </c>
      <c r="D116" s="172" t="n">
        <v>37741</v>
      </c>
      <c r="G116" s="173" t="n">
        <v>35.75</v>
      </c>
    </row>
    <row r="117" customFormat="false" ht="12.75" hidden="false" customHeight="false" outlineLevel="0" collapsed="false">
      <c r="A117" s="0" t="s">
        <v>190</v>
      </c>
      <c r="B117" s="172"/>
      <c r="C117" s="172" t="n">
        <v>37742</v>
      </c>
      <c r="D117" s="172" t="n">
        <v>37772</v>
      </c>
      <c r="G117" s="173" t="n">
        <v>36</v>
      </c>
    </row>
    <row r="118" customFormat="false" ht="12.75" hidden="false" customHeight="false" outlineLevel="0" collapsed="false">
      <c r="A118" s="0" t="s">
        <v>190</v>
      </c>
      <c r="B118" s="172"/>
      <c r="C118" s="172" t="n">
        <v>37773</v>
      </c>
      <c r="D118" s="172" t="n">
        <v>37802</v>
      </c>
      <c r="G118" s="173" t="n">
        <v>39.85</v>
      </c>
    </row>
    <row r="119" customFormat="false" ht="12.75" hidden="false" customHeight="false" outlineLevel="0" collapsed="false">
      <c r="A119" s="0" t="s">
        <v>190</v>
      </c>
      <c r="B119" s="172"/>
      <c r="C119" s="172" t="n">
        <v>37803</v>
      </c>
      <c r="D119" s="172" t="n">
        <v>37864</v>
      </c>
      <c r="G119" s="173" t="n">
        <v>48.75</v>
      </c>
    </row>
    <row r="120" customFormat="false" ht="12.75" hidden="false" customHeight="false" outlineLevel="0" collapsed="false">
      <c r="A120" s="0" t="s">
        <v>190</v>
      </c>
      <c r="B120" s="172"/>
      <c r="C120" s="172" t="n">
        <v>37865</v>
      </c>
      <c r="D120" s="172" t="n">
        <v>37894</v>
      </c>
      <c r="G120" s="173" t="n">
        <v>35</v>
      </c>
    </row>
    <row r="121" customFormat="false" ht="12.75" hidden="false" customHeight="false" outlineLevel="0" collapsed="false">
      <c r="A121" s="0" t="s">
        <v>190</v>
      </c>
      <c r="B121" s="172"/>
      <c r="C121" s="172" t="n">
        <v>37895</v>
      </c>
      <c r="D121" s="174" t="n">
        <v>37986</v>
      </c>
      <c r="G121" s="173" t="n">
        <v>36</v>
      </c>
    </row>
    <row r="122" customFormat="false" ht="12.75" hidden="false" customHeight="false" outlineLevel="0" collapsed="false">
      <c r="A122" s="0" t="s">
        <v>7</v>
      </c>
      <c r="B122" s="172"/>
      <c r="C122" s="172" t="n">
        <v>37226</v>
      </c>
      <c r="D122" s="172" t="n">
        <v>37256</v>
      </c>
      <c r="G122" s="173" t="n">
        <v>26.6499977111816</v>
      </c>
    </row>
    <row r="123" customFormat="false" ht="12.75" hidden="false" customHeight="false" outlineLevel="0" collapsed="false">
      <c r="A123" s="0" t="s">
        <v>7</v>
      </c>
      <c r="B123" s="172"/>
      <c r="C123" s="172" t="n">
        <v>37257</v>
      </c>
      <c r="D123" s="172" t="n">
        <v>37315</v>
      </c>
      <c r="G123" s="173" t="n">
        <v>30.5</v>
      </c>
    </row>
    <row r="124" customFormat="false" ht="12.75" hidden="false" customHeight="false" outlineLevel="0" collapsed="false">
      <c r="A124" s="0" t="s">
        <v>7</v>
      </c>
      <c r="B124" s="172"/>
      <c r="C124" s="172" t="n">
        <v>37316</v>
      </c>
      <c r="D124" s="172" t="n">
        <v>37376</v>
      </c>
      <c r="G124" s="173" t="n">
        <v>28.9</v>
      </c>
    </row>
    <row r="125" customFormat="false" ht="12.75" hidden="false" customHeight="false" outlineLevel="0" collapsed="false">
      <c r="A125" s="0" t="s">
        <v>7</v>
      </c>
      <c r="B125" s="172"/>
      <c r="C125" s="172" t="n">
        <v>37377</v>
      </c>
      <c r="D125" s="172" t="n">
        <v>37407</v>
      </c>
      <c r="G125" s="173" t="n">
        <v>31.75</v>
      </c>
    </row>
    <row r="126" customFormat="false" ht="12.75" hidden="false" customHeight="false" outlineLevel="0" collapsed="false">
      <c r="A126" s="0" t="s">
        <v>7</v>
      </c>
      <c r="B126" s="172"/>
      <c r="C126" s="172" t="n">
        <v>37408</v>
      </c>
      <c r="D126" s="172" t="n">
        <v>37437</v>
      </c>
      <c r="G126" s="173" t="n">
        <v>41.75</v>
      </c>
    </row>
    <row r="127" customFormat="false" ht="12.75" hidden="false" customHeight="false" outlineLevel="0" collapsed="false">
      <c r="A127" s="0" t="s">
        <v>7</v>
      </c>
      <c r="B127" s="172"/>
      <c r="C127" s="172" t="n">
        <v>37438</v>
      </c>
      <c r="D127" s="172" t="n">
        <v>37499</v>
      </c>
      <c r="G127" s="173" t="n">
        <v>53.5</v>
      </c>
    </row>
    <row r="128" customFormat="false" ht="12.75" hidden="false" customHeight="false" outlineLevel="0" collapsed="false">
      <c r="A128" s="0" t="s">
        <v>7</v>
      </c>
      <c r="B128" s="172"/>
      <c r="C128" s="172" t="n">
        <v>37500</v>
      </c>
      <c r="D128" s="172" t="n">
        <v>37529</v>
      </c>
      <c r="G128" s="173" t="n">
        <v>28.5</v>
      </c>
    </row>
    <row r="129" customFormat="false" ht="12.75" hidden="false" customHeight="false" outlineLevel="0" collapsed="false">
      <c r="A129" s="0" t="s">
        <v>7</v>
      </c>
      <c r="B129" s="172"/>
      <c r="C129" s="172" t="n">
        <v>37530</v>
      </c>
      <c r="D129" s="174" t="n">
        <v>37621</v>
      </c>
      <c r="G129" s="173" t="n">
        <v>28.5</v>
      </c>
    </row>
    <row r="130" customFormat="false" ht="12.75" hidden="false" customHeight="false" outlineLevel="0" collapsed="false">
      <c r="A130" s="0" t="s">
        <v>7</v>
      </c>
      <c r="B130" s="172"/>
      <c r="C130" s="172" t="n">
        <v>37622</v>
      </c>
      <c r="D130" s="172" t="n">
        <v>37680</v>
      </c>
      <c r="G130" s="173" t="n">
        <v>33.75</v>
      </c>
    </row>
    <row r="131" customFormat="false" ht="12.75" hidden="false" customHeight="false" outlineLevel="0" collapsed="false">
      <c r="A131" s="0" t="s">
        <v>7</v>
      </c>
      <c r="B131" s="172"/>
      <c r="C131" s="172" t="n">
        <v>37681</v>
      </c>
      <c r="D131" s="172" t="n">
        <v>37741</v>
      </c>
      <c r="G131" s="173" t="n">
        <v>31</v>
      </c>
    </row>
    <row r="132" customFormat="false" ht="12.75" hidden="false" customHeight="false" outlineLevel="0" collapsed="false">
      <c r="A132" s="0" t="s">
        <v>7</v>
      </c>
      <c r="B132" s="172"/>
      <c r="C132" s="172" t="n">
        <v>37742</v>
      </c>
      <c r="D132" s="172" t="n">
        <v>37772</v>
      </c>
      <c r="G132" s="173" t="n">
        <v>33</v>
      </c>
    </row>
    <row r="133" customFormat="false" ht="12.75" hidden="false" customHeight="false" outlineLevel="0" collapsed="false">
      <c r="A133" s="0" t="s">
        <v>7</v>
      </c>
      <c r="B133" s="172"/>
      <c r="C133" s="172" t="n">
        <v>37773</v>
      </c>
      <c r="D133" s="172" t="n">
        <v>37802</v>
      </c>
      <c r="G133" s="173" t="n">
        <v>43</v>
      </c>
    </row>
    <row r="134" customFormat="false" ht="12.75" hidden="false" customHeight="false" outlineLevel="0" collapsed="false">
      <c r="A134" s="0" t="s">
        <v>7</v>
      </c>
      <c r="B134" s="172"/>
      <c r="C134" s="172" t="n">
        <v>37803</v>
      </c>
      <c r="D134" s="172" t="n">
        <v>37864</v>
      </c>
      <c r="G134" s="173" t="n">
        <v>52.25</v>
      </c>
    </row>
    <row r="135" customFormat="false" ht="12.75" hidden="false" customHeight="false" outlineLevel="0" collapsed="false">
      <c r="A135" s="0" t="s">
        <v>7</v>
      </c>
      <c r="B135" s="172"/>
      <c r="C135" s="172" t="n">
        <v>37865</v>
      </c>
      <c r="D135" s="172" t="n">
        <v>37894</v>
      </c>
      <c r="G135" s="173" t="n">
        <v>31.25</v>
      </c>
    </row>
    <row r="136" customFormat="false" ht="12.75" hidden="false" customHeight="false" outlineLevel="0" collapsed="false">
      <c r="A136" s="0" t="s">
        <v>7</v>
      </c>
      <c r="B136" s="172"/>
      <c r="C136" s="172" t="n">
        <v>37895</v>
      </c>
      <c r="D136" s="174" t="n">
        <v>37986</v>
      </c>
      <c r="G136" s="173" t="n">
        <v>31.25</v>
      </c>
    </row>
    <row r="137" customFormat="false" ht="12.75" hidden="false" customHeight="false" outlineLevel="0" collapsed="false">
      <c r="A137" s="0" t="s">
        <v>96</v>
      </c>
      <c r="B137" s="172"/>
      <c r="C137" s="172" t="n">
        <v>37226</v>
      </c>
      <c r="D137" s="172" t="n">
        <v>37256</v>
      </c>
      <c r="G137" s="173" t="n">
        <v>22.8309993743896</v>
      </c>
    </row>
    <row r="138" customFormat="false" ht="12.75" hidden="false" customHeight="false" outlineLevel="0" collapsed="false">
      <c r="A138" s="0" t="s">
        <v>96</v>
      </c>
      <c r="B138" s="172"/>
      <c r="C138" s="172" t="n">
        <v>37257</v>
      </c>
      <c r="D138" s="172" t="n">
        <v>37315</v>
      </c>
      <c r="G138" s="173" t="n">
        <v>24.945</v>
      </c>
    </row>
    <row r="139" customFormat="false" ht="12.75" hidden="false" customHeight="false" outlineLevel="0" collapsed="false">
      <c r="A139" s="0" t="s">
        <v>96</v>
      </c>
      <c r="B139" s="172"/>
      <c r="C139" s="172" t="n">
        <v>37316</v>
      </c>
      <c r="D139" s="172" t="n">
        <v>37376</v>
      </c>
      <c r="G139" s="173" t="n">
        <v>24.6</v>
      </c>
    </row>
    <row r="140" customFormat="false" ht="12.75" hidden="false" customHeight="false" outlineLevel="0" collapsed="false">
      <c r="A140" s="0" t="s">
        <v>96</v>
      </c>
      <c r="B140" s="172"/>
      <c r="C140" s="172" t="n">
        <v>37377</v>
      </c>
      <c r="D140" s="172" t="n">
        <v>37407</v>
      </c>
      <c r="G140" s="173" t="n">
        <v>26.795</v>
      </c>
    </row>
    <row r="141" customFormat="false" ht="12.75" hidden="false" customHeight="false" outlineLevel="0" collapsed="false">
      <c r="A141" s="0" t="s">
        <v>96</v>
      </c>
      <c r="B141" s="172"/>
      <c r="C141" s="172" t="n">
        <v>37408</v>
      </c>
      <c r="D141" s="172" t="n">
        <v>37437</v>
      </c>
      <c r="G141" s="173" t="n">
        <v>30.45</v>
      </c>
    </row>
    <row r="142" customFormat="false" ht="12.75" hidden="false" customHeight="false" outlineLevel="0" collapsed="false">
      <c r="A142" s="0" t="s">
        <v>96</v>
      </c>
      <c r="B142" s="172"/>
      <c r="C142" s="172" t="n">
        <v>37438</v>
      </c>
      <c r="D142" s="172" t="n">
        <v>37499</v>
      </c>
      <c r="G142" s="173" t="n">
        <v>38.35</v>
      </c>
    </row>
    <row r="143" customFormat="false" ht="12.75" hidden="false" customHeight="false" outlineLevel="0" collapsed="false">
      <c r="A143" s="0" t="s">
        <v>96</v>
      </c>
      <c r="B143" s="172"/>
      <c r="C143" s="172" t="n">
        <v>37500</v>
      </c>
      <c r="D143" s="172" t="n">
        <v>37529</v>
      </c>
      <c r="G143" s="173" t="n">
        <v>27.5</v>
      </c>
    </row>
    <row r="144" customFormat="false" ht="12.75" hidden="false" customHeight="false" outlineLevel="0" collapsed="false">
      <c r="A144" s="0" t="s">
        <v>96</v>
      </c>
      <c r="B144" s="172"/>
      <c r="C144" s="172" t="n">
        <v>37530</v>
      </c>
      <c r="D144" s="174" t="n">
        <v>37621</v>
      </c>
      <c r="G144" s="173" t="n">
        <v>26.5466666666667</v>
      </c>
    </row>
    <row r="145" customFormat="false" ht="12.75" hidden="false" customHeight="false" outlineLevel="0" collapsed="false">
      <c r="A145" s="0" t="s">
        <v>96</v>
      </c>
      <c r="B145" s="172"/>
      <c r="C145" s="172" t="n">
        <v>37622</v>
      </c>
      <c r="D145" s="172" t="n">
        <v>37680</v>
      </c>
      <c r="G145" s="173" t="n">
        <v>28.315</v>
      </c>
    </row>
    <row r="146" customFormat="false" ht="12.75" hidden="false" customHeight="false" outlineLevel="0" collapsed="false">
      <c r="A146" s="0" t="s">
        <v>96</v>
      </c>
      <c r="B146" s="172"/>
      <c r="C146" s="172" t="n">
        <v>37681</v>
      </c>
      <c r="D146" s="172" t="n">
        <v>37741</v>
      </c>
      <c r="G146" s="173" t="n">
        <v>26.828</v>
      </c>
    </row>
    <row r="147" customFormat="false" ht="12.75" hidden="false" customHeight="false" outlineLevel="0" collapsed="false">
      <c r="A147" s="0" t="s">
        <v>96</v>
      </c>
      <c r="B147" s="172"/>
      <c r="C147" s="172" t="n">
        <v>37742</v>
      </c>
      <c r="D147" s="172" t="n">
        <v>37772</v>
      </c>
      <c r="G147" s="173" t="n">
        <v>29.5</v>
      </c>
    </row>
    <row r="148" customFormat="false" ht="12.75" hidden="false" customHeight="false" outlineLevel="0" collapsed="false">
      <c r="A148" s="0" t="s">
        <v>96</v>
      </c>
      <c r="B148" s="172"/>
      <c r="C148" s="172" t="n">
        <v>37773</v>
      </c>
      <c r="D148" s="172" t="n">
        <v>37802</v>
      </c>
      <c r="G148" s="173" t="n">
        <v>33.05</v>
      </c>
    </row>
    <row r="149" customFormat="false" ht="12.75" hidden="false" customHeight="false" outlineLevel="0" collapsed="false">
      <c r="A149" s="0" t="s">
        <v>96</v>
      </c>
      <c r="B149" s="172"/>
      <c r="C149" s="172" t="n">
        <v>37803</v>
      </c>
      <c r="D149" s="172" t="n">
        <v>37864</v>
      </c>
      <c r="G149" s="173" t="n">
        <v>41.84</v>
      </c>
    </row>
    <row r="150" customFormat="false" ht="12.75" hidden="false" customHeight="false" outlineLevel="0" collapsed="false">
      <c r="A150" s="0" t="s">
        <v>96</v>
      </c>
      <c r="B150" s="172"/>
      <c r="C150" s="172" t="n">
        <v>37865</v>
      </c>
      <c r="D150" s="172" t="n">
        <v>37894</v>
      </c>
      <c r="G150" s="173" t="n">
        <v>30.25</v>
      </c>
    </row>
    <row r="151" customFormat="false" ht="12.75" hidden="false" customHeight="false" outlineLevel="0" collapsed="false">
      <c r="A151" s="0" t="s">
        <v>96</v>
      </c>
      <c r="B151" s="172"/>
      <c r="C151" s="172" t="n">
        <v>37895</v>
      </c>
      <c r="D151" s="174" t="n">
        <v>37986</v>
      </c>
      <c r="G151" s="173" t="n">
        <v>28.2033333333333</v>
      </c>
    </row>
    <row r="152" customFormat="false" ht="12.75" hidden="false" customHeight="false" outlineLevel="0" collapsed="false">
      <c r="A152" s="0" t="s">
        <v>120</v>
      </c>
      <c r="B152" s="172"/>
      <c r="C152" s="172" t="n">
        <v>37226</v>
      </c>
      <c r="D152" s="172" t="n">
        <v>37256</v>
      </c>
      <c r="G152" s="173" t="n">
        <v>24.7325038909912</v>
      </c>
    </row>
    <row r="153" customFormat="false" ht="12.75" hidden="false" customHeight="false" outlineLevel="0" collapsed="false">
      <c r="A153" s="0" t="s">
        <v>120</v>
      </c>
      <c r="B153" s="172"/>
      <c r="C153" s="172" t="n">
        <v>37257</v>
      </c>
      <c r="D153" s="172" t="n">
        <v>37315</v>
      </c>
      <c r="G153" s="173" t="n">
        <v>28</v>
      </c>
    </row>
    <row r="154" customFormat="false" ht="12.75" hidden="false" customHeight="false" outlineLevel="0" collapsed="false">
      <c r="A154" s="0" t="s">
        <v>120</v>
      </c>
      <c r="B154" s="172"/>
      <c r="C154" s="172" t="n">
        <v>37316</v>
      </c>
      <c r="D154" s="172" t="n">
        <v>37376</v>
      </c>
      <c r="G154" s="173" t="n">
        <v>25.9</v>
      </c>
    </row>
    <row r="155" customFormat="false" ht="12.75" hidden="false" customHeight="false" outlineLevel="0" collapsed="false">
      <c r="A155" s="0" t="s">
        <v>120</v>
      </c>
      <c r="B155" s="172"/>
      <c r="C155" s="172" t="n">
        <v>37377</v>
      </c>
      <c r="D155" s="172" t="n">
        <v>37407</v>
      </c>
      <c r="G155" s="173" t="n">
        <v>28.45</v>
      </c>
    </row>
    <row r="156" customFormat="false" ht="12.75" hidden="false" customHeight="false" outlineLevel="0" collapsed="false">
      <c r="A156" s="0" t="s">
        <v>120</v>
      </c>
      <c r="B156" s="172"/>
      <c r="C156" s="172" t="n">
        <v>37408</v>
      </c>
      <c r="D156" s="172" t="n">
        <v>37437</v>
      </c>
      <c r="G156" s="173" t="n">
        <v>37.2</v>
      </c>
    </row>
    <row r="157" customFormat="false" ht="12.75" hidden="false" customHeight="false" outlineLevel="0" collapsed="false">
      <c r="A157" s="0" t="s">
        <v>120</v>
      </c>
      <c r="B157" s="172"/>
      <c r="C157" s="172" t="n">
        <v>37438</v>
      </c>
      <c r="D157" s="172" t="n">
        <v>37499</v>
      </c>
      <c r="G157" s="173" t="n">
        <v>49.55</v>
      </c>
    </row>
    <row r="158" customFormat="false" ht="12.75" hidden="false" customHeight="false" outlineLevel="0" collapsed="false">
      <c r="A158" s="0" t="s">
        <v>120</v>
      </c>
      <c r="B158" s="172"/>
      <c r="C158" s="172" t="n">
        <v>37500</v>
      </c>
      <c r="D158" s="172" t="n">
        <v>37529</v>
      </c>
      <c r="G158" s="173" t="n">
        <v>26.6</v>
      </c>
    </row>
    <row r="159" customFormat="false" ht="12.75" hidden="false" customHeight="false" outlineLevel="0" collapsed="false">
      <c r="A159" s="0" t="s">
        <v>120</v>
      </c>
      <c r="B159" s="172"/>
      <c r="C159" s="172" t="n">
        <v>37530</v>
      </c>
      <c r="D159" s="174" t="n">
        <v>37621</v>
      </c>
      <c r="G159" s="173" t="n">
        <v>27.1</v>
      </c>
    </row>
    <row r="160" customFormat="false" ht="12.75" hidden="false" customHeight="false" outlineLevel="0" collapsed="false">
      <c r="A160" s="0" t="s">
        <v>120</v>
      </c>
      <c r="B160" s="172"/>
      <c r="C160" s="172" t="n">
        <v>37622</v>
      </c>
      <c r="D160" s="172" t="n">
        <v>37680</v>
      </c>
      <c r="G160" s="173" t="n">
        <v>29</v>
      </c>
    </row>
    <row r="161" customFormat="false" ht="12.75" hidden="false" customHeight="false" outlineLevel="0" collapsed="false">
      <c r="A161" s="0" t="s">
        <v>120</v>
      </c>
      <c r="B161" s="172"/>
      <c r="C161" s="172" t="n">
        <v>37681</v>
      </c>
      <c r="D161" s="172" t="n">
        <v>37741</v>
      </c>
      <c r="G161" s="173" t="n">
        <v>27.45</v>
      </c>
    </row>
    <row r="162" customFormat="false" ht="12.75" hidden="false" customHeight="false" outlineLevel="0" collapsed="false">
      <c r="A162" s="0" t="s">
        <v>120</v>
      </c>
      <c r="B162" s="172"/>
      <c r="C162" s="172" t="n">
        <v>37742</v>
      </c>
      <c r="D162" s="172" t="n">
        <v>37772</v>
      </c>
      <c r="G162" s="173" t="n">
        <v>29.45</v>
      </c>
    </row>
    <row r="163" customFormat="false" ht="12.75" hidden="false" customHeight="false" outlineLevel="0" collapsed="false">
      <c r="A163" s="0" t="s">
        <v>120</v>
      </c>
      <c r="B163" s="172"/>
      <c r="C163" s="172" t="n">
        <v>37773</v>
      </c>
      <c r="D163" s="172" t="n">
        <v>37802</v>
      </c>
      <c r="G163" s="173" t="n">
        <v>37</v>
      </c>
    </row>
    <row r="164" customFormat="false" ht="12.75" hidden="false" customHeight="false" outlineLevel="0" collapsed="false">
      <c r="A164" s="0" t="s">
        <v>120</v>
      </c>
      <c r="B164" s="172"/>
      <c r="C164" s="172" t="n">
        <v>37803</v>
      </c>
      <c r="D164" s="172" t="n">
        <v>37864</v>
      </c>
      <c r="G164" s="173" t="n">
        <v>46.05</v>
      </c>
    </row>
    <row r="165" customFormat="false" ht="12.75" hidden="false" customHeight="false" outlineLevel="0" collapsed="false">
      <c r="A165" s="0" t="s">
        <v>120</v>
      </c>
      <c r="B165" s="172"/>
      <c r="C165" s="172" t="n">
        <v>37865</v>
      </c>
      <c r="D165" s="172" t="n">
        <v>37894</v>
      </c>
      <c r="G165" s="173" t="n">
        <v>27.25</v>
      </c>
    </row>
    <row r="166" customFormat="false" ht="12.75" hidden="false" customHeight="false" outlineLevel="0" collapsed="false">
      <c r="A166" s="0" t="s">
        <v>120</v>
      </c>
      <c r="B166" s="172"/>
      <c r="C166" s="172" t="n">
        <v>37895</v>
      </c>
      <c r="D166" s="174" t="n">
        <v>37986</v>
      </c>
      <c r="G166" s="173" t="n">
        <v>28.25</v>
      </c>
    </row>
    <row r="167" customFormat="false" ht="12.75" hidden="false" customHeight="false" outlineLevel="0" collapsed="false">
      <c r="A167" s="0" t="s">
        <v>117</v>
      </c>
      <c r="B167" s="172"/>
      <c r="C167" s="172" t="n">
        <v>37226</v>
      </c>
      <c r="D167" s="172" t="n">
        <v>37256</v>
      </c>
      <c r="G167" s="173" t="n">
        <v>2.696</v>
      </c>
    </row>
    <row r="168" customFormat="false" ht="12.75" hidden="false" customHeight="false" outlineLevel="0" collapsed="false">
      <c r="A168" s="0" t="s">
        <v>117</v>
      </c>
      <c r="B168" s="172"/>
      <c r="C168" s="172" t="n">
        <v>37257</v>
      </c>
      <c r="D168" s="172" t="n">
        <v>37315</v>
      </c>
      <c r="G168" s="173" t="n">
        <v>2.9585</v>
      </c>
    </row>
    <row r="169" customFormat="false" ht="12.75" hidden="false" customHeight="false" outlineLevel="0" collapsed="false">
      <c r="A169" s="0" t="s">
        <v>117</v>
      </c>
      <c r="B169" s="172"/>
      <c r="C169" s="172" t="n">
        <v>37316</v>
      </c>
      <c r="D169" s="172" t="n">
        <v>37376</v>
      </c>
      <c r="G169" s="173" t="n">
        <v>2.9085</v>
      </c>
    </row>
    <row r="170" customFormat="false" ht="12.75" hidden="false" customHeight="false" outlineLevel="0" collapsed="false">
      <c r="A170" s="0" t="s">
        <v>117</v>
      </c>
      <c r="B170" s="172"/>
      <c r="C170" s="172" t="n">
        <v>37377</v>
      </c>
      <c r="D170" s="172" t="n">
        <v>37407</v>
      </c>
      <c r="G170" s="173" t="n">
        <v>2.913</v>
      </c>
    </row>
    <row r="171" customFormat="false" ht="12.75" hidden="false" customHeight="false" outlineLevel="0" collapsed="false">
      <c r="A171" s="0" t="s">
        <v>117</v>
      </c>
      <c r="B171" s="172"/>
      <c r="C171" s="172" t="n">
        <v>37408</v>
      </c>
      <c r="D171" s="172" t="n">
        <v>37437</v>
      </c>
      <c r="G171" s="173" t="n">
        <v>2.953</v>
      </c>
    </row>
    <row r="172" customFormat="false" ht="12.75" hidden="false" customHeight="false" outlineLevel="0" collapsed="false">
      <c r="A172" s="0" t="s">
        <v>117</v>
      </c>
      <c r="B172" s="172"/>
      <c r="C172" s="172" t="n">
        <v>37438</v>
      </c>
      <c r="D172" s="172" t="n">
        <v>37499</v>
      </c>
      <c r="G172" s="173" t="n">
        <v>3.0065</v>
      </c>
    </row>
    <row r="173" customFormat="false" ht="12.75" hidden="false" customHeight="false" outlineLevel="0" collapsed="false">
      <c r="A173" s="0" t="s">
        <v>117</v>
      </c>
      <c r="B173" s="172"/>
      <c r="C173" s="172" t="n">
        <v>37500</v>
      </c>
      <c r="D173" s="172" t="n">
        <v>37529</v>
      </c>
      <c r="G173" s="173" t="n">
        <v>3.026</v>
      </c>
    </row>
    <row r="174" customFormat="false" ht="12.75" hidden="false" customHeight="false" outlineLevel="0" collapsed="false">
      <c r="A174" s="0" t="s">
        <v>117</v>
      </c>
      <c r="B174" s="172"/>
      <c r="C174" s="172" t="n">
        <v>37530</v>
      </c>
      <c r="D174" s="174" t="n">
        <v>37621</v>
      </c>
      <c r="G174" s="173" t="n">
        <v>3.22666666666667</v>
      </c>
    </row>
    <row r="175" customFormat="false" ht="12.75" hidden="false" customHeight="false" outlineLevel="0" collapsed="false">
      <c r="A175" s="0" t="s">
        <v>117</v>
      </c>
      <c r="B175" s="172"/>
      <c r="C175" s="172" t="n">
        <v>37622</v>
      </c>
      <c r="D175" s="172" t="n">
        <v>37680</v>
      </c>
      <c r="G175" s="173" t="n">
        <v>3.474</v>
      </c>
    </row>
    <row r="176" customFormat="false" ht="12.75" hidden="false" customHeight="false" outlineLevel="0" collapsed="false">
      <c r="A176" s="0" t="s">
        <v>117</v>
      </c>
      <c r="B176" s="172"/>
      <c r="C176" s="172" t="n">
        <v>37681</v>
      </c>
      <c r="D176" s="172" t="n">
        <v>37741</v>
      </c>
      <c r="G176" s="173" t="n">
        <v>3.259</v>
      </c>
    </row>
    <row r="177" customFormat="false" ht="12.75" hidden="false" customHeight="false" outlineLevel="0" collapsed="false">
      <c r="A177" s="0" t="s">
        <v>117</v>
      </c>
      <c r="B177" s="172"/>
      <c r="C177" s="172" t="n">
        <v>37742</v>
      </c>
      <c r="D177" s="172" t="n">
        <v>37772</v>
      </c>
      <c r="G177" s="173" t="n">
        <v>3.19</v>
      </c>
    </row>
    <row r="178" customFormat="false" ht="12.75" hidden="false" customHeight="false" outlineLevel="0" collapsed="false">
      <c r="A178" s="0" t="s">
        <v>117</v>
      </c>
      <c r="B178" s="172"/>
      <c r="C178" s="172" t="n">
        <v>37773</v>
      </c>
      <c r="D178" s="172" t="n">
        <v>37802</v>
      </c>
      <c r="G178" s="173" t="n">
        <v>3.22</v>
      </c>
    </row>
    <row r="179" customFormat="false" ht="12.75" hidden="false" customHeight="false" outlineLevel="0" collapsed="false">
      <c r="A179" s="0" t="s">
        <v>117</v>
      </c>
      <c r="B179" s="172"/>
      <c r="C179" s="172" t="n">
        <v>37803</v>
      </c>
      <c r="D179" s="172" t="n">
        <v>37864</v>
      </c>
      <c r="G179" s="173" t="n">
        <v>3.265</v>
      </c>
    </row>
    <row r="180" customFormat="false" ht="12.75" hidden="false" customHeight="false" outlineLevel="0" collapsed="false">
      <c r="A180" s="0" t="s">
        <v>117</v>
      </c>
      <c r="B180" s="172"/>
      <c r="C180" s="172" t="n">
        <v>37865</v>
      </c>
      <c r="D180" s="172" t="n">
        <v>37894</v>
      </c>
      <c r="G180" s="173" t="n">
        <v>3.281</v>
      </c>
    </row>
    <row r="181" customFormat="false" ht="12.75" hidden="false" customHeight="false" outlineLevel="0" collapsed="false">
      <c r="A181" s="0" t="s">
        <v>117</v>
      </c>
      <c r="B181" s="172"/>
      <c r="C181" s="172" t="n">
        <v>37895</v>
      </c>
      <c r="D181" s="174" t="n">
        <v>37986</v>
      </c>
      <c r="G181" s="173" t="n">
        <v>3.459</v>
      </c>
    </row>
    <row r="182" customFormat="false" ht="12.75" hidden="false" customHeight="false" outlineLevel="0" collapsed="false">
      <c r="B182" s="172"/>
      <c r="C182" s="172"/>
      <c r="D182" s="172"/>
      <c r="G182" s="173"/>
    </row>
    <row r="183" customFormat="false" ht="12.75" hidden="false" customHeight="false" outlineLevel="0" collapsed="false">
      <c r="B183" s="172"/>
      <c r="C183" s="172"/>
      <c r="D183" s="172"/>
      <c r="G183" s="173"/>
    </row>
    <row r="184" customFormat="false" ht="12.75" hidden="false" customHeight="false" outlineLevel="0" collapsed="false">
      <c r="B184" s="172"/>
      <c r="C184" s="172"/>
      <c r="D184" s="172"/>
      <c r="G184" s="173"/>
    </row>
    <row r="185" customFormat="false" ht="12.75" hidden="false" customHeight="false" outlineLevel="0" collapsed="false">
      <c r="B185" s="172"/>
      <c r="C185" s="172"/>
      <c r="D185" s="172"/>
      <c r="G185" s="173"/>
    </row>
    <row r="186" customFormat="false" ht="12.75" hidden="false" customHeight="false" outlineLevel="0" collapsed="false">
      <c r="B186" s="172"/>
      <c r="C186" s="172"/>
      <c r="D186" s="172"/>
      <c r="G186" s="173"/>
    </row>
    <row r="187" customFormat="false" ht="12.75" hidden="false" customHeight="false" outlineLevel="0" collapsed="false">
      <c r="B187" s="172"/>
      <c r="C187" s="172"/>
      <c r="D187" s="172"/>
      <c r="G187" s="173"/>
    </row>
    <row r="188" customFormat="false" ht="12.75" hidden="false" customHeight="false" outlineLevel="0" collapsed="false">
      <c r="B188" s="172"/>
      <c r="C188" s="172"/>
      <c r="D188" s="172"/>
      <c r="G188" s="173"/>
    </row>
    <row r="189" customFormat="false" ht="12.75" hidden="false" customHeight="false" outlineLevel="0" collapsed="false">
      <c r="B189" s="172"/>
      <c r="C189" s="172"/>
      <c r="D189" s="172"/>
      <c r="G189" s="173"/>
    </row>
    <row r="190" customFormat="false" ht="12.75" hidden="false" customHeight="false" outlineLevel="0" collapsed="false">
      <c r="B190" s="172"/>
      <c r="C190" s="172"/>
      <c r="D190" s="172"/>
      <c r="G190" s="173"/>
    </row>
    <row r="191" customFormat="false" ht="12.75" hidden="false" customHeight="false" outlineLevel="0" collapsed="false">
      <c r="B191" s="172"/>
      <c r="C191" s="172"/>
      <c r="D191" s="172"/>
      <c r="G191" s="173"/>
    </row>
    <row r="192" customFormat="false" ht="12.75" hidden="false" customHeight="false" outlineLevel="0" collapsed="false">
      <c r="B192" s="172"/>
      <c r="C192" s="172"/>
      <c r="D192" s="172"/>
      <c r="G192" s="173"/>
    </row>
    <row r="193" customFormat="false" ht="12.75" hidden="false" customHeight="false" outlineLevel="0" collapsed="false">
      <c r="B193" s="172"/>
      <c r="C193" s="172"/>
      <c r="D193" s="172"/>
      <c r="G193" s="173"/>
    </row>
    <row r="194" customFormat="false" ht="12.75" hidden="false" customHeight="false" outlineLevel="0" collapsed="false">
      <c r="B194" s="172"/>
      <c r="C194" s="172"/>
      <c r="D194" s="172"/>
      <c r="G194" s="173"/>
    </row>
    <row r="195" customFormat="false" ht="12.75" hidden="false" customHeight="false" outlineLevel="0" collapsed="false">
      <c r="B195" s="172"/>
      <c r="C195" s="172"/>
      <c r="D195" s="172"/>
      <c r="G195" s="173"/>
    </row>
    <row r="196" customFormat="false" ht="12.75" hidden="false" customHeight="false" outlineLevel="0" collapsed="false">
      <c r="B196" s="172"/>
      <c r="C196" s="172"/>
      <c r="D196" s="172"/>
      <c r="G196" s="173"/>
    </row>
    <row r="197" customFormat="false" ht="12.75" hidden="false" customHeight="false" outlineLevel="0" collapsed="false">
      <c r="B197" s="172"/>
      <c r="C197" s="172"/>
      <c r="D197" s="172"/>
      <c r="G197" s="173"/>
    </row>
    <row r="198" customFormat="false" ht="12.75" hidden="false" customHeight="false" outlineLevel="0" collapsed="false">
      <c r="B198" s="172"/>
      <c r="C198" s="172"/>
      <c r="D198" s="172"/>
      <c r="G198" s="173"/>
    </row>
    <row r="199" customFormat="false" ht="12.75" hidden="false" customHeight="false" outlineLevel="0" collapsed="false">
      <c r="B199" s="172"/>
      <c r="C199" s="172"/>
      <c r="D199" s="172"/>
      <c r="G199" s="173"/>
    </row>
    <row r="200" customFormat="false" ht="12.75" hidden="false" customHeight="false" outlineLevel="0" collapsed="false">
      <c r="B200" s="172"/>
      <c r="C200" s="172"/>
      <c r="D200" s="172"/>
      <c r="G200" s="173"/>
    </row>
    <row r="201" customFormat="false" ht="12.75" hidden="false" customHeight="false" outlineLevel="0" collapsed="false">
      <c r="B201" s="172"/>
      <c r="C201" s="172"/>
      <c r="D201" s="172"/>
      <c r="G201" s="173"/>
    </row>
    <row r="202" customFormat="false" ht="12.75" hidden="false" customHeight="false" outlineLevel="0" collapsed="false">
      <c r="B202" s="172"/>
      <c r="C202" s="172"/>
      <c r="D202" s="172"/>
      <c r="G202" s="173"/>
    </row>
    <row r="203" customFormat="false" ht="12.75" hidden="false" customHeight="false" outlineLevel="0" collapsed="false">
      <c r="B203" s="172"/>
      <c r="C203" s="172"/>
      <c r="D203" s="172"/>
      <c r="G203" s="173"/>
    </row>
    <row r="204" customFormat="false" ht="12.75" hidden="false" customHeight="false" outlineLevel="0" collapsed="false">
      <c r="B204" s="172"/>
      <c r="C204" s="172"/>
      <c r="D204" s="172"/>
      <c r="G204" s="173"/>
    </row>
    <row r="205" customFormat="false" ht="12.75" hidden="false" customHeight="false" outlineLevel="0" collapsed="false">
      <c r="B205" s="172"/>
      <c r="C205" s="172"/>
      <c r="D205" s="172"/>
      <c r="G205" s="173"/>
    </row>
    <row r="206" customFormat="false" ht="12.75" hidden="false" customHeight="false" outlineLevel="0" collapsed="false">
      <c r="B206" s="172"/>
      <c r="C206" s="172"/>
      <c r="D206" s="172"/>
      <c r="G206" s="173"/>
    </row>
    <row r="207" customFormat="false" ht="12.75" hidden="false" customHeight="false" outlineLevel="0" collapsed="false">
      <c r="B207" s="172"/>
      <c r="C207" s="172"/>
      <c r="D207" s="172"/>
      <c r="G207" s="173"/>
    </row>
    <row r="208" customFormat="false" ht="12.75" hidden="false" customHeight="false" outlineLevel="0" collapsed="false">
      <c r="B208" s="172"/>
      <c r="C208" s="172"/>
      <c r="D208" s="172"/>
      <c r="G208" s="173"/>
    </row>
    <row r="209" customFormat="false" ht="12.75" hidden="false" customHeight="false" outlineLevel="0" collapsed="false">
      <c r="B209" s="172"/>
      <c r="C209" s="172"/>
      <c r="D209" s="172"/>
      <c r="G209" s="173"/>
    </row>
    <row r="210" customFormat="false" ht="12.75" hidden="false" customHeight="false" outlineLevel="0" collapsed="false">
      <c r="B210" s="172"/>
      <c r="C210" s="172"/>
      <c r="D210" s="172"/>
      <c r="G210" s="173"/>
    </row>
    <row r="211" customFormat="false" ht="12.75" hidden="false" customHeight="false" outlineLevel="0" collapsed="false">
      <c r="B211" s="172"/>
      <c r="C211" s="172"/>
      <c r="D211" s="172"/>
      <c r="G211" s="173"/>
    </row>
    <row r="212" customFormat="false" ht="12.75" hidden="false" customHeight="false" outlineLevel="0" collapsed="false">
      <c r="B212" s="172"/>
      <c r="C212" s="172"/>
      <c r="D212" s="172"/>
      <c r="G212" s="173"/>
    </row>
    <row r="213" customFormat="false" ht="12.75" hidden="false" customHeight="false" outlineLevel="0" collapsed="false">
      <c r="B213" s="172"/>
      <c r="C213" s="172"/>
      <c r="D213" s="172"/>
      <c r="G213" s="173"/>
    </row>
    <row r="214" customFormat="false" ht="12.75" hidden="false" customHeight="false" outlineLevel="0" collapsed="false">
      <c r="B214" s="172"/>
      <c r="C214" s="172"/>
      <c r="D214" s="172"/>
      <c r="G214" s="173"/>
    </row>
    <row r="215" customFormat="false" ht="12.75" hidden="false" customHeight="false" outlineLevel="0" collapsed="false">
      <c r="B215" s="172"/>
      <c r="C215" s="172"/>
      <c r="D215" s="172"/>
      <c r="G215" s="173"/>
    </row>
    <row r="216" customFormat="false" ht="12.75" hidden="false" customHeight="false" outlineLevel="0" collapsed="false">
      <c r="B216" s="172"/>
      <c r="C216" s="172"/>
      <c r="D216" s="172"/>
      <c r="G216" s="173"/>
    </row>
    <row r="217" customFormat="false" ht="12.75" hidden="false" customHeight="false" outlineLevel="0" collapsed="false">
      <c r="B217" s="172"/>
      <c r="C217" s="172"/>
      <c r="D217" s="172"/>
      <c r="G217" s="173"/>
    </row>
    <row r="218" customFormat="false" ht="12.75" hidden="false" customHeight="false" outlineLevel="0" collapsed="false">
      <c r="B218" s="172"/>
      <c r="C218" s="172"/>
      <c r="D218" s="172"/>
      <c r="G218" s="173"/>
    </row>
    <row r="219" customFormat="false" ht="12.75" hidden="false" customHeight="false" outlineLevel="0" collapsed="false">
      <c r="B219" s="172"/>
      <c r="C219" s="172"/>
      <c r="D219" s="172"/>
      <c r="G219" s="173"/>
    </row>
    <row r="220" customFormat="false" ht="12.75" hidden="false" customHeight="false" outlineLevel="0" collapsed="false">
      <c r="B220" s="172"/>
      <c r="C220" s="172"/>
      <c r="D220" s="172"/>
      <c r="G220" s="173"/>
    </row>
    <row r="221" customFormat="false" ht="12.75" hidden="false" customHeight="false" outlineLevel="0" collapsed="false">
      <c r="B221" s="172"/>
      <c r="C221" s="172"/>
      <c r="D221" s="172"/>
      <c r="G221" s="173"/>
    </row>
    <row r="222" customFormat="false" ht="12.75" hidden="false" customHeight="false" outlineLevel="0" collapsed="false">
      <c r="B222" s="172"/>
      <c r="C222" s="172"/>
      <c r="D222" s="172"/>
      <c r="G222" s="173"/>
    </row>
    <row r="223" customFormat="false" ht="12.75" hidden="false" customHeight="false" outlineLevel="0" collapsed="false">
      <c r="B223" s="172"/>
      <c r="C223" s="172"/>
      <c r="D223" s="172"/>
      <c r="G223" s="173"/>
    </row>
    <row r="224" customFormat="false" ht="12.75" hidden="false" customHeight="false" outlineLevel="0" collapsed="false">
      <c r="B224" s="172"/>
      <c r="C224" s="172"/>
      <c r="D224" s="172"/>
      <c r="G224" s="173"/>
    </row>
    <row r="225" customFormat="false" ht="12.75" hidden="false" customHeight="false" outlineLevel="0" collapsed="false">
      <c r="B225" s="172"/>
      <c r="C225" s="172"/>
      <c r="D225" s="172"/>
      <c r="G225" s="173"/>
    </row>
    <row r="226" customFormat="false" ht="12.75" hidden="false" customHeight="false" outlineLevel="0" collapsed="false">
      <c r="B226" s="172"/>
      <c r="C226" s="172"/>
      <c r="D226" s="172"/>
      <c r="G226" s="173"/>
    </row>
    <row r="227" customFormat="false" ht="12.75" hidden="false" customHeight="false" outlineLevel="0" collapsed="false">
      <c r="B227" s="172"/>
      <c r="C227" s="172"/>
      <c r="D227" s="172"/>
      <c r="G227" s="173"/>
    </row>
    <row r="228" customFormat="false" ht="12.75" hidden="false" customHeight="false" outlineLevel="0" collapsed="false">
      <c r="B228" s="172"/>
      <c r="C228" s="172"/>
      <c r="D228" s="172"/>
      <c r="G228" s="173"/>
    </row>
    <row r="229" customFormat="false" ht="12.75" hidden="false" customHeight="false" outlineLevel="0" collapsed="false">
      <c r="B229" s="172"/>
      <c r="C229" s="172"/>
      <c r="D229" s="172"/>
      <c r="G229" s="173"/>
    </row>
    <row r="230" customFormat="false" ht="12.75" hidden="false" customHeight="false" outlineLevel="0" collapsed="false">
      <c r="B230" s="172"/>
      <c r="C230" s="172"/>
      <c r="D230" s="172"/>
      <c r="G230" s="173"/>
    </row>
    <row r="231" customFormat="false" ht="12.75" hidden="false" customHeight="false" outlineLevel="0" collapsed="false">
      <c r="B231" s="172"/>
      <c r="C231" s="172"/>
      <c r="D231" s="172"/>
      <c r="G231" s="173"/>
    </row>
    <row r="232" customFormat="false" ht="12.75" hidden="false" customHeight="false" outlineLevel="0" collapsed="false">
      <c r="B232" s="172"/>
      <c r="C232" s="172"/>
      <c r="D232" s="172"/>
      <c r="G232" s="173"/>
    </row>
    <row r="233" customFormat="false" ht="12.75" hidden="false" customHeight="false" outlineLevel="0" collapsed="false">
      <c r="B233" s="172"/>
      <c r="C233" s="172"/>
      <c r="D233" s="172"/>
      <c r="G233" s="173"/>
    </row>
    <row r="234" customFormat="false" ht="12.75" hidden="false" customHeight="false" outlineLevel="0" collapsed="false">
      <c r="B234" s="172"/>
      <c r="C234" s="172"/>
      <c r="D234" s="172"/>
      <c r="G234" s="173"/>
    </row>
    <row r="235" customFormat="false" ht="12.75" hidden="false" customHeight="false" outlineLevel="0" collapsed="false">
      <c r="B235" s="172"/>
      <c r="C235" s="172"/>
      <c r="D235" s="172"/>
      <c r="G235" s="173"/>
    </row>
    <row r="236" customFormat="false" ht="12.75" hidden="false" customHeight="false" outlineLevel="0" collapsed="false">
      <c r="B236" s="172"/>
      <c r="C236" s="172"/>
      <c r="D236" s="172"/>
      <c r="G236" s="173"/>
    </row>
    <row r="237" customFormat="false" ht="12.75" hidden="false" customHeight="false" outlineLevel="0" collapsed="false">
      <c r="B237" s="172"/>
      <c r="C237" s="172"/>
      <c r="D237" s="172"/>
      <c r="G237" s="173"/>
    </row>
    <row r="238" customFormat="false" ht="12.75" hidden="false" customHeight="false" outlineLevel="0" collapsed="false">
      <c r="B238" s="172"/>
      <c r="C238" s="172"/>
      <c r="D238" s="172"/>
      <c r="G238" s="173"/>
    </row>
    <row r="239" customFormat="false" ht="12.75" hidden="false" customHeight="false" outlineLevel="0" collapsed="false">
      <c r="B239" s="172"/>
      <c r="C239" s="172"/>
      <c r="D239" s="172"/>
      <c r="G239" s="173"/>
    </row>
    <row r="240" customFormat="false" ht="12.75" hidden="false" customHeight="false" outlineLevel="0" collapsed="false">
      <c r="B240" s="172"/>
      <c r="C240" s="172"/>
      <c r="D240" s="172"/>
      <c r="G240" s="173"/>
    </row>
    <row r="241" customFormat="false" ht="12.75" hidden="false" customHeight="false" outlineLevel="0" collapsed="false">
      <c r="B241" s="172"/>
      <c r="C241" s="172"/>
      <c r="D241" s="172"/>
      <c r="G241" s="173"/>
    </row>
    <row r="242" customFormat="false" ht="12.75" hidden="false" customHeight="false" outlineLevel="0" collapsed="false">
      <c r="B242" s="172"/>
      <c r="C242" s="172"/>
      <c r="D242" s="172"/>
      <c r="G242" s="173"/>
    </row>
    <row r="243" customFormat="false" ht="12.75" hidden="false" customHeight="false" outlineLevel="0" collapsed="false">
      <c r="B243" s="172"/>
      <c r="C243" s="172"/>
      <c r="D243" s="172"/>
      <c r="G243" s="173"/>
    </row>
    <row r="244" customFormat="false" ht="12.75" hidden="false" customHeight="false" outlineLevel="0" collapsed="false">
      <c r="B244" s="172"/>
      <c r="C244" s="172"/>
      <c r="D244" s="172"/>
      <c r="G244" s="173"/>
    </row>
    <row r="245" customFormat="false" ht="12.75" hidden="false" customHeight="false" outlineLevel="0" collapsed="false">
      <c r="B245" s="172"/>
      <c r="C245" s="172"/>
      <c r="D245" s="172"/>
      <c r="G245" s="173"/>
    </row>
    <row r="246" customFormat="false" ht="12.75" hidden="false" customHeight="false" outlineLevel="0" collapsed="false">
      <c r="B246" s="172"/>
      <c r="C246" s="172"/>
      <c r="D246" s="172"/>
      <c r="G246" s="173"/>
    </row>
    <row r="247" customFormat="false" ht="12.75" hidden="false" customHeight="false" outlineLevel="0" collapsed="false">
      <c r="B247" s="172"/>
      <c r="C247" s="172"/>
      <c r="D247" s="172"/>
      <c r="G247" s="173"/>
    </row>
    <row r="248" customFormat="false" ht="12.75" hidden="false" customHeight="false" outlineLevel="0" collapsed="false">
      <c r="B248" s="172"/>
      <c r="C248" s="172"/>
      <c r="D248" s="172"/>
      <c r="G248" s="173"/>
    </row>
    <row r="249" customFormat="false" ht="12.75" hidden="false" customHeight="false" outlineLevel="0" collapsed="false">
      <c r="B249" s="172"/>
      <c r="C249" s="172"/>
      <c r="D249" s="172"/>
      <c r="G249" s="173"/>
    </row>
    <row r="250" customFormat="false" ht="12.75" hidden="false" customHeight="false" outlineLevel="0" collapsed="false">
      <c r="B250" s="172"/>
      <c r="C250" s="172"/>
      <c r="D250" s="172"/>
      <c r="G250" s="173"/>
    </row>
    <row r="251" customFormat="false" ht="12.75" hidden="false" customHeight="false" outlineLevel="0" collapsed="false">
      <c r="B251" s="172"/>
      <c r="C251" s="172"/>
      <c r="D251" s="172"/>
      <c r="G251" s="173"/>
    </row>
    <row r="252" customFormat="false" ht="12.75" hidden="false" customHeight="false" outlineLevel="0" collapsed="false">
      <c r="B252" s="172"/>
      <c r="C252" s="172"/>
      <c r="D252" s="172"/>
      <c r="G252" s="173"/>
    </row>
    <row r="253" customFormat="false" ht="12.75" hidden="false" customHeight="false" outlineLevel="0" collapsed="false">
      <c r="B253" s="172"/>
      <c r="C253" s="172"/>
      <c r="D253" s="172"/>
      <c r="G253" s="173"/>
    </row>
    <row r="254" customFormat="false" ht="12.75" hidden="false" customHeight="false" outlineLevel="0" collapsed="false">
      <c r="B254" s="172"/>
      <c r="C254" s="172"/>
      <c r="D254" s="172"/>
      <c r="G254" s="173"/>
    </row>
    <row r="255" customFormat="false" ht="12.75" hidden="false" customHeight="false" outlineLevel="0" collapsed="false">
      <c r="B255" s="172"/>
      <c r="C255" s="172"/>
      <c r="D255" s="172"/>
      <c r="G255" s="173"/>
    </row>
    <row r="256" customFormat="false" ht="12.75" hidden="false" customHeight="false" outlineLevel="0" collapsed="false">
      <c r="B256" s="172"/>
      <c r="C256" s="172"/>
      <c r="D256" s="172"/>
      <c r="G256" s="173"/>
    </row>
    <row r="257" customFormat="false" ht="12.75" hidden="false" customHeight="false" outlineLevel="0" collapsed="false">
      <c r="B257" s="172"/>
      <c r="C257" s="172"/>
      <c r="D257" s="172"/>
      <c r="G257" s="173"/>
    </row>
    <row r="258" customFormat="false" ht="12.75" hidden="false" customHeight="false" outlineLevel="0" collapsed="false">
      <c r="B258" s="172"/>
      <c r="C258" s="172"/>
      <c r="D258" s="172"/>
      <c r="G258" s="173"/>
    </row>
    <row r="259" customFormat="false" ht="12.75" hidden="false" customHeight="false" outlineLevel="0" collapsed="false">
      <c r="B259" s="172"/>
      <c r="C259" s="172"/>
      <c r="D259" s="172"/>
      <c r="G259" s="173"/>
    </row>
    <row r="260" customFormat="false" ht="12.75" hidden="false" customHeight="false" outlineLevel="0" collapsed="false">
      <c r="B260" s="172"/>
      <c r="C260" s="172"/>
      <c r="D260" s="172"/>
      <c r="G260" s="173"/>
    </row>
    <row r="261" customFormat="false" ht="12.75" hidden="false" customHeight="false" outlineLevel="0" collapsed="false">
      <c r="B261" s="172"/>
      <c r="C261" s="172"/>
      <c r="D261" s="172"/>
      <c r="G261" s="173"/>
    </row>
    <row r="262" customFormat="false" ht="12.75" hidden="false" customHeight="false" outlineLevel="0" collapsed="false">
      <c r="B262" s="172"/>
      <c r="C262" s="172"/>
      <c r="D262" s="172"/>
      <c r="G262" s="173"/>
    </row>
    <row r="263" customFormat="false" ht="12.75" hidden="false" customHeight="false" outlineLevel="0" collapsed="false">
      <c r="B263" s="172"/>
      <c r="C263" s="172"/>
      <c r="D263" s="172"/>
      <c r="G263" s="173"/>
    </row>
    <row r="264" customFormat="false" ht="12.75" hidden="false" customHeight="false" outlineLevel="0" collapsed="false">
      <c r="B264" s="172"/>
      <c r="C264" s="172"/>
      <c r="D264" s="172"/>
      <c r="G264" s="173"/>
    </row>
    <row r="265" customFormat="false" ht="12.75" hidden="false" customHeight="false" outlineLevel="0" collapsed="false">
      <c r="B265" s="172"/>
      <c r="C265" s="172"/>
      <c r="D265" s="172"/>
      <c r="G265" s="173"/>
    </row>
    <row r="266" customFormat="false" ht="12.75" hidden="false" customHeight="false" outlineLevel="0" collapsed="false">
      <c r="B266" s="172"/>
      <c r="C266" s="172"/>
      <c r="D266" s="172"/>
      <c r="G266" s="173"/>
    </row>
    <row r="267" customFormat="false" ht="12.75" hidden="false" customHeight="false" outlineLevel="0" collapsed="false">
      <c r="B267" s="172"/>
      <c r="C267" s="172"/>
      <c r="D267" s="172"/>
      <c r="G267" s="173"/>
    </row>
    <row r="268" customFormat="false" ht="12.75" hidden="false" customHeight="false" outlineLevel="0" collapsed="false">
      <c r="B268" s="172"/>
      <c r="C268" s="172"/>
      <c r="D268" s="172"/>
      <c r="G268" s="173"/>
    </row>
    <row r="269" customFormat="false" ht="12.75" hidden="false" customHeight="false" outlineLevel="0" collapsed="false">
      <c r="B269" s="172"/>
      <c r="C269" s="172"/>
      <c r="D269" s="172"/>
      <c r="G269" s="173"/>
    </row>
    <row r="270" customFormat="false" ht="12.75" hidden="false" customHeight="false" outlineLevel="0" collapsed="false">
      <c r="B270" s="172"/>
      <c r="C270" s="172"/>
      <c r="D270" s="172"/>
      <c r="G270" s="173"/>
    </row>
    <row r="271" customFormat="false" ht="12.75" hidden="false" customHeight="false" outlineLevel="0" collapsed="false">
      <c r="B271" s="172"/>
      <c r="C271" s="172"/>
      <c r="D271" s="172"/>
      <c r="G271" s="173"/>
    </row>
    <row r="272" customFormat="false" ht="12.75" hidden="false" customHeight="false" outlineLevel="0" collapsed="false">
      <c r="B272" s="172"/>
      <c r="C272" s="172"/>
      <c r="D272" s="172"/>
      <c r="G272" s="173"/>
    </row>
    <row r="273" customFormat="false" ht="12.75" hidden="false" customHeight="false" outlineLevel="0" collapsed="false">
      <c r="B273" s="172"/>
      <c r="C273" s="172"/>
      <c r="D273" s="172"/>
      <c r="G273" s="173"/>
    </row>
    <row r="274" customFormat="false" ht="12.75" hidden="false" customHeight="false" outlineLevel="0" collapsed="false">
      <c r="B274" s="172"/>
      <c r="C274" s="172"/>
      <c r="D274" s="172"/>
      <c r="G274" s="173"/>
    </row>
    <row r="275" customFormat="false" ht="12.75" hidden="false" customHeight="false" outlineLevel="0" collapsed="false">
      <c r="B275" s="172"/>
      <c r="C275" s="172"/>
      <c r="D275" s="172"/>
      <c r="G275" s="173"/>
    </row>
    <row r="276" customFormat="false" ht="12.75" hidden="false" customHeight="false" outlineLevel="0" collapsed="false">
      <c r="B276" s="172"/>
      <c r="C276" s="172"/>
      <c r="D276" s="172"/>
      <c r="G276" s="173"/>
    </row>
    <row r="277" customFormat="false" ht="12.75" hidden="false" customHeight="false" outlineLevel="0" collapsed="false">
      <c r="B277" s="172"/>
      <c r="C277" s="172"/>
      <c r="D277" s="172"/>
      <c r="G277" s="173"/>
    </row>
    <row r="278" customFormat="false" ht="12.75" hidden="false" customHeight="false" outlineLevel="0" collapsed="false">
      <c r="B278" s="172"/>
      <c r="C278" s="172"/>
      <c r="D278" s="172"/>
      <c r="G278" s="173"/>
    </row>
    <row r="279" customFormat="false" ht="12.75" hidden="false" customHeight="false" outlineLevel="0" collapsed="false">
      <c r="B279" s="172"/>
      <c r="C279" s="172"/>
      <c r="D279" s="172"/>
      <c r="G279" s="173"/>
    </row>
    <row r="280" customFormat="false" ht="12.75" hidden="false" customHeight="false" outlineLevel="0" collapsed="false">
      <c r="B280" s="172"/>
      <c r="C280" s="172"/>
      <c r="D280" s="172"/>
      <c r="G280" s="173"/>
    </row>
    <row r="281" customFormat="false" ht="12.75" hidden="false" customHeight="false" outlineLevel="0" collapsed="false">
      <c r="B281" s="172"/>
      <c r="C281" s="172"/>
      <c r="D281" s="172"/>
      <c r="G281" s="173"/>
    </row>
    <row r="282" customFormat="false" ht="12.75" hidden="false" customHeight="false" outlineLevel="0" collapsed="false">
      <c r="B282" s="172"/>
      <c r="C282" s="172"/>
      <c r="D282" s="172"/>
      <c r="G282" s="173"/>
    </row>
    <row r="283" customFormat="false" ht="12.75" hidden="false" customHeight="false" outlineLevel="0" collapsed="false">
      <c r="B283" s="172"/>
      <c r="C283" s="172"/>
      <c r="D283" s="172"/>
      <c r="G283" s="173"/>
    </row>
    <row r="284" customFormat="false" ht="12.75" hidden="false" customHeight="false" outlineLevel="0" collapsed="false">
      <c r="B284" s="172"/>
      <c r="C284" s="172"/>
      <c r="D284" s="172"/>
      <c r="G284" s="173"/>
    </row>
    <row r="285" customFormat="false" ht="12.75" hidden="false" customHeight="false" outlineLevel="0" collapsed="false">
      <c r="B285" s="172"/>
      <c r="C285" s="172"/>
      <c r="D285" s="172"/>
      <c r="G285" s="173"/>
    </row>
    <row r="286" customFormat="false" ht="12.75" hidden="false" customHeight="false" outlineLevel="0" collapsed="false">
      <c r="B286" s="172"/>
      <c r="C286" s="172"/>
      <c r="D286" s="172"/>
      <c r="G286" s="173"/>
    </row>
    <row r="287" customFormat="false" ht="12.75" hidden="false" customHeight="false" outlineLevel="0" collapsed="false">
      <c r="B287" s="172"/>
      <c r="C287" s="172"/>
      <c r="D287" s="172"/>
      <c r="G287" s="173"/>
    </row>
    <row r="288" customFormat="false" ht="12.75" hidden="false" customHeight="false" outlineLevel="0" collapsed="false">
      <c r="B288" s="172"/>
      <c r="C288" s="172"/>
      <c r="D288" s="172"/>
      <c r="G288" s="173"/>
    </row>
    <row r="289" customFormat="false" ht="12.75" hidden="false" customHeight="false" outlineLevel="0" collapsed="false">
      <c r="B289" s="172"/>
      <c r="C289" s="172"/>
      <c r="D289" s="172"/>
      <c r="G289" s="173"/>
    </row>
    <row r="290" customFormat="false" ht="12.75" hidden="false" customHeight="false" outlineLevel="0" collapsed="false">
      <c r="B290" s="172"/>
      <c r="C290" s="172"/>
      <c r="D290" s="172"/>
      <c r="G290" s="173"/>
    </row>
    <row r="291" customFormat="false" ht="12.75" hidden="false" customHeight="false" outlineLevel="0" collapsed="false">
      <c r="B291" s="172"/>
      <c r="C291" s="172"/>
      <c r="D291" s="172"/>
      <c r="G291" s="173"/>
    </row>
    <row r="292" customFormat="false" ht="12.75" hidden="false" customHeight="false" outlineLevel="0" collapsed="false">
      <c r="B292" s="172"/>
      <c r="C292" s="172"/>
      <c r="D292" s="172"/>
      <c r="G292" s="173"/>
    </row>
    <row r="293" customFormat="false" ht="12.75" hidden="false" customHeight="false" outlineLevel="0" collapsed="false">
      <c r="B293" s="172"/>
      <c r="C293" s="172"/>
      <c r="D293" s="172"/>
      <c r="G293" s="173"/>
    </row>
    <row r="294" customFormat="false" ht="12.75" hidden="false" customHeight="false" outlineLevel="0" collapsed="false">
      <c r="B294" s="172"/>
      <c r="C294" s="172"/>
      <c r="D294" s="172"/>
      <c r="G294" s="173"/>
    </row>
    <row r="295" customFormat="false" ht="12.75" hidden="false" customHeight="false" outlineLevel="0" collapsed="false">
      <c r="B295" s="172"/>
      <c r="C295" s="172"/>
      <c r="D295" s="172"/>
      <c r="G295" s="173"/>
    </row>
    <row r="296" customFormat="false" ht="12.75" hidden="false" customHeight="false" outlineLevel="0" collapsed="false">
      <c r="B296" s="172"/>
      <c r="C296" s="172"/>
      <c r="D296" s="172"/>
      <c r="G296" s="173"/>
    </row>
    <row r="297" customFormat="false" ht="12.75" hidden="false" customHeight="false" outlineLevel="0" collapsed="false">
      <c r="B297" s="172"/>
      <c r="C297" s="172"/>
      <c r="D297" s="172"/>
      <c r="G297" s="173"/>
    </row>
    <row r="298" customFormat="false" ht="12.75" hidden="false" customHeight="false" outlineLevel="0" collapsed="false">
      <c r="B298" s="172"/>
      <c r="C298" s="172"/>
      <c r="D298" s="172"/>
      <c r="G298" s="173"/>
    </row>
    <row r="299" customFormat="false" ht="12.75" hidden="false" customHeight="false" outlineLevel="0" collapsed="false">
      <c r="B299" s="172"/>
      <c r="C299" s="172"/>
      <c r="D299" s="172"/>
      <c r="G299" s="173"/>
    </row>
    <row r="300" customFormat="false" ht="12.75" hidden="false" customHeight="false" outlineLevel="0" collapsed="false">
      <c r="B300" s="172"/>
      <c r="C300" s="172"/>
      <c r="D300" s="172"/>
      <c r="G300" s="173"/>
    </row>
    <row r="301" customFormat="false" ht="12.75" hidden="false" customHeight="false" outlineLevel="0" collapsed="false">
      <c r="B301" s="172"/>
      <c r="C301" s="172"/>
      <c r="D301" s="172"/>
      <c r="G301" s="173"/>
    </row>
    <row r="302" customFormat="false" ht="12.75" hidden="false" customHeight="false" outlineLevel="0" collapsed="false">
      <c r="B302" s="172"/>
      <c r="C302" s="172"/>
      <c r="D302" s="172"/>
      <c r="G302" s="173"/>
    </row>
    <row r="303" customFormat="false" ht="12.75" hidden="false" customHeight="false" outlineLevel="0" collapsed="false">
      <c r="B303" s="172"/>
      <c r="C303" s="172"/>
      <c r="D303" s="172"/>
      <c r="G303" s="173"/>
    </row>
    <row r="304" customFormat="false" ht="12.75" hidden="false" customHeight="false" outlineLevel="0" collapsed="false">
      <c r="B304" s="172"/>
      <c r="C304" s="172"/>
      <c r="D304" s="172"/>
      <c r="G304" s="173"/>
    </row>
    <row r="305" customFormat="false" ht="12.75" hidden="false" customHeight="false" outlineLevel="0" collapsed="false">
      <c r="B305" s="172"/>
      <c r="C305" s="172"/>
      <c r="D305" s="172"/>
      <c r="G305" s="173"/>
    </row>
    <row r="306" customFormat="false" ht="12.75" hidden="false" customHeight="false" outlineLevel="0" collapsed="false">
      <c r="B306" s="172"/>
      <c r="C306" s="172"/>
      <c r="D306" s="172"/>
      <c r="G306" s="173"/>
    </row>
    <row r="307" customFormat="false" ht="12.75" hidden="false" customHeight="false" outlineLevel="0" collapsed="false">
      <c r="B307" s="172"/>
      <c r="C307" s="172"/>
      <c r="D307" s="172"/>
      <c r="G307" s="173"/>
    </row>
    <row r="308" customFormat="false" ht="12.75" hidden="false" customHeight="false" outlineLevel="0" collapsed="false">
      <c r="B308" s="172"/>
      <c r="C308" s="172"/>
      <c r="D308" s="172"/>
      <c r="G308" s="173"/>
    </row>
    <row r="309" customFormat="false" ht="12.75" hidden="false" customHeight="false" outlineLevel="0" collapsed="false">
      <c r="B309" s="172"/>
      <c r="C309" s="172"/>
      <c r="D309" s="172"/>
      <c r="G309" s="173"/>
    </row>
    <row r="310" customFormat="false" ht="12.75" hidden="false" customHeight="false" outlineLevel="0" collapsed="false">
      <c r="B310" s="172"/>
      <c r="C310" s="172"/>
      <c r="D310" s="172"/>
      <c r="G310" s="173"/>
    </row>
    <row r="311" customFormat="false" ht="12.75" hidden="false" customHeight="false" outlineLevel="0" collapsed="false">
      <c r="B311" s="172"/>
      <c r="C311" s="172"/>
      <c r="D311" s="172"/>
      <c r="G311" s="173"/>
    </row>
    <row r="312" customFormat="false" ht="12.75" hidden="false" customHeight="false" outlineLevel="0" collapsed="false">
      <c r="B312" s="172"/>
      <c r="C312" s="172"/>
      <c r="D312" s="172"/>
      <c r="G312" s="173"/>
    </row>
    <row r="313" customFormat="false" ht="12.75" hidden="false" customHeight="false" outlineLevel="0" collapsed="false">
      <c r="B313" s="172"/>
      <c r="C313" s="172"/>
      <c r="D313" s="172"/>
      <c r="G313" s="173"/>
    </row>
    <row r="314" customFormat="false" ht="12.75" hidden="false" customHeight="false" outlineLevel="0" collapsed="false">
      <c r="B314" s="172"/>
      <c r="C314" s="172"/>
      <c r="D314" s="172"/>
      <c r="G314" s="173"/>
    </row>
    <row r="315" customFormat="false" ht="12.75" hidden="false" customHeight="false" outlineLevel="0" collapsed="false">
      <c r="B315" s="172"/>
      <c r="C315" s="172"/>
      <c r="D315" s="172"/>
      <c r="G315" s="173"/>
    </row>
    <row r="316" customFormat="false" ht="12.75" hidden="false" customHeight="false" outlineLevel="0" collapsed="false">
      <c r="B316" s="172"/>
      <c r="C316" s="172"/>
      <c r="D316" s="172"/>
      <c r="G316" s="173"/>
    </row>
    <row r="317" customFormat="false" ht="12.75" hidden="false" customHeight="false" outlineLevel="0" collapsed="false">
      <c r="B317" s="172"/>
      <c r="C317" s="172"/>
      <c r="D317" s="172"/>
      <c r="G317" s="173"/>
    </row>
    <row r="318" customFormat="false" ht="12.75" hidden="false" customHeight="false" outlineLevel="0" collapsed="false">
      <c r="B318" s="172"/>
      <c r="C318" s="172"/>
      <c r="D318" s="172"/>
      <c r="G318" s="173"/>
    </row>
    <row r="319" customFormat="false" ht="12.75" hidden="false" customHeight="false" outlineLevel="0" collapsed="false">
      <c r="B319" s="172"/>
      <c r="C319" s="172"/>
      <c r="D319" s="172"/>
      <c r="G319" s="173"/>
    </row>
    <row r="320" customFormat="false" ht="12.75" hidden="false" customHeight="false" outlineLevel="0" collapsed="false">
      <c r="B320" s="172"/>
      <c r="C320" s="172"/>
      <c r="D320" s="172"/>
      <c r="G320" s="173"/>
    </row>
    <row r="321" customFormat="false" ht="12.75" hidden="false" customHeight="false" outlineLevel="0" collapsed="false">
      <c r="B321" s="172"/>
      <c r="C321" s="172"/>
      <c r="D321" s="172"/>
      <c r="G321" s="173"/>
    </row>
    <row r="322" customFormat="false" ht="12.75" hidden="false" customHeight="false" outlineLevel="0" collapsed="false">
      <c r="B322" s="172"/>
      <c r="C322" s="172"/>
      <c r="D322" s="172"/>
      <c r="G322" s="173"/>
    </row>
    <row r="323" customFormat="false" ht="12.75" hidden="false" customHeight="false" outlineLevel="0" collapsed="false">
      <c r="B323" s="172"/>
      <c r="C323" s="172"/>
      <c r="D323" s="172"/>
      <c r="G323" s="173"/>
    </row>
    <row r="324" customFormat="false" ht="12.75" hidden="false" customHeight="false" outlineLevel="0" collapsed="false">
      <c r="B324" s="172"/>
      <c r="C324" s="172"/>
      <c r="D324" s="172"/>
      <c r="G324" s="173"/>
    </row>
    <row r="325" customFormat="false" ht="12.75" hidden="false" customHeight="false" outlineLevel="0" collapsed="false">
      <c r="B325" s="172"/>
      <c r="C325" s="172"/>
      <c r="D325" s="172"/>
      <c r="G325" s="173"/>
    </row>
    <row r="326" customFormat="false" ht="12.75" hidden="false" customHeight="false" outlineLevel="0" collapsed="false">
      <c r="B326" s="172"/>
      <c r="C326" s="172"/>
      <c r="D326" s="172"/>
      <c r="G326" s="173"/>
    </row>
    <row r="327" customFormat="false" ht="12.75" hidden="false" customHeight="false" outlineLevel="0" collapsed="false">
      <c r="B327" s="172"/>
      <c r="C327" s="172"/>
      <c r="D327" s="172"/>
      <c r="G327" s="173"/>
    </row>
    <row r="328" customFormat="false" ht="12.75" hidden="false" customHeight="false" outlineLevel="0" collapsed="false">
      <c r="B328" s="172"/>
      <c r="C328" s="172"/>
      <c r="D328" s="172"/>
      <c r="G328" s="173"/>
    </row>
    <row r="329" customFormat="false" ht="12.75" hidden="false" customHeight="false" outlineLevel="0" collapsed="false">
      <c r="B329" s="172"/>
      <c r="C329" s="172"/>
      <c r="D329" s="172"/>
      <c r="G329" s="173"/>
    </row>
    <row r="330" customFormat="false" ht="12.75" hidden="false" customHeight="false" outlineLevel="0" collapsed="false">
      <c r="B330" s="172"/>
      <c r="C330" s="172"/>
      <c r="D330" s="172"/>
      <c r="G330" s="173"/>
    </row>
    <row r="331" customFormat="false" ht="12.75" hidden="false" customHeight="false" outlineLevel="0" collapsed="false">
      <c r="B331" s="172"/>
      <c r="C331" s="172"/>
      <c r="D331" s="172"/>
      <c r="G331" s="173"/>
    </row>
    <row r="332" customFormat="false" ht="12.75" hidden="false" customHeight="false" outlineLevel="0" collapsed="false">
      <c r="B332" s="172"/>
      <c r="C332" s="172"/>
      <c r="D332" s="172"/>
      <c r="G332" s="173"/>
    </row>
    <row r="333" customFormat="false" ht="12.75" hidden="false" customHeight="false" outlineLevel="0" collapsed="false">
      <c r="B333" s="172"/>
      <c r="C333" s="172"/>
      <c r="D333" s="172"/>
      <c r="G333" s="173"/>
    </row>
    <row r="334" customFormat="false" ht="12.75" hidden="false" customHeight="false" outlineLevel="0" collapsed="false">
      <c r="B334" s="172"/>
      <c r="C334" s="172"/>
      <c r="D334" s="172"/>
      <c r="G334" s="173"/>
    </row>
    <row r="335" customFormat="false" ht="12.75" hidden="false" customHeight="false" outlineLevel="0" collapsed="false">
      <c r="B335" s="172"/>
      <c r="C335" s="172"/>
      <c r="D335" s="172"/>
      <c r="G335" s="173"/>
    </row>
    <row r="336" customFormat="false" ht="12.75" hidden="false" customHeight="false" outlineLevel="0" collapsed="false">
      <c r="B336" s="172"/>
      <c r="C336" s="172"/>
      <c r="D336" s="172"/>
      <c r="G336" s="173"/>
    </row>
    <row r="337" customFormat="false" ht="12.75" hidden="false" customHeight="false" outlineLevel="0" collapsed="false">
      <c r="B337" s="172"/>
      <c r="C337" s="172"/>
      <c r="D337" s="172"/>
      <c r="G337" s="173"/>
    </row>
    <row r="338" customFormat="false" ht="12.75" hidden="false" customHeight="false" outlineLevel="0" collapsed="false">
      <c r="B338" s="172"/>
      <c r="C338" s="172"/>
      <c r="D338" s="172"/>
      <c r="G338" s="173"/>
    </row>
    <row r="339" customFormat="false" ht="12.75" hidden="false" customHeight="false" outlineLevel="0" collapsed="false">
      <c r="B339" s="172"/>
      <c r="C339" s="172"/>
      <c r="D339" s="172"/>
      <c r="G339" s="173"/>
    </row>
    <row r="340" customFormat="false" ht="12.75" hidden="false" customHeight="false" outlineLevel="0" collapsed="false">
      <c r="B340" s="172"/>
      <c r="C340" s="172"/>
      <c r="D340" s="172"/>
      <c r="G340" s="173"/>
    </row>
    <row r="341" customFormat="false" ht="12.75" hidden="false" customHeight="false" outlineLevel="0" collapsed="false">
      <c r="B341" s="172"/>
      <c r="C341" s="172"/>
      <c r="D341" s="172"/>
      <c r="G341" s="173"/>
    </row>
    <row r="342" customFormat="false" ht="12.75" hidden="false" customHeight="false" outlineLevel="0" collapsed="false">
      <c r="B342" s="172"/>
      <c r="C342" s="172"/>
      <c r="D342" s="172"/>
      <c r="G342" s="173"/>
    </row>
    <row r="343" customFormat="false" ht="12.75" hidden="false" customHeight="false" outlineLevel="0" collapsed="false">
      <c r="B343" s="172"/>
      <c r="C343" s="172"/>
      <c r="D343" s="172"/>
      <c r="G343" s="173"/>
    </row>
    <row r="344" customFormat="false" ht="12.75" hidden="false" customHeight="false" outlineLevel="0" collapsed="false">
      <c r="B344" s="172"/>
      <c r="C344" s="172"/>
      <c r="D344" s="172"/>
      <c r="G344" s="173"/>
    </row>
    <row r="345" customFormat="false" ht="12.75" hidden="false" customHeight="false" outlineLevel="0" collapsed="false">
      <c r="B345" s="172"/>
      <c r="C345" s="172"/>
      <c r="D345" s="172"/>
      <c r="G345" s="173"/>
    </row>
    <row r="346" customFormat="false" ht="12.75" hidden="false" customHeight="false" outlineLevel="0" collapsed="false">
      <c r="B346" s="172"/>
      <c r="C346" s="172"/>
      <c r="D346" s="172"/>
      <c r="G346" s="173"/>
    </row>
    <row r="347" customFormat="false" ht="12.75" hidden="false" customHeight="false" outlineLevel="0" collapsed="false">
      <c r="B347" s="172"/>
      <c r="C347" s="172"/>
      <c r="D347" s="172"/>
      <c r="G347" s="173"/>
    </row>
    <row r="348" customFormat="false" ht="12.75" hidden="false" customHeight="false" outlineLevel="0" collapsed="false">
      <c r="B348" s="172"/>
      <c r="C348" s="172"/>
      <c r="D348" s="172"/>
      <c r="G348" s="173"/>
    </row>
    <row r="349" customFormat="false" ht="12.75" hidden="false" customHeight="false" outlineLevel="0" collapsed="false">
      <c r="B349" s="172"/>
      <c r="C349" s="172"/>
      <c r="D349" s="172"/>
      <c r="G349" s="173"/>
    </row>
    <row r="350" customFormat="false" ht="12.75" hidden="false" customHeight="false" outlineLevel="0" collapsed="false">
      <c r="B350" s="172"/>
      <c r="C350" s="172"/>
      <c r="D350" s="172"/>
      <c r="G350" s="173"/>
    </row>
    <row r="351" customFormat="false" ht="12.75" hidden="false" customHeight="false" outlineLevel="0" collapsed="false">
      <c r="B351" s="172"/>
      <c r="C351" s="172"/>
      <c r="D351" s="172"/>
      <c r="G351" s="173"/>
    </row>
    <row r="352" customFormat="false" ht="12.75" hidden="false" customHeight="false" outlineLevel="0" collapsed="false">
      <c r="B352" s="172"/>
      <c r="C352" s="172"/>
      <c r="D352" s="172"/>
      <c r="G352" s="173"/>
    </row>
    <row r="353" customFormat="false" ht="12.75" hidden="false" customHeight="false" outlineLevel="0" collapsed="false">
      <c r="B353" s="172"/>
      <c r="C353" s="172"/>
      <c r="D353" s="172"/>
      <c r="G353" s="173"/>
    </row>
    <row r="354" customFormat="false" ht="12.75" hidden="false" customHeight="false" outlineLevel="0" collapsed="false">
      <c r="B354" s="172"/>
      <c r="C354" s="172"/>
      <c r="D354" s="172"/>
      <c r="G354" s="173"/>
    </row>
    <row r="355" customFormat="false" ht="12.75" hidden="false" customHeight="false" outlineLevel="0" collapsed="false">
      <c r="B355" s="172"/>
      <c r="C355" s="172"/>
      <c r="D355" s="172"/>
      <c r="G355" s="173"/>
    </row>
    <row r="356" customFormat="false" ht="12.75" hidden="false" customHeight="false" outlineLevel="0" collapsed="false">
      <c r="B356" s="172"/>
      <c r="C356" s="172"/>
      <c r="D356" s="172"/>
      <c r="G356" s="173"/>
    </row>
    <row r="357" customFormat="false" ht="12.75" hidden="false" customHeight="false" outlineLevel="0" collapsed="false">
      <c r="B357" s="172"/>
      <c r="C357" s="172"/>
      <c r="D357" s="172"/>
      <c r="G357" s="173"/>
    </row>
    <row r="358" customFormat="false" ht="12.75" hidden="false" customHeight="false" outlineLevel="0" collapsed="false">
      <c r="B358" s="172"/>
      <c r="C358" s="172"/>
      <c r="D358" s="172"/>
      <c r="G358" s="173"/>
    </row>
    <row r="359" customFormat="false" ht="12.75" hidden="false" customHeight="false" outlineLevel="0" collapsed="false">
      <c r="B359" s="172"/>
      <c r="C359" s="172"/>
      <c r="D359" s="172"/>
      <c r="G359" s="173"/>
    </row>
    <row r="360" customFormat="false" ht="12.75" hidden="false" customHeight="false" outlineLevel="0" collapsed="false">
      <c r="B360" s="172"/>
      <c r="C360" s="172"/>
      <c r="D360" s="172"/>
      <c r="G360" s="173"/>
    </row>
    <row r="361" customFormat="false" ht="12.75" hidden="false" customHeight="false" outlineLevel="0" collapsed="false">
      <c r="B361" s="172"/>
      <c r="C361" s="172"/>
      <c r="D361" s="172"/>
      <c r="G361" s="173"/>
    </row>
    <row r="362" customFormat="false" ht="12.75" hidden="false" customHeight="false" outlineLevel="0" collapsed="false">
      <c r="B362" s="172"/>
      <c r="C362" s="172"/>
      <c r="D362" s="172"/>
      <c r="G362" s="173"/>
    </row>
    <row r="363" customFormat="false" ht="12.75" hidden="false" customHeight="false" outlineLevel="0" collapsed="false">
      <c r="B363" s="172"/>
      <c r="C363" s="172"/>
      <c r="D363" s="172"/>
      <c r="G363" s="173"/>
    </row>
    <row r="364" customFormat="false" ht="12.75" hidden="false" customHeight="false" outlineLevel="0" collapsed="false">
      <c r="B364" s="172"/>
      <c r="C364" s="172"/>
      <c r="D364" s="172"/>
      <c r="G364" s="173"/>
    </row>
    <row r="365" customFormat="false" ht="12.75" hidden="false" customHeight="false" outlineLevel="0" collapsed="false">
      <c r="B365" s="172"/>
      <c r="C365" s="172"/>
      <c r="D365" s="172"/>
      <c r="G365" s="173"/>
    </row>
    <row r="366" customFormat="false" ht="12.75" hidden="false" customHeight="false" outlineLevel="0" collapsed="false">
      <c r="B366" s="172"/>
      <c r="C366" s="172"/>
      <c r="D366" s="172"/>
      <c r="G366" s="173"/>
    </row>
    <row r="367" customFormat="false" ht="12.75" hidden="false" customHeight="false" outlineLevel="0" collapsed="false">
      <c r="B367" s="172"/>
      <c r="C367" s="172"/>
      <c r="D367" s="172"/>
      <c r="G367" s="173"/>
    </row>
    <row r="368" customFormat="false" ht="12.75" hidden="false" customHeight="false" outlineLevel="0" collapsed="false">
      <c r="B368" s="172"/>
      <c r="C368" s="172"/>
      <c r="D368" s="172"/>
      <c r="G368" s="173"/>
    </row>
    <row r="369" customFormat="false" ht="12.75" hidden="false" customHeight="false" outlineLevel="0" collapsed="false">
      <c r="B369" s="172"/>
      <c r="C369" s="172"/>
      <c r="D369" s="172"/>
      <c r="G369" s="173"/>
    </row>
    <row r="370" customFormat="false" ht="12.75" hidden="false" customHeight="false" outlineLevel="0" collapsed="false">
      <c r="B370" s="172"/>
      <c r="C370" s="172"/>
      <c r="D370" s="172"/>
      <c r="G370" s="173"/>
    </row>
    <row r="371" customFormat="false" ht="12.75" hidden="false" customHeight="false" outlineLevel="0" collapsed="false">
      <c r="B371" s="172"/>
      <c r="C371" s="172"/>
      <c r="D371" s="172"/>
      <c r="G371" s="173"/>
    </row>
    <row r="372" customFormat="false" ht="12.75" hidden="false" customHeight="false" outlineLevel="0" collapsed="false">
      <c r="B372" s="172"/>
      <c r="C372" s="172"/>
      <c r="D372" s="172"/>
      <c r="G372" s="173"/>
    </row>
    <row r="373" customFormat="false" ht="12.75" hidden="false" customHeight="false" outlineLevel="0" collapsed="false">
      <c r="B373" s="172"/>
      <c r="C373" s="172"/>
      <c r="D373" s="172"/>
      <c r="G373" s="173"/>
    </row>
    <row r="374" customFormat="false" ht="12.75" hidden="false" customHeight="false" outlineLevel="0" collapsed="false">
      <c r="B374" s="172"/>
      <c r="C374" s="172"/>
      <c r="D374" s="172"/>
      <c r="G374" s="173"/>
    </row>
    <row r="375" customFormat="false" ht="12.75" hidden="false" customHeight="false" outlineLevel="0" collapsed="false">
      <c r="B375" s="172"/>
      <c r="C375" s="172"/>
      <c r="D375" s="172"/>
      <c r="G375" s="173"/>
    </row>
    <row r="376" customFormat="false" ht="12.75" hidden="false" customHeight="false" outlineLevel="0" collapsed="false">
      <c r="B376" s="172"/>
      <c r="C376" s="172"/>
      <c r="D376" s="172"/>
      <c r="G376" s="173"/>
    </row>
    <row r="377" customFormat="false" ht="12.75" hidden="false" customHeight="false" outlineLevel="0" collapsed="false">
      <c r="B377" s="172"/>
      <c r="C377" s="172"/>
      <c r="D377" s="172"/>
      <c r="G377" s="173"/>
    </row>
    <row r="378" customFormat="false" ht="12.75" hidden="false" customHeight="false" outlineLevel="0" collapsed="false">
      <c r="B378" s="172"/>
      <c r="C378" s="172"/>
      <c r="D378" s="172"/>
      <c r="G378" s="173"/>
    </row>
    <row r="379" customFormat="false" ht="12.75" hidden="false" customHeight="false" outlineLevel="0" collapsed="false">
      <c r="B379" s="172"/>
      <c r="C379" s="172"/>
      <c r="D379" s="172"/>
      <c r="G379" s="173"/>
    </row>
    <row r="380" customFormat="false" ht="12.75" hidden="false" customHeight="false" outlineLevel="0" collapsed="false">
      <c r="B380" s="172"/>
      <c r="C380" s="172"/>
      <c r="D380" s="172"/>
      <c r="G380" s="173"/>
    </row>
    <row r="381" customFormat="false" ht="12.75" hidden="false" customHeight="false" outlineLevel="0" collapsed="false">
      <c r="B381" s="172"/>
      <c r="C381" s="172"/>
      <c r="D381" s="172"/>
      <c r="G381" s="173"/>
    </row>
    <row r="382" customFormat="false" ht="12.75" hidden="false" customHeight="false" outlineLevel="0" collapsed="false">
      <c r="B382" s="172"/>
      <c r="C382" s="172"/>
      <c r="D382" s="172"/>
      <c r="G382" s="173"/>
    </row>
    <row r="383" customFormat="false" ht="12.75" hidden="false" customHeight="false" outlineLevel="0" collapsed="false">
      <c r="B383" s="172"/>
      <c r="C383" s="172"/>
      <c r="D383" s="172"/>
      <c r="G383" s="173"/>
    </row>
    <row r="384" customFormat="false" ht="12.75" hidden="false" customHeight="false" outlineLevel="0" collapsed="false">
      <c r="B384" s="172"/>
      <c r="C384" s="172"/>
      <c r="D384" s="172"/>
      <c r="G384" s="173"/>
    </row>
    <row r="385" customFormat="false" ht="12.75" hidden="false" customHeight="false" outlineLevel="0" collapsed="false">
      <c r="B385" s="172"/>
      <c r="C385" s="172"/>
      <c r="D385" s="172"/>
      <c r="G385" s="173"/>
    </row>
    <row r="386" customFormat="false" ht="12.75" hidden="false" customHeight="false" outlineLevel="0" collapsed="false">
      <c r="B386" s="172"/>
      <c r="C386" s="172"/>
      <c r="D386" s="172"/>
      <c r="G386" s="173"/>
    </row>
    <row r="387" customFormat="false" ht="12.75" hidden="false" customHeight="false" outlineLevel="0" collapsed="false">
      <c r="B387" s="172"/>
      <c r="C387" s="172"/>
      <c r="D387" s="172"/>
      <c r="G387" s="173"/>
    </row>
    <row r="388" customFormat="false" ht="12.75" hidden="false" customHeight="false" outlineLevel="0" collapsed="false">
      <c r="B388" s="172"/>
      <c r="C388" s="172"/>
      <c r="D388" s="172"/>
      <c r="G388" s="173"/>
    </row>
    <row r="389" customFormat="false" ht="12.75" hidden="false" customHeight="false" outlineLevel="0" collapsed="false">
      <c r="B389" s="172"/>
      <c r="C389" s="172"/>
      <c r="D389" s="172"/>
      <c r="G389" s="173"/>
    </row>
    <row r="390" customFormat="false" ht="12.75" hidden="false" customHeight="false" outlineLevel="0" collapsed="false">
      <c r="B390" s="172"/>
      <c r="C390" s="172"/>
      <c r="D390" s="172"/>
      <c r="G390" s="173"/>
    </row>
    <row r="391" customFormat="false" ht="12.75" hidden="false" customHeight="false" outlineLevel="0" collapsed="false">
      <c r="B391" s="172"/>
      <c r="C391" s="172"/>
      <c r="D391" s="172"/>
      <c r="G391" s="173"/>
    </row>
    <row r="392" customFormat="false" ht="12.75" hidden="false" customHeight="false" outlineLevel="0" collapsed="false">
      <c r="B392" s="172"/>
      <c r="C392" s="172"/>
      <c r="D392" s="172"/>
      <c r="G392" s="173"/>
    </row>
    <row r="393" customFormat="false" ht="12.75" hidden="false" customHeight="false" outlineLevel="0" collapsed="false">
      <c r="B393" s="172"/>
      <c r="C393" s="172"/>
      <c r="D393" s="172"/>
      <c r="G393" s="173"/>
    </row>
    <row r="394" customFormat="false" ht="12.75" hidden="false" customHeight="false" outlineLevel="0" collapsed="false">
      <c r="B394" s="172"/>
      <c r="C394" s="172"/>
      <c r="D394" s="172"/>
      <c r="G394" s="173"/>
    </row>
    <row r="395" customFormat="false" ht="12.75" hidden="false" customHeight="false" outlineLevel="0" collapsed="false">
      <c r="B395" s="172"/>
      <c r="C395" s="172"/>
      <c r="D395" s="172"/>
      <c r="G395" s="173"/>
    </row>
    <row r="396" customFormat="false" ht="12.75" hidden="false" customHeight="false" outlineLevel="0" collapsed="false">
      <c r="B396" s="172"/>
      <c r="C396" s="172"/>
      <c r="D396" s="172"/>
      <c r="G396" s="173"/>
    </row>
    <row r="397" customFormat="false" ht="12.75" hidden="false" customHeight="false" outlineLevel="0" collapsed="false">
      <c r="B397" s="172"/>
      <c r="C397" s="172"/>
      <c r="D397" s="172"/>
      <c r="G397" s="173"/>
    </row>
    <row r="398" customFormat="false" ht="12.75" hidden="false" customHeight="false" outlineLevel="0" collapsed="false">
      <c r="B398" s="172"/>
      <c r="C398" s="172"/>
      <c r="D398" s="172"/>
      <c r="G398" s="173"/>
    </row>
    <row r="399" customFormat="false" ht="12.75" hidden="false" customHeight="false" outlineLevel="0" collapsed="false">
      <c r="B399" s="172"/>
      <c r="C399" s="172"/>
      <c r="D399" s="172"/>
      <c r="G399" s="173"/>
    </row>
    <row r="400" customFormat="false" ht="12.75" hidden="false" customHeight="false" outlineLevel="0" collapsed="false">
      <c r="B400" s="172"/>
      <c r="C400" s="172"/>
      <c r="D400" s="172"/>
      <c r="G400" s="173"/>
    </row>
    <row r="401" customFormat="false" ht="12.75" hidden="false" customHeight="false" outlineLevel="0" collapsed="false">
      <c r="B401" s="172"/>
      <c r="C401" s="172"/>
      <c r="D401" s="172"/>
      <c r="G401" s="173"/>
    </row>
    <row r="402" customFormat="false" ht="12.75" hidden="false" customHeight="false" outlineLevel="0" collapsed="false">
      <c r="B402" s="172"/>
      <c r="C402" s="172"/>
      <c r="D402" s="172"/>
      <c r="G402" s="173"/>
    </row>
    <row r="403" customFormat="false" ht="12.75" hidden="false" customHeight="false" outlineLevel="0" collapsed="false">
      <c r="B403" s="172"/>
      <c r="C403" s="172"/>
      <c r="D403" s="172"/>
      <c r="G403" s="173"/>
    </row>
    <row r="404" customFormat="false" ht="12.75" hidden="false" customHeight="false" outlineLevel="0" collapsed="false">
      <c r="B404" s="172"/>
      <c r="C404" s="172"/>
      <c r="D404" s="172"/>
      <c r="G404" s="173"/>
    </row>
    <row r="405" customFormat="false" ht="12.75" hidden="false" customHeight="false" outlineLevel="0" collapsed="false">
      <c r="B405" s="172"/>
      <c r="C405" s="172"/>
      <c r="D405" s="172"/>
      <c r="G405" s="173"/>
    </row>
    <row r="406" customFormat="false" ht="12.75" hidden="false" customHeight="false" outlineLevel="0" collapsed="false">
      <c r="B406" s="172"/>
      <c r="C406" s="172"/>
      <c r="D406" s="172"/>
      <c r="G406" s="173"/>
    </row>
    <row r="407" customFormat="false" ht="12.75" hidden="false" customHeight="false" outlineLevel="0" collapsed="false">
      <c r="B407" s="172"/>
      <c r="C407" s="172"/>
      <c r="D407" s="172"/>
      <c r="G407" s="173"/>
    </row>
    <row r="408" customFormat="false" ht="12.75" hidden="false" customHeight="false" outlineLevel="0" collapsed="false">
      <c r="B408" s="172"/>
      <c r="C408" s="172"/>
      <c r="D408" s="172"/>
      <c r="G408" s="173"/>
    </row>
    <row r="409" customFormat="false" ht="12.75" hidden="false" customHeight="false" outlineLevel="0" collapsed="false">
      <c r="B409" s="172"/>
      <c r="C409" s="172"/>
      <c r="D409" s="172"/>
      <c r="G409" s="173"/>
    </row>
    <row r="410" customFormat="false" ht="12.75" hidden="false" customHeight="false" outlineLevel="0" collapsed="false">
      <c r="B410" s="172"/>
      <c r="C410" s="172"/>
      <c r="D410" s="172"/>
      <c r="G410" s="173"/>
    </row>
    <row r="411" customFormat="false" ht="12.75" hidden="false" customHeight="false" outlineLevel="0" collapsed="false">
      <c r="B411" s="172"/>
      <c r="C411" s="172"/>
      <c r="D411" s="172"/>
      <c r="G411" s="173"/>
    </row>
    <row r="412" customFormat="false" ht="12.75" hidden="false" customHeight="false" outlineLevel="0" collapsed="false">
      <c r="B412" s="172"/>
      <c r="C412" s="172"/>
      <c r="D412" s="172"/>
      <c r="G412" s="173"/>
    </row>
    <row r="413" customFormat="false" ht="12.75" hidden="false" customHeight="false" outlineLevel="0" collapsed="false">
      <c r="B413" s="172"/>
      <c r="C413" s="172"/>
      <c r="D413" s="172"/>
      <c r="G413" s="173"/>
    </row>
    <row r="414" customFormat="false" ht="12.75" hidden="false" customHeight="false" outlineLevel="0" collapsed="false">
      <c r="B414" s="172"/>
      <c r="C414" s="172"/>
      <c r="D414" s="172"/>
      <c r="G414" s="173"/>
    </row>
    <row r="415" customFormat="false" ht="12.75" hidden="false" customHeight="false" outlineLevel="0" collapsed="false">
      <c r="B415" s="172"/>
      <c r="C415" s="172"/>
      <c r="D415" s="172"/>
      <c r="G415" s="173"/>
    </row>
    <row r="416" customFormat="false" ht="12.75" hidden="false" customHeight="false" outlineLevel="0" collapsed="false">
      <c r="B416" s="172"/>
      <c r="C416" s="172"/>
      <c r="D416" s="172"/>
      <c r="G416" s="173"/>
    </row>
    <row r="417" customFormat="false" ht="12.75" hidden="false" customHeight="false" outlineLevel="0" collapsed="false">
      <c r="B417" s="172"/>
      <c r="C417" s="172"/>
      <c r="D417" s="172"/>
      <c r="G417" s="173"/>
    </row>
    <row r="418" customFormat="false" ht="12.75" hidden="false" customHeight="false" outlineLevel="0" collapsed="false">
      <c r="B418" s="172"/>
      <c r="C418" s="172"/>
      <c r="D418" s="172"/>
      <c r="G418" s="173"/>
    </row>
    <row r="419" customFormat="false" ht="12.75" hidden="false" customHeight="false" outlineLevel="0" collapsed="false">
      <c r="B419" s="172"/>
      <c r="C419" s="172"/>
      <c r="D419" s="172"/>
      <c r="G419" s="173"/>
    </row>
    <row r="420" customFormat="false" ht="12.75" hidden="false" customHeight="false" outlineLevel="0" collapsed="false">
      <c r="B420" s="172"/>
      <c r="C420" s="172"/>
      <c r="D420" s="172"/>
      <c r="G420" s="173"/>
    </row>
    <row r="421" customFormat="false" ht="12.75" hidden="false" customHeight="false" outlineLevel="0" collapsed="false">
      <c r="B421" s="172"/>
      <c r="C421" s="172"/>
      <c r="D421" s="172"/>
      <c r="G421" s="173"/>
    </row>
    <row r="422" customFormat="false" ht="12.75" hidden="false" customHeight="false" outlineLevel="0" collapsed="false">
      <c r="B422" s="172"/>
      <c r="C422" s="172"/>
      <c r="D422" s="172"/>
      <c r="G422" s="173"/>
    </row>
    <row r="423" customFormat="false" ht="12.75" hidden="false" customHeight="false" outlineLevel="0" collapsed="false">
      <c r="B423" s="172"/>
      <c r="C423" s="172"/>
      <c r="D423" s="172"/>
      <c r="G423" s="173"/>
    </row>
    <row r="424" customFormat="false" ht="12.75" hidden="false" customHeight="false" outlineLevel="0" collapsed="false">
      <c r="B424" s="172"/>
      <c r="C424" s="172"/>
      <c r="D424" s="172"/>
      <c r="G424" s="173"/>
    </row>
    <row r="425" customFormat="false" ht="12.75" hidden="false" customHeight="false" outlineLevel="0" collapsed="false">
      <c r="B425" s="172"/>
      <c r="C425" s="172"/>
      <c r="D425" s="172"/>
      <c r="G425" s="173"/>
    </row>
    <row r="426" customFormat="false" ht="12.75" hidden="false" customHeight="false" outlineLevel="0" collapsed="false">
      <c r="B426" s="172"/>
      <c r="C426" s="172"/>
      <c r="D426" s="172"/>
      <c r="G426" s="173"/>
    </row>
    <row r="427" customFormat="false" ht="12.75" hidden="false" customHeight="false" outlineLevel="0" collapsed="false">
      <c r="B427" s="172"/>
      <c r="C427" s="172"/>
      <c r="D427" s="172"/>
      <c r="G427" s="173"/>
    </row>
    <row r="428" customFormat="false" ht="12.75" hidden="false" customHeight="false" outlineLevel="0" collapsed="false">
      <c r="B428" s="172"/>
      <c r="C428" s="172"/>
      <c r="D428" s="172"/>
      <c r="G428" s="173"/>
    </row>
    <row r="429" customFormat="false" ht="12.75" hidden="false" customHeight="false" outlineLevel="0" collapsed="false">
      <c r="B429" s="172"/>
      <c r="C429" s="172"/>
      <c r="D429" s="172"/>
      <c r="G429" s="173"/>
    </row>
    <row r="430" customFormat="false" ht="12.75" hidden="false" customHeight="false" outlineLevel="0" collapsed="false">
      <c r="B430" s="172"/>
      <c r="C430" s="172"/>
      <c r="D430" s="172"/>
      <c r="G430" s="173"/>
    </row>
    <row r="431" customFormat="false" ht="12.75" hidden="false" customHeight="false" outlineLevel="0" collapsed="false">
      <c r="B431" s="172"/>
      <c r="C431" s="172"/>
      <c r="D431" s="172"/>
      <c r="G431" s="173"/>
    </row>
    <row r="432" customFormat="false" ht="12.75" hidden="false" customHeight="false" outlineLevel="0" collapsed="false">
      <c r="B432" s="172"/>
      <c r="C432" s="172"/>
      <c r="D432" s="172"/>
      <c r="G432" s="173"/>
    </row>
    <row r="433" customFormat="false" ht="12.75" hidden="false" customHeight="false" outlineLevel="0" collapsed="false">
      <c r="B433" s="172"/>
      <c r="C433" s="172"/>
      <c r="D433" s="172"/>
      <c r="G433" s="173"/>
    </row>
    <row r="434" customFormat="false" ht="12.75" hidden="false" customHeight="false" outlineLevel="0" collapsed="false">
      <c r="B434" s="172"/>
      <c r="C434" s="172"/>
      <c r="D434" s="172"/>
      <c r="G434" s="173"/>
    </row>
    <row r="435" customFormat="false" ht="12.75" hidden="false" customHeight="false" outlineLevel="0" collapsed="false">
      <c r="B435" s="172"/>
      <c r="C435" s="172"/>
      <c r="D435" s="172"/>
      <c r="G435" s="173"/>
    </row>
    <row r="436" customFormat="false" ht="12.75" hidden="false" customHeight="false" outlineLevel="0" collapsed="false">
      <c r="B436" s="172"/>
      <c r="C436" s="172"/>
      <c r="D436" s="172"/>
      <c r="G436" s="173"/>
    </row>
    <row r="437" customFormat="false" ht="12.75" hidden="false" customHeight="false" outlineLevel="0" collapsed="false">
      <c r="B437" s="172"/>
      <c r="C437" s="172"/>
      <c r="D437" s="172"/>
      <c r="G437" s="173"/>
    </row>
    <row r="438" customFormat="false" ht="12.75" hidden="false" customHeight="false" outlineLevel="0" collapsed="false">
      <c r="B438" s="172"/>
      <c r="C438" s="172"/>
      <c r="D438" s="172"/>
      <c r="G438" s="173"/>
    </row>
    <row r="439" customFormat="false" ht="12.75" hidden="false" customHeight="false" outlineLevel="0" collapsed="false">
      <c r="B439" s="172"/>
      <c r="C439" s="172"/>
      <c r="D439" s="172"/>
      <c r="G439" s="173"/>
    </row>
    <row r="440" customFormat="false" ht="12.75" hidden="false" customHeight="false" outlineLevel="0" collapsed="false">
      <c r="B440" s="172"/>
      <c r="C440" s="172"/>
      <c r="D440" s="172"/>
      <c r="G440" s="173"/>
    </row>
    <row r="441" customFormat="false" ht="12.75" hidden="false" customHeight="false" outlineLevel="0" collapsed="false">
      <c r="B441" s="172"/>
      <c r="C441" s="172"/>
      <c r="D441" s="172"/>
      <c r="G441" s="173"/>
    </row>
    <row r="442" customFormat="false" ht="12.75" hidden="false" customHeight="false" outlineLevel="0" collapsed="false">
      <c r="B442" s="172"/>
      <c r="C442" s="172"/>
      <c r="D442" s="172"/>
      <c r="G442" s="173"/>
    </row>
    <row r="443" customFormat="false" ht="12.75" hidden="false" customHeight="false" outlineLevel="0" collapsed="false">
      <c r="B443" s="172"/>
      <c r="C443" s="172"/>
      <c r="D443" s="172"/>
      <c r="G443" s="173"/>
    </row>
    <row r="444" customFormat="false" ht="12.75" hidden="false" customHeight="false" outlineLevel="0" collapsed="false">
      <c r="B444" s="172"/>
      <c r="C444" s="172"/>
      <c r="D444" s="172"/>
      <c r="G444" s="173"/>
    </row>
    <row r="445" customFormat="false" ht="12.75" hidden="false" customHeight="false" outlineLevel="0" collapsed="false">
      <c r="B445" s="172"/>
      <c r="C445" s="172"/>
      <c r="D445" s="172"/>
      <c r="G445" s="173"/>
    </row>
    <row r="446" customFormat="false" ht="12.75" hidden="false" customHeight="false" outlineLevel="0" collapsed="false">
      <c r="B446" s="172"/>
      <c r="C446" s="172"/>
      <c r="D446" s="172"/>
      <c r="G446" s="173"/>
    </row>
    <row r="447" customFormat="false" ht="12.75" hidden="false" customHeight="false" outlineLevel="0" collapsed="false">
      <c r="B447" s="172"/>
      <c r="C447" s="172"/>
      <c r="D447" s="172"/>
      <c r="G447" s="173"/>
    </row>
    <row r="448" customFormat="false" ht="12.75" hidden="false" customHeight="false" outlineLevel="0" collapsed="false">
      <c r="B448" s="172"/>
      <c r="C448" s="172"/>
      <c r="D448" s="172"/>
      <c r="G448" s="173"/>
    </row>
    <row r="449" customFormat="false" ht="12.75" hidden="false" customHeight="false" outlineLevel="0" collapsed="false">
      <c r="B449" s="172"/>
      <c r="C449" s="172"/>
      <c r="D449" s="172"/>
      <c r="G449" s="173"/>
    </row>
    <row r="450" customFormat="false" ht="12.75" hidden="false" customHeight="false" outlineLevel="0" collapsed="false">
      <c r="B450" s="172"/>
      <c r="C450" s="172"/>
      <c r="D450" s="172"/>
      <c r="G450" s="173"/>
    </row>
    <row r="451" customFormat="false" ht="12.75" hidden="false" customHeight="false" outlineLevel="0" collapsed="false">
      <c r="B451" s="172"/>
      <c r="C451" s="172"/>
      <c r="D451" s="172"/>
      <c r="G451" s="173"/>
    </row>
    <row r="452" customFormat="false" ht="12.75" hidden="false" customHeight="false" outlineLevel="0" collapsed="false">
      <c r="B452" s="172"/>
      <c r="C452" s="172"/>
      <c r="D452" s="172"/>
      <c r="G452" s="173"/>
    </row>
    <row r="453" customFormat="false" ht="12.75" hidden="false" customHeight="false" outlineLevel="0" collapsed="false">
      <c r="B453" s="172"/>
      <c r="C453" s="172"/>
      <c r="D453" s="172"/>
      <c r="G453" s="173"/>
    </row>
    <row r="454" customFormat="false" ht="12.75" hidden="false" customHeight="false" outlineLevel="0" collapsed="false">
      <c r="B454" s="172"/>
      <c r="C454" s="172"/>
      <c r="D454" s="172"/>
      <c r="G454" s="173"/>
    </row>
    <row r="455" customFormat="false" ht="12.75" hidden="false" customHeight="false" outlineLevel="0" collapsed="false">
      <c r="B455" s="172"/>
      <c r="C455" s="172"/>
      <c r="D455" s="172"/>
      <c r="G455" s="173"/>
    </row>
    <row r="456" customFormat="false" ht="12.75" hidden="false" customHeight="false" outlineLevel="0" collapsed="false">
      <c r="B456" s="172"/>
      <c r="C456" s="172"/>
      <c r="D456" s="172"/>
      <c r="G456" s="173"/>
    </row>
    <row r="457" customFormat="false" ht="12.75" hidden="false" customHeight="false" outlineLevel="0" collapsed="false">
      <c r="B457" s="172"/>
      <c r="C457" s="172"/>
      <c r="D457" s="172"/>
      <c r="G457" s="173"/>
    </row>
    <row r="458" customFormat="false" ht="12.75" hidden="false" customHeight="false" outlineLevel="0" collapsed="false">
      <c r="B458" s="172"/>
      <c r="C458" s="172"/>
      <c r="D458" s="172"/>
      <c r="G458" s="173"/>
    </row>
    <row r="459" customFormat="false" ht="12.75" hidden="false" customHeight="false" outlineLevel="0" collapsed="false">
      <c r="B459" s="172"/>
      <c r="C459" s="172"/>
      <c r="D459" s="172"/>
      <c r="G459" s="173"/>
    </row>
    <row r="460" customFormat="false" ht="12.75" hidden="false" customHeight="false" outlineLevel="0" collapsed="false">
      <c r="B460" s="172"/>
      <c r="C460" s="172"/>
      <c r="D460" s="172"/>
      <c r="G460" s="173"/>
    </row>
    <row r="461" customFormat="false" ht="12.75" hidden="false" customHeight="false" outlineLevel="0" collapsed="false">
      <c r="B461" s="172"/>
      <c r="C461" s="172"/>
      <c r="D461" s="172"/>
      <c r="G461" s="173"/>
    </row>
    <row r="462" customFormat="false" ht="12.75" hidden="false" customHeight="false" outlineLevel="0" collapsed="false">
      <c r="B462" s="172"/>
      <c r="C462" s="172"/>
      <c r="D462" s="172"/>
      <c r="G462" s="173"/>
    </row>
    <row r="463" customFormat="false" ht="12.75" hidden="false" customHeight="false" outlineLevel="0" collapsed="false">
      <c r="B463" s="172"/>
      <c r="C463" s="172"/>
      <c r="D463" s="172"/>
      <c r="G463" s="173"/>
    </row>
    <row r="464" customFormat="false" ht="12.75" hidden="false" customHeight="false" outlineLevel="0" collapsed="false">
      <c r="B464" s="172"/>
      <c r="C464" s="172"/>
      <c r="D464" s="172"/>
      <c r="G464" s="173"/>
    </row>
    <row r="465" customFormat="false" ht="12.75" hidden="false" customHeight="false" outlineLevel="0" collapsed="false">
      <c r="B465" s="172"/>
      <c r="C465" s="172"/>
      <c r="D465" s="172"/>
      <c r="G465" s="173"/>
    </row>
    <row r="466" customFormat="false" ht="12.75" hidden="false" customHeight="false" outlineLevel="0" collapsed="false">
      <c r="B466" s="172"/>
      <c r="C466" s="172"/>
      <c r="D466" s="172"/>
      <c r="G466" s="173"/>
    </row>
    <row r="467" customFormat="false" ht="12.75" hidden="false" customHeight="false" outlineLevel="0" collapsed="false">
      <c r="B467" s="172"/>
      <c r="C467" s="172"/>
      <c r="D467" s="172"/>
      <c r="G467" s="173"/>
    </row>
    <row r="468" customFormat="false" ht="12.75" hidden="false" customHeight="false" outlineLevel="0" collapsed="false">
      <c r="B468" s="172"/>
      <c r="C468" s="172"/>
      <c r="D468" s="172"/>
      <c r="G468" s="173"/>
    </row>
    <row r="469" customFormat="false" ht="12.75" hidden="false" customHeight="false" outlineLevel="0" collapsed="false">
      <c r="B469" s="172"/>
      <c r="C469" s="172"/>
      <c r="D469" s="172"/>
      <c r="G469" s="173"/>
    </row>
    <row r="470" customFormat="false" ht="12.75" hidden="false" customHeight="false" outlineLevel="0" collapsed="false">
      <c r="B470" s="172"/>
      <c r="C470" s="172"/>
      <c r="D470" s="172"/>
      <c r="G470" s="173"/>
    </row>
    <row r="471" customFormat="false" ht="12.75" hidden="false" customHeight="false" outlineLevel="0" collapsed="false">
      <c r="B471" s="172"/>
      <c r="C471" s="172"/>
      <c r="D471" s="172"/>
      <c r="G471" s="173"/>
    </row>
    <row r="472" customFormat="false" ht="12.75" hidden="false" customHeight="false" outlineLevel="0" collapsed="false">
      <c r="B472" s="172"/>
      <c r="C472" s="172"/>
      <c r="D472" s="172"/>
      <c r="G472" s="173"/>
    </row>
    <row r="473" customFormat="false" ht="12.75" hidden="false" customHeight="false" outlineLevel="0" collapsed="false">
      <c r="B473" s="172"/>
      <c r="C473" s="172"/>
      <c r="D473" s="172"/>
      <c r="G473" s="173"/>
    </row>
    <row r="474" customFormat="false" ht="12.75" hidden="false" customHeight="false" outlineLevel="0" collapsed="false">
      <c r="B474" s="172"/>
      <c r="C474" s="172"/>
      <c r="D474" s="172"/>
      <c r="G474" s="173"/>
    </row>
    <row r="475" customFormat="false" ht="12.75" hidden="false" customHeight="false" outlineLevel="0" collapsed="false">
      <c r="B475" s="172"/>
      <c r="C475" s="172"/>
      <c r="D475" s="172"/>
      <c r="G475" s="173"/>
    </row>
    <row r="476" customFormat="false" ht="12.75" hidden="false" customHeight="false" outlineLevel="0" collapsed="false">
      <c r="B476" s="172"/>
      <c r="C476" s="172"/>
      <c r="D476" s="172"/>
      <c r="G476" s="173"/>
    </row>
    <row r="477" customFormat="false" ht="12.75" hidden="false" customHeight="false" outlineLevel="0" collapsed="false">
      <c r="B477" s="172"/>
      <c r="C477" s="172"/>
      <c r="D477" s="172"/>
      <c r="G477" s="173"/>
    </row>
    <row r="478" customFormat="false" ht="12.75" hidden="false" customHeight="false" outlineLevel="0" collapsed="false">
      <c r="B478" s="172"/>
      <c r="C478" s="172"/>
      <c r="D478" s="172"/>
      <c r="G478" s="173"/>
    </row>
    <row r="479" customFormat="false" ht="12.75" hidden="false" customHeight="false" outlineLevel="0" collapsed="false">
      <c r="B479" s="172"/>
      <c r="C479" s="172"/>
      <c r="D479" s="172"/>
      <c r="G479" s="173"/>
    </row>
    <row r="480" customFormat="false" ht="12.75" hidden="false" customHeight="false" outlineLevel="0" collapsed="false">
      <c r="B480" s="172"/>
      <c r="C480" s="172"/>
      <c r="D480" s="172"/>
      <c r="G480" s="173"/>
    </row>
    <row r="481" customFormat="false" ht="12.75" hidden="false" customHeight="false" outlineLevel="0" collapsed="false">
      <c r="B481" s="172"/>
      <c r="C481" s="172"/>
      <c r="D481" s="172"/>
      <c r="G481" s="173"/>
    </row>
    <row r="482" customFormat="false" ht="12.75" hidden="false" customHeight="false" outlineLevel="0" collapsed="false">
      <c r="B482" s="172"/>
      <c r="C482" s="172"/>
      <c r="D482" s="172"/>
      <c r="G482" s="173"/>
    </row>
    <row r="483" customFormat="false" ht="12.75" hidden="false" customHeight="false" outlineLevel="0" collapsed="false">
      <c r="B483" s="172"/>
      <c r="C483" s="172"/>
      <c r="D483" s="172"/>
      <c r="G483" s="173"/>
    </row>
    <row r="484" customFormat="false" ht="12.75" hidden="false" customHeight="false" outlineLevel="0" collapsed="false">
      <c r="B484" s="172"/>
      <c r="C484" s="172"/>
      <c r="D484" s="172"/>
      <c r="G484" s="173"/>
    </row>
    <row r="485" customFormat="false" ht="12.75" hidden="false" customHeight="false" outlineLevel="0" collapsed="false">
      <c r="B485" s="172"/>
      <c r="C485" s="172"/>
      <c r="D485" s="172"/>
      <c r="G485" s="173"/>
    </row>
    <row r="486" customFormat="false" ht="12.75" hidden="false" customHeight="false" outlineLevel="0" collapsed="false">
      <c r="B486" s="172"/>
      <c r="C486" s="172"/>
      <c r="D486" s="172"/>
      <c r="G486" s="173"/>
    </row>
    <row r="487" customFormat="false" ht="12.75" hidden="false" customHeight="false" outlineLevel="0" collapsed="false">
      <c r="B487" s="172"/>
      <c r="C487" s="172"/>
      <c r="D487" s="172"/>
      <c r="G487" s="173"/>
    </row>
    <row r="488" customFormat="false" ht="12.75" hidden="false" customHeight="false" outlineLevel="0" collapsed="false">
      <c r="B488" s="172"/>
      <c r="C488" s="172"/>
      <c r="D488" s="172"/>
      <c r="G488" s="173"/>
    </row>
    <row r="489" customFormat="false" ht="12.75" hidden="false" customHeight="false" outlineLevel="0" collapsed="false">
      <c r="B489" s="172"/>
      <c r="C489" s="172"/>
      <c r="D489" s="172"/>
      <c r="G489" s="173"/>
    </row>
    <row r="490" customFormat="false" ht="12.75" hidden="false" customHeight="false" outlineLevel="0" collapsed="false">
      <c r="B490" s="172"/>
      <c r="C490" s="172"/>
      <c r="D490" s="172"/>
      <c r="G490" s="173"/>
    </row>
    <row r="491" customFormat="false" ht="12.75" hidden="false" customHeight="false" outlineLevel="0" collapsed="false">
      <c r="B491" s="172"/>
      <c r="C491" s="172"/>
      <c r="D491" s="172"/>
      <c r="G491" s="173"/>
    </row>
    <row r="492" customFormat="false" ht="12.75" hidden="false" customHeight="false" outlineLevel="0" collapsed="false">
      <c r="B492" s="172"/>
      <c r="C492" s="172"/>
      <c r="D492" s="172"/>
      <c r="G492" s="173"/>
    </row>
    <row r="493" customFormat="false" ht="12.75" hidden="false" customHeight="false" outlineLevel="0" collapsed="false">
      <c r="B493" s="172"/>
      <c r="C493" s="172"/>
      <c r="D493" s="172"/>
      <c r="G493" s="173"/>
    </row>
    <row r="494" customFormat="false" ht="12.75" hidden="false" customHeight="false" outlineLevel="0" collapsed="false">
      <c r="B494" s="172"/>
      <c r="C494" s="172"/>
      <c r="D494" s="172"/>
      <c r="G494" s="173"/>
    </row>
    <row r="495" customFormat="false" ht="12.75" hidden="false" customHeight="false" outlineLevel="0" collapsed="false">
      <c r="B495" s="172"/>
      <c r="C495" s="172"/>
      <c r="D495" s="172"/>
      <c r="G495" s="173"/>
    </row>
    <row r="496" customFormat="false" ht="12.75" hidden="false" customHeight="false" outlineLevel="0" collapsed="false">
      <c r="B496" s="172"/>
      <c r="C496" s="172"/>
      <c r="D496" s="172"/>
      <c r="G496" s="173"/>
    </row>
    <row r="497" customFormat="false" ht="12.75" hidden="false" customHeight="false" outlineLevel="0" collapsed="false">
      <c r="B497" s="172"/>
      <c r="C497" s="172"/>
      <c r="D497" s="172"/>
      <c r="G497" s="173"/>
    </row>
    <row r="498" customFormat="false" ht="12.75" hidden="false" customHeight="false" outlineLevel="0" collapsed="false">
      <c r="B498" s="172"/>
      <c r="C498" s="172"/>
      <c r="D498" s="172"/>
      <c r="G498" s="173"/>
    </row>
    <row r="499" customFormat="false" ht="12.75" hidden="false" customHeight="false" outlineLevel="0" collapsed="false">
      <c r="B499" s="172"/>
      <c r="C499" s="172"/>
      <c r="D499" s="172"/>
      <c r="G499" s="173"/>
    </row>
    <row r="500" customFormat="false" ht="12.75" hidden="false" customHeight="false" outlineLevel="0" collapsed="false">
      <c r="B500" s="172"/>
      <c r="C500" s="172"/>
      <c r="D500" s="172"/>
      <c r="G500" s="173"/>
    </row>
    <row r="501" customFormat="false" ht="12.75" hidden="false" customHeight="false" outlineLevel="0" collapsed="false">
      <c r="B501" s="172"/>
      <c r="C501" s="172"/>
      <c r="D501" s="172"/>
      <c r="G501" s="173"/>
    </row>
    <row r="502" customFormat="false" ht="12.75" hidden="false" customHeight="false" outlineLevel="0" collapsed="false">
      <c r="B502" s="172"/>
      <c r="C502" s="172"/>
      <c r="D502" s="172"/>
      <c r="G502" s="173"/>
    </row>
    <row r="503" customFormat="false" ht="12.75" hidden="false" customHeight="false" outlineLevel="0" collapsed="false">
      <c r="B503" s="172"/>
      <c r="C503" s="172"/>
      <c r="D503" s="172"/>
      <c r="G503" s="173"/>
    </row>
    <row r="504" customFormat="false" ht="12.75" hidden="false" customHeight="false" outlineLevel="0" collapsed="false">
      <c r="B504" s="172"/>
      <c r="C504" s="172"/>
      <c r="D504" s="172"/>
      <c r="G504" s="173"/>
    </row>
    <row r="505" customFormat="false" ht="12.75" hidden="false" customHeight="false" outlineLevel="0" collapsed="false">
      <c r="B505" s="172"/>
      <c r="C505" s="172"/>
      <c r="D505" s="172"/>
      <c r="G505" s="173"/>
    </row>
    <row r="506" customFormat="false" ht="12.75" hidden="false" customHeight="false" outlineLevel="0" collapsed="false">
      <c r="B506" s="172"/>
      <c r="C506" s="172"/>
      <c r="D506" s="172"/>
      <c r="G506" s="173"/>
    </row>
    <row r="507" customFormat="false" ht="12.75" hidden="false" customHeight="false" outlineLevel="0" collapsed="false">
      <c r="B507" s="172"/>
      <c r="C507" s="172"/>
      <c r="D507" s="172"/>
      <c r="G507" s="173"/>
    </row>
    <row r="508" customFormat="false" ht="12.75" hidden="false" customHeight="false" outlineLevel="0" collapsed="false">
      <c r="B508" s="172"/>
      <c r="C508" s="172"/>
      <c r="D508" s="172"/>
      <c r="G508" s="173"/>
    </row>
    <row r="509" customFormat="false" ht="12.75" hidden="false" customHeight="false" outlineLevel="0" collapsed="false">
      <c r="B509" s="172"/>
      <c r="C509" s="172"/>
      <c r="D509" s="172"/>
      <c r="G509" s="173"/>
    </row>
    <row r="510" customFormat="false" ht="12.75" hidden="false" customHeight="false" outlineLevel="0" collapsed="false">
      <c r="B510" s="172"/>
      <c r="C510" s="172"/>
      <c r="D510" s="172"/>
      <c r="G510" s="173"/>
    </row>
    <row r="511" customFormat="false" ht="12.75" hidden="false" customHeight="false" outlineLevel="0" collapsed="false">
      <c r="B511" s="172"/>
      <c r="C511" s="172"/>
      <c r="D511" s="172"/>
      <c r="G511" s="173"/>
    </row>
    <row r="512" customFormat="false" ht="12.75" hidden="false" customHeight="false" outlineLevel="0" collapsed="false">
      <c r="B512" s="172"/>
      <c r="C512" s="172"/>
      <c r="D512" s="172"/>
      <c r="G512" s="173"/>
    </row>
    <row r="513" customFormat="false" ht="12.75" hidden="false" customHeight="false" outlineLevel="0" collapsed="false">
      <c r="B513" s="172"/>
      <c r="C513" s="172"/>
      <c r="D513" s="172"/>
      <c r="G513" s="173"/>
    </row>
    <row r="514" customFormat="false" ht="12.75" hidden="false" customHeight="false" outlineLevel="0" collapsed="false">
      <c r="B514" s="172"/>
      <c r="C514" s="172"/>
      <c r="D514" s="172"/>
      <c r="G514" s="173"/>
    </row>
    <row r="515" customFormat="false" ht="12.75" hidden="false" customHeight="false" outlineLevel="0" collapsed="false">
      <c r="B515" s="172"/>
      <c r="C515" s="172"/>
      <c r="D515" s="172"/>
      <c r="G515" s="173"/>
    </row>
    <row r="516" customFormat="false" ht="12.75" hidden="false" customHeight="false" outlineLevel="0" collapsed="false">
      <c r="B516" s="172"/>
      <c r="C516" s="172"/>
      <c r="D516" s="172"/>
      <c r="G516" s="173"/>
    </row>
    <row r="517" customFormat="false" ht="12.75" hidden="false" customHeight="false" outlineLevel="0" collapsed="false">
      <c r="B517" s="172"/>
      <c r="C517" s="172"/>
      <c r="D517" s="172"/>
      <c r="G517" s="173"/>
    </row>
    <row r="518" customFormat="false" ht="12.75" hidden="false" customHeight="false" outlineLevel="0" collapsed="false">
      <c r="B518" s="172"/>
      <c r="C518" s="172"/>
      <c r="D518" s="172"/>
      <c r="G518" s="173"/>
    </row>
    <row r="519" customFormat="false" ht="12.75" hidden="false" customHeight="false" outlineLevel="0" collapsed="false">
      <c r="B519" s="172"/>
      <c r="C519" s="172"/>
      <c r="D519" s="172"/>
      <c r="G519" s="173"/>
    </row>
    <row r="520" customFormat="false" ht="12.75" hidden="false" customHeight="false" outlineLevel="0" collapsed="false">
      <c r="B520" s="172"/>
      <c r="C520" s="172"/>
      <c r="D520" s="172"/>
      <c r="G520" s="173"/>
    </row>
    <row r="521" customFormat="false" ht="12.75" hidden="false" customHeight="false" outlineLevel="0" collapsed="false">
      <c r="B521" s="172"/>
      <c r="C521" s="172"/>
      <c r="D521" s="172"/>
      <c r="G521" s="173"/>
    </row>
    <row r="522" customFormat="false" ht="12.75" hidden="false" customHeight="false" outlineLevel="0" collapsed="false">
      <c r="B522" s="172"/>
      <c r="C522" s="172"/>
      <c r="D522" s="172"/>
      <c r="G522" s="173"/>
    </row>
    <row r="523" customFormat="false" ht="12.75" hidden="false" customHeight="false" outlineLevel="0" collapsed="false">
      <c r="B523" s="172"/>
      <c r="C523" s="172"/>
      <c r="D523" s="172"/>
      <c r="G523" s="173"/>
    </row>
    <row r="524" customFormat="false" ht="12.75" hidden="false" customHeight="false" outlineLevel="0" collapsed="false">
      <c r="B524" s="172"/>
      <c r="C524" s="172"/>
      <c r="D524" s="172"/>
      <c r="G524" s="173"/>
    </row>
    <row r="525" customFormat="false" ht="12.75" hidden="false" customHeight="false" outlineLevel="0" collapsed="false">
      <c r="B525" s="172"/>
      <c r="C525" s="172"/>
      <c r="D525" s="172"/>
      <c r="G525" s="173"/>
    </row>
    <row r="526" customFormat="false" ht="12.75" hidden="false" customHeight="false" outlineLevel="0" collapsed="false">
      <c r="B526" s="172"/>
      <c r="C526" s="172"/>
      <c r="D526" s="172"/>
      <c r="G526" s="173"/>
    </row>
    <row r="527" customFormat="false" ht="12.75" hidden="false" customHeight="false" outlineLevel="0" collapsed="false">
      <c r="B527" s="172"/>
      <c r="C527" s="172"/>
      <c r="D527" s="172"/>
      <c r="G527" s="173"/>
    </row>
    <row r="528" customFormat="false" ht="12.75" hidden="false" customHeight="false" outlineLevel="0" collapsed="false">
      <c r="B528" s="172"/>
      <c r="C528" s="172"/>
      <c r="D528" s="172"/>
      <c r="G528" s="173"/>
    </row>
    <row r="529" customFormat="false" ht="12.75" hidden="false" customHeight="false" outlineLevel="0" collapsed="false">
      <c r="B529" s="172"/>
      <c r="C529" s="172"/>
      <c r="D529" s="172"/>
      <c r="G529" s="173"/>
    </row>
    <row r="530" customFormat="false" ht="12.75" hidden="false" customHeight="false" outlineLevel="0" collapsed="false">
      <c r="B530" s="172"/>
      <c r="C530" s="172"/>
      <c r="D530" s="172"/>
      <c r="G530" s="173"/>
    </row>
    <row r="531" customFormat="false" ht="12.75" hidden="false" customHeight="false" outlineLevel="0" collapsed="false">
      <c r="B531" s="172"/>
      <c r="C531" s="172"/>
      <c r="D531" s="172"/>
      <c r="G531" s="173"/>
    </row>
    <row r="532" customFormat="false" ht="12.75" hidden="false" customHeight="false" outlineLevel="0" collapsed="false">
      <c r="B532" s="172"/>
      <c r="C532" s="172"/>
      <c r="D532" s="172"/>
      <c r="G532" s="173"/>
    </row>
    <row r="533" customFormat="false" ht="12.75" hidden="false" customHeight="false" outlineLevel="0" collapsed="false">
      <c r="B533" s="172"/>
      <c r="C533" s="172"/>
      <c r="D533" s="172"/>
      <c r="G533" s="173"/>
    </row>
    <row r="534" customFormat="false" ht="12.75" hidden="false" customHeight="false" outlineLevel="0" collapsed="false">
      <c r="B534" s="172"/>
      <c r="C534" s="172"/>
      <c r="D534" s="172"/>
      <c r="G534" s="173"/>
    </row>
    <row r="535" customFormat="false" ht="12.75" hidden="false" customHeight="false" outlineLevel="0" collapsed="false">
      <c r="B535" s="172"/>
      <c r="C535" s="172"/>
      <c r="D535" s="172"/>
      <c r="G535" s="173"/>
    </row>
    <row r="536" customFormat="false" ht="12.75" hidden="false" customHeight="false" outlineLevel="0" collapsed="false">
      <c r="B536" s="172"/>
      <c r="C536" s="172"/>
      <c r="D536" s="172"/>
      <c r="G536" s="173"/>
    </row>
    <row r="537" customFormat="false" ht="12.75" hidden="false" customHeight="false" outlineLevel="0" collapsed="false">
      <c r="B537" s="172"/>
      <c r="C537" s="172"/>
      <c r="D537" s="172"/>
      <c r="G537" s="173"/>
    </row>
    <row r="538" customFormat="false" ht="12.75" hidden="false" customHeight="false" outlineLevel="0" collapsed="false">
      <c r="B538" s="172"/>
      <c r="C538" s="172"/>
      <c r="D538" s="172"/>
      <c r="G538" s="173"/>
    </row>
    <row r="539" customFormat="false" ht="12.75" hidden="false" customHeight="false" outlineLevel="0" collapsed="false">
      <c r="B539" s="172"/>
      <c r="C539" s="172"/>
      <c r="D539" s="172"/>
      <c r="G539" s="173"/>
    </row>
    <row r="540" customFormat="false" ht="12.75" hidden="false" customHeight="false" outlineLevel="0" collapsed="false">
      <c r="B540" s="172"/>
      <c r="C540" s="172"/>
      <c r="D540" s="172"/>
      <c r="G540" s="173"/>
    </row>
    <row r="541" customFormat="false" ht="12.75" hidden="false" customHeight="false" outlineLevel="0" collapsed="false">
      <c r="B541" s="172"/>
      <c r="C541" s="172"/>
      <c r="D541" s="172"/>
      <c r="G541" s="173"/>
    </row>
    <row r="542" customFormat="false" ht="12.75" hidden="false" customHeight="false" outlineLevel="0" collapsed="false">
      <c r="B542" s="172"/>
      <c r="C542" s="172"/>
      <c r="D542" s="172"/>
      <c r="G542" s="173"/>
    </row>
    <row r="543" customFormat="false" ht="12.75" hidden="false" customHeight="false" outlineLevel="0" collapsed="false">
      <c r="B543" s="172"/>
      <c r="C543" s="172"/>
      <c r="D543" s="172"/>
      <c r="G543" s="173"/>
    </row>
    <row r="544" customFormat="false" ht="12.75" hidden="false" customHeight="false" outlineLevel="0" collapsed="false">
      <c r="B544" s="172"/>
      <c r="C544" s="172"/>
      <c r="D544" s="172"/>
      <c r="G544" s="173"/>
    </row>
    <row r="545" customFormat="false" ht="12.75" hidden="false" customHeight="false" outlineLevel="0" collapsed="false">
      <c r="B545" s="172"/>
      <c r="C545" s="172"/>
      <c r="D545" s="172"/>
      <c r="G545" s="173"/>
    </row>
    <row r="546" customFormat="false" ht="12.75" hidden="false" customHeight="false" outlineLevel="0" collapsed="false">
      <c r="B546" s="172"/>
      <c r="C546" s="172"/>
      <c r="D546" s="172"/>
      <c r="G546" s="173"/>
    </row>
    <row r="547" customFormat="false" ht="12.75" hidden="false" customHeight="false" outlineLevel="0" collapsed="false">
      <c r="B547" s="172"/>
      <c r="C547" s="172"/>
      <c r="D547" s="172"/>
      <c r="G547" s="173"/>
    </row>
    <row r="548" customFormat="false" ht="12.75" hidden="false" customHeight="false" outlineLevel="0" collapsed="false">
      <c r="B548" s="172"/>
      <c r="C548" s="172"/>
      <c r="D548" s="172"/>
      <c r="G548" s="173"/>
    </row>
    <row r="549" customFormat="false" ht="12.75" hidden="false" customHeight="false" outlineLevel="0" collapsed="false">
      <c r="B549" s="172"/>
      <c r="C549" s="172"/>
      <c r="D549" s="172"/>
      <c r="G549" s="173"/>
    </row>
    <row r="550" customFormat="false" ht="12.75" hidden="false" customHeight="false" outlineLevel="0" collapsed="false">
      <c r="B550" s="172"/>
      <c r="C550" s="172"/>
      <c r="D550" s="172"/>
      <c r="G550" s="173"/>
    </row>
    <row r="551" customFormat="false" ht="12.75" hidden="false" customHeight="false" outlineLevel="0" collapsed="false">
      <c r="B551" s="172"/>
      <c r="C551" s="172"/>
      <c r="D551" s="172"/>
      <c r="G551" s="173"/>
    </row>
    <row r="552" customFormat="false" ht="12.75" hidden="false" customHeight="false" outlineLevel="0" collapsed="false">
      <c r="B552" s="172"/>
      <c r="C552" s="172"/>
      <c r="D552" s="172"/>
      <c r="G552" s="173"/>
    </row>
    <row r="553" customFormat="false" ht="12.75" hidden="false" customHeight="false" outlineLevel="0" collapsed="false">
      <c r="B553" s="172"/>
      <c r="C553" s="172"/>
      <c r="D553" s="172"/>
      <c r="G553" s="173"/>
    </row>
    <row r="554" customFormat="false" ht="12.75" hidden="false" customHeight="false" outlineLevel="0" collapsed="false">
      <c r="B554" s="172"/>
      <c r="C554" s="172"/>
      <c r="D554" s="172"/>
      <c r="G554" s="173"/>
    </row>
    <row r="555" customFormat="false" ht="12.75" hidden="false" customHeight="false" outlineLevel="0" collapsed="false">
      <c r="B555" s="172"/>
      <c r="C555" s="172"/>
      <c r="D555" s="172"/>
      <c r="G555" s="173"/>
    </row>
    <row r="556" customFormat="false" ht="12.75" hidden="false" customHeight="false" outlineLevel="0" collapsed="false">
      <c r="B556" s="172"/>
      <c r="C556" s="172"/>
      <c r="D556" s="172"/>
      <c r="G556" s="173"/>
    </row>
    <row r="557" customFormat="false" ht="12.75" hidden="false" customHeight="false" outlineLevel="0" collapsed="false">
      <c r="B557" s="172"/>
      <c r="C557" s="172"/>
      <c r="D557" s="172"/>
      <c r="G557" s="173"/>
    </row>
    <row r="558" customFormat="false" ht="12.75" hidden="false" customHeight="false" outlineLevel="0" collapsed="false">
      <c r="B558" s="172"/>
      <c r="C558" s="172"/>
      <c r="D558" s="172"/>
      <c r="G558" s="173"/>
    </row>
    <row r="559" customFormat="false" ht="12.75" hidden="false" customHeight="false" outlineLevel="0" collapsed="false">
      <c r="B559" s="172"/>
      <c r="C559" s="172"/>
      <c r="D559" s="172"/>
      <c r="G559" s="173"/>
    </row>
    <row r="560" customFormat="false" ht="12.75" hidden="false" customHeight="false" outlineLevel="0" collapsed="false">
      <c r="B560" s="172"/>
      <c r="C560" s="172"/>
      <c r="D560" s="172"/>
      <c r="G560" s="173"/>
    </row>
    <row r="561" customFormat="false" ht="12.75" hidden="false" customHeight="false" outlineLevel="0" collapsed="false">
      <c r="B561" s="172"/>
      <c r="C561" s="172"/>
      <c r="D561" s="172"/>
      <c r="G561" s="173"/>
    </row>
    <row r="562" customFormat="false" ht="12.75" hidden="false" customHeight="false" outlineLevel="0" collapsed="false">
      <c r="B562" s="172"/>
      <c r="C562" s="172"/>
      <c r="D562" s="172"/>
      <c r="G562" s="173"/>
    </row>
    <row r="563" customFormat="false" ht="12.75" hidden="false" customHeight="false" outlineLevel="0" collapsed="false">
      <c r="B563" s="172"/>
      <c r="C563" s="172"/>
      <c r="D563" s="172"/>
      <c r="G563" s="173"/>
    </row>
    <row r="564" customFormat="false" ht="12.75" hidden="false" customHeight="false" outlineLevel="0" collapsed="false">
      <c r="B564" s="172"/>
      <c r="C564" s="172"/>
      <c r="D564" s="172"/>
      <c r="G564" s="173"/>
    </row>
    <row r="565" customFormat="false" ht="12.75" hidden="false" customHeight="false" outlineLevel="0" collapsed="false">
      <c r="B565" s="172"/>
      <c r="C565" s="172"/>
      <c r="D565" s="172"/>
      <c r="G565" s="173"/>
    </row>
    <row r="566" customFormat="false" ht="12.75" hidden="false" customHeight="false" outlineLevel="0" collapsed="false">
      <c r="B566" s="172"/>
      <c r="C566" s="172"/>
      <c r="D566" s="172"/>
      <c r="G566" s="173"/>
    </row>
    <row r="567" customFormat="false" ht="12.75" hidden="false" customHeight="false" outlineLevel="0" collapsed="false">
      <c r="B567" s="172"/>
      <c r="C567" s="172"/>
      <c r="D567" s="172"/>
      <c r="G567" s="173"/>
    </row>
    <row r="568" customFormat="false" ht="12.75" hidden="false" customHeight="false" outlineLevel="0" collapsed="false">
      <c r="B568" s="172"/>
      <c r="C568" s="172"/>
      <c r="D568" s="172"/>
      <c r="G568" s="173"/>
    </row>
    <row r="569" customFormat="false" ht="12.75" hidden="false" customHeight="false" outlineLevel="0" collapsed="false">
      <c r="B569" s="172"/>
      <c r="C569" s="172"/>
      <c r="D569" s="172"/>
      <c r="G569" s="173"/>
    </row>
    <row r="570" customFormat="false" ht="12.75" hidden="false" customHeight="false" outlineLevel="0" collapsed="false">
      <c r="B570" s="172"/>
      <c r="C570" s="172"/>
      <c r="D570" s="172"/>
      <c r="G570" s="173"/>
    </row>
    <row r="571" customFormat="false" ht="12.75" hidden="false" customHeight="false" outlineLevel="0" collapsed="false">
      <c r="B571" s="172"/>
      <c r="C571" s="172"/>
      <c r="D571" s="172"/>
      <c r="G571" s="173"/>
    </row>
    <row r="572" customFormat="false" ht="12.75" hidden="false" customHeight="false" outlineLevel="0" collapsed="false">
      <c r="B572" s="172"/>
      <c r="C572" s="172"/>
      <c r="D572" s="172"/>
      <c r="G572" s="173"/>
    </row>
    <row r="573" customFormat="false" ht="12.75" hidden="false" customHeight="false" outlineLevel="0" collapsed="false">
      <c r="B573" s="172"/>
      <c r="C573" s="172"/>
      <c r="D573" s="172"/>
      <c r="G573" s="173"/>
    </row>
    <row r="574" customFormat="false" ht="12.75" hidden="false" customHeight="false" outlineLevel="0" collapsed="false">
      <c r="B574" s="172"/>
      <c r="C574" s="172"/>
      <c r="D574" s="172"/>
      <c r="G574" s="173"/>
    </row>
    <row r="575" customFormat="false" ht="12.75" hidden="false" customHeight="false" outlineLevel="0" collapsed="false">
      <c r="B575" s="172"/>
      <c r="C575" s="172"/>
      <c r="D575" s="172"/>
      <c r="G575" s="173"/>
    </row>
    <row r="576" customFormat="false" ht="12.75" hidden="false" customHeight="false" outlineLevel="0" collapsed="false">
      <c r="B576" s="172"/>
      <c r="C576" s="172"/>
      <c r="D576" s="172"/>
      <c r="G576" s="173"/>
    </row>
    <row r="577" customFormat="false" ht="12.75" hidden="false" customHeight="false" outlineLevel="0" collapsed="false">
      <c r="B577" s="172"/>
      <c r="C577" s="172"/>
      <c r="D577" s="172"/>
      <c r="G577" s="173"/>
    </row>
    <row r="578" customFormat="false" ht="12.75" hidden="false" customHeight="false" outlineLevel="0" collapsed="false">
      <c r="B578" s="172"/>
      <c r="C578" s="172"/>
      <c r="D578" s="172"/>
      <c r="G578" s="173"/>
    </row>
    <row r="579" customFormat="false" ht="12.75" hidden="false" customHeight="false" outlineLevel="0" collapsed="false">
      <c r="B579" s="172"/>
      <c r="C579" s="172"/>
      <c r="D579" s="172"/>
      <c r="G579" s="173"/>
    </row>
    <row r="580" customFormat="false" ht="12.75" hidden="false" customHeight="false" outlineLevel="0" collapsed="false">
      <c r="B580" s="172"/>
      <c r="C580" s="172"/>
      <c r="D580" s="172"/>
      <c r="G580" s="173"/>
    </row>
    <row r="581" customFormat="false" ht="12.75" hidden="false" customHeight="false" outlineLevel="0" collapsed="false">
      <c r="B581" s="172"/>
      <c r="C581" s="172"/>
      <c r="D581" s="172"/>
      <c r="G581" s="173"/>
    </row>
    <row r="582" customFormat="false" ht="12.75" hidden="false" customHeight="false" outlineLevel="0" collapsed="false">
      <c r="B582" s="172"/>
      <c r="C582" s="172"/>
      <c r="D582" s="172"/>
      <c r="G582" s="173"/>
    </row>
    <row r="583" customFormat="false" ht="12.75" hidden="false" customHeight="false" outlineLevel="0" collapsed="false">
      <c r="B583" s="172"/>
      <c r="C583" s="172"/>
      <c r="D583" s="172"/>
      <c r="G583" s="173"/>
    </row>
    <row r="584" customFormat="false" ht="12.75" hidden="false" customHeight="false" outlineLevel="0" collapsed="false">
      <c r="B584" s="172"/>
      <c r="C584" s="172"/>
      <c r="D584" s="172"/>
      <c r="G584" s="173"/>
    </row>
    <row r="585" customFormat="false" ht="12.75" hidden="false" customHeight="false" outlineLevel="0" collapsed="false">
      <c r="B585" s="172"/>
      <c r="C585" s="172"/>
      <c r="D585" s="172"/>
      <c r="G585" s="173"/>
    </row>
    <row r="586" customFormat="false" ht="12.75" hidden="false" customHeight="false" outlineLevel="0" collapsed="false">
      <c r="B586" s="172"/>
      <c r="C586" s="172"/>
      <c r="D586" s="172"/>
      <c r="G586" s="173"/>
    </row>
    <row r="587" customFormat="false" ht="12.75" hidden="false" customHeight="false" outlineLevel="0" collapsed="false">
      <c r="B587" s="172"/>
      <c r="C587" s="172"/>
      <c r="D587" s="172"/>
      <c r="G587" s="173"/>
    </row>
    <row r="588" customFormat="false" ht="12.75" hidden="false" customHeight="false" outlineLevel="0" collapsed="false">
      <c r="B588" s="172"/>
      <c r="C588" s="172"/>
      <c r="D588" s="172"/>
      <c r="G588" s="173"/>
    </row>
    <row r="589" customFormat="false" ht="12.75" hidden="false" customHeight="false" outlineLevel="0" collapsed="false">
      <c r="B589" s="172"/>
      <c r="C589" s="172"/>
      <c r="D589" s="172"/>
      <c r="G589" s="173"/>
    </row>
    <row r="590" customFormat="false" ht="12.75" hidden="false" customHeight="false" outlineLevel="0" collapsed="false">
      <c r="B590" s="172"/>
      <c r="C590" s="172"/>
      <c r="D590" s="172"/>
      <c r="G590" s="173"/>
    </row>
    <row r="591" customFormat="false" ht="12.75" hidden="false" customHeight="false" outlineLevel="0" collapsed="false">
      <c r="B591" s="172"/>
      <c r="C591" s="172"/>
      <c r="D591" s="172"/>
      <c r="G591" s="173"/>
    </row>
    <row r="592" customFormat="false" ht="12.75" hidden="false" customHeight="false" outlineLevel="0" collapsed="false">
      <c r="B592" s="172"/>
      <c r="C592" s="172"/>
      <c r="D592" s="172"/>
      <c r="G592" s="173"/>
    </row>
    <row r="593" customFormat="false" ht="12.75" hidden="false" customHeight="false" outlineLevel="0" collapsed="false">
      <c r="B593" s="172"/>
      <c r="C593" s="172"/>
      <c r="D593" s="172"/>
      <c r="G593" s="173"/>
    </row>
    <row r="594" customFormat="false" ht="12.75" hidden="false" customHeight="false" outlineLevel="0" collapsed="false">
      <c r="B594" s="172"/>
      <c r="C594" s="172"/>
      <c r="D594" s="172"/>
      <c r="G594" s="173"/>
    </row>
    <row r="595" customFormat="false" ht="12.75" hidden="false" customHeight="false" outlineLevel="0" collapsed="false">
      <c r="B595" s="172"/>
      <c r="C595" s="172"/>
      <c r="D595" s="172"/>
      <c r="G595" s="173"/>
    </row>
    <row r="596" customFormat="false" ht="12.75" hidden="false" customHeight="false" outlineLevel="0" collapsed="false">
      <c r="B596" s="172"/>
      <c r="C596" s="172"/>
      <c r="D596" s="172"/>
      <c r="G596" s="173"/>
    </row>
    <row r="597" customFormat="false" ht="12.75" hidden="false" customHeight="false" outlineLevel="0" collapsed="false">
      <c r="B597" s="172"/>
      <c r="C597" s="172"/>
      <c r="D597" s="172"/>
      <c r="G597" s="173"/>
    </row>
    <row r="598" customFormat="false" ht="12.75" hidden="false" customHeight="false" outlineLevel="0" collapsed="false">
      <c r="B598" s="172"/>
      <c r="C598" s="172"/>
      <c r="D598" s="172"/>
      <c r="G598" s="173"/>
    </row>
    <row r="599" customFormat="false" ht="12.75" hidden="false" customHeight="false" outlineLevel="0" collapsed="false">
      <c r="B599" s="172"/>
      <c r="C599" s="172"/>
      <c r="D599" s="172"/>
      <c r="G599" s="173"/>
    </row>
    <row r="600" customFormat="false" ht="12.75" hidden="false" customHeight="false" outlineLevel="0" collapsed="false">
      <c r="B600" s="172"/>
      <c r="C600" s="172"/>
      <c r="D600" s="172"/>
      <c r="G600" s="173"/>
    </row>
    <row r="601" customFormat="false" ht="12.75" hidden="false" customHeight="false" outlineLevel="0" collapsed="false">
      <c r="B601" s="172"/>
      <c r="C601" s="172"/>
      <c r="D601" s="172"/>
      <c r="G601" s="173"/>
    </row>
    <row r="602" customFormat="false" ht="12.75" hidden="false" customHeight="false" outlineLevel="0" collapsed="false">
      <c r="B602" s="172"/>
      <c r="C602" s="172"/>
      <c r="D602" s="172"/>
      <c r="G602" s="173"/>
    </row>
    <row r="603" customFormat="false" ht="12.75" hidden="false" customHeight="false" outlineLevel="0" collapsed="false">
      <c r="B603" s="172"/>
      <c r="C603" s="172"/>
      <c r="D603" s="172"/>
      <c r="G603" s="173"/>
    </row>
    <row r="604" customFormat="false" ht="12.75" hidden="false" customHeight="false" outlineLevel="0" collapsed="false">
      <c r="B604" s="172"/>
      <c r="C604" s="172"/>
      <c r="D604" s="172"/>
      <c r="G604" s="173"/>
    </row>
    <row r="605" customFormat="false" ht="12.75" hidden="false" customHeight="false" outlineLevel="0" collapsed="false">
      <c r="B605" s="172"/>
      <c r="C605" s="172"/>
      <c r="D605" s="172"/>
      <c r="G605" s="173"/>
    </row>
    <row r="606" customFormat="false" ht="12.75" hidden="false" customHeight="false" outlineLevel="0" collapsed="false">
      <c r="B606" s="172"/>
      <c r="C606" s="172"/>
      <c r="D606" s="172"/>
      <c r="G606" s="173"/>
    </row>
    <row r="607" customFormat="false" ht="12.75" hidden="false" customHeight="false" outlineLevel="0" collapsed="false">
      <c r="B607" s="172"/>
      <c r="C607" s="172"/>
      <c r="D607" s="172"/>
      <c r="G607" s="173"/>
    </row>
    <row r="608" customFormat="false" ht="12.75" hidden="false" customHeight="false" outlineLevel="0" collapsed="false">
      <c r="B608" s="172"/>
      <c r="C608" s="172"/>
      <c r="D608" s="172"/>
      <c r="G608" s="173"/>
    </row>
    <row r="609" customFormat="false" ht="12.75" hidden="false" customHeight="false" outlineLevel="0" collapsed="false">
      <c r="B609" s="172"/>
      <c r="C609" s="172"/>
      <c r="D609" s="172"/>
      <c r="G609" s="173"/>
    </row>
    <row r="610" customFormat="false" ht="12.75" hidden="false" customHeight="false" outlineLevel="0" collapsed="false">
      <c r="B610" s="172"/>
      <c r="C610" s="172"/>
      <c r="D610" s="172"/>
      <c r="G610" s="173"/>
    </row>
    <row r="611" customFormat="false" ht="12.75" hidden="false" customHeight="false" outlineLevel="0" collapsed="false">
      <c r="B611" s="172"/>
      <c r="C611" s="172"/>
      <c r="D611" s="172"/>
      <c r="G611" s="173"/>
    </row>
    <row r="612" customFormat="false" ht="12.75" hidden="false" customHeight="false" outlineLevel="0" collapsed="false">
      <c r="B612" s="172"/>
      <c r="C612" s="172"/>
      <c r="D612" s="172"/>
      <c r="G612" s="173"/>
    </row>
    <row r="613" customFormat="false" ht="12.75" hidden="false" customHeight="false" outlineLevel="0" collapsed="false">
      <c r="B613" s="172"/>
      <c r="C613" s="172"/>
      <c r="D613" s="172"/>
      <c r="G613" s="173"/>
    </row>
    <row r="614" customFormat="false" ht="12.75" hidden="false" customHeight="false" outlineLevel="0" collapsed="false">
      <c r="B614" s="172"/>
      <c r="C614" s="172"/>
      <c r="D614" s="172"/>
      <c r="G614" s="173"/>
    </row>
    <row r="615" customFormat="false" ht="12.75" hidden="false" customHeight="false" outlineLevel="0" collapsed="false">
      <c r="B615" s="172"/>
      <c r="C615" s="172"/>
      <c r="D615" s="172"/>
      <c r="G615" s="173"/>
    </row>
    <row r="616" customFormat="false" ht="12.75" hidden="false" customHeight="false" outlineLevel="0" collapsed="false">
      <c r="B616" s="172"/>
      <c r="C616" s="172"/>
      <c r="D616" s="172"/>
      <c r="G616" s="173"/>
    </row>
    <row r="617" customFormat="false" ht="12.75" hidden="false" customHeight="false" outlineLevel="0" collapsed="false">
      <c r="B617" s="172"/>
      <c r="C617" s="172"/>
      <c r="D617" s="172"/>
      <c r="G617" s="173"/>
    </row>
    <row r="618" customFormat="false" ht="12.75" hidden="false" customHeight="false" outlineLevel="0" collapsed="false">
      <c r="B618" s="172"/>
      <c r="C618" s="172"/>
      <c r="D618" s="172"/>
      <c r="G618" s="173"/>
    </row>
    <row r="619" customFormat="false" ht="12.75" hidden="false" customHeight="false" outlineLevel="0" collapsed="false">
      <c r="B619" s="172"/>
      <c r="C619" s="172"/>
      <c r="D619" s="172"/>
      <c r="G619" s="173"/>
    </row>
    <row r="620" customFormat="false" ht="12.75" hidden="false" customHeight="false" outlineLevel="0" collapsed="false">
      <c r="B620" s="172"/>
      <c r="C620" s="172"/>
      <c r="D620" s="172"/>
      <c r="G620" s="173"/>
    </row>
    <row r="621" customFormat="false" ht="12.75" hidden="false" customHeight="false" outlineLevel="0" collapsed="false">
      <c r="B621" s="172"/>
      <c r="C621" s="172"/>
      <c r="D621" s="172"/>
      <c r="G621" s="173"/>
    </row>
    <row r="622" customFormat="false" ht="12.75" hidden="false" customHeight="false" outlineLevel="0" collapsed="false">
      <c r="B622" s="172"/>
      <c r="C622" s="172"/>
      <c r="D622" s="172"/>
      <c r="G622" s="173"/>
    </row>
    <row r="623" customFormat="false" ht="12.75" hidden="false" customHeight="false" outlineLevel="0" collapsed="false">
      <c r="B623" s="172"/>
      <c r="C623" s="172"/>
      <c r="D623" s="172"/>
      <c r="G623" s="173"/>
    </row>
    <row r="624" customFormat="false" ht="12.75" hidden="false" customHeight="false" outlineLevel="0" collapsed="false">
      <c r="B624" s="172"/>
      <c r="C624" s="172"/>
      <c r="D624" s="172"/>
      <c r="G624" s="173"/>
    </row>
    <row r="625" customFormat="false" ht="12.75" hidden="false" customHeight="false" outlineLevel="0" collapsed="false">
      <c r="B625" s="172"/>
      <c r="C625" s="172"/>
      <c r="D625" s="172"/>
      <c r="G625" s="173"/>
    </row>
    <row r="626" customFormat="false" ht="12.75" hidden="false" customHeight="false" outlineLevel="0" collapsed="false">
      <c r="B626" s="172"/>
      <c r="C626" s="172"/>
      <c r="D626" s="172"/>
      <c r="G626" s="173"/>
    </row>
    <row r="627" customFormat="false" ht="12.75" hidden="false" customHeight="false" outlineLevel="0" collapsed="false">
      <c r="B627" s="172"/>
      <c r="C627" s="172"/>
      <c r="D627" s="172"/>
      <c r="G627" s="173"/>
    </row>
    <row r="628" customFormat="false" ht="12.75" hidden="false" customHeight="false" outlineLevel="0" collapsed="false">
      <c r="B628" s="172"/>
      <c r="C628" s="172"/>
      <c r="D628" s="172"/>
      <c r="G628" s="173"/>
    </row>
    <row r="629" customFormat="false" ht="12.75" hidden="false" customHeight="false" outlineLevel="0" collapsed="false">
      <c r="B629" s="172"/>
      <c r="C629" s="172"/>
      <c r="D629" s="172"/>
      <c r="G629" s="173"/>
    </row>
    <row r="630" customFormat="false" ht="12.75" hidden="false" customHeight="false" outlineLevel="0" collapsed="false">
      <c r="B630" s="172"/>
      <c r="C630" s="172"/>
      <c r="D630" s="172"/>
      <c r="G630" s="173"/>
    </row>
    <row r="631" customFormat="false" ht="12.75" hidden="false" customHeight="false" outlineLevel="0" collapsed="false">
      <c r="B631" s="172"/>
      <c r="C631" s="172"/>
      <c r="D631" s="172"/>
      <c r="G631" s="173"/>
    </row>
    <row r="632" customFormat="false" ht="12.75" hidden="false" customHeight="false" outlineLevel="0" collapsed="false">
      <c r="B632" s="172"/>
      <c r="C632" s="172"/>
      <c r="D632" s="172"/>
      <c r="G632" s="173"/>
    </row>
    <row r="633" customFormat="false" ht="12.75" hidden="false" customHeight="false" outlineLevel="0" collapsed="false">
      <c r="B633" s="172"/>
      <c r="C633" s="172"/>
      <c r="D633" s="172"/>
      <c r="G633" s="173"/>
    </row>
    <row r="634" customFormat="false" ht="12.75" hidden="false" customHeight="false" outlineLevel="0" collapsed="false">
      <c r="B634" s="172"/>
      <c r="C634" s="172"/>
      <c r="D634" s="172"/>
      <c r="G634" s="173"/>
    </row>
    <row r="635" customFormat="false" ht="12.75" hidden="false" customHeight="false" outlineLevel="0" collapsed="false">
      <c r="B635" s="172"/>
      <c r="C635" s="172"/>
      <c r="D635" s="172"/>
      <c r="G635" s="173"/>
    </row>
    <row r="636" customFormat="false" ht="12.75" hidden="false" customHeight="false" outlineLevel="0" collapsed="false">
      <c r="B636" s="172"/>
      <c r="C636" s="172"/>
      <c r="D636" s="172"/>
      <c r="G636" s="173"/>
    </row>
    <row r="637" customFormat="false" ht="12.75" hidden="false" customHeight="false" outlineLevel="0" collapsed="false">
      <c r="B637" s="172"/>
      <c r="C637" s="172"/>
      <c r="D637" s="172"/>
      <c r="G637" s="173"/>
    </row>
    <row r="638" customFormat="false" ht="12.75" hidden="false" customHeight="false" outlineLevel="0" collapsed="false">
      <c r="B638" s="172"/>
      <c r="C638" s="172"/>
      <c r="D638" s="172"/>
      <c r="G638" s="173"/>
    </row>
    <row r="639" customFormat="false" ht="12.75" hidden="false" customHeight="false" outlineLevel="0" collapsed="false">
      <c r="B639" s="172"/>
      <c r="C639" s="172"/>
      <c r="D639" s="172"/>
      <c r="G639" s="173"/>
    </row>
    <row r="640" customFormat="false" ht="12.75" hidden="false" customHeight="false" outlineLevel="0" collapsed="false">
      <c r="B640" s="172"/>
      <c r="C640" s="172"/>
      <c r="D640" s="172"/>
      <c r="G640" s="173"/>
    </row>
    <row r="641" customFormat="false" ht="12.75" hidden="false" customHeight="false" outlineLevel="0" collapsed="false">
      <c r="B641" s="172"/>
      <c r="C641" s="172"/>
      <c r="D641" s="172"/>
      <c r="G641" s="173"/>
    </row>
    <row r="642" customFormat="false" ht="12.75" hidden="false" customHeight="false" outlineLevel="0" collapsed="false">
      <c r="B642" s="172"/>
      <c r="C642" s="172"/>
      <c r="D642" s="172"/>
      <c r="G642" s="173"/>
    </row>
    <row r="643" customFormat="false" ht="12.75" hidden="false" customHeight="false" outlineLevel="0" collapsed="false">
      <c r="B643" s="172"/>
      <c r="C643" s="172"/>
      <c r="D643" s="172"/>
      <c r="G643" s="173"/>
    </row>
    <row r="644" customFormat="false" ht="12.75" hidden="false" customHeight="false" outlineLevel="0" collapsed="false">
      <c r="B644" s="172"/>
      <c r="C644" s="172"/>
      <c r="D644" s="172"/>
      <c r="G644" s="173"/>
    </row>
    <row r="645" customFormat="false" ht="12.75" hidden="false" customHeight="false" outlineLevel="0" collapsed="false">
      <c r="B645" s="172"/>
      <c r="C645" s="172"/>
      <c r="D645" s="172"/>
      <c r="G645" s="173"/>
    </row>
    <row r="646" customFormat="false" ht="12.75" hidden="false" customHeight="false" outlineLevel="0" collapsed="false">
      <c r="B646" s="172"/>
      <c r="C646" s="172"/>
      <c r="D646" s="172"/>
      <c r="G646" s="173"/>
    </row>
    <row r="647" customFormat="false" ht="12.75" hidden="false" customHeight="false" outlineLevel="0" collapsed="false">
      <c r="B647" s="172"/>
      <c r="C647" s="172"/>
      <c r="D647" s="172"/>
      <c r="G647" s="173"/>
    </row>
    <row r="648" customFormat="false" ht="12.75" hidden="false" customHeight="false" outlineLevel="0" collapsed="false">
      <c r="B648" s="172"/>
      <c r="C648" s="172"/>
      <c r="D648" s="172"/>
      <c r="G648" s="173"/>
    </row>
    <row r="649" customFormat="false" ht="12.75" hidden="false" customHeight="false" outlineLevel="0" collapsed="false">
      <c r="B649" s="172"/>
      <c r="C649" s="172"/>
      <c r="D649" s="172"/>
      <c r="G649" s="173"/>
    </row>
    <row r="650" customFormat="false" ht="12.75" hidden="false" customHeight="false" outlineLevel="0" collapsed="false">
      <c r="B650" s="172"/>
      <c r="C650" s="172"/>
      <c r="D650" s="172"/>
      <c r="G650" s="173"/>
    </row>
    <row r="651" customFormat="false" ht="12.75" hidden="false" customHeight="false" outlineLevel="0" collapsed="false">
      <c r="B651" s="172"/>
      <c r="C651" s="172"/>
      <c r="D651" s="172"/>
      <c r="G651" s="173"/>
    </row>
    <row r="652" customFormat="false" ht="12.75" hidden="false" customHeight="false" outlineLevel="0" collapsed="false">
      <c r="B652" s="172"/>
      <c r="C652" s="172"/>
      <c r="D652" s="172"/>
      <c r="G652" s="173"/>
    </row>
    <row r="653" customFormat="false" ht="12.75" hidden="false" customHeight="false" outlineLevel="0" collapsed="false">
      <c r="B653" s="172"/>
      <c r="C653" s="172"/>
      <c r="D653" s="172"/>
      <c r="G653" s="173"/>
    </row>
    <row r="654" customFormat="false" ht="12.75" hidden="false" customHeight="false" outlineLevel="0" collapsed="false">
      <c r="B654" s="172"/>
      <c r="C654" s="172"/>
      <c r="D654" s="172"/>
      <c r="G654" s="173"/>
    </row>
    <row r="655" customFormat="false" ht="12.75" hidden="false" customHeight="false" outlineLevel="0" collapsed="false">
      <c r="B655" s="172"/>
      <c r="C655" s="172"/>
      <c r="D655" s="172"/>
      <c r="G655" s="173"/>
    </row>
    <row r="656" customFormat="false" ht="12.75" hidden="false" customHeight="false" outlineLevel="0" collapsed="false">
      <c r="B656" s="172"/>
      <c r="C656" s="172"/>
      <c r="D656" s="172"/>
      <c r="G656" s="173"/>
    </row>
    <row r="657" customFormat="false" ht="12.75" hidden="false" customHeight="false" outlineLevel="0" collapsed="false">
      <c r="B657" s="172"/>
      <c r="C657" s="172"/>
      <c r="D657" s="172"/>
      <c r="G657" s="173"/>
    </row>
    <row r="658" customFormat="false" ht="12.75" hidden="false" customHeight="false" outlineLevel="0" collapsed="false">
      <c r="B658" s="172"/>
      <c r="C658" s="172"/>
      <c r="D658" s="172"/>
      <c r="G658" s="173"/>
    </row>
    <row r="659" customFormat="false" ht="12.75" hidden="false" customHeight="false" outlineLevel="0" collapsed="false">
      <c r="B659" s="172"/>
      <c r="C659" s="172"/>
      <c r="D659" s="172"/>
      <c r="G659" s="173"/>
    </row>
    <row r="660" customFormat="false" ht="12.75" hidden="false" customHeight="false" outlineLevel="0" collapsed="false">
      <c r="B660" s="172"/>
      <c r="C660" s="172"/>
      <c r="D660" s="172"/>
      <c r="G660" s="173"/>
    </row>
    <row r="661" customFormat="false" ht="12.75" hidden="false" customHeight="false" outlineLevel="0" collapsed="false">
      <c r="B661" s="172"/>
      <c r="C661" s="172"/>
      <c r="D661" s="172"/>
      <c r="G661" s="173"/>
    </row>
    <row r="662" customFormat="false" ht="12.75" hidden="false" customHeight="false" outlineLevel="0" collapsed="false">
      <c r="B662" s="172"/>
      <c r="C662" s="172"/>
      <c r="D662" s="172"/>
      <c r="G662" s="173"/>
    </row>
    <row r="663" customFormat="false" ht="12.75" hidden="false" customHeight="false" outlineLevel="0" collapsed="false">
      <c r="B663" s="172"/>
      <c r="C663" s="172"/>
      <c r="D663" s="172"/>
      <c r="G663" s="173"/>
    </row>
    <row r="664" customFormat="false" ht="12.75" hidden="false" customHeight="false" outlineLevel="0" collapsed="false">
      <c r="B664" s="172"/>
      <c r="C664" s="172"/>
      <c r="D664" s="172"/>
      <c r="G664" s="173"/>
    </row>
    <row r="665" customFormat="false" ht="12.75" hidden="false" customHeight="false" outlineLevel="0" collapsed="false">
      <c r="B665" s="172"/>
      <c r="C665" s="172"/>
      <c r="D665" s="172"/>
      <c r="G665" s="173"/>
    </row>
    <row r="666" customFormat="false" ht="12.75" hidden="false" customHeight="false" outlineLevel="0" collapsed="false">
      <c r="B666" s="172"/>
      <c r="C666" s="172"/>
      <c r="D666" s="172"/>
      <c r="G666" s="173"/>
    </row>
    <row r="667" customFormat="false" ht="12.75" hidden="false" customHeight="false" outlineLevel="0" collapsed="false">
      <c r="B667" s="172"/>
      <c r="C667" s="172"/>
      <c r="D667" s="172"/>
      <c r="G667" s="173"/>
    </row>
    <row r="668" customFormat="false" ht="12.75" hidden="false" customHeight="false" outlineLevel="0" collapsed="false">
      <c r="B668" s="172"/>
      <c r="C668" s="172"/>
      <c r="D668" s="172"/>
      <c r="G668" s="173"/>
    </row>
    <row r="669" customFormat="false" ht="12.75" hidden="false" customHeight="false" outlineLevel="0" collapsed="false">
      <c r="B669" s="172"/>
      <c r="C669" s="172"/>
      <c r="D669" s="172"/>
      <c r="G669" s="173"/>
    </row>
    <row r="670" customFormat="false" ht="12.75" hidden="false" customHeight="false" outlineLevel="0" collapsed="false">
      <c r="B670" s="172"/>
      <c r="C670" s="172"/>
      <c r="D670" s="172"/>
      <c r="G670" s="173"/>
    </row>
    <row r="671" customFormat="false" ht="12.75" hidden="false" customHeight="false" outlineLevel="0" collapsed="false">
      <c r="B671" s="172"/>
      <c r="C671" s="172"/>
      <c r="D671" s="172"/>
      <c r="G671" s="173"/>
    </row>
    <row r="672" customFormat="false" ht="12.75" hidden="false" customHeight="false" outlineLevel="0" collapsed="false">
      <c r="B672" s="172"/>
      <c r="C672" s="172"/>
      <c r="D672" s="172"/>
      <c r="G672" s="173"/>
    </row>
    <row r="673" customFormat="false" ht="12.75" hidden="false" customHeight="false" outlineLevel="0" collapsed="false">
      <c r="B673" s="172"/>
      <c r="C673" s="172"/>
      <c r="D673" s="172"/>
      <c r="G673" s="173"/>
    </row>
    <row r="674" customFormat="false" ht="12.75" hidden="false" customHeight="false" outlineLevel="0" collapsed="false">
      <c r="B674" s="172"/>
      <c r="C674" s="172"/>
      <c r="D674" s="172"/>
      <c r="G674" s="173"/>
    </row>
    <row r="675" customFormat="false" ht="12.75" hidden="false" customHeight="false" outlineLevel="0" collapsed="false">
      <c r="B675" s="172"/>
      <c r="C675" s="172"/>
      <c r="D675" s="172"/>
      <c r="G675" s="173"/>
    </row>
    <row r="676" customFormat="false" ht="12.75" hidden="false" customHeight="false" outlineLevel="0" collapsed="false">
      <c r="B676" s="172"/>
      <c r="C676" s="172"/>
      <c r="D676" s="172"/>
      <c r="G676" s="173"/>
    </row>
    <row r="677" customFormat="false" ht="12.75" hidden="false" customHeight="false" outlineLevel="0" collapsed="false">
      <c r="B677" s="172"/>
      <c r="C677" s="172"/>
      <c r="D677" s="172"/>
      <c r="G677" s="173"/>
    </row>
    <row r="678" customFormat="false" ht="12.75" hidden="false" customHeight="false" outlineLevel="0" collapsed="false">
      <c r="B678" s="172"/>
      <c r="C678" s="172"/>
      <c r="D678" s="172"/>
      <c r="G678" s="173"/>
    </row>
    <row r="679" customFormat="false" ht="12.75" hidden="false" customHeight="false" outlineLevel="0" collapsed="false">
      <c r="B679" s="172"/>
      <c r="C679" s="172"/>
      <c r="D679" s="172"/>
      <c r="G679" s="173"/>
    </row>
    <row r="680" customFormat="false" ht="12.75" hidden="false" customHeight="false" outlineLevel="0" collapsed="false">
      <c r="B680" s="172"/>
      <c r="C680" s="172"/>
      <c r="D680" s="172"/>
      <c r="G680" s="173"/>
    </row>
    <row r="681" customFormat="false" ht="12.75" hidden="false" customHeight="false" outlineLevel="0" collapsed="false">
      <c r="B681" s="172"/>
      <c r="C681" s="172"/>
      <c r="D681" s="172"/>
      <c r="G681" s="173"/>
    </row>
    <row r="682" customFormat="false" ht="12.75" hidden="false" customHeight="false" outlineLevel="0" collapsed="false">
      <c r="B682" s="172"/>
      <c r="C682" s="172"/>
      <c r="D682" s="172"/>
      <c r="G682" s="173"/>
    </row>
    <row r="683" customFormat="false" ht="12.75" hidden="false" customHeight="false" outlineLevel="0" collapsed="false">
      <c r="B683" s="172"/>
      <c r="C683" s="172"/>
      <c r="D683" s="172"/>
      <c r="G683" s="173"/>
    </row>
    <row r="684" customFormat="false" ht="12.75" hidden="false" customHeight="false" outlineLevel="0" collapsed="false">
      <c r="B684" s="172"/>
      <c r="C684" s="172"/>
      <c r="D684" s="172"/>
      <c r="G684" s="173"/>
    </row>
    <row r="685" customFormat="false" ht="12.75" hidden="false" customHeight="false" outlineLevel="0" collapsed="false">
      <c r="B685" s="172"/>
      <c r="C685" s="172"/>
      <c r="D685" s="172"/>
      <c r="G685" s="173"/>
    </row>
    <row r="686" customFormat="false" ht="12.75" hidden="false" customHeight="false" outlineLevel="0" collapsed="false">
      <c r="B686" s="172"/>
      <c r="C686" s="172"/>
      <c r="D686" s="172"/>
      <c r="G686" s="173"/>
    </row>
    <row r="687" customFormat="false" ht="12.75" hidden="false" customHeight="false" outlineLevel="0" collapsed="false">
      <c r="B687" s="172"/>
      <c r="C687" s="172"/>
      <c r="D687" s="172"/>
      <c r="G687" s="173"/>
    </row>
    <row r="688" customFormat="false" ht="12.75" hidden="false" customHeight="false" outlineLevel="0" collapsed="false">
      <c r="B688" s="172"/>
      <c r="C688" s="172"/>
      <c r="D688" s="172"/>
      <c r="G688" s="173"/>
    </row>
    <row r="689" customFormat="false" ht="12.75" hidden="false" customHeight="false" outlineLevel="0" collapsed="false">
      <c r="B689" s="172"/>
      <c r="C689" s="172"/>
      <c r="D689" s="172"/>
      <c r="G689" s="173"/>
    </row>
    <row r="690" customFormat="false" ht="12.75" hidden="false" customHeight="false" outlineLevel="0" collapsed="false">
      <c r="B690" s="172"/>
      <c r="C690" s="172"/>
      <c r="D690" s="172"/>
      <c r="G690" s="173"/>
    </row>
    <row r="691" customFormat="false" ht="12.75" hidden="false" customHeight="false" outlineLevel="0" collapsed="false">
      <c r="B691" s="172"/>
      <c r="C691" s="172"/>
      <c r="D691" s="172"/>
      <c r="G691" s="173"/>
    </row>
    <row r="692" customFormat="false" ht="12.75" hidden="false" customHeight="false" outlineLevel="0" collapsed="false">
      <c r="B692" s="172"/>
      <c r="C692" s="172"/>
      <c r="D692" s="172"/>
      <c r="G692" s="173"/>
    </row>
    <row r="693" customFormat="false" ht="12.75" hidden="false" customHeight="false" outlineLevel="0" collapsed="false">
      <c r="B693" s="172"/>
      <c r="C693" s="172"/>
      <c r="D693" s="172"/>
      <c r="G693" s="173"/>
    </row>
    <row r="694" customFormat="false" ht="12.75" hidden="false" customHeight="false" outlineLevel="0" collapsed="false">
      <c r="B694" s="172"/>
      <c r="C694" s="172"/>
      <c r="D694" s="172"/>
      <c r="G694" s="173"/>
    </row>
    <row r="695" customFormat="false" ht="12.75" hidden="false" customHeight="false" outlineLevel="0" collapsed="false">
      <c r="B695" s="172"/>
      <c r="C695" s="172"/>
      <c r="D695" s="172"/>
      <c r="G695" s="173"/>
    </row>
    <row r="696" customFormat="false" ht="12.75" hidden="false" customHeight="false" outlineLevel="0" collapsed="false">
      <c r="B696" s="172"/>
      <c r="C696" s="172"/>
      <c r="D696" s="172"/>
      <c r="G696" s="173"/>
    </row>
    <row r="697" customFormat="false" ht="12.75" hidden="false" customHeight="false" outlineLevel="0" collapsed="false">
      <c r="B697" s="172"/>
      <c r="C697" s="172"/>
      <c r="D697" s="172"/>
      <c r="G697" s="173"/>
    </row>
    <row r="698" customFormat="false" ht="12.75" hidden="false" customHeight="false" outlineLevel="0" collapsed="false">
      <c r="B698" s="172"/>
      <c r="C698" s="172"/>
      <c r="D698" s="172"/>
      <c r="G698" s="173"/>
    </row>
    <row r="699" customFormat="false" ht="12.75" hidden="false" customHeight="false" outlineLevel="0" collapsed="false">
      <c r="B699" s="172"/>
      <c r="C699" s="172"/>
      <c r="D699" s="172"/>
      <c r="G699" s="173"/>
    </row>
    <row r="700" customFormat="false" ht="12.75" hidden="false" customHeight="false" outlineLevel="0" collapsed="false">
      <c r="B700" s="172"/>
      <c r="C700" s="172"/>
      <c r="D700" s="172"/>
      <c r="G700" s="173"/>
    </row>
    <row r="701" customFormat="false" ht="12.75" hidden="false" customHeight="false" outlineLevel="0" collapsed="false">
      <c r="B701" s="172"/>
      <c r="C701" s="172"/>
      <c r="D701" s="172"/>
      <c r="G701" s="173"/>
    </row>
    <row r="702" customFormat="false" ht="12.75" hidden="false" customHeight="false" outlineLevel="0" collapsed="false">
      <c r="B702" s="172"/>
      <c r="C702" s="172"/>
      <c r="D702" s="172"/>
      <c r="G702" s="173"/>
    </row>
    <row r="703" customFormat="false" ht="12.75" hidden="false" customHeight="false" outlineLevel="0" collapsed="false">
      <c r="B703" s="172"/>
      <c r="C703" s="172"/>
      <c r="D703" s="172"/>
      <c r="G703" s="173"/>
    </row>
    <row r="704" customFormat="false" ht="12.75" hidden="false" customHeight="false" outlineLevel="0" collapsed="false">
      <c r="B704" s="172"/>
      <c r="C704" s="172"/>
      <c r="D704" s="172"/>
      <c r="G704" s="173"/>
    </row>
    <row r="705" customFormat="false" ht="12.75" hidden="false" customHeight="false" outlineLevel="0" collapsed="false">
      <c r="B705" s="172"/>
      <c r="C705" s="172"/>
      <c r="D705" s="172"/>
      <c r="G705" s="173"/>
    </row>
    <row r="706" customFormat="false" ht="12.75" hidden="false" customHeight="false" outlineLevel="0" collapsed="false">
      <c r="B706" s="172"/>
      <c r="C706" s="172"/>
      <c r="D706" s="172"/>
      <c r="G706" s="173"/>
    </row>
    <row r="707" customFormat="false" ht="12.75" hidden="false" customHeight="false" outlineLevel="0" collapsed="false">
      <c r="B707" s="172"/>
      <c r="C707" s="172"/>
      <c r="D707" s="172"/>
      <c r="G707" s="173"/>
    </row>
    <row r="708" customFormat="false" ht="12.75" hidden="false" customHeight="false" outlineLevel="0" collapsed="false">
      <c r="B708" s="172"/>
      <c r="C708" s="172"/>
      <c r="D708" s="172"/>
      <c r="G708" s="173"/>
    </row>
    <row r="709" customFormat="false" ht="12.75" hidden="false" customHeight="false" outlineLevel="0" collapsed="false">
      <c r="B709" s="172"/>
      <c r="C709" s="172"/>
      <c r="D709" s="172"/>
      <c r="G709" s="173"/>
    </row>
    <row r="710" customFormat="false" ht="12.75" hidden="false" customHeight="false" outlineLevel="0" collapsed="false">
      <c r="B710" s="172"/>
      <c r="C710" s="172"/>
      <c r="D710" s="172"/>
      <c r="G710" s="173"/>
    </row>
    <row r="711" customFormat="false" ht="12.75" hidden="false" customHeight="false" outlineLevel="0" collapsed="false">
      <c r="B711" s="172"/>
      <c r="C711" s="172"/>
      <c r="D711" s="172"/>
      <c r="G711" s="173"/>
    </row>
    <row r="712" customFormat="false" ht="12.75" hidden="false" customHeight="false" outlineLevel="0" collapsed="false">
      <c r="B712" s="172"/>
      <c r="C712" s="172"/>
      <c r="D712" s="172"/>
      <c r="G712" s="173"/>
    </row>
    <row r="713" customFormat="false" ht="12.75" hidden="false" customHeight="false" outlineLevel="0" collapsed="false">
      <c r="B713" s="172"/>
      <c r="C713" s="172"/>
      <c r="D713" s="172"/>
      <c r="G713" s="173"/>
    </row>
    <row r="714" customFormat="false" ht="12.75" hidden="false" customHeight="false" outlineLevel="0" collapsed="false">
      <c r="B714" s="172"/>
      <c r="C714" s="172"/>
      <c r="D714" s="172"/>
      <c r="G714" s="173"/>
    </row>
    <row r="715" customFormat="false" ht="12.75" hidden="false" customHeight="false" outlineLevel="0" collapsed="false">
      <c r="B715" s="172"/>
      <c r="C715" s="172"/>
      <c r="D715" s="172"/>
      <c r="G715" s="173"/>
    </row>
    <row r="716" customFormat="false" ht="12.75" hidden="false" customHeight="false" outlineLevel="0" collapsed="false">
      <c r="B716" s="172"/>
      <c r="C716" s="172"/>
      <c r="D716" s="172"/>
      <c r="G716" s="173"/>
    </row>
    <row r="717" customFormat="false" ht="12.75" hidden="false" customHeight="false" outlineLevel="0" collapsed="false">
      <c r="B717" s="172"/>
      <c r="C717" s="172"/>
      <c r="D717" s="172"/>
      <c r="G717" s="173"/>
    </row>
    <row r="718" customFormat="false" ht="12.75" hidden="false" customHeight="false" outlineLevel="0" collapsed="false">
      <c r="B718" s="172"/>
      <c r="C718" s="172"/>
      <c r="D718" s="172"/>
      <c r="G718" s="173"/>
    </row>
    <row r="719" customFormat="false" ht="12.75" hidden="false" customHeight="false" outlineLevel="0" collapsed="false">
      <c r="B719" s="172"/>
      <c r="C719" s="172"/>
      <c r="D719" s="172"/>
      <c r="G719" s="173"/>
    </row>
    <row r="720" customFormat="false" ht="12.75" hidden="false" customHeight="false" outlineLevel="0" collapsed="false">
      <c r="B720" s="172"/>
      <c r="C720" s="172"/>
      <c r="D720" s="172"/>
      <c r="G720" s="173"/>
    </row>
    <row r="721" customFormat="false" ht="12.75" hidden="false" customHeight="false" outlineLevel="0" collapsed="false">
      <c r="B721" s="172"/>
      <c r="C721" s="172"/>
      <c r="D721" s="172"/>
      <c r="G721" s="173"/>
    </row>
    <row r="722" customFormat="false" ht="12.75" hidden="false" customHeight="false" outlineLevel="0" collapsed="false">
      <c r="B722" s="172"/>
      <c r="C722" s="172"/>
      <c r="D722" s="172"/>
      <c r="G722" s="173"/>
    </row>
    <row r="723" customFormat="false" ht="12.75" hidden="false" customHeight="false" outlineLevel="0" collapsed="false">
      <c r="B723" s="172"/>
      <c r="C723" s="172"/>
      <c r="D723" s="172"/>
      <c r="G723" s="173"/>
    </row>
    <row r="724" customFormat="false" ht="12.75" hidden="false" customHeight="false" outlineLevel="0" collapsed="false">
      <c r="B724" s="172"/>
      <c r="C724" s="172"/>
      <c r="D724" s="172"/>
      <c r="G724" s="173"/>
    </row>
    <row r="725" customFormat="false" ht="12.75" hidden="false" customHeight="false" outlineLevel="0" collapsed="false">
      <c r="B725" s="172"/>
      <c r="C725" s="172"/>
      <c r="D725" s="172"/>
      <c r="G725" s="173"/>
    </row>
    <row r="726" customFormat="false" ht="12.75" hidden="false" customHeight="false" outlineLevel="0" collapsed="false">
      <c r="B726" s="172"/>
      <c r="C726" s="172"/>
      <c r="D726" s="172"/>
      <c r="G726" s="173"/>
    </row>
    <row r="727" customFormat="false" ht="12.75" hidden="false" customHeight="false" outlineLevel="0" collapsed="false">
      <c r="B727" s="172"/>
      <c r="C727" s="172"/>
      <c r="D727" s="172"/>
      <c r="G727" s="173"/>
    </row>
    <row r="728" customFormat="false" ht="12.75" hidden="false" customHeight="false" outlineLevel="0" collapsed="false">
      <c r="B728" s="172"/>
      <c r="C728" s="172"/>
      <c r="D728" s="172"/>
      <c r="G728" s="173"/>
    </row>
    <row r="729" customFormat="false" ht="12.75" hidden="false" customHeight="false" outlineLevel="0" collapsed="false">
      <c r="B729" s="172"/>
      <c r="C729" s="172"/>
      <c r="D729" s="172"/>
      <c r="G729" s="173"/>
    </row>
    <row r="730" customFormat="false" ht="12.75" hidden="false" customHeight="false" outlineLevel="0" collapsed="false">
      <c r="B730" s="172"/>
      <c r="C730" s="172"/>
      <c r="D730" s="172"/>
      <c r="G730" s="173"/>
    </row>
    <row r="731" customFormat="false" ht="12.75" hidden="false" customHeight="false" outlineLevel="0" collapsed="false">
      <c r="B731" s="172"/>
      <c r="C731" s="172"/>
      <c r="D731" s="172"/>
      <c r="G731" s="173"/>
    </row>
    <row r="732" customFormat="false" ht="12.75" hidden="false" customHeight="false" outlineLevel="0" collapsed="false">
      <c r="B732" s="172"/>
      <c r="C732" s="172"/>
      <c r="D732" s="172"/>
      <c r="G732" s="173"/>
    </row>
    <row r="733" customFormat="false" ht="12.75" hidden="false" customHeight="false" outlineLevel="0" collapsed="false">
      <c r="B733" s="172"/>
      <c r="C733" s="172"/>
      <c r="D733" s="172"/>
      <c r="G733" s="173"/>
    </row>
    <row r="734" customFormat="false" ht="12.75" hidden="false" customHeight="false" outlineLevel="0" collapsed="false">
      <c r="B734" s="172"/>
      <c r="C734" s="172"/>
      <c r="D734" s="172"/>
      <c r="G734" s="173"/>
    </row>
    <row r="735" customFormat="false" ht="12.75" hidden="false" customHeight="false" outlineLevel="0" collapsed="false">
      <c r="B735" s="172"/>
      <c r="C735" s="172"/>
      <c r="D735" s="172"/>
      <c r="G735" s="173"/>
    </row>
    <row r="736" customFormat="false" ht="12.75" hidden="false" customHeight="false" outlineLevel="0" collapsed="false">
      <c r="B736" s="172"/>
      <c r="C736" s="172"/>
      <c r="D736" s="172"/>
      <c r="G736" s="173"/>
    </row>
    <row r="737" customFormat="false" ht="12.75" hidden="false" customHeight="false" outlineLevel="0" collapsed="false">
      <c r="B737" s="172"/>
      <c r="C737" s="172"/>
      <c r="D737" s="172"/>
      <c r="G737" s="173"/>
    </row>
    <row r="738" customFormat="false" ht="12.75" hidden="false" customHeight="false" outlineLevel="0" collapsed="false">
      <c r="B738" s="172"/>
      <c r="C738" s="172"/>
      <c r="D738" s="172"/>
      <c r="G738" s="173"/>
    </row>
    <row r="739" customFormat="false" ht="12.75" hidden="false" customHeight="false" outlineLevel="0" collapsed="false">
      <c r="B739" s="172"/>
      <c r="C739" s="172"/>
      <c r="D739" s="172"/>
      <c r="G739" s="173"/>
    </row>
    <row r="740" customFormat="false" ht="12.75" hidden="false" customHeight="false" outlineLevel="0" collapsed="false">
      <c r="B740" s="172"/>
      <c r="C740" s="172"/>
      <c r="D740" s="172"/>
      <c r="G740" s="173"/>
    </row>
    <row r="741" customFormat="false" ht="12.75" hidden="false" customHeight="false" outlineLevel="0" collapsed="false">
      <c r="B741" s="172"/>
      <c r="C741" s="172"/>
      <c r="D741" s="172"/>
      <c r="G741" s="173"/>
    </row>
    <row r="742" customFormat="false" ht="12.75" hidden="false" customHeight="false" outlineLevel="0" collapsed="false">
      <c r="B742" s="172"/>
      <c r="C742" s="172"/>
      <c r="D742" s="172"/>
      <c r="G742" s="173"/>
    </row>
    <row r="743" customFormat="false" ht="12.75" hidden="false" customHeight="false" outlineLevel="0" collapsed="false">
      <c r="B743" s="172"/>
      <c r="C743" s="172"/>
      <c r="D743" s="172"/>
      <c r="G743" s="173"/>
    </row>
    <row r="744" customFormat="false" ht="12.75" hidden="false" customHeight="false" outlineLevel="0" collapsed="false">
      <c r="B744" s="172"/>
      <c r="C744" s="172"/>
      <c r="D744" s="172"/>
      <c r="G744" s="173"/>
    </row>
    <row r="745" customFormat="false" ht="12.75" hidden="false" customHeight="false" outlineLevel="0" collapsed="false">
      <c r="B745" s="172"/>
      <c r="C745" s="172"/>
      <c r="D745" s="172"/>
      <c r="G745" s="173"/>
    </row>
    <row r="746" customFormat="false" ht="12.75" hidden="false" customHeight="false" outlineLevel="0" collapsed="false">
      <c r="B746" s="172"/>
      <c r="C746" s="172"/>
      <c r="D746" s="172"/>
      <c r="G746" s="173"/>
    </row>
    <row r="747" customFormat="false" ht="12.75" hidden="false" customHeight="false" outlineLevel="0" collapsed="false">
      <c r="B747" s="172"/>
      <c r="C747" s="172"/>
      <c r="D747" s="172"/>
      <c r="G747" s="173"/>
    </row>
    <row r="748" customFormat="false" ht="12.75" hidden="false" customHeight="false" outlineLevel="0" collapsed="false">
      <c r="B748" s="172"/>
      <c r="C748" s="172"/>
      <c r="D748" s="172"/>
      <c r="G748" s="173"/>
    </row>
    <row r="749" customFormat="false" ht="12.75" hidden="false" customHeight="false" outlineLevel="0" collapsed="false">
      <c r="B749" s="172"/>
      <c r="C749" s="172"/>
      <c r="D749" s="172"/>
      <c r="G749" s="173"/>
    </row>
    <row r="750" customFormat="false" ht="12.75" hidden="false" customHeight="false" outlineLevel="0" collapsed="false">
      <c r="B750" s="172"/>
      <c r="C750" s="172"/>
      <c r="D750" s="172"/>
      <c r="G750" s="173"/>
    </row>
    <row r="751" customFormat="false" ht="12.75" hidden="false" customHeight="false" outlineLevel="0" collapsed="false">
      <c r="B751" s="172"/>
      <c r="C751" s="172"/>
      <c r="D751" s="172"/>
      <c r="G751" s="173"/>
    </row>
    <row r="752" customFormat="false" ht="12.75" hidden="false" customHeight="false" outlineLevel="0" collapsed="false">
      <c r="B752" s="172"/>
      <c r="C752" s="172"/>
      <c r="D752" s="172"/>
      <c r="G752" s="173"/>
    </row>
    <row r="753" customFormat="false" ht="12.75" hidden="false" customHeight="false" outlineLevel="0" collapsed="false">
      <c r="B753" s="172"/>
      <c r="C753" s="172"/>
      <c r="D753" s="172"/>
      <c r="G753" s="173"/>
    </row>
    <row r="754" customFormat="false" ht="12.75" hidden="false" customHeight="false" outlineLevel="0" collapsed="false">
      <c r="B754" s="172"/>
      <c r="C754" s="172"/>
      <c r="D754" s="172"/>
      <c r="G754" s="173"/>
    </row>
    <row r="755" customFormat="false" ht="12.75" hidden="false" customHeight="false" outlineLevel="0" collapsed="false">
      <c r="B755" s="172"/>
      <c r="C755" s="172"/>
      <c r="D755" s="172"/>
      <c r="G755" s="173"/>
    </row>
    <row r="756" customFormat="false" ht="12.75" hidden="false" customHeight="false" outlineLevel="0" collapsed="false">
      <c r="B756" s="172"/>
      <c r="C756" s="172"/>
      <c r="D756" s="172"/>
      <c r="G756" s="173"/>
    </row>
    <row r="757" customFormat="false" ht="12.75" hidden="false" customHeight="false" outlineLevel="0" collapsed="false">
      <c r="B757" s="172"/>
      <c r="C757" s="172"/>
      <c r="D757" s="172"/>
      <c r="G757" s="173"/>
    </row>
    <row r="758" customFormat="false" ht="12.75" hidden="false" customHeight="false" outlineLevel="0" collapsed="false">
      <c r="B758" s="172"/>
      <c r="C758" s="172"/>
      <c r="D758" s="172"/>
      <c r="G758" s="173"/>
    </row>
    <row r="759" customFormat="false" ht="12.75" hidden="false" customHeight="false" outlineLevel="0" collapsed="false">
      <c r="B759" s="172"/>
      <c r="C759" s="172"/>
      <c r="D759" s="172"/>
      <c r="G759" s="173"/>
    </row>
    <row r="760" customFormat="false" ht="12.75" hidden="false" customHeight="false" outlineLevel="0" collapsed="false">
      <c r="B760" s="172"/>
      <c r="C760" s="172"/>
      <c r="D760" s="172"/>
      <c r="G760" s="173"/>
    </row>
    <row r="761" customFormat="false" ht="12.75" hidden="false" customHeight="false" outlineLevel="0" collapsed="false">
      <c r="B761" s="172"/>
      <c r="C761" s="172"/>
      <c r="D761" s="172"/>
      <c r="G761" s="173"/>
    </row>
    <row r="762" customFormat="false" ht="12.75" hidden="false" customHeight="false" outlineLevel="0" collapsed="false">
      <c r="B762" s="172"/>
      <c r="C762" s="172"/>
      <c r="D762" s="172"/>
      <c r="G762" s="173"/>
    </row>
    <row r="763" customFormat="false" ht="12.75" hidden="false" customHeight="false" outlineLevel="0" collapsed="false">
      <c r="B763" s="172"/>
      <c r="C763" s="172"/>
      <c r="D763" s="172"/>
      <c r="G763" s="173"/>
    </row>
    <row r="764" customFormat="false" ht="12.75" hidden="false" customHeight="false" outlineLevel="0" collapsed="false">
      <c r="B764" s="172"/>
      <c r="C764" s="172"/>
      <c r="D764" s="172"/>
      <c r="G764" s="173"/>
    </row>
    <row r="765" customFormat="false" ht="12.75" hidden="false" customHeight="false" outlineLevel="0" collapsed="false">
      <c r="B765" s="172"/>
      <c r="C765" s="172"/>
      <c r="D765" s="172"/>
      <c r="G765" s="173"/>
    </row>
    <row r="766" customFormat="false" ht="12.75" hidden="false" customHeight="false" outlineLevel="0" collapsed="false">
      <c r="B766" s="172"/>
      <c r="C766" s="172"/>
      <c r="D766" s="172"/>
      <c r="G766" s="173"/>
    </row>
    <row r="767" customFormat="false" ht="12.75" hidden="false" customHeight="false" outlineLevel="0" collapsed="false">
      <c r="B767" s="172"/>
      <c r="C767" s="172"/>
      <c r="D767" s="172"/>
      <c r="G767" s="173"/>
    </row>
    <row r="768" customFormat="false" ht="12.75" hidden="false" customHeight="false" outlineLevel="0" collapsed="false">
      <c r="B768" s="172"/>
      <c r="C768" s="172"/>
      <c r="D768" s="172"/>
      <c r="G768" s="173"/>
    </row>
    <row r="769" customFormat="false" ht="12.75" hidden="false" customHeight="false" outlineLevel="0" collapsed="false">
      <c r="B769" s="172"/>
      <c r="C769" s="172"/>
      <c r="D769" s="172"/>
      <c r="G769" s="173"/>
    </row>
    <row r="770" customFormat="false" ht="12.75" hidden="false" customHeight="false" outlineLevel="0" collapsed="false">
      <c r="B770" s="172"/>
      <c r="C770" s="172"/>
      <c r="D770" s="172"/>
      <c r="G770" s="173"/>
    </row>
    <row r="771" customFormat="false" ht="12.75" hidden="false" customHeight="false" outlineLevel="0" collapsed="false">
      <c r="B771" s="172"/>
      <c r="C771" s="172"/>
      <c r="D771" s="172"/>
      <c r="G771" s="173"/>
    </row>
    <row r="772" customFormat="false" ht="12.75" hidden="false" customHeight="false" outlineLevel="0" collapsed="false">
      <c r="B772" s="172"/>
      <c r="C772" s="172"/>
      <c r="D772" s="172"/>
      <c r="G772" s="173"/>
    </row>
    <row r="773" customFormat="false" ht="12.75" hidden="false" customHeight="false" outlineLevel="0" collapsed="false">
      <c r="B773" s="172"/>
      <c r="C773" s="172"/>
      <c r="D773" s="172"/>
      <c r="G773" s="173"/>
    </row>
    <row r="774" customFormat="false" ht="12.75" hidden="false" customHeight="false" outlineLevel="0" collapsed="false">
      <c r="B774" s="172"/>
      <c r="C774" s="172"/>
      <c r="D774" s="172"/>
      <c r="G774" s="173"/>
    </row>
    <row r="775" customFormat="false" ht="12.75" hidden="false" customHeight="false" outlineLevel="0" collapsed="false">
      <c r="B775" s="172"/>
      <c r="C775" s="172"/>
      <c r="D775" s="172"/>
      <c r="G775" s="173"/>
    </row>
    <row r="776" customFormat="false" ht="12.75" hidden="false" customHeight="false" outlineLevel="0" collapsed="false">
      <c r="B776" s="172"/>
      <c r="C776" s="172"/>
      <c r="D776" s="172"/>
      <c r="G776" s="173"/>
    </row>
    <row r="777" customFormat="false" ht="12.75" hidden="false" customHeight="false" outlineLevel="0" collapsed="false">
      <c r="B777" s="172"/>
      <c r="C777" s="172"/>
      <c r="D777" s="172"/>
      <c r="G777" s="173"/>
    </row>
    <row r="778" customFormat="false" ht="12.75" hidden="false" customHeight="false" outlineLevel="0" collapsed="false">
      <c r="B778" s="172"/>
      <c r="C778" s="172"/>
      <c r="D778" s="172"/>
      <c r="G778" s="173"/>
    </row>
    <row r="779" customFormat="false" ht="12.75" hidden="false" customHeight="false" outlineLevel="0" collapsed="false">
      <c r="B779" s="172"/>
      <c r="C779" s="172"/>
      <c r="D779" s="172"/>
      <c r="G779" s="173"/>
    </row>
    <row r="780" customFormat="false" ht="12.75" hidden="false" customHeight="false" outlineLevel="0" collapsed="false">
      <c r="B780" s="172"/>
      <c r="C780" s="172"/>
      <c r="D780" s="172"/>
      <c r="G780" s="173"/>
    </row>
    <row r="781" customFormat="false" ht="12.75" hidden="false" customHeight="false" outlineLevel="0" collapsed="false">
      <c r="B781" s="172"/>
      <c r="C781" s="172"/>
      <c r="D781" s="172"/>
      <c r="G781" s="173"/>
    </row>
    <row r="782" customFormat="false" ht="12.75" hidden="false" customHeight="false" outlineLevel="0" collapsed="false">
      <c r="B782" s="172"/>
      <c r="C782" s="172"/>
      <c r="D782" s="172"/>
      <c r="G782" s="173"/>
    </row>
    <row r="783" customFormat="false" ht="12.75" hidden="false" customHeight="false" outlineLevel="0" collapsed="false">
      <c r="B783" s="172"/>
      <c r="C783" s="172"/>
      <c r="D783" s="172"/>
      <c r="G783" s="173"/>
    </row>
    <row r="784" customFormat="false" ht="12.75" hidden="false" customHeight="false" outlineLevel="0" collapsed="false">
      <c r="B784" s="172"/>
      <c r="C784" s="172"/>
      <c r="D784" s="172"/>
      <c r="G784" s="173"/>
    </row>
    <row r="785" customFormat="false" ht="12.75" hidden="false" customHeight="false" outlineLevel="0" collapsed="false">
      <c r="B785" s="172"/>
      <c r="C785" s="172"/>
      <c r="D785" s="172"/>
      <c r="G785" s="173"/>
    </row>
    <row r="786" customFormat="false" ht="12.75" hidden="false" customHeight="false" outlineLevel="0" collapsed="false">
      <c r="B786" s="172"/>
      <c r="C786" s="172"/>
      <c r="D786" s="172"/>
      <c r="G786" s="173"/>
    </row>
    <row r="787" customFormat="false" ht="12.75" hidden="false" customHeight="false" outlineLevel="0" collapsed="false">
      <c r="B787" s="172"/>
      <c r="C787" s="172"/>
      <c r="D787" s="172"/>
      <c r="G787" s="173"/>
    </row>
    <row r="788" customFormat="false" ht="12.75" hidden="false" customHeight="false" outlineLevel="0" collapsed="false">
      <c r="B788" s="172"/>
      <c r="C788" s="172"/>
      <c r="D788" s="172"/>
      <c r="G788" s="173"/>
    </row>
    <row r="789" customFormat="false" ht="12.75" hidden="false" customHeight="false" outlineLevel="0" collapsed="false">
      <c r="B789" s="172"/>
      <c r="C789" s="172"/>
      <c r="D789" s="172"/>
      <c r="G789" s="173"/>
    </row>
    <row r="790" customFormat="false" ht="12.75" hidden="false" customHeight="false" outlineLevel="0" collapsed="false">
      <c r="B790" s="172"/>
      <c r="C790" s="172"/>
      <c r="D790" s="172"/>
      <c r="G790" s="173"/>
    </row>
    <row r="791" customFormat="false" ht="12.75" hidden="false" customHeight="false" outlineLevel="0" collapsed="false">
      <c r="B791" s="172"/>
      <c r="C791" s="172"/>
      <c r="D791" s="172"/>
      <c r="G791" s="173"/>
    </row>
    <row r="792" customFormat="false" ht="12.75" hidden="false" customHeight="false" outlineLevel="0" collapsed="false">
      <c r="B792" s="172"/>
      <c r="C792" s="172"/>
      <c r="D792" s="172"/>
      <c r="G792" s="173"/>
    </row>
    <row r="793" customFormat="false" ht="12.75" hidden="false" customHeight="false" outlineLevel="0" collapsed="false">
      <c r="B793" s="172"/>
      <c r="C793" s="172"/>
      <c r="D793" s="172"/>
      <c r="G793" s="173"/>
    </row>
    <row r="794" customFormat="false" ht="12.75" hidden="false" customHeight="false" outlineLevel="0" collapsed="false">
      <c r="B794" s="172"/>
      <c r="C794" s="172"/>
      <c r="D794" s="172"/>
      <c r="G794" s="173"/>
    </row>
    <row r="795" customFormat="false" ht="12.75" hidden="false" customHeight="false" outlineLevel="0" collapsed="false">
      <c r="B795" s="172"/>
      <c r="C795" s="172"/>
      <c r="D795" s="172"/>
      <c r="G795" s="173"/>
    </row>
    <row r="796" customFormat="false" ht="12.75" hidden="false" customHeight="false" outlineLevel="0" collapsed="false">
      <c r="B796" s="172"/>
      <c r="C796" s="172"/>
      <c r="D796" s="172"/>
      <c r="G796" s="173"/>
    </row>
    <row r="797" customFormat="false" ht="12.75" hidden="false" customHeight="false" outlineLevel="0" collapsed="false">
      <c r="B797" s="172"/>
      <c r="C797" s="172"/>
      <c r="D797" s="172"/>
      <c r="G797" s="173"/>
    </row>
    <row r="798" customFormat="false" ht="12.75" hidden="false" customHeight="false" outlineLevel="0" collapsed="false">
      <c r="B798" s="172"/>
      <c r="C798" s="172"/>
      <c r="D798" s="172"/>
      <c r="G798" s="173"/>
    </row>
    <row r="799" customFormat="false" ht="12.75" hidden="false" customHeight="false" outlineLevel="0" collapsed="false">
      <c r="B799" s="172"/>
      <c r="C799" s="172"/>
      <c r="D799" s="172"/>
      <c r="G799" s="173"/>
    </row>
    <row r="800" customFormat="false" ht="12.75" hidden="false" customHeight="false" outlineLevel="0" collapsed="false">
      <c r="B800" s="172"/>
      <c r="C800" s="172"/>
      <c r="D800" s="172"/>
      <c r="G800" s="173"/>
    </row>
    <row r="801" customFormat="false" ht="12.75" hidden="false" customHeight="false" outlineLevel="0" collapsed="false">
      <c r="B801" s="172"/>
      <c r="C801" s="172"/>
      <c r="D801" s="172"/>
      <c r="G801" s="173"/>
    </row>
    <row r="802" customFormat="false" ht="12.75" hidden="false" customHeight="false" outlineLevel="0" collapsed="false">
      <c r="B802" s="172"/>
      <c r="C802" s="172"/>
      <c r="D802" s="172"/>
      <c r="G802" s="173"/>
    </row>
    <row r="803" customFormat="false" ht="12.75" hidden="false" customHeight="false" outlineLevel="0" collapsed="false">
      <c r="B803" s="172"/>
      <c r="C803" s="172"/>
      <c r="D803" s="172"/>
      <c r="G803" s="173"/>
    </row>
    <row r="804" customFormat="false" ht="12.75" hidden="false" customHeight="false" outlineLevel="0" collapsed="false">
      <c r="B804" s="172"/>
      <c r="C804" s="172"/>
      <c r="D804" s="172"/>
      <c r="G804" s="173"/>
    </row>
    <row r="805" customFormat="false" ht="12.75" hidden="false" customHeight="false" outlineLevel="0" collapsed="false">
      <c r="B805" s="172"/>
      <c r="C805" s="172"/>
      <c r="D805" s="172"/>
      <c r="G805" s="173"/>
    </row>
    <row r="806" customFormat="false" ht="12.75" hidden="false" customHeight="false" outlineLevel="0" collapsed="false">
      <c r="B806" s="172"/>
      <c r="C806" s="172"/>
      <c r="D806" s="172"/>
      <c r="G806" s="173"/>
    </row>
    <row r="807" customFormat="false" ht="12.75" hidden="false" customHeight="false" outlineLevel="0" collapsed="false">
      <c r="B807" s="172"/>
      <c r="C807" s="172"/>
      <c r="D807" s="172"/>
      <c r="G807" s="173"/>
    </row>
    <row r="808" customFormat="false" ht="12.75" hidden="false" customHeight="false" outlineLevel="0" collapsed="false">
      <c r="B808" s="172"/>
      <c r="C808" s="172"/>
      <c r="D808" s="172"/>
      <c r="G808" s="173"/>
    </row>
    <row r="809" customFormat="false" ht="12.75" hidden="false" customHeight="false" outlineLevel="0" collapsed="false">
      <c r="B809" s="172"/>
      <c r="C809" s="172"/>
      <c r="D809" s="172"/>
      <c r="G809" s="173"/>
    </row>
    <row r="810" customFormat="false" ht="12.75" hidden="false" customHeight="false" outlineLevel="0" collapsed="false">
      <c r="B810" s="172"/>
      <c r="C810" s="172"/>
      <c r="D810" s="172"/>
      <c r="G810" s="173"/>
    </row>
    <row r="811" customFormat="false" ht="12.75" hidden="false" customHeight="false" outlineLevel="0" collapsed="false">
      <c r="B811" s="172"/>
      <c r="C811" s="172"/>
      <c r="D811" s="172"/>
      <c r="G811" s="173"/>
    </row>
    <row r="812" customFormat="false" ht="12.75" hidden="false" customHeight="false" outlineLevel="0" collapsed="false">
      <c r="B812" s="172"/>
      <c r="C812" s="172"/>
      <c r="D812" s="172"/>
      <c r="G812" s="173"/>
    </row>
    <row r="813" customFormat="false" ht="12.75" hidden="false" customHeight="false" outlineLevel="0" collapsed="false">
      <c r="B813" s="172"/>
      <c r="C813" s="172"/>
      <c r="D813" s="172"/>
      <c r="G813" s="173"/>
    </row>
    <row r="814" customFormat="false" ht="12.75" hidden="false" customHeight="false" outlineLevel="0" collapsed="false">
      <c r="B814" s="172"/>
      <c r="C814" s="172"/>
      <c r="D814" s="172"/>
      <c r="G814" s="173"/>
    </row>
    <row r="815" customFormat="false" ht="12.75" hidden="false" customHeight="false" outlineLevel="0" collapsed="false">
      <c r="B815" s="172"/>
      <c r="C815" s="172"/>
      <c r="D815" s="172"/>
      <c r="G815" s="173"/>
    </row>
    <row r="816" customFormat="false" ht="12.75" hidden="false" customHeight="false" outlineLevel="0" collapsed="false">
      <c r="B816" s="172"/>
      <c r="C816" s="172"/>
      <c r="D816" s="172"/>
      <c r="G816" s="173"/>
    </row>
    <row r="817" customFormat="false" ht="12.75" hidden="false" customHeight="false" outlineLevel="0" collapsed="false">
      <c r="B817" s="172"/>
      <c r="C817" s="172"/>
      <c r="D817" s="172"/>
      <c r="G817" s="173"/>
    </row>
    <row r="818" customFormat="false" ht="12.75" hidden="false" customHeight="false" outlineLevel="0" collapsed="false">
      <c r="B818" s="172"/>
      <c r="C818" s="172"/>
      <c r="D818" s="172"/>
      <c r="G818" s="173"/>
    </row>
    <row r="819" customFormat="false" ht="12.75" hidden="false" customHeight="false" outlineLevel="0" collapsed="false">
      <c r="B819" s="172"/>
      <c r="C819" s="172"/>
      <c r="D819" s="172"/>
      <c r="G819" s="173"/>
    </row>
    <row r="820" customFormat="false" ht="12.75" hidden="false" customHeight="false" outlineLevel="0" collapsed="false">
      <c r="B820" s="172"/>
      <c r="C820" s="172"/>
      <c r="D820" s="172"/>
      <c r="G820" s="173"/>
    </row>
    <row r="821" customFormat="false" ht="12.75" hidden="false" customHeight="false" outlineLevel="0" collapsed="false">
      <c r="B821" s="172"/>
      <c r="C821" s="172"/>
      <c r="D821" s="172"/>
      <c r="G821" s="173"/>
    </row>
    <row r="822" customFormat="false" ht="12.75" hidden="false" customHeight="false" outlineLevel="0" collapsed="false">
      <c r="B822" s="172"/>
      <c r="C822" s="172"/>
      <c r="D822" s="172"/>
      <c r="G822" s="173"/>
    </row>
    <row r="823" customFormat="false" ht="12.75" hidden="false" customHeight="false" outlineLevel="0" collapsed="false">
      <c r="B823" s="172"/>
      <c r="C823" s="172"/>
      <c r="D823" s="172"/>
      <c r="G823" s="173"/>
    </row>
    <row r="824" customFormat="false" ht="12.75" hidden="false" customHeight="false" outlineLevel="0" collapsed="false">
      <c r="B824" s="172"/>
      <c r="C824" s="172"/>
      <c r="D824" s="172"/>
      <c r="G824" s="173"/>
    </row>
    <row r="825" customFormat="false" ht="12.75" hidden="false" customHeight="false" outlineLevel="0" collapsed="false">
      <c r="B825" s="172"/>
      <c r="C825" s="172"/>
      <c r="D825" s="172"/>
      <c r="G825" s="173"/>
    </row>
    <row r="826" customFormat="false" ht="12.75" hidden="false" customHeight="false" outlineLevel="0" collapsed="false">
      <c r="B826" s="172"/>
      <c r="C826" s="172"/>
      <c r="D826" s="172"/>
      <c r="G826" s="173"/>
    </row>
    <row r="827" customFormat="false" ht="12.75" hidden="false" customHeight="false" outlineLevel="0" collapsed="false">
      <c r="B827" s="172"/>
      <c r="C827" s="172"/>
      <c r="D827" s="172"/>
      <c r="G827" s="173"/>
    </row>
    <row r="828" customFormat="false" ht="12.75" hidden="false" customHeight="false" outlineLevel="0" collapsed="false">
      <c r="B828" s="172"/>
      <c r="C828" s="172"/>
      <c r="D828" s="172"/>
      <c r="G828" s="173"/>
    </row>
    <row r="829" customFormat="false" ht="12.75" hidden="false" customHeight="false" outlineLevel="0" collapsed="false">
      <c r="B829" s="172"/>
      <c r="C829" s="172"/>
      <c r="D829" s="172"/>
      <c r="G829" s="173"/>
    </row>
    <row r="830" customFormat="false" ht="12.75" hidden="false" customHeight="false" outlineLevel="0" collapsed="false">
      <c r="B830" s="172"/>
      <c r="C830" s="172"/>
      <c r="D830" s="172"/>
      <c r="G830" s="173"/>
    </row>
    <row r="831" customFormat="false" ht="12.75" hidden="false" customHeight="false" outlineLevel="0" collapsed="false">
      <c r="B831" s="172"/>
      <c r="C831" s="172"/>
      <c r="D831" s="172"/>
      <c r="G831" s="173"/>
    </row>
    <row r="832" customFormat="false" ht="12.75" hidden="false" customHeight="false" outlineLevel="0" collapsed="false">
      <c r="B832" s="172"/>
      <c r="C832" s="172"/>
      <c r="D832" s="172"/>
      <c r="G832" s="173"/>
    </row>
    <row r="833" customFormat="false" ht="12.75" hidden="false" customHeight="false" outlineLevel="0" collapsed="false">
      <c r="B833" s="172"/>
      <c r="C833" s="172"/>
      <c r="D833" s="172"/>
      <c r="G833" s="173"/>
    </row>
    <row r="834" customFormat="false" ht="12.75" hidden="false" customHeight="false" outlineLevel="0" collapsed="false">
      <c r="B834" s="172"/>
      <c r="C834" s="172"/>
      <c r="D834" s="172"/>
      <c r="G834" s="173"/>
    </row>
    <row r="835" customFormat="false" ht="12.75" hidden="false" customHeight="false" outlineLevel="0" collapsed="false">
      <c r="B835" s="172"/>
      <c r="C835" s="172"/>
      <c r="D835" s="172"/>
      <c r="G835" s="173"/>
    </row>
    <row r="836" customFormat="false" ht="12.75" hidden="false" customHeight="false" outlineLevel="0" collapsed="false">
      <c r="B836" s="172"/>
      <c r="C836" s="172"/>
      <c r="D836" s="172"/>
      <c r="G836" s="173"/>
    </row>
    <row r="837" customFormat="false" ht="12.75" hidden="false" customHeight="false" outlineLevel="0" collapsed="false">
      <c r="B837" s="172"/>
      <c r="C837" s="172"/>
      <c r="D837" s="172"/>
      <c r="G837" s="173"/>
    </row>
    <row r="838" customFormat="false" ht="12.75" hidden="false" customHeight="false" outlineLevel="0" collapsed="false">
      <c r="B838" s="172"/>
      <c r="C838" s="172"/>
      <c r="D838" s="172"/>
      <c r="G838" s="173"/>
    </row>
    <row r="839" customFormat="false" ht="12.75" hidden="false" customHeight="false" outlineLevel="0" collapsed="false">
      <c r="B839" s="172"/>
      <c r="C839" s="172"/>
      <c r="D839" s="172"/>
      <c r="G839" s="173"/>
    </row>
    <row r="840" customFormat="false" ht="12.75" hidden="false" customHeight="false" outlineLevel="0" collapsed="false">
      <c r="B840" s="172"/>
      <c r="C840" s="172"/>
      <c r="D840" s="172"/>
      <c r="G840" s="173"/>
    </row>
    <row r="841" customFormat="false" ht="12.75" hidden="false" customHeight="false" outlineLevel="0" collapsed="false">
      <c r="B841" s="172"/>
      <c r="C841" s="172"/>
      <c r="D841" s="172"/>
      <c r="G841" s="173"/>
    </row>
    <row r="842" customFormat="false" ht="12.75" hidden="false" customHeight="false" outlineLevel="0" collapsed="false">
      <c r="B842" s="172"/>
      <c r="C842" s="172"/>
      <c r="D842" s="172"/>
      <c r="G842" s="173"/>
    </row>
    <row r="843" customFormat="false" ht="12.75" hidden="false" customHeight="false" outlineLevel="0" collapsed="false">
      <c r="B843" s="172"/>
      <c r="C843" s="172"/>
      <c r="D843" s="172"/>
      <c r="G843" s="173"/>
    </row>
    <row r="844" customFormat="false" ht="12.75" hidden="false" customHeight="false" outlineLevel="0" collapsed="false">
      <c r="B844" s="172"/>
      <c r="C844" s="172"/>
      <c r="D844" s="172"/>
      <c r="G844" s="173"/>
    </row>
    <row r="845" customFormat="false" ht="12.75" hidden="false" customHeight="false" outlineLevel="0" collapsed="false">
      <c r="B845" s="172"/>
      <c r="C845" s="172"/>
      <c r="D845" s="172"/>
      <c r="G845" s="173"/>
    </row>
    <row r="846" customFormat="false" ht="12.75" hidden="false" customHeight="false" outlineLevel="0" collapsed="false">
      <c r="B846" s="172"/>
      <c r="C846" s="172"/>
      <c r="D846" s="172"/>
      <c r="G846" s="173"/>
    </row>
    <row r="847" customFormat="false" ht="12.75" hidden="false" customHeight="false" outlineLevel="0" collapsed="false">
      <c r="B847" s="172"/>
      <c r="C847" s="172"/>
      <c r="D847" s="172"/>
      <c r="G847" s="173"/>
    </row>
    <row r="848" customFormat="false" ht="12.75" hidden="false" customHeight="false" outlineLevel="0" collapsed="false">
      <c r="B848" s="172"/>
      <c r="C848" s="172"/>
      <c r="D848" s="172"/>
      <c r="G848" s="173"/>
    </row>
    <row r="849" customFormat="false" ht="12.75" hidden="false" customHeight="false" outlineLevel="0" collapsed="false">
      <c r="B849" s="172"/>
      <c r="C849" s="172"/>
      <c r="D849" s="172"/>
      <c r="G849" s="173"/>
    </row>
    <row r="850" customFormat="false" ht="12.75" hidden="false" customHeight="false" outlineLevel="0" collapsed="false">
      <c r="B850" s="172"/>
      <c r="C850" s="172"/>
      <c r="D850" s="172"/>
      <c r="G850" s="173"/>
    </row>
    <row r="851" customFormat="false" ht="12.75" hidden="false" customHeight="false" outlineLevel="0" collapsed="false">
      <c r="B851" s="172"/>
      <c r="C851" s="172"/>
      <c r="D851" s="172"/>
      <c r="G851" s="173"/>
    </row>
    <row r="852" customFormat="false" ht="12.75" hidden="false" customHeight="false" outlineLevel="0" collapsed="false">
      <c r="B852" s="172"/>
      <c r="C852" s="172"/>
      <c r="D852" s="172"/>
      <c r="G852" s="173"/>
    </row>
    <row r="853" customFormat="false" ht="12.75" hidden="false" customHeight="false" outlineLevel="0" collapsed="false">
      <c r="B853" s="172"/>
      <c r="C853" s="172"/>
      <c r="D853" s="172"/>
      <c r="G853" s="173"/>
    </row>
    <row r="854" customFormat="false" ht="12.75" hidden="false" customHeight="false" outlineLevel="0" collapsed="false">
      <c r="B854" s="172"/>
      <c r="C854" s="172"/>
      <c r="D854" s="172"/>
      <c r="G854" s="173"/>
    </row>
    <row r="855" customFormat="false" ht="12.75" hidden="false" customHeight="false" outlineLevel="0" collapsed="false">
      <c r="B855" s="172"/>
      <c r="C855" s="172"/>
      <c r="D855" s="172"/>
      <c r="G855" s="173"/>
    </row>
    <row r="856" customFormat="false" ht="12.75" hidden="false" customHeight="false" outlineLevel="0" collapsed="false">
      <c r="B856" s="172"/>
      <c r="C856" s="172"/>
      <c r="D856" s="172"/>
      <c r="G856" s="173"/>
    </row>
    <row r="857" customFormat="false" ht="12.75" hidden="false" customHeight="false" outlineLevel="0" collapsed="false">
      <c r="B857" s="172"/>
      <c r="C857" s="172"/>
      <c r="D857" s="172"/>
      <c r="G857" s="173"/>
    </row>
    <row r="858" customFormat="false" ht="12.75" hidden="false" customHeight="false" outlineLevel="0" collapsed="false">
      <c r="B858" s="172"/>
      <c r="C858" s="172"/>
      <c r="D858" s="172"/>
      <c r="G858" s="173"/>
    </row>
    <row r="859" customFormat="false" ht="12.75" hidden="false" customHeight="false" outlineLevel="0" collapsed="false">
      <c r="B859" s="172"/>
      <c r="C859" s="172"/>
      <c r="D859" s="172"/>
      <c r="G859" s="173"/>
    </row>
    <row r="860" customFormat="false" ht="12.75" hidden="false" customHeight="false" outlineLevel="0" collapsed="false">
      <c r="B860" s="172"/>
      <c r="C860" s="172"/>
      <c r="D860" s="172"/>
      <c r="G860" s="173"/>
    </row>
    <row r="861" customFormat="false" ht="12.75" hidden="false" customHeight="false" outlineLevel="0" collapsed="false">
      <c r="B861" s="172"/>
      <c r="C861" s="172"/>
      <c r="D861" s="172"/>
      <c r="G861" s="173"/>
    </row>
    <row r="862" customFormat="false" ht="12.75" hidden="false" customHeight="false" outlineLevel="0" collapsed="false">
      <c r="B862" s="172"/>
      <c r="C862" s="172"/>
      <c r="D862" s="172"/>
      <c r="G862" s="173"/>
    </row>
    <row r="863" customFormat="false" ht="12.75" hidden="false" customHeight="false" outlineLevel="0" collapsed="false">
      <c r="B863" s="172"/>
      <c r="C863" s="172"/>
      <c r="D863" s="172"/>
      <c r="G863" s="173"/>
    </row>
    <row r="864" customFormat="false" ht="12.75" hidden="false" customHeight="false" outlineLevel="0" collapsed="false">
      <c r="B864" s="172"/>
      <c r="C864" s="172"/>
      <c r="D864" s="172"/>
      <c r="G864" s="173"/>
    </row>
    <row r="865" customFormat="false" ht="12.75" hidden="false" customHeight="false" outlineLevel="0" collapsed="false">
      <c r="B865" s="172"/>
      <c r="C865" s="172"/>
      <c r="D865" s="172"/>
      <c r="G865" s="173"/>
    </row>
    <row r="866" customFormat="false" ht="12.75" hidden="false" customHeight="false" outlineLevel="0" collapsed="false">
      <c r="B866" s="172"/>
      <c r="C866" s="172"/>
      <c r="D866" s="172"/>
      <c r="G866" s="173"/>
    </row>
    <row r="867" customFormat="false" ht="12.75" hidden="false" customHeight="false" outlineLevel="0" collapsed="false">
      <c r="B867" s="172"/>
      <c r="C867" s="172"/>
      <c r="D867" s="172"/>
      <c r="G867" s="173"/>
    </row>
    <row r="868" customFormat="false" ht="12.75" hidden="false" customHeight="false" outlineLevel="0" collapsed="false">
      <c r="B868" s="172"/>
      <c r="C868" s="172"/>
      <c r="D868" s="172"/>
      <c r="G868" s="173"/>
    </row>
    <row r="869" customFormat="false" ht="12.75" hidden="false" customHeight="false" outlineLevel="0" collapsed="false">
      <c r="B869" s="172"/>
      <c r="C869" s="172"/>
      <c r="D869" s="172"/>
      <c r="G869" s="173"/>
    </row>
    <row r="870" customFormat="false" ht="12.75" hidden="false" customHeight="false" outlineLevel="0" collapsed="false">
      <c r="B870" s="172"/>
      <c r="C870" s="172"/>
      <c r="D870" s="172"/>
      <c r="G870" s="173"/>
    </row>
    <row r="871" customFormat="false" ht="12.75" hidden="false" customHeight="false" outlineLevel="0" collapsed="false">
      <c r="B871" s="172"/>
      <c r="C871" s="172"/>
      <c r="D871" s="172"/>
      <c r="G871" s="173"/>
    </row>
    <row r="872" customFormat="false" ht="12.75" hidden="false" customHeight="false" outlineLevel="0" collapsed="false">
      <c r="B872" s="172"/>
      <c r="C872" s="172"/>
      <c r="D872" s="172"/>
      <c r="G872" s="173"/>
    </row>
    <row r="873" customFormat="false" ht="12.75" hidden="false" customHeight="false" outlineLevel="0" collapsed="false">
      <c r="B873" s="172"/>
      <c r="C873" s="172"/>
      <c r="D873" s="172"/>
      <c r="G873" s="173"/>
    </row>
    <row r="874" customFormat="false" ht="12.75" hidden="false" customHeight="false" outlineLevel="0" collapsed="false">
      <c r="B874" s="172"/>
      <c r="C874" s="172"/>
      <c r="D874" s="172"/>
      <c r="G874" s="173"/>
    </row>
    <row r="875" customFormat="false" ht="12.75" hidden="false" customHeight="false" outlineLevel="0" collapsed="false">
      <c r="B875" s="172"/>
      <c r="C875" s="172"/>
      <c r="D875" s="172"/>
      <c r="G875" s="173"/>
    </row>
    <row r="876" customFormat="false" ht="12.75" hidden="false" customHeight="false" outlineLevel="0" collapsed="false">
      <c r="B876" s="172"/>
      <c r="C876" s="172"/>
      <c r="D876" s="172"/>
      <c r="G876" s="173"/>
    </row>
    <row r="877" customFormat="false" ht="12.75" hidden="false" customHeight="false" outlineLevel="0" collapsed="false">
      <c r="B877" s="172"/>
      <c r="C877" s="172"/>
      <c r="D877" s="172"/>
      <c r="G877" s="173"/>
    </row>
    <row r="878" customFormat="false" ht="12.75" hidden="false" customHeight="false" outlineLevel="0" collapsed="false">
      <c r="B878" s="172"/>
      <c r="C878" s="172"/>
      <c r="D878" s="172"/>
      <c r="G878" s="173"/>
    </row>
    <row r="879" customFormat="false" ht="12.75" hidden="false" customHeight="false" outlineLevel="0" collapsed="false">
      <c r="B879" s="172"/>
      <c r="C879" s="172"/>
      <c r="D879" s="172"/>
      <c r="G879" s="173"/>
    </row>
    <row r="880" customFormat="false" ht="12.75" hidden="false" customHeight="false" outlineLevel="0" collapsed="false">
      <c r="B880" s="172"/>
      <c r="C880" s="172"/>
      <c r="D880" s="172"/>
      <c r="G880" s="173"/>
    </row>
    <row r="881" customFormat="false" ht="12.75" hidden="false" customHeight="false" outlineLevel="0" collapsed="false">
      <c r="B881" s="172"/>
      <c r="C881" s="172"/>
      <c r="D881" s="172"/>
      <c r="G881" s="173"/>
    </row>
    <row r="882" customFormat="false" ht="12.75" hidden="false" customHeight="false" outlineLevel="0" collapsed="false">
      <c r="B882" s="172"/>
      <c r="C882" s="172"/>
      <c r="D882" s="172"/>
      <c r="G882" s="173"/>
    </row>
    <row r="883" customFormat="false" ht="12.75" hidden="false" customHeight="false" outlineLevel="0" collapsed="false">
      <c r="B883" s="172"/>
      <c r="C883" s="172"/>
      <c r="D883" s="172"/>
      <c r="G883" s="173"/>
    </row>
    <row r="884" customFormat="false" ht="12.75" hidden="false" customHeight="false" outlineLevel="0" collapsed="false">
      <c r="B884" s="172"/>
      <c r="C884" s="172"/>
      <c r="D884" s="172"/>
      <c r="G884" s="173"/>
    </row>
    <row r="885" customFormat="false" ht="12.75" hidden="false" customHeight="false" outlineLevel="0" collapsed="false">
      <c r="B885" s="172"/>
      <c r="C885" s="172"/>
      <c r="D885" s="172"/>
      <c r="G885" s="173"/>
    </row>
    <row r="886" customFormat="false" ht="12.75" hidden="false" customHeight="false" outlineLevel="0" collapsed="false">
      <c r="B886" s="172"/>
      <c r="C886" s="172"/>
      <c r="D886" s="172"/>
      <c r="G886" s="173"/>
    </row>
    <row r="887" customFormat="false" ht="12.75" hidden="false" customHeight="false" outlineLevel="0" collapsed="false">
      <c r="B887" s="172"/>
      <c r="C887" s="172"/>
      <c r="D887" s="172"/>
      <c r="G887" s="173"/>
    </row>
    <row r="888" customFormat="false" ht="12.75" hidden="false" customHeight="false" outlineLevel="0" collapsed="false">
      <c r="B888" s="172"/>
      <c r="C888" s="172"/>
      <c r="D888" s="172"/>
      <c r="G888" s="173"/>
    </row>
    <row r="889" customFormat="false" ht="12.75" hidden="false" customHeight="false" outlineLevel="0" collapsed="false">
      <c r="B889" s="172"/>
      <c r="C889" s="172"/>
      <c r="D889" s="172"/>
      <c r="G889" s="173"/>
    </row>
    <row r="890" customFormat="false" ht="12.75" hidden="false" customHeight="false" outlineLevel="0" collapsed="false">
      <c r="B890" s="172"/>
      <c r="C890" s="172"/>
      <c r="D890" s="172"/>
      <c r="G890" s="173"/>
    </row>
    <row r="891" customFormat="false" ht="12.75" hidden="false" customHeight="false" outlineLevel="0" collapsed="false">
      <c r="B891" s="172"/>
      <c r="C891" s="172"/>
      <c r="D891" s="172"/>
      <c r="G891" s="173"/>
    </row>
    <row r="892" customFormat="false" ht="12.75" hidden="false" customHeight="false" outlineLevel="0" collapsed="false">
      <c r="B892" s="172"/>
      <c r="C892" s="172"/>
      <c r="D892" s="172"/>
      <c r="G892" s="173"/>
    </row>
    <row r="893" customFormat="false" ht="12.75" hidden="false" customHeight="false" outlineLevel="0" collapsed="false">
      <c r="B893" s="172"/>
      <c r="C893" s="172"/>
      <c r="D893" s="172"/>
      <c r="G893" s="173"/>
    </row>
    <row r="894" customFormat="false" ht="12.75" hidden="false" customHeight="false" outlineLevel="0" collapsed="false">
      <c r="B894" s="172"/>
      <c r="C894" s="172"/>
      <c r="D894" s="172"/>
      <c r="G894" s="173"/>
    </row>
    <row r="895" customFormat="false" ht="12.75" hidden="false" customHeight="false" outlineLevel="0" collapsed="false">
      <c r="B895" s="172"/>
      <c r="C895" s="172"/>
      <c r="D895" s="172"/>
      <c r="G895" s="173"/>
    </row>
    <row r="896" customFormat="false" ht="12.75" hidden="false" customHeight="false" outlineLevel="0" collapsed="false">
      <c r="B896" s="172"/>
      <c r="C896" s="172"/>
      <c r="D896" s="172"/>
      <c r="G896" s="173"/>
    </row>
    <row r="897" customFormat="false" ht="12.75" hidden="false" customHeight="false" outlineLevel="0" collapsed="false">
      <c r="B897" s="172"/>
      <c r="C897" s="172"/>
      <c r="D897" s="172"/>
      <c r="G897" s="173"/>
    </row>
    <row r="898" customFormat="false" ht="12.75" hidden="false" customHeight="false" outlineLevel="0" collapsed="false">
      <c r="B898" s="172"/>
      <c r="C898" s="172"/>
      <c r="D898" s="172"/>
      <c r="G898" s="173"/>
    </row>
    <row r="899" customFormat="false" ht="12.75" hidden="false" customHeight="false" outlineLevel="0" collapsed="false">
      <c r="B899" s="172"/>
      <c r="C899" s="172"/>
      <c r="D899" s="172"/>
      <c r="G899" s="173"/>
    </row>
    <row r="900" customFormat="false" ht="12.75" hidden="false" customHeight="false" outlineLevel="0" collapsed="false">
      <c r="B900" s="172"/>
      <c r="C900" s="172"/>
      <c r="D900" s="172"/>
      <c r="G900" s="173"/>
    </row>
    <row r="901" customFormat="false" ht="12.75" hidden="false" customHeight="false" outlineLevel="0" collapsed="false">
      <c r="B901" s="172"/>
      <c r="C901" s="172"/>
      <c r="D901" s="172"/>
      <c r="G901" s="173"/>
    </row>
    <row r="902" customFormat="false" ht="12.75" hidden="false" customHeight="false" outlineLevel="0" collapsed="false">
      <c r="B902" s="172"/>
      <c r="C902" s="172"/>
      <c r="D902" s="172"/>
      <c r="G902" s="173"/>
    </row>
    <row r="903" customFormat="false" ht="12.75" hidden="false" customHeight="false" outlineLevel="0" collapsed="false">
      <c r="B903" s="172"/>
      <c r="C903" s="172"/>
      <c r="D903" s="172"/>
      <c r="G903" s="173"/>
    </row>
    <row r="904" customFormat="false" ht="12.75" hidden="false" customHeight="false" outlineLevel="0" collapsed="false">
      <c r="B904" s="172"/>
      <c r="C904" s="172"/>
      <c r="D904" s="172"/>
      <c r="G904" s="173"/>
    </row>
    <row r="905" customFormat="false" ht="12.75" hidden="false" customHeight="false" outlineLevel="0" collapsed="false">
      <c r="B905" s="172"/>
      <c r="C905" s="172"/>
      <c r="D905" s="172"/>
      <c r="G905" s="173"/>
    </row>
    <row r="906" customFormat="false" ht="12.75" hidden="false" customHeight="false" outlineLevel="0" collapsed="false">
      <c r="B906" s="172"/>
      <c r="C906" s="172"/>
      <c r="D906" s="172"/>
      <c r="G906" s="173"/>
    </row>
    <row r="907" customFormat="false" ht="12.75" hidden="false" customHeight="false" outlineLevel="0" collapsed="false">
      <c r="B907" s="172"/>
      <c r="C907" s="172"/>
      <c r="D907" s="172"/>
      <c r="G907" s="173"/>
    </row>
    <row r="908" customFormat="false" ht="12.75" hidden="false" customHeight="false" outlineLevel="0" collapsed="false">
      <c r="B908" s="172"/>
      <c r="C908" s="172"/>
      <c r="D908" s="172"/>
      <c r="G908" s="173"/>
    </row>
    <row r="909" customFormat="false" ht="12.75" hidden="false" customHeight="false" outlineLevel="0" collapsed="false">
      <c r="B909" s="172"/>
      <c r="C909" s="172"/>
      <c r="D909" s="172"/>
      <c r="G909" s="173"/>
    </row>
    <row r="910" customFormat="false" ht="12.75" hidden="false" customHeight="false" outlineLevel="0" collapsed="false">
      <c r="B910" s="172"/>
      <c r="C910" s="172"/>
      <c r="D910" s="172"/>
      <c r="G910" s="173"/>
    </row>
    <row r="911" customFormat="false" ht="12.75" hidden="false" customHeight="false" outlineLevel="0" collapsed="false">
      <c r="B911" s="172"/>
      <c r="C911" s="172"/>
      <c r="D911" s="172"/>
      <c r="G911" s="173"/>
    </row>
    <row r="912" customFormat="false" ht="12.75" hidden="false" customHeight="false" outlineLevel="0" collapsed="false">
      <c r="B912" s="172"/>
      <c r="C912" s="172"/>
      <c r="D912" s="172"/>
      <c r="G912" s="173"/>
    </row>
    <row r="913" customFormat="false" ht="12.75" hidden="false" customHeight="false" outlineLevel="0" collapsed="false">
      <c r="B913" s="172"/>
      <c r="C913" s="172"/>
      <c r="D913" s="172"/>
      <c r="G913" s="173"/>
    </row>
    <row r="914" customFormat="false" ht="12.75" hidden="false" customHeight="false" outlineLevel="0" collapsed="false">
      <c r="B914" s="172"/>
      <c r="C914" s="172"/>
      <c r="D914" s="172"/>
      <c r="G914" s="173"/>
    </row>
    <row r="915" customFormat="false" ht="12.75" hidden="false" customHeight="false" outlineLevel="0" collapsed="false">
      <c r="B915" s="172"/>
      <c r="C915" s="172"/>
      <c r="D915" s="172"/>
      <c r="G915" s="173"/>
    </row>
    <row r="916" customFormat="false" ht="12.75" hidden="false" customHeight="false" outlineLevel="0" collapsed="false">
      <c r="B916" s="172"/>
      <c r="C916" s="172"/>
      <c r="D916" s="172"/>
      <c r="G916" s="173"/>
    </row>
    <row r="917" customFormat="false" ht="12.75" hidden="false" customHeight="false" outlineLevel="0" collapsed="false">
      <c r="B917" s="172"/>
      <c r="C917" s="172"/>
      <c r="D917" s="172"/>
      <c r="G917" s="173"/>
    </row>
    <row r="918" customFormat="false" ht="12.75" hidden="false" customHeight="false" outlineLevel="0" collapsed="false">
      <c r="B918" s="172"/>
      <c r="C918" s="172"/>
      <c r="D918" s="172"/>
      <c r="G918" s="173"/>
    </row>
    <row r="919" customFormat="false" ht="12.75" hidden="false" customHeight="false" outlineLevel="0" collapsed="false">
      <c r="B919" s="172"/>
      <c r="C919" s="172"/>
      <c r="D919" s="172"/>
      <c r="G919" s="173"/>
    </row>
    <row r="920" customFormat="false" ht="12.75" hidden="false" customHeight="false" outlineLevel="0" collapsed="false">
      <c r="B920" s="172"/>
      <c r="C920" s="172"/>
      <c r="D920" s="172"/>
      <c r="G920" s="173"/>
    </row>
    <row r="921" customFormat="false" ht="12.75" hidden="false" customHeight="false" outlineLevel="0" collapsed="false">
      <c r="B921" s="172"/>
      <c r="C921" s="172"/>
      <c r="D921" s="172"/>
      <c r="G921" s="173"/>
    </row>
    <row r="922" customFormat="false" ht="12.75" hidden="false" customHeight="false" outlineLevel="0" collapsed="false">
      <c r="B922" s="172"/>
      <c r="C922" s="172"/>
      <c r="D922" s="172"/>
      <c r="G922" s="173"/>
    </row>
    <row r="923" customFormat="false" ht="12.75" hidden="false" customHeight="false" outlineLevel="0" collapsed="false">
      <c r="B923" s="172"/>
      <c r="C923" s="172"/>
      <c r="D923" s="172"/>
      <c r="G923" s="173"/>
    </row>
    <row r="924" customFormat="false" ht="12.75" hidden="false" customHeight="false" outlineLevel="0" collapsed="false">
      <c r="B924" s="172"/>
      <c r="C924" s="172"/>
      <c r="D924" s="172"/>
      <c r="G924" s="173"/>
    </row>
    <row r="925" customFormat="false" ht="12.75" hidden="false" customHeight="false" outlineLevel="0" collapsed="false">
      <c r="B925" s="172"/>
      <c r="C925" s="172"/>
      <c r="D925" s="172"/>
      <c r="G925" s="173"/>
    </row>
    <row r="926" customFormat="false" ht="12.75" hidden="false" customHeight="false" outlineLevel="0" collapsed="false">
      <c r="B926" s="172"/>
      <c r="C926" s="172"/>
      <c r="D926" s="172"/>
      <c r="G926" s="173"/>
    </row>
    <row r="927" customFormat="false" ht="12.75" hidden="false" customHeight="false" outlineLevel="0" collapsed="false">
      <c r="B927" s="172"/>
      <c r="C927" s="172"/>
      <c r="D927" s="172"/>
      <c r="G927" s="173"/>
    </row>
    <row r="928" customFormat="false" ht="12.75" hidden="false" customHeight="false" outlineLevel="0" collapsed="false">
      <c r="B928" s="172"/>
      <c r="C928" s="172"/>
      <c r="D928" s="172"/>
      <c r="G928" s="173"/>
    </row>
    <row r="929" customFormat="false" ht="12.75" hidden="false" customHeight="false" outlineLevel="0" collapsed="false">
      <c r="B929" s="172"/>
      <c r="C929" s="172"/>
      <c r="D929" s="172"/>
      <c r="G929" s="173"/>
    </row>
    <row r="930" customFormat="false" ht="12.75" hidden="false" customHeight="false" outlineLevel="0" collapsed="false">
      <c r="B930" s="172"/>
      <c r="C930" s="172"/>
      <c r="D930" s="172"/>
      <c r="G930" s="173"/>
    </row>
    <row r="931" customFormat="false" ht="12.75" hidden="false" customHeight="false" outlineLevel="0" collapsed="false">
      <c r="B931" s="172"/>
      <c r="C931" s="172"/>
      <c r="D931" s="172"/>
      <c r="G931" s="173"/>
    </row>
    <row r="932" customFormat="false" ht="12.75" hidden="false" customHeight="false" outlineLevel="0" collapsed="false">
      <c r="B932" s="172"/>
      <c r="C932" s="172"/>
      <c r="D932" s="172"/>
      <c r="G932" s="173"/>
    </row>
    <row r="933" customFormat="false" ht="12.75" hidden="false" customHeight="false" outlineLevel="0" collapsed="false">
      <c r="B933" s="172"/>
      <c r="C933" s="172"/>
      <c r="D933" s="172"/>
      <c r="G933" s="173"/>
    </row>
    <row r="934" customFormat="false" ht="12.75" hidden="false" customHeight="false" outlineLevel="0" collapsed="false">
      <c r="B934" s="172"/>
      <c r="C934" s="172"/>
      <c r="D934" s="172"/>
      <c r="G934" s="173"/>
    </row>
    <row r="935" customFormat="false" ht="12.75" hidden="false" customHeight="false" outlineLevel="0" collapsed="false">
      <c r="B935" s="172"/>
      <c r="C935" s="172"/>
      <c r="D935" s="172"/>
      <c r="G935" s="173"/>
    </row>
    <row r="936" customFormat="false" ht="12.75" hidden="false" customHeight="false" outlineLevel="0" collapsed="false">
      <c r="B936" s="172"/>
      <c r="C936" s="172"/>
      <c r="D936" s="172"/>
      <c r="G936" s="173"/>
    </row>
    <row r="937" customFormat="false" ht="12.75" hidden="false" customHeight="false" outlineLevel="0" collapsed="false">
      <c r="B937" s="172"/>
      <c r="C937" s="172"/>
      <c r="D937" s="172"/>
      <c r="G937" s="173"/>
    </row>
    <row r="938" customFormat="false" ht="12.75" hidden="false" customHeight="false" outlineLevel="0" collapsed="false">
      <c r="B938" s="172"/>
      <c r="C938" s="172"/>
      <c r="D938" s="172"/>
      <c r="G938" s="173"/>
    </row>
    <row r="939" customFormat="false" ht="12.75" hidden="false" customHeight="false" outlineLevel="0" collapsed="false">
      <c r="B939" s="172"/>
      <c r="C939" s="172"/>
      <c r="D939" s="172"/>
      <c r="G939" s="173"/>
    </row>
    <row r="940" customFormat="false" ht="12.75" hidden="false" customHeight="false" outlineLevel="0" collapsed="false">
      <c r="B940" s="172"/>
      <c r="C940" s="172"/>
      <c r="D940" s="172"/>
      <c r="G940" s="173"/>
    </row>
    <row r="941" customFormat="false" ht="12.75" hidden="false" customHeight="false" outlineLevel="0" collapsed="false">
      <c r="B941" s="172"/>
      <c r="C941" s="172"/>
      <c r="D941" s="172"/>
      <c r="G941" s="173"/>
    </row>
    <row r="942" customFormat="false" ht="12.75" hidden="false" customHeight="false" outlineLevel="0" collapsed="false">
      <c r="B942" s="172"/>
      <c r="C942" s="172"/>
      <c r="D942" s="172"/>
      <c r="G942" s="173"/>
    </row>
    <row r="943" customFormat="false" ht="12.75" hidden="false" customHeight="false" outlineLevel="0" collapsed="false">
      <c r="B943" s="172"/>
      <c r="C943" s="172"/>
      <c r="D943" s="172"/>
      <c r="G943" s="173"/>
    </row>
    <row r="944" customFormat="false" ht="12.75" hidden="false" customHeight="false" outlineLevel="0" collapsed="false">
      <c r="B944" s="172"/>
      <c r="C944" s="172"/>
      <c r="D944" s="172"/>
      <c r="G944" s="173"/>
    </row>
    <row r="945" customFormat="false" ht="12.75" hidden="false" customHeight="false" outlineLevel="0" collapsed="false">
      <c r="B945" s="172"/>
      <c r="C945" s="172"/>
      <c r="D945" s="172"/>
      <c r="G945" s="173"/>
    </row>
    <row r="946" customFormat="false" ht="12.75" hidden="false" customHeight="false" outlineLevel="0" collapsed="false">
      <c r="B946" s="172"/>
      <c r="C946" s="172"/>
      <c r="D946" s="172"/>
      <c r="G946" s="173"/>
    </row>
    <row r="947" customFormat="false" ht="12.75" hidden="false" customHeight="false" outlineLevel="0" collapsed="false">
      <c r="B947" s="172"/>
      <c r="C947" s="172"/>
      <c r="D947" s="172"/>
      <c r="G947" s="173"/>
    </row>
    <row r="948" customFormat="false" ht="12.75" hidden="false" customHeight="false" outlineLevel="0" collapsed="false">
      <c r="B948" s="172"/>
      <c r="C948" s="172"/>
      <c r="D948" s="172"/>
      <c r="G948" s="173"/>
    </row>
    <row r="949" customFormat="false" ht="12.75" hidden="false" customHeight="false" outlineLevel="0" collapsed="false">
      <c r="B949" s="172"/>
      <c r="C949" s="172"/>
      <c r="D949" s="172"/>
      <c r="G949" s="173"/>
    </row>
    <row r="950" customFormat="false" ht="12.75" hidden="false" customHeight="false" outlineLevel="0" collapsed="false">
      <c r="B950" s="172"/>
      <c r="C950" s="172"/>
      <c r="D950" s="172"/>
      <c r="G950" s="173"/>
    </row>
    <row r="951" customFormat="false" ht="12.75" hidden="false" customHeight="false" outlineLevel="0" collapsed="false">
      <c r="B951" s="172"/>
      <c r="C951" s="172"/>
      <c r="D951" s="172"/>
      <c r="G951" s="173"/>
    </row>
    <row r="952" customFormat="false" ht="12.75" hidden="false" customHeight="false" outlineLevel="0" collapsed="false">
      <c r="B952" s="172"/>
      <c r="C952" s="172"/>
      <c r="D952" s="172"/>
      <c r="G952" s="173"/>
    </row>
    <row r="953" customFormat="false" ht="12.75" hidden="false" customHeight="false" outlineLevel="0" collapsed="false">
      <c r="B953" s="172"/>
      <c r="C953" s="172"/>
      <c r="D953" s="172"/>
      <c r="G953" s="173"/>
    </row>
    <row r="954" customFormat="false" ht="12.75" hidden="false" customHeight="false" outlineLevel="0" collapsed="false">
      <c r="B954" s="172"/>
      <c r="C954" s="172"/>
      <c r="D954" s="172"/>
      <c r="G954" s="173"/>
    </row>
    <row r="955" customFormat="false" ht="12.75" hidden="false" customHeight="false" outlineLevel="0" collapsed="false">
      <c r="B955" s="172"/>
      <c r="C955" s="172"/>
      <c r="D955" s="172"/>
      <c r="G955" s="173"/>
    </row>
    <row r="956" customFormat="false" ht="12.75" hidden="false" customHeight="false" outlineLevel="0" collapsed="false">
      <c r="B956" s="172"/>
      <c r="C956" s="172"/>
      <c r="D956" s="172"/>
      <c r="G956" s="173"/>
    </row>
    <row r="957" customFormat="false" ht="12.75" hidden="false" customHeight="false" outlineLevel="0" collapsed="false">
      <c r="B957" s="172"/>
      <c r="C957" s="172"/>
      <c r="D957" s="172"/>
      <c r="G957" s="173"/>
    </row>
    <row r="958" customFormat="false" ht="12.75" hidden="false" customHeight="false" outlineLevel="0" collapsed="false">
      <c r="B958" s="172"/>
      <c r="C958" s="172"/>
      <c r="D958" s="172"/>
      <c r="G958" s="173"/>
    </row>
    <row r="959" customFormat="false" ht="12.75" hidden="false" customHeight="false" outlineLevel="0" collapsed="false">
      <c r="B959" s="172"/>
      <c r="C959" s="172"/>
      <c r="D959" s="172"/>
      <c r="G959" s="173"/>
    </row>
    <row r="960" customFormat="false" ht="12.75" hidden="false" customHeight="false" outlineLevel="0" collapsed="false">
      <c r="B960" s="172"/>
      <c r="C960" s="172"/>
      <c r="D960" s="172"/>
      <c r="G960" s="173"/>
    </row>
    <row r="961" customFormat="false" ht="12.75" hidden="false" customHeight="false" outlineLevel="0" collapsed="false">
      <c r="B961" s="172"/>
      <c r="C961" s="172"/>
      <c r="D961" s="172"/>
      <c r="G961" s="173"/>
    </row>
    <row r="962" customFormat="false" ht="12.75" hidden="false" customHeight="false" outlineLevel="0" collapsed="false">
      <c r="B962" s="172"/>
      <c r="C962" s="172"/>
      <c r="D962" s="172"/>
      <c r="G962" s="173"/>
    </row>
    <row r="963" customFormat="false" ht="12.75" hidden="false" customHeight="false" outlineLevel="0" collapsed="false">
      <c r="B963" s="172"/>
      <c r="C963" s="172"/>
      <c r="D963" s="172"/>
      <c r="G963" s="173"/>
    </row>
    <row r="964" customFormat="false" ht="12.75" hidden="false" customHeight="false" outlineLevel="0" collapsed="false">
      <c r="B964" s="172"/>
      <c r="C964" s="172"/>
      <c r="D964" s="172"/>
      <c r="G964" s="173"/>
    </row>
    <row r="965" customFormat="false" ht="12.75" hidden="false" customHeight="false" outlineLevel="0" collapsed="false">
      <c r="B965" s="172"/>
      <c r="C965" s="172"/>
      <c r="D965" s="172"/>
      <c r="G965" s="173"/>
    </row>
    <row r="966" customFormat="false" ht="12.75" hidden="false" customHeight="false" outlineLevel="0" collapsed="false">
      <c r="B966" s="172"/>
      <c r="C966" s="172"/>
      <c r="D966" s="172"/>
      <c r="G966" s="173"/>
    </row>
    <row r="967" customFormat="false" ht="12.75" hidden="false" customHeight="false" outlineLevel="0" collapsed="false">
      <c r="B967" s="172"/>
      <c r="C967" s="172"/>
      <c r="D967" s="172"/>
      <c r="G967" s="173"/>
    </row>
    <row r="968" customFormat="false" ht="12.75" hidden="false" customHeight="false" outlineLevel="0" collapsed="false">
      <c r="B968" s="172"/>
      <c r="C968" s="172"/>
      <c r="D968" s="172"/>
      <c r="G968" s="173"/>
    </row>
    <row r="969" customFormat="false" ht="12.75" hidden="false" customHeight="false" outlineLevel="0" collapsed="false">
      <c r="B969" s="172"/>
      <c r="C969" s="172"/>
      <c r="D969" s="172"/>
      <c r="G969" s="173"/>
    </row>
    <row r="970" customFormat="false" ht="12.75" hidden="false" customHeight="false" outlineLevel="0" collapsed="false">
      <c r="B970" s="172"/>
      <c r="C970" s="172"/>
      <c r="D970" s="172"/>
      <c r="G970" s="173"/>
    </row>
    <row r="971" customFormat="false" ht="12.75" hidden="false" customHeight="false" outlineLevel="0" collapsed="false">
      <c r="B971" s="172"/>
      <c r="C971" s="172"/>
      <c r="D971" s="172"/>
      <c r="G971" s="173"/>
    </row>
    <row r="972" customFormat="false" ht="12.75" hidden="false" customHeight="false" outlineLevel="0" collapsed="false">
      <c r="B972" s="172"/>
      <c r="C972" s="172"/>
      <c r="D972" s="172"/>
      <c r="G972" s="173"/>
    </row>
    <row r="973" customFormat="false" ht="12.75" hidden="false" customHeight="false" outlineLevel="0" collapsed="false">
      <c r="B973" s="172"/>
      <c r="C973" s="172"/>
      <c r="D973" s="172"/>
      <c r="G973" s="173"/>
    </row>
    <row r="974" customFormat="false" ht="12.75" hidden="false" customHeight="false" outlineLevel="0" collapsed="false">
      <c r="B974" s="172"/>
      <c r="C974" s="172"/>
      <c r="D974" s="172"/>
      <c r="G974" s="173"/>
    </row>
    <row r="975" customFormat="false" ht="12.75" hidden="false" customHeight="false" outlineLevel="0" collapsed="false">
      <c r="B975" s="172"/>
      <c r="C975" s="172"/>
      <c r="D975" s="172"/>
      <c r="G975" s="173"/>
    </row>
    <row r="976" customFormat="false" ht="12.75" hidden="false" customHeight="false" outlineLevel="0" collapsed="false">
      <c r="B976" s="172"/>
      <c r="C976" s="172"/>
      <c r="D976" s="172"/>
      <c r="G976" s="173"/>
    </row>
    <row r="977" customFormat="false" ht="12.75" hidden="false" customHeight="false" outlineLevel="0" collapsed="false">
      <c r="B977" s="172"/>
      <c r="C977" s="172"/>
      <c r="D977" s="172"/>
      <c r="G977" s="173"/>
    </row>
    <row r="978" customFormat="false" ht="12.75" hidden="false" customHeight="false" outlineLevel="0" collapsed="false">
      <c r="B978" s="172"/>
      <c r="C978" s="172"/>
      <c r="D978" s="172"/>
      <c r="G978" s="173"/>
    </row>
    <row r="979" customFormat="false" ht="12.75" hidden="false" customHeight="false" outlineLevel="0" collapsed="false">
      <c r="B979" s="172"/>
      <c r="C979" s="172"/>
      <c r="D979" s="172"/>
      <c r="G979" s="173"/>
    </row>
    <row r="980" customFormat="false" ht="12.75" hidden="false" customHeight="false" outlineLevel="0" collapsed="false">
      <c r="B980" s="172"/>
      <c r="C980" s="172"/>
      <c r="D980" s="172"/>
      <c r="G980" s="173"/>
    </row>
    <row r="981" customFormat="false" ht="12.75" hidden="false" customHeight="false" outlineLevel="0" collapsed="false">
      <c r="B981" s="172"/>
      <c r="C981" s="172"/>
      <c r="D981" s="172"/>
      <c r="G981" s="173"/>
    </row>
    <row r="982" customFormat="false" ht="12.75" hidden="false" customHeight="false" outlineLevel="0" collapsed="false">
      <c r="B982" s="172"/>
      <c r="C982" s="172"/>
      <c r="D982" s="172"/>
      <c r="G982" s="173"/>
    </row>
    <row r="983" customFormat="false" ht="12.75" hidden="false" customHeight="false" outlineLevel="0" collapsed="false">
      <c r="B983" s="172"/>
      <c r="C983" s="172"/>
      <c r="D983" s="172"/>
      <c r="G983" s="173"/>
    </row>
    <row r="984" customFormat="false" ht="12.75" hidden="false" customHeight="false" outlineLevel="0" collapsed="false">
      <c r="B984" s="172"/>
      <c r="C984" s="172"/>
      <c r="D984" s="172"/>
      <c r="G984" s="173"/>
    </row>
    <row r="985" customFormat="false" ht="12.75" hidden="false" customHeight="false" outlineLevel="0" collapsed="false">
      <c r="B985" s="172"/>
      <c r="C985" s="172"/>
      <c r="D985" s="172"/>
      <c r="G985" s="173"/>
    </row>
    <row r="986" customFormat="false" ht="12.75" hidden="false" customHeight="false" outlineLevel="0" collapsed="false">
      <c r="B986" s="172"/>
      <c r="C986" s="172"/>
      <c r="D986" s="172"/>
      <c r="G986" s="173"/>
    </row>
    <row r="987" customFormat="false" ht="12.75" hidden="false" customHeight="false" outlineLevel="0" collapsed="false">
      <c r="B987" s="172"/>
      <c r="C987" s="172"/>
      <c r="D987" s="172"/>
      <c r="G987" s="173"/>
    </row>
    <row r="988" customFormat="false" ht="12.75" hidden="false" customHeight="false" outlineLevel="0" collapsed="false">
      <c r="B988" s="172"/>
      <c r="C988" s="172"/>
      <c r="D988" s="172"/>
      <c r="G988" s="173"/>
    </row>
    <row r="989" customFormat="false" ht="12.75" hidden="false" customHeight="false" outlineLevel="0" collapsed="false">
      <c r="B989" s="172"/>
      <c r="C989" s="172"/>
      <c r="D989" s="172"/>
      <c r="G989" s="173"/>
    </row>
    <row r="990" customFormat="false" ht="12.75" hidden="false" customHeight="false" outlineLevel="0" collapsed="false">
      <c r="B990" s="172"/>
      <c r="C990" s="172"/>
      <c r="D990" s="172"/>
      <c r="G990" s="173"/>
    </row>
    <row r="991" customFormat="false" ht="12.75" hidden="false" customHeight="false" outlineLevel="0" collapsed="false">
      <c r="B991" s="172"/>
      <c r="C991" s="172"/>
      <c r="D991" s="172"/>
      <c r="G991" s="173"/>
    </row>
    <row r="992" customFormat="false" ht="12.75" hidden="false" customHeight="false" outlineLevel="0" collapsed="false">
      <c r="B992" s="172"/>
      <c r="C992" s="172"/>
      <c r="D992" s="172"/>
      <c r="G992" s="173"/>
    </row>
    <row r="993" customFormat="false" ht="12.75" hidden="false" customHeight="false" outlineLevel="0" collapsed="false">
      <c r="B993" s="172"/>
      <c r="C993" s="172"/>
      <c r="D993" s="172"/>
      <c r="G993" s="173"/>
    </row>
    <row r="994" customFormat="false" ht="12.75" hidden="false" customHeight="false" outlineLevel="0" collapsed="false">
      <c r="B994" s="172"/>
      <c r="C994" s="172"/>
      <c r="D994" s="172"/>
      <c r="G994" s="173"/>
    </row>
    <row r="995" customFormat="false" ht="12.75" hidden="false" customHeight="false" outlineLevel="0" collapsed="false">
      <c r="B995" s="172"/>
      <c r="C995" s="172"/>
      <c r="D995" s="172"/>
      <c r="G995" s="173"/>
    </row>
    <row r="996" customFormat="false" ht="12.75" hidden="false" customHeight="false" outlineLevel="0" collapsed="false">
      <c r="B996" s="172"/>
      <c r="C996" s="172"/>
      <c r="D996" s="172"/>
      <c r="G996" s="173"/>
    </row>
    <row r="997" customFormat="false" ht="12.75" hidden="false" customHeight="false" outlineLevel="0" collapsed="false">
      <c r="B997" s="172"/>
      <c r="C997" s="172"/>
      <c r="D997" s="172"/>
      <c r="G997" s="173"/>
    </row>
    <row r="998" customFormat="false" ht="12.75" hidden="false" customHeight="false" outlineLevel="0" collapsed="false">
      <c r="B998" s="172"/>
      <c r="C998" s="172"/>
      <c r="D998" s="172"/>
      <c r="G998" s="173"/>
    </row>
    <row r="999" customFormat="false" ht="12.75" hidden="false" customHeight="false" outlineLevel="0" collapsed="false">
      <c r="B999" s="172"/>
      <c r="C999" s="172"/>
      <c r="D999" s="172"/>
      <c r="G999" s="173"/>
    </row>
    <row r="1000" customFormat="false" ht="12.75" hidden="false" customHeight="false" outlineLevel="0" collapsed="false">
      <c r="B1000" s="172"/>
      <c r="C1000" s="172"/>
      <c r="D1000" s="172"/>
      <c r="G1000" s="173"/>
    </row>
    <row r="1001" customFormat="false" ht="12.75" hidden="false" customHeight="false" outlineLevel="0" collapsed="false">
      <c r="B1001" s="172"/>
      <c r="C1001" s="172"/>
      <c r="D1001" s="172"/>
      <c r="G1001" s="173"/>
    </row>
    <row r="1002" customFormat="false" ht="12.75" hidden="false" customHeight="false" outlineLevel="0" collapsed="false">
      <c r="B1002" s="172"/>
      <c r="C1002" s="172"/>
      <c r="D1002" s="172"/>
      <c r="G1002" s="173"/>
    </row>
    <row r="1003" customFormat="false" ht="12.75" hidden="false" customHeight="false" outlineLevel="0" collapsed="false">
      <c r="B1003" s="172"/>
      <c r="C1003" s="172"/>
      <c r="D1003" s="172"/>
      <c r="G1003" s="173"/>
    </row>
    <row r="1004" customFormat="false" ht="12.75" hidden="false" customHeight="false" outlineLevel="0" collapsed="false">
      <c r="B1004" s="172"/>
      <c r="C1004" s="172"/>
      <c r="D1004" s="172"/>
      <c r="G1004" s="173"/>
    </row>
    <row r="1005" customFormat="false" ht="12.75" hidden="false" customHeight="false" outlineLevel="0" collapsed="false">
      <c r="B1005" s="172"/>
      <c r="C1005" s="172"/>
      <c r="D1005" s="172"/>
      <c r="G1005" s="173"/>
    </row>
    <row r="1006" customFormat="false" ht="12.75" hidden="false" customHeight="false" outlineLevel="0" collapsed="false">
      <c r="B1006" s="172"/>
      <c r="C1006" s="172"/>
      <c r="D1006" s="172"/>
      <c r="G1006" s="173"/>
    </row>
    <row r="1007" customFormat="false" ht="12.75" hidden="false" customHeight="false" outlineLevel="0" collapsed="false">
      <c r="B1007" s="172"/>
      <c r="C1007" s="172"/>
      <c r="D1007" s="172"/>
      <c r="G1007" s="173"/>
    </row>
    <row r="1008" customFormat="false" ht="12.75" hidden="false" customHeight="false" outlineLevel="0" collapsed="false">
      <c r="B1008" s="172"/>
      <c r="C1008" s="172"/>
      <c r="D1008" s="172"/>
      <c r="G1008" s="173"/>
    </row>
    <row r="1009" customFormat="false" ht="12.75" hidden="false" customHeight="false" outlineLevel="0" collapsed="false">
      <c r="B1009" s="172"/>
      <c r="C1009" s="172"/>
      <c r="D1009" s="172"/>
      <c r="G1009" s="173"/>
    </row>
    <row r="1010" customFormat="false" ht="12.75" hidden="false" customHeight="false" outlineLevel="0" collapsed="false">
      <c r="B1010" s="172"/>
      <c r="C1010" s="172"/>
      <c r="D1010" s="172"/>
      <c r="G1010" s="173"/>
    </row>
    <row r="1011" customFormat="false" ht="12.75" hidden="false" customHeight="false" outlineLevel="0" collapsed="false">
      <c r="B1011" s="172"/>
      <c r="C1011" s="172"/>
      <c r="D1011" s="172"/>
      <c r="G1011" s="173"/>
    </row>
    <row r="1012" customFormat="false" ht="12.75" hidden="false" customHeight="false" outlineLevel="0" collapsed="false">
      <c r="B1012" s="172"/>
      <c r="C1012" s="172"/>
      <c r="D1012" s="172"/>
      <c r="G1012" s="173"/>
    </row>
    <row r="1013" customFormat="false" ht="12.75" hidden="false" customHeight="false" outlineLevel="0" collapsed="false">
      <c r="B1013" s="172"/>
      <c r="C1013" s="172"/>
      <c r="D1013" s="172"/>
      <c r="G1013" s="173"/>
    </row>
    <row r="1014" customFormat="false" ht="12.75" hidden="false" customHeight="false" outlineLevel="0" collapsed="false">
      <c r="B1014" s="172"/>
      <c r="C1014" s="172"/>
      <c r="D1014" s="172"/>
      <c r="G1014" s="173"/>
    </row>
    <row r="1015" customFormat="false" ht="12.75" hidden="false" customHeight="false" outlineLevel="0" collapsed="false">
      <c r="B1015" s="172"/>
      <c r="C1015" s="172"/>
      <c r="D1015" s="172"/>
      <c r="G1015" s="173"/>
    </row>
    <row r="1016" customFormat="false" ht="12.75" hidden="false" customHeight="false" outlineLevel="0" collapsed="false">
      <c r="B1016" s="172"/>
      <c r="C1016" s="172"/>
      <c r="D1016" s="172"/>
      <c r="G1016" s="173"/>
    </row>
    <row r="1017" customFormat="false" ht="12.75" hidden="false" customHeight="false" outlineLevel="0" collapsed="false">
      <c r="B1017" s="172"/>
      <c r="C1017" s="172"/>
      <c r="D1017" s="172"/>
      <c r="G1017" s="173"/>
    </row>
    <row r="1018" customFormat="false" ht="12.75" hidden="false" customHeight="false" outlineLevel="0" collapsed="false">
      <c r="B1018" s="172"/>
      <c r="C1018" s="172"/>
      <c r="D1018" s="172"/>
      <c r="G1018" s="173"/>
    </row>
    <row r="1019" customFormat="false" ht="12.75" hidden="false" customHeight="false" outlineLevel="0" collapsed="false">
      <c r="B1019" s="172"/>
      <c r="C1019" s="172"/>
      <c r="D1019" s="172"/>
      <c r="G1019" s="173"/>
    </row>
    <row r="1020" customFormat="false" ht="12.75" hidden="false" customHeight="false" outlineLevel="0" collapsed="false">
      <c r="B1020" s="172"/>
      <c r="C1020" s="172"/>
      <c r="D1020" s="172"/>
      <c r="G1020" s="173"/>
    </row>
    <row r="1021" customFormat="false" ht="12.75" hidden="false" customHeight="false" outlineLevel="0" collapsed="false">
      <c r="B1021" s="172"/>
      <c r="C1021" s="172"/>
      <c r="D1021" s="172"/>
      <c r="G1021" s="173"/>
    </row>
    <row r="1022" customFormat="false" ht="12.75" hidden="false" customHeight="false" outlineLevel="0" collapsed="false">
      <c r="B1022" s="172"/>
      <c r="C1022" s="172"/>
      <c r="D1022" s="172"/>
      <c r="G1022" s="173"/>
    </row>
    <row r="1023" customFormat="false" ht="12.75" hidden="false" customHeight="false" outlineLevel="0" collapsed="false">
      <c r="B1023" s="172"/>
      <c r="C1023" s="172"/>
      <c r="D1023" s="172"/>
      <c r="G1023" s="173"/>
    </row>
    <row r="1024" customFormat="false" ht="12.75" hidden="false" customHeight="false" outlineLevel="0" collapsed="false">
      <c r="B1024" s="172"/>
      <c r="C1024" s="172"/>
      <c r="D1024" s="172"/>
      <c r="G1024" s="173"/>
    </row>
    <row r="1025" customFormat="false" ht="12.75" hidden="false" customHeight="false" outlineLevel="0" collapsed="false">
      <c r="B1025" s="172"/>
      <c r="C1025" s="172"/>
      <c r="D1025" s="172"/>
      <c r="G1025" s="173"/>
    </row>
    <row r="1026" customFormat="false" ht="12.75" hidden="false" customHeight="false" outlineLevel="0" collapsed="false">
      <c r="B1026" s="172"/>
      <c r="C1026" s="172"/>
      <c r="D1026" s="172"/>
      <c r="G1026" s="173"/>
    </row>
    <row r="1027" customFormat="false" ht="12.75" hidden="false" customHeight="false" outlineLevel="0" collapsed="false">
      <c r="B1027" s="172"/>
      <c r="C1027" s="172"/>
      <c r="D1027" s="172"/>
      <c r="G1027" s="173"/>
    </row>
    <row r="1028" customFormat="false" ht="12.75" hidden="false" customHeight="false" outlineLevel="0" collapsed="false">
      <c r="B1028" s="172"/>
      <c r="C1028" s="172"/>
      <c r="D1028" s="172"/>
      <c r="G1028" s="173"/>
    </row>
    <row r="1029" customFormat="false" ht="12.75" hidden="false" customHeight="false" outlineLevel="0" collapsed="false">
      <c r="B1029" s="172"/>
      <c r="C1029" s="172"/>
      <c r="D1029" s="172"/>
      <c r="G1029" s="173"/>
    </row>
    <row r="1030" customFormat="false" ht="12.75" hidden="false" customHeight="false" outlineLevel="0" collapsed="false">
      <c r="B1030" s="172"/>
      <c r="C1030" s="172"/>
      <c r="D1030" s="172"/>
      <c r="G1030" s="173"/>
    </row>
    <row r="1031" customFormat="false" ht="12.75" hidden="false" customHeight="false" outlineLevel="0" collapsed="false">
      <c r="B1031" s="172"/>
      <c r="C1031" s="172"/>
      <c r="D1031" s="172"/>
      <c r="G1031" s="173"/>
    </row>
    <row r="1032" customFormat="false" ht="12.75" hidden="false" customHeight="false" outlineLevel="0" collapsed="false">
      <c r="B1032" s="172"/>
      <c r="C1032" s="172"/>
      <c r="D1032" s="172"/>
      <c r="G1032" s="173"/>
    </row>
    <row r="1033" customFormat="false" ht="12.75" hidden="false" customHeight="false" outlineLevel="0" collapsed="false">
      <c r="B1033" s="172"/>
      <c r="C1033" s="172"/>
      <c r="D1033" s="172"/>
      <c r="G1033" s="173"/>
    </row>
    <row r="1034" customFormat="false" ht="12.75" hidden="false" customHeight="false" outlineLevel="0" collapsed="false">
      <c r="B1034" s="172"/>
      <c r="C1034" s="172"/>
      <c r="D1034" s="172"/>
      <c r="G1034" s="173"/>
    </row>
    <row r="1035" customFormat="false" ht="12.75" hidden="false" customHeight="false" outlineLevel="0" collapsed="false">
      <c r="B1035" s="172"/>
      <c r="C1035" s="172"/>
      <c r="D1035" s="172"/>
      <c r="G1035" s="173"/>
    </row>
    <row r="1036" customFormat="false" ht="12.75" hidden="false" customHeight="false" outlineLevel="0" collapsed="false">
      <c r="B1036" s="172"/>
      <c r="C1036" s="172"/>
      <c r="D1036" s="172"/>
      <c r="G1036" s="173"/>
    </row>
    <row r="1037" customFormat="false" ht="12.75" hidden="false" customHeight="false" outlineLevel="0" collapsed="false">
      <c r="B1037" s="172"/>
      <c r="C1037" s="172"/>
      <c r="D1037" s="172"/>
      <c r="G1037" s="173"/>
    </row>
    <row r="1038" customFormat="false" ht="12.75" hidden="false" customHeight="false" outlineLevel="0" collapsed="false">
      <c r="B1038" s="172"/>
      <c r="C1038" s="172"/>
      <c r="D1038" s="172"/>
      <c r="G1038" s="173"/>
    </row>
    <row r="1039" customFormat="false" ht="12.75" hidden="false" customHeight="false" outlineLevel="0" collapsed="false">
      <c r="B1039" s="172"/>
      <c r="C1039" s="172"/>
      <c r="D1039" s="172"/>
      <c r="G1039" s="173"/>
    </row>
    <row r="1040" customFormat="false" ht="12.75" hidden="false" customHeight="false" outlineLevel="0" collapsed="false">
      <c r="B1040" s="172"/>
      <c r="C1040" s="172"/>
      <c r="D1040" s="172"/>
      <c r="G1040" s="173"/>
    </row>
    <row r="1041" customFormat="false" ht="12.75" hidden="false" customHeight="false" outlineLevel="0" collapsed="false">
      <c r="B1041" s="172"/>
      <c r="C1041" s="172"/>
      <c r="D1041" s="172"/>
      <c r="G1041" s="173"/>
    </row>
    <row r="1042" customFormat="false" ht="12.75" hidden="false" customHeight="false" outlineLevel="0" collapsed="false">
      <c r="B1042" s="172"/>
      <c r="C1042" s="172"/>
      <c r="D1042" s="172"/>
      <c r="G1042" s="173"/>
    </row>
    <row r="1043" customFormat="false" ht="12.75" hidden="false" customHeight="false" outlineLevel="0" collapsed="false">
      <c r="B1043" s="172"/>
      <c r="C1043" s="172"/>
      <c r="D1043" s="172"/>
      <c r="G1043" s="173"/>
    </row>
    <row r="1044" customFormat="false" ht="12.75" hidden="false" customHeight="false" outlineLevel="0" collapsed="false">
      <c r="B1044" s="172"/>
      <c r="C1044" s="172"/>
      <c r="D1044" s="172"/>
      <c r="G1044" s="173"/>
    </row>
    <row r="1045" customFormat="false" ht="12.75" hidden="false" customHeight="false" outlineLevel="0" collapsed="false">
      <c r="B1045" s="172"/>
      <c r="C1045" s="172"/>
      <c r="D1045" s="172"/>
      <c r="G1045" s="173"/>
    </row>
    <row r="1046" customFormat="false" ht="12.75" hidden="false" customHeight="false" outlineLevel="0" collapsed="false">
      <c r="B1046" s="172"/>
      <c r="C1046" s="172"/>
      <c r="D1046" s="172"/>
      <c r="G1046" s="173"/>
    </row>
    <row r="1047" customFormat="false" ht="12.75" hidden="false" customHeight="false" outlineLevel="0" collapsed="false">
      <c r="B1047" s="172"/>
      <c r="C1047" s="172"/>
      <c r="D1047" s="172"/>
      <c r="G1047" s="173"/>
    </row>
    <row r="1048" customFormat="false" ht="12.75" hidden="false" customHeight="false" outlineLevel="0" collapsed="false">
      <c r="B1048" s="172"/>
      <c r="C1048" s="172"/>
      <c r="D1048" s="172"/>
      <c r="G1048" s="173"/>
    </row>
    <row r="1049" customFormat="false" ht="12.75" hidden="false" customHeight="false" outlineLevel="0" collapsed="false">
      <c r="B1049" s="172"/>
      <c r="C1049" s="172"/>
      <c r="D1049" s="172"/>
      <c r="G1049" s="173"/>
    </row>
    <row r="1050" customFormat="false" ht="12.75" hidden="false" customHeight="false" outlineLevel="0" collapsed="false">
      <c r="B1050" s="172"/>
      <c r="C1050" s="172"/>
      <c r="D1050" s="172"/>
      <c r="G1050" s="173"/>
    </row>
    <row r="1051" customFormat="false" ht="12.75" hidden="false" customHeight="false" outlineLevel="0" collapsed="false">
      <c r="B1051" s="172"/>
      <c r="C1051" s="172"/>
      <c r="D1051" s="172"/>
      <c r="G1051" s="173"/>
    </row>
    <row r="1052" customFormat="false" ht="12.75" hidden="false" customHeight="false" outlineLevel="0" collapsed="false">
      <c r="B1052" s="172"/>
      <c r="C1052" s="172"/>
      <c r="D1052" s="172"/>
      <c r="G1052" s="173"/>
    </row>
    <row r="1053" customFormat="false" ht="12.75" hidden="false" customHeight="false" outlineLevel="0" collapsed="false">
      <c r="B1053" s="172"/>
      <c r="C1053" s="172"/>
      <c r="D1053" s="172"/>
      <c r="G1053" s="173"/>
    </row>
    <row r="1054" customFormat="false" ht="12.75" hidden="false" customHeight="false" outlineLevel="0" collapsed="false">
      <c r="B1054" s="172"/>
      <c r="C1054" s="172"/>
      <c r="D1054" s="172"/>
      <c r="G1054" s="173"/>
    </row>
    <row r="1055" customFormat="false" ht="12.75" hidden="false" customHeight="false" outlineLevel="0" collapsed="false">
      <c r="B1055" s="172"/>
      <c r="C1055" s="172"/>
      <c r="D1055" s="172"/>
      <c r="G1055" s="173"/>
    </row>
    <row r="1056" customFormat="false" ht="12.75" hidden="false" customHeight="false" outlineLevel="0" collapsed="false">
      <c r="B1056" s="172"/>
      <c r="C1056" s="172"/>
      <c r="D1056" s="172"/>
      <c r="G1056" s="173"/>
    </row>
    <row r="1057" customFormat="false" ht="12.75" hidden="false" customHeight="false" outlineLevel="0" collapsed="false">
      <c r="B1057" s="172"/>
      <c r="C1057" s="172"/>
      <c r="D1057" s="172"/>
      <c r="G1057" s="173"/>
    </row>
    <row r="1058" customFormat="false" ht="12.75" hidden="false" customHeight="false" outlineLevel="0" collapsed="false">
      <c r="B1058" s="172"/>
      <c r="C1058" s="172"/>
      <c r="D1058" s="172"/>
      <c r="G1058" s="173"/>
    </row>
    <row r="1059" customFormat="false" ht="12.75" hidden="false" customHeight="false" outlineLevel="0" collapsed="false">
      <c r="B1059" s="172"/>
      <c r="C1059" s="172"/>
      <c r="D1059" s="172"/>
      <c r="G1059" s="173"/>
    </row>
    <row r="1060" customFormat="false" ht="12.75" hidden="false" customHeight="false" outlineLevel="0" collapsed="false">
      <c r="B1060" s="172"/>
      <c r="C1060" s="172"/>
      <c r="D1060" s="172"/>
      <c r="G1060" s="173"/>
    </row>
    <row r="1061" customFormat="false" ht="12.75" hidden="false" customHeight="false" outlineLevel="0" collapsed="false">
      <c r="B1061" s="172"/>
      <c r="C1061" s="172"/>
      <c r="D1061" s="172"/>
      <c r="G1061" s="173"/>
    </row>
    <row r="1062" customFormat="false" ht="12.75" hidden="false" customHeight="false" outlineLevel="0" collapsed="false">
      <c r="B1062" s="172"/>
      <c r="C1062" s="172"/>
      <c r="D1062" s="172"/>
      <c r="G1062" s="173"/>
    </row>
    <row r="1063" customFormat="false" ht="12.75" hidden="false" customHeight="false" outlineLevel="0" collapsed="false">
      <c r="B1063" s="172"/>
      <c r="C1063" s="172"/>
      <c r="D1063" s="172"/>
      <c r="G1063" s="173"/>
    </row>
    <row r="1064" customFormat="false" ht="12.75" hidden="false" customHeight="false" outlineLevel="0" collapsed="false">
      <c r="B1064" s="172"/>
      <c r="C1064" s="172"/>
      <c r="D1064" s="172"/>
      <c r="G1064" s="173"/>
    </row>
    <row r="1065" customFormat="false" ht="12.75" hidden="false" customHeight="false" outlineLevel="0" collapsed="false">
      <c r="B1065" s="172"/>
      <c r="C1065" s="172"/>
      <c r="D1065" s="172"/>
      <c r="G1065" s="173"/>
    </row>
    <row r="1066" customFormat="false" ht="12.75" hidden="false" customHeight="false" outlineLevel="0" collapsed="false">
      <c r="B1066" s="172"/>
      <c r="C1066" s="172"/>
      <c r="D1066" s="172"/>
      <c r="G1066" s="173"/>
    </row>
    <row r="1067" customFormat="false" ht="12.75" hidden="false" customHeight="false" outlineLevel="0" collapsed="false">
      <c r="B1067" s="172"/>
      <c r="C1067" s="172"/>
      <c r="D1067" s="172"/>
      <c r="G1067" s="173"/>
    </row>
    <row r="1068" customFormat="false" ht="12.75" hidden="false" customHeight="false" outlineLevel="0" collapsed="false">
      <c r="B1068" s="172"/>
      <c r="C1068" s="172"/>
      <c r="D1068" s="172"/>
      <c r="G1068" s="173"/>
    </row>
    <row r="1069" customFormat="false" ht="12.75" hidden="false" customHeight="false" outlineLevel="0" collapsed="false">
      <c r="B1069" s="172"/>
      <c r="C1069" s="172"/>
      <c r="D1069" s="172"/>
      <c r="G1069" s="173"/>
    </row>
    <row r="1070" customFormat="false" ht="12.75" hidden="false" customHeight="false" outlineLevel="0" collapsed="false">
      <c r="B1070" s="172"/>
      <c r="C1070" s="172"/>
      <c r="D1070" s="172"/>
      <c r="G1070" s="173"/>
    </row>
    <row r="1071" customFormat="false" ht="12.75" hidden="false" customHeight="false" outlineLevel="0" collapsed="false">
      <c r="B1071" s="172"/>
      <c r="C1071" s="172"/>
      <c r="D1071" s="172"/>
      <c r="G1071" s="173"/>
    </row>
    <row r="1072" customFormat="false" ht="12.75" hidden="false" customHeight="false" outlineLevel="0" collapsed="false">
      <c r="B1072" s="172"/>
      <c r="C1072" s="172"/>
      <c r="D1072" s="172"/>
      <c r="G1072" s="173"/>
    </row>
    <row r="1073" customFormat="false" ht="12.75" hidden="false" customHeight="false" outlineLevel="0" collapsed="false">
      <c r="B1073" s="172"/>
      <c r="C1073" s="172"/>
      <c r="D1073" s="172"/>
      <c r="G1073" s="173"/>
    </row>
    <row r="1074" customFormat="false" ht="12.75" hidden="false" customHeight="false" outlineLevel="0" collapsed="false">
      <c r="B1074" s="172"/>
      <c r="C1074" s="172"/>
      <c r="D1074" s="172"/>
      <c r="G1074" s="173"/>
    </row>
    <row r="1075" customFormat="false" ht="12.75" hidden="false" customHeight="false" outlineLevel="0" collapsed="false">
      <c r="B1075" s="172"/>
      <c r="C1075" s="172"/>
      <c r="D1075" s="172"/>
      <c r="G1075" s="173"/>
    </row>
    <row r="1076" customFormat="false" ht="12.75" hidden="false" customHeight="false" outlineLevel="0" collapsed="false">
      <c r="B1076" s="172"/>
      <c r="C1076" s="172"/>
      <c r="D1076" s="172"/>
      <c r="G1076" s="173"/>
    </row>
    <row r="1077" customFormat="false" ht="12.75" hidden="false" customHeight="false" outlineLevel="0" collapsed="false">
      <c r="B1077" s="172"/>
      <c r="C1077" s="172"/>
      <c r="D1077" s="172"/>
      <c r="G1077" s="173"/>
    </row>
    <row r="1078" customFormat="false" ht="12.75" hidden="false" customHeight="false" outlineLevel="0" collapsed="false">
      <c r="B1078" s="172"/>
      <c r="C1078" s="172"/>
      <c r="D1078" s="172"/>
      <c r="G1078" s="173"/>
    </row>
    <row r="1079" customFormat="false" ht="12.75" hidden="false" customHeight="false" outlineLevel="0" collapsed="false">
      <c r="B1079" s="172"/>
      <c r="C1079" s="172"/>
      <c r="D1079" s="172"/>
      <c r="G1079" s="173"/>
    </row>
    <row r="1080" customFormat="false" ht="12.75" hidden="false" customHeight="false" outlineLevel="0" collapsed="false">
      <c r="B1080" s="172"/>
      <c r="C1080" s="172"/>
      <c r="D1080" s="172"/>
      <c r="G1080" s="173"/>
    </row>
    <row r="1081" customFormat="false" ht="12.75" hidden="false" customHeight="false" outlineLevel="0" collapsed="false">
      <c r="B1081" s="172"/>
      <c r="C1081" s="172"/>
      <c r="D1081" s="172"/>
      <c r="G1081" s="173"/>
    </row>
    <row r="1082" customFormat="false" ht="12.75" hidden="false" customHeight="false" outlineLevel="0" collapsed="false">
      <c r="B1082" s="172"/>
      <c r="C1082" s="172"/>
      <c r="D1082" s="172"/>
      <c r="G1082" s="173"/>
    </row>
    <row r="1083" customFormat="false" ht="12.75" hidden="false" customHeight="false" outlineLevel="0" collapsed="false">
      <c r="B1083" s="172"/>
      <c r="C1083" s="172"/>
      <c r="D1083" s="172"/>
      <c r="G1083" s="173"/>
    </row>
    <row r="1084" customFormat="false" ht="12.75" hidden="false" customHeight="false" outlineLevel="0" collapsed="false">
      <c r="B1084" s="172"/>
      <c r="C1084" s="172"/>
      <c r="D1084" s="172"/>
      <c r="G1084" s="173"/>
    </row>
    <row r="1085" customFormat="false" ht="12.75" hidden="false" customHeight="false" outlineLevel="0" collapsed="false">
      <c r="B1085" s="172"/>
      <c r="C1085" s="172"/>
      <c r="D1085" s="172"/>
      <c r="G1085" s="173"/>
    </row>
    <row r="1086" customFormat="false" ht="12.75" hidden="false" customHeight="false" outlineLevel="0" collapsed="false">
      <c r="B1086" s="172"/>
      <c r="C1086" s="172"/>
      <c r="D1086" s="172"/>
      <c r="G1086" s="173"/>
    </row>
    <row r="1087" customFormat="false" ht="12.75" hidden="false" customHeight="false" outlineLevel="0" collapsed="false">
      <c r="B1087" s="172"/>
      <c r="C1087" s="172"/>
      <c r="D1087" s="172"/>
      <c r="G1087" s="173"/>
    </row>
    <row r="1088" customFormat="false" ht="12.75" hidden="false" customHeight="false" outlineLevel="0" collapsed="false">
      <c r="B1088" s="172"/>
      <c r="C1088" s="172"/>
      <c r="D1088" s="172"/>
      <c r="G1088" s="173"/>
    </row>
    <row r="1089" customFormat="false" ht="12.75" hidden="false" customHeight="false" outlineLevel="0" collapsed="false">
      <c r="B1089" s="172"/>
      <c r="C1089" s="172"/>
      <c r="D1089" s="172"/>
      <c r="G1089" s="173"/>
    </row>
    <row r="1090" customFormat="false" ht="12.75" hidden="false" customHeight="false" outlineLevel="0" collapsed="false">
      <c r="B1090" s="172"/>
      <c r="C1090" s="172"/>
      <c r="D1090" s="172"/>
      <c r="G1090" s="173"/>
    </row>
    <row r="1091" customFormat="false" ht="12.75" hidden="false" customHeight="false" outlineLevel="0" collapsed="false">
      <c r="B1091" s="172"/>
      <c r="C1091" s="172"/>
      <c r="D1091" s="172"/>
      <c r="G1091" s="173"/>
    </row>
    <row r="1092" customFormat="false" ht="12.75" hidden="false" customHeight="false" outlineLevel="0" collapsed="false">
      <c r="B1092" s="172"/>
      <c r="C1092" s="172"/>
      <c r="D1092" s="172"/>
      <c r="G1092" s="173"/>
    </row>
    <row r="1093" customFormat="false" ht="12.75" hidden="false" customHeight="false" outlineLevel="0" collapsed="false">
      <c r="B1093" s="172"/>
      <c r="C1093" s="172"/>
      <c r="D1093" s="172"/>
      <c r="G1093" s="173"/>
    </row>
    <row r="1094" customFormat="false" ht="12.75" hidden="false" customHeight="false" outlineLevel="0" collapsed="false">
      <c r="B1094" s="172"/>
      <c r="C1094" s="172"/>
      <c r="D1094" s="172"/>
      <c r="G1094" s="173"/>
    </row>
    <row r="1095" customFormat="false" ht="12.75" hidden="false" customHeight="false" outlineLevel="0" collapsed="false">
      <c r="B1095" s="172"/>
      <c r="C1095" s="172"/>
      <c r="D1095" s="172"/>
      <c r="G1095" s="173"/>
    </row>
    <row r="1096" customFormat="false" ht="12.75" hidden="false" customHeight="false" outlineLevel="0" collapsed="false">
      <c r="B1096" s="172"/>
      <c r="C1096" s="172"/>
      <c r="D1096" s="172"/>
      <c r="G1096" s="173"/>
    </row>
    <row r="1097" customFormat="false" ht="12.75" hidden="false" customHeight="false" outlineLevel="0" collapsed="false">
      <c r="B1097" s="172"/>
      <c r="C1097" s="172"/>
      <c r="D1097" s="172"/>
      <c r="G1097" s="173"/>
    </row>
    <row r="1098" customFormat="false" ht="12.75" hidden="false" customHeight="false" outlineLevel="0" collapsed="false">
      <c r="B1098" s="172"/>
      <c r="C1098" s="172"/>
      <c r="D1098" s="172"/>
      <c r="G1098" s="173"/>
    </row>
    <row r="1099" customFormat="false" ht="12.75" hidden="false" customHeight="false" outlineLevel="0" collapsed="false">
      <c r="B1099" s="172"/>
      <c r="C1099" s="172"/>
      <c r="D1099" s="172"/>
      <c r="G1099" s="173"/>
    </row>
    <row r="1100" customFormat="false" ht="12.75" hidden="false" customHeight="false" outlineLevel="0" collapsed="false">
      <c r="B1100" s="172"/>
      <c r="C1100" s="172"/>
      <c r="D1100" s="172"/>
      <c r="G1100" s="173"/>
    </row>
    <row r="1101" customFormat="false" ht="12.75" hidden="false" customHeight="false" outlineLevel="0" collapsed="false">
      <c r="B1101" s="172"/>
      <c r="C1101" s="172"/>
      <c r="D1101" s="172"/>
      <c r="G1101" s="173"/>
    </row>
    <row r="1102" customFormat="false" ht="12.75" hidden="false" customHeight="false" outlineLevel="0" collapsed="false">
      <c r="B1102" s="172"/>
      <c r="C1102" s="172"/>
      <c r="D1102" s="172"/>
      <c r="G1102" s="173"/>
    </row>
    <row r="1103" customFormat="false" ht="12.75" hidden="false" customHeight="false" outlineLevel="0" collapsed="false">
      <c r="B1103" s="172"/>
      <c r="C1103" s="172"/>
      <c r="D1103" s="172"/>
      <c r="G1103" s="173"/>
    </row>
    <row r="1104" customFormat="false" ht="12.75" hidden="false" customHeight="false" outlineLevel="0" collapsed="false">
      <c r="B1104" s="172"/>
      <c r="C1104" s="172"/>
      <c r="D1104" s="172"/>
      <c r="G1104" s="173"/>
    </row>
    <row r="1105" customFormat="false" ht="12.75" hidden="false" customHeight="false" outlineLevel="0" collapsed="false">
      <c r="B1105" s="172"/>
      <c r="C1105" s="172"/>
      <c r="D1105" s="172"/>
      <c r="G1105" s="173"/>
    </row>
    <row r="1106" customFormat="false" ht="12.75" hidden="false" customHeight="false" outlineLevel="0" collapsed="false">
      <c r="B1106" s="172"/>
      <c r="C1106" s="172"/>
      <c r="D1106" s="172"/>
      <c r="G1106" s="173"/>
    </row>
    <row r="1107" customFormat="false" ht="12.75" hidden="false" customHeight="false" outlineLevel="0" collapsed="false">
      <c r="B1107" s="172"/>
      <c r="C1107" s="172"/>
      <c r="D1107" s="172"/>
      <c r="G1107" s="173"/>
    </row>
    <row r="1108" customFormat="false" ht="12.75" hidden="false" customHeight="false" outlineLevel="0" collapsed="false">
      <c r="B1108" s="172"/>
      <c r="C1108" s="172"/>
      <c r="D1108" s="172"/>
      <c r="G1108" s="173"/>
    </row>
    <row r="1109" customFormat="false" ht="12.75" hidden="false" customHeight="false" outlineLevel="0" collapsed="false">
      <c r="B1109" s="172"/>
      <c r="C1109" s="172"/>
      <c r="D1109" s="172"/>
      <c r="G1109" s="173"/>
    </row>
    <row r="1110" customFormat="false" ht="12.75" hidden="false" customHeight="false" outlineLevel="0" collapsed="false">
      <c r="B1110" s="172"/>
      <c r="C1110" s="172"/>
      <c r="D1110" s="172"/>
      <c r="G1110" s="173"/>
    </row>
    <row r="1111" customFormat="false" ht="12.75" hidden="false" customHeight="false" outlineLevel="0" collapsed="false">
      <c r="B1111" s="172"/>
      <c r="C1111" s="172"/>
      <c r="D1111" s="172"/>
      <c r="G1111" s="173"/>
    </row>
    <row r="1112" customFormat="false" ht="12.75" hidden="false" customHeight="false" outlineLevel="0" collapsed="false">
      <c r="B1112" s="172"/>
      <c r="C1112" s="172"/>
      <c r="D1112" s="172"/>
      <c r="G1112" s="173"/>
    </row>
    <row r="1113" customFormat="false" ht="12.75" hidden="false" customHeight="false" outlineLevel="0" collapsed="false">
      <c r="B1113" s="172"/>
      <c r="C1113" s="172"/>
      <c r="D1113" s="172"/>
      <c r="G1113" s="173"/>
    </row>
    <row r="1114" customFormat="false" ht="12.75" hidden="false" customHeight="false" outlineLevel="0" collapsed="false">
      <c r="B1114" s="172"/>
      <c r="C1114" s="172"/>
      <c r="D1114" s="172"/>
      <c r="G1114" s="173"/>
    </row>
    <row r="1115" customFormat="false" ht="12.75" hidden="false" customHeight="false" outlineLevel="0" collapsed="false">
      <c r="B1115" s="172"/>
      <c r="C1115" s="172"/>
      <c r="D1115" s="172"/>
      <c r="G1115" s="173"/>
    </row>
    <row r="1116" customFormat="false" ht="12.75" hidden="false" customHeight="false" outlineLevel="0" collapsed="false">
      <c r="B1116" s="172"/>
      <c r="C1116" s="172"/>
      <c r="D1116" s="172"/>
      <c r="G1116" s="173"/>
    </row>
    <row r="1117" customFormat="false" ht="12.75" hidden="false" customHeight="false" outlineLevel="0" collapsed="false">
      <c r="B1117" s="172"/>
      <c r="C1117" s="172"/>
      <c r="D1117" s="172"/>
      <c r="G1117" s="173"/>
    </row>
    <row r="1118" customFormat="false" ht="12.75" hidden="false" customHeight="false" outlineLevel="0" collapsed="false">
      <c r="B1118" s="172"/>
      <c r="C1118" s="172"/>
      <c r="D1118" s="172"/>
      <c r="G1118" s="173"/>
    </row>
    <row r="1119" customFormat="false" ht="12.75" hidden="false" customHeight="false" outlineLevel="0" collapsed="false">
      <c r="B1119" s="172"/>
      <c r="C1119" s="172"/>
      <c r="D1119" s="172"/>
      <c r="G1119" s="173"/>
    </row>
    <row r="1120" customFormat="false" ht="12.75" hidden="false" customHeight="false" outlineLevel="0" collapsed="false">
      <c r="B1120" s="172"/>
      <c r="C1120" s="172"/>
      <c r="D1120" s="172"/>
      <c r="G1120" s="173"/>
    </row>
    <row r="1121" customFormat="false" ht="12.75" hidden="false" customHeight="false" outlineLevel="0" collapsed="false">
      <c r="B1121" s="172"/>
      <c r="C1121" s="172"/>
      <c r="D1121" s="172"/>
      <c r="G1121" s="173"/>
    </row>
    <row r="1122" customFormat="false" ht="12.75" hidden="false" customHeight="false" outlineLevel="0" collapsed="false">
      <c r="B1122" s="172"/>
      <c r="C1122" s="172"/>
      <c r="D1122" s="172"/>
      <c r="G1122" s="173"/>
    </row>
    <row r="1123" customFormat="false" ht="12.75" hidden="false" customHeight="false" outlineLevel="0" collapsed="false">
      <c r="B1123" s="172"/>
      <c r="C1123" s="172"/>
      <c r="D1123" s="172"/>
      <c r="G1123" s="173"/>
    </row>
    <row r="1124" customFormat="false" ht="12.75" hidden="false" customHeight="false" outlineLevel="0" collapsed="false">
      <c r="B1124" s="172"/>
      <c r="C1124" s="172"/>
      <c r="D1124" s="172"/>
      <c r="G1124" s="173"/>
    </row>
    <row r="1125" customFormat="false" ht="12.75" hidden="false" customHeight="false" outlineLevel="0" collapsed="false">
      <c r="B1125" s="172"/>
      <c r="C1125" s="172"/>
      <c r="D1125" s="172"/>
      <c r="G1125" s="173"/>
    </row>
    <row r="1126" customFormat="false" ht="12.75" hidden="false" customHeight="false" outlineLevel="0" collapsed="false">
      <c r="B1126" s="172"/>
      <c r="C1126" s="172"/>
      <c r="D1126" s="172"/>
      <c r="G1126" s="173"/>
    </row>
    <row r="1127" customFormat="false" ht="12.75" hidden="false" customHeight="false" outlineLevel="0" collapsed="false">
      <c r="B1127" s="172"/>
      <c r="C1127" s="172"/>
      <c r="D1127" s="172"/>
      <c r="G1127" s="173"/>
    </row>
    <row r="1128" customFormat="false" ht="12.75" hidden="false" customHeight="false" outlineLevel="0" collapsed="false">
      <c r="B1128" s="172"/>
      <c r="C1128" s="172"/>
      <c r="D1128" s="172"/>
      <c r="G1128" s="173"/>
    </row>
    <row r="1129" customFormat="false" ht="12.75" hidden="false" customHeight="false" outlineLevel="0" collapsed="false">
      <c r="B1129" s="172"/>
      <c r="C1129" s="172"/>
      <c r="D1129" s="172"/>
      <c r="G1129" s="173"/>
    </row>
    <row r="1130" customFormat="false" ht="12.75" hidden="false" customHeight="false" outlineLevel="0" collapsed="false">
      <c r="B1130" s="172"/>
      <c r="C1130" s="172"/>
      <c r="D1130" s="172"/>
      <c r="G1130" s="173"/>
    </row>
    <row r="1131" customFormat="false" ht="12.75" hidden="false" customHeight="false" outlineLevel="0" collapsed="false">
      <c r="B1131" s="172"/>
      <c r="C1131" s="172"/>
      <c r="D1131" s="172"/>
      <c r="G1131" s="173"/>
    </row>
    <row r="1132" customFormat="false" ht="12.75" hidden="false" customHeight="false" outlineLevel="0" collapsed="false">
      <c r="B1132" s="172"/>
      <c r="C1132" s="172"/>
      <c r="D1132" s="172"/>
      <c r="G1132" s="173"/>
    </row>
    <row r="1133" customFormat="false" ht="12.75" hidden="false" customHeight="false" outlineLevel="0" collapsed="false">
      <c r="B1133" s="172"/>
      <c r="C1133" s="172"/>
      <c r="D1133" s="172"/>
      <c r="G1133" s="173"/>
    </row>
    <row r="1134" customFormat="false" ht="12.75" hidden="false" customHeight="false" outlineLevel="0" collapsed="false">
      <c r="B1134" s="172"/>
      <c r="C1134" s="172"/>
      <c r="D1134" s="172"/>
      <c r="G1134" s="173"/>
    </row>
    <row r="1135" customFormat="false" ht="12.75" hidden="false" customHeight="false" outlineLevel="0" collapsed="false">
      <c r="B1135" s="172"/>
      <c r="C1135" s="172"/>
      <c r="D1135" s="172"/>
      <c r="G1135" s="173"/>
    </row>
    <row r="1136" customFormat="false" ht="12.75" hidden="false" customHeight="false" outlineLevel="0" collapsed="false">
      <c r="B1136" s="172"/>
      <c r="C1136" s="172"/>
      <c r="D1136" s="172"/>
      <c r="G1136" s="173"/>
    </row>
    <row r="1137" customFormat="false" ht="12.75" hidden="false" customHeight="false" outlineLevel="0" collapsed="false">
      <c r="B1137" s="172"/>
      <c r="C1137" s="172"/>
      <c r="D1137" s="172"/>
      <c r="G1137" s="173"/>
    </row>
    <row r="1138" customFormat="false" ht="12.75" hidden="false" customHeight="false" outlineLevel="0" collapsed="false">
      <c r="B1138" s="172"/>
      <c r="C1138" s="172"/>
      <c r="D1138" s="172"/>
      <c r="G1138" s="173"/>
    </row>
    <row r="1139" customFormat="false" ht="12.75" hidden="false" customHeight="false" outlineLevel="0" collapsed="false">
      <c r="B1139" s="172"/>
      <c r="C1139" s="172"/>
      <c r="D1139" s="172"/>
      <c r="G1139" s="173"/>
    </row>
    <row r="1140" customFormat="false" ht="12.75" hidden="false" customHeight="false" outlineLevel="0" collapsed="false">
      <c r="B1140" s="172"/>
      <c r="C1140" s="172"/>
      <c r="D1140" s="172"/>
      <c r="G1140" s="173"/>
    </row>
    <row r="1141" customFormat="false" ht="12.75" hidden="false" customHeight="false" outlineLevel="0" collapsed="false">
      <c r="B1141" s="172"/>
      <c r="C1141" s="172"/>
      <c r="D1141" s="172"/>
      <c r="G1141" s="173"/>
    </row>
    <row r="1142" customFormat="false" ht="12.75" hidden="false" customHeight="false" outlineLevel="0" collapsed="false">
      <c r="B1142" s="172"/>
      <c r="C1142" s="172"/>
      <c r="D1142" s="172"/>
      <c r="G1142" s="173"/>
    </row>
    <row r="1143" customFormat="false" ht="12.75" hidden="false" customHeight="false" outlineLevel="0" collapsed="false">
      <c r="B1143" s="172"/>
      <c r="C1143" s="172"/>
      <c r="D1143" s="172"/>
      <c r="G1143" s="173"/>
    </row>
    <row r="1144" customFormat="false" ht="12.75" hidden="false" customHeight="false" outlineLevel="0" collapsed="false">
      <c r="B1144" s="172"/>
      <c r="C1144" s="172"/>
      <c r="D1144" s="172"/>
      <c r="G1144" s="173"/>
    </row>
    <row r="1145" customFormat="false" ht="12.75" hidden="false" customHeight="false" outlineLevel="0" collapsed="false">
      <c r="B1145" s="172"/>
      <c r="C1145" s="172"/>
      <c r="D1145" s="172"/>
      <c r="G1145" s="173"/>
    </row>
    <row r="1146" customFormat="false" ht="12.75" hidden="false" customHeight="false" outlineLevel="0" collapsed="false">
      <c r="B1146" s="172"/>
      <c r="C1146" s="172"/>
      <c r="D1146" s="172"/>
      <c r="G1146" s="173"/>
    </row>
    <row r="1147" customFormat="false" ht="12.75" hidden="false" customHeight="false" outlineLevel="0" collapsed="false">
      <c r="B1147" s="172"/>
      <c r="C1147" s="172"/>
      <c r="D1147" s="172"/>
      <c r="G1147" s="173"/>
    </row>
    <row r="1148" customFormat="false" ht="12.75" hidden="false" customHeight="false" outlineLevel="0" collapsed="false">
      <c r="B1148" s="172"/>
      <c r="C1148" s="172"/>
      <c r="D1148" s="172"/>
      <c r="G1148" s="173"/>
    </row>
    <row r="1149" customFormat="false" ht="12.75" hidden="false" customHeight="false" outlineLevel="0" collapsed="false">
      <c r="B1149" s="172"/>
      <c r="C1149" s="172"/>
      <c r="D1149" s="172"/>
      <c r="G1149" s="173"/>
    </row>
    <row r="1150" customFormat="false" ht="12.75" hidden="false" customHeight="false" outlineLevel="0" collapsed="false">
      <c r="B1150" s="172"/>
      <c r="C1150" s="172"/>
      <c r="D1150" s="172"/>
      <c r="G1150" s="173"/>
    </row>
    <row r="1151" customFormat="false" ht="12.75" hidden="false" customHeight="false" outlineLevel="0" collapsed="false">
      <c r="B1151" s="172"/>
      <c r="C1151" s="172"/>
      <c r="D1151" s="172"/>
      <c r="G1151" s="173"/>
    </row>
    <row r="1152" customFormat="false" ht="12.75" hidden="false" customHeight="false" outlineLevel="0" collapsed="false">
      <c r="B1152" s="172"/>
      <c r="C1152" s="172"/>
      <c r="D1152" s="172"/>
      <c r="G1152" s="173"/>
    </row>
    <row r="1153" customFormat="false" ht="12.75" hidden="false" customHeight="false" outlineLevel="0" collapsed="false">
      <c r="B1153" s="172"/>
      <c r="C1153" s="172"/>
      <c r="D1153" s="172"/>
      <c r="G1153" s="173"/>
    </row>
    <row r="1154" customFormat="false" ht="12.75" hidden="false" customHeight="false" outlineLevel="0" collapsed="false">
      <c r="B1154" s="172"/>
      <c r="C1154" s="172"/>
      <c r="D1154" s="172"/>
      <c r="G1154" s="173"/>
    </row>
    <row r="1155" customFormat="false" ht="12.75" hidden="false" customHeight="false" outlineLevel="0" collapsed="false">
      <c r="B1155" s="172"/>
      <c r="C1155" s="172"/>
      <c r="D1155" s="172"/>
      <c r="G1155" s="173"/>
    </row>
    <row r="1156" customFormat="false" ht="12.75" hidden="false" customHeight="false" outlineLevel="0" collapsed="false">
      <c r="B1156" s="172"/>
      <c r="C1156" s="172"/>
      <c r="D1156" s="172"/>
      <c r="G1156" s="173"/>
    </row>
    <row r="1157" customFormat="false" ht="12.75" hidden="false" customHeight="false" outlineLevel="0" collapsed="false">
      <c r="B1157" s="172"/>
      <c r="C1157" s="172"/>
      <c r="D1157" s="172"/>
      <c r="G1157" s="173"/>
    </row>
    <row r="1158" customFormat="false" ht="12.75" hidden="false" customHeight="false" outlineLevel="0" collapsed="false">
      <c r="B1158" s="172"/>
      <c r="C1158" s="172"/>
      <c r="D1158" s="172"/>
      <c r="G1158" s="173"/>
    </row>
    <row r="1159" customFormat="false" ht="12.75" hidden="false" customHeight="false" outlineLevel="0" collapsed="false">
      <c r="B1159" s="172"/>
      <c r="C1159" s="172"/>
      <c r="D1159" s="172"/>
      <c r="G1159" s="173"/>
    </row>
    <row r="1160" customFormat="false" ht="12.75" hidden="false" customHeight="false" outlineLevel="0" collapsed="false">
      <c r="B1160" s="172"/>
      <c r="C1160" s="172"/>
      <c r="D1160" s="172"/>
      <c r="G1160" s="173"/>
    </row>
    <row r="1161" customFormat="false" ht="12.75" hidden="false" customHeight="false" outlineLevel="0" collapsed="false">
      <c r="B1161" s="172"/>
      <c r="C1161" s="172"/>
      <c r="D1161" s="172"/>
      <c r="G1161" s="173"/>
    </row>
    <row r="1162" customFormat="false" ht="12.75" hidden="false" customHeight="false" outlineLevel="0" collapsed="false">
      <c r="B1162" s="172"/>
      <c r="C1162" s="172"/>
      <c r="D1162" s="172"/>
      <c r="G1162" s="173"/>
    </row>
    <row r="1163" customFormat="false" ht="12.75" hidden="false" customHeight="false" outlineLevel="0" collapsed="false">
      <c r="B1163" s="172"/>
      <c r="C1163" s="172"/>
      <c r="D1163" s="172"/>
      <c r="G1163" s="173"/>
    </row>
    <row r="1164" customFormat="false" ht="12.75" hidden="false" customHeight="false" outlineLevel="0" collapsed="false">
      <c r="B1164" s="172"/>
      <c r="C1164" s="172"/>
      <c r="D1164" s="172"/>
      <c r="G1164" s="173"/>
    </row>
    <row r="1165" customFormat="false" ht="12.75" hidden="false" customHeight="false" outlineLevel="0" collapsed="false">
      <c r="B1165" s="172"/>
      <c r="C1165" s="172"/>
      <c r="D1165" s="172"/>
      <c r="G1165" s="173"/>
    </row>
    <row r="1166" customFormat="false" ht="12.75" hidden="false" customHeight="false" outlineLevel="0" collapsed="false">
      <c r="B1166" s="172"/>
      <c r="C1166" s="172"/>
      <c r="D1166" s="172"/>
      <c r="G1166" s="173"/>
    </row>
    <row r="1167" customFormat="false" ht="12.75" hidden="false" customHeight="false" outlineLevel="0" collapsed="false">
      <c r="B1167" s="172"/>
      <c r="C1167" s="172"/>
      <c r="D1167" s="172"/>
      <c r="G1167" s="173"/>
    </row>
    <row r="1168" customFormat="false" ht="12.75" hidden="false" customHeight="false" outlineLevel="0" collapsed="false">
      <c r="B1168" s="172"/>
      <c r="C1168" s="172"/>
      <c r="D1168" s="172"/>
      <c r="G1168" s="173"/>
    </row>
    <row r="1169" customFormat="false" ht="12.75" hidden="false" customHeight="false" outlineLevel="0" collapsed="false">
      <c r="B1169" s="172"/>
      <c r="C1169" s="172"/>
      <c r="D1169" s="172"/>
      <c r="G1169" s="173"/>
    </row>
    <row r="1170" customFormat="false" ht="12.75" hidden="false" customHeight="false" outlineLevel="0" collapsed="false">
      <c r="B1170" s="172"/>
      <c r="C1170" s="172"/>
      <c r="D1170" s="172"/>
      <c r="G1170" s="173"/>
    </row>
    <row r="1171" customFormat="false" ht="12.75" hidden="false" customHeight="false" outlineLevel="0" collapsed="false">
      <c r="B1171" s="172"/>
      <c r="C1171" s="172"/>
      <c r="D1171" s="172"/>
      <c r="G1171" s="173"/>
    </row>
    <row r="1172" customFormat="false" ht="12.75" hidden="false" customHeight="false" outlineLevel="0" collapsed="false">
      <c r="B1172" s="172"/>
      <c r="C1172" s="172"/>
      <c r="D1172" s="172"/>
      <c r="G1172" s="173"/>
    </row>
    <row r="1173" customFormat="false" ht="12.75" hidden="false" customHeight="false" outlineLevel="0" collapsed="false">
      <c r="B1173" s="172"/>
      <c r="C1173" s="172"/>
      <c r="D1173" s="172"/>
      <c r="G1173" s="173"/>
    </row>
    <row r="1174" customFormat="false" ht="12.75" hidden="false" customHeight="false" outlineLevel="0" collapsed="false">
      <c r="B1174" s="172"/>
      <c r="C1174" s="172"/>
      <c r="D1174" s="172"/>
      <c r="G1174" s="173"/>
    </row>
    <row r="1175" customFormat="false" ht="12.75" hidden="false" customHeight="false" outlineLevel="0" collapsed="false">
      <c r="B1175" s="172"/>
      <c r="C1175" s="172"/>
      <c r="D1175" s="172"/>
      <c r="G1175" s="173"/>
    </row>
    <row r="1176" customFormat="false" ht="12.75" hidden="false" customHeight="false" outlineLevel="0" collapsed="false">
      <c r="B1176" s="172"/>
      <c r="C1176" s="172"/>
      <c r="D1176" s="172"/>
      <c r="G1176" s="173"/>
    </row>
    <row r="1177" customFormat="false" ht="12.75" hidden="false" customHeight="false" outlineLevel="0" collapsed="false">
      <c r="B1177" s="172"/>
      <c r="C1177" s="172"/>
      <c r="D1177" s="172"/>
      <c r="G1177" s="173"/>
    </row>
    <row r="1178" customFormat="false" ht="12.75" hidden="false" customHeight="false" outlineLevel="0" collapsed="false">
      <c r="B1178" s="172"/>
      <c r="C1178" s="172"/>
      <c r="D1178" s="172"/>
      <c r="G1178" s="173"/>
    </row>
    <row r="1179" customFormat="false" ht="12.75" hidden="false" customHeight="false" outlineLevel="0" collapsed="false">
      <c r="B1179" s="172"/>
      <c r="C1179" s="172"/>
      <c r="D1179" s="172"/>
      <c r="G1179" s="173"/>
    </row>
    <row r="1180" customFormat="false" ht="12.75" hidden="false" customHeight="false" outlineLevel="0" collapsed="false">
      <c r="B1180" s="172"/>
      <c r="C1180" s="172"/>
      <c r="D1180" s="172"/>
      <c r="G1180" s="173"/>
    </row>
    <row r="1181" customFormat="false" ht="12.75" hidden="false" customHeight="false" outlineLevel="0" collapsed="false">
      <c r="B1181" s="172"/>
      <c r="C1181" s="172"/>
      <c r="D1181" s="172"/>
      <c r="G1181" s="173"/>
    </row>
  </sheetData>
  <conditionalFormatting sqref="M190:M195">
    <cfRule type="cellIs" priority="2" operator="greaterThan" aboveAverage="0" equalAverage="0" bottom="0" percent="0" rank="0" text="" dxfId="8">
      <formula>0</formula>
    </cfRule>
    <cfRule type="cellIs" priority="3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2" width="11.42"/>
    <col collapsed="false" customWidth="true" hidden="false" outlineLevel="0" max="2" min="2" style="0" width="16.13"/>
    <col collapsed="false" customWidth="true" hidden="false" outlineLevel="0" max="17" min="17" style="0" width="10.13"/>
  </cols>
  <sheetData>
    <row r="1" customFormat="false" ht="18" hidden="false" customHeight="false" outlineLevel="0" collapsed="false">
      <c r="A1" s="175"/>
      <c r="B1" s="176" t="s">
        <v>191</v>
      </c>
      <c r="C1" s="177"/>
      <c r="D1" s="178"/>
      <c r="E1" s="179"/>
      <c r="F1" s="179"/>
      <c r="G1" s="180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2" t="str">
        <f aca="false">B1</f>
        <v>PEAK Power Curves</v>
      </c>
      <c r="S1" s="182" t="n">
        <f aca="false">C1</f>
        <v>0</v>
      </c>
      <c r="T1" s="182" t="n">
        <f aca="false">D1</f>
        <v>0</v>
      </c>
      <c r="U1" s="182" t="n">
        <f aca="false">E1</f>
        <v>0</v>
      </c>
      <c r="V1" s="182" t="n">
        <f aca="false">F1</f>
        <v>0</v>
      </c>
      <c r="W1" s="182" t="n">
        <f aca="false">G1</f>
        <v>0</v>
      </c>
      <c r="X1" s="182" t="n">
        <f aca="false">H1</f>
        <v>0</v>
      </c>
      <c r="Y1" s="182" t="n">
        <f aca="false">I1</f>
        <v>0</v>
      </c>
      <c r="Z1" s="182" t="n">
        <f aca="false">J1</f>
        <v>0</v>
      </c>
      <c r="AA1" s="182" t="n">
        <f aca="false">K1</f>
        <v>0</v>
      </c>
      <c r="AB1" s="182" t="n">
        <f aca="false">L1</f>
        <v>0</v>
      </c>
      <c r="AC1" s="182" t="n">
        <f aca="false">M1</f>
        <v>0</v>
      </c>
      <c r="AD1" s="182" t="n">
        <f aca="false">N1</f>
        <v>0</v>
      </c>
      <c r="AE1" s="182" t="n">
        <f aca="false">O1</f>
        <v>0</v>
      </c>
      <c r="AF1" s="181"/>
      <c r="AG1" s="181"/>
      <c r="AH1" s="181"/>
    </row>
    <row r="2" customFormat="false" ht="12.75" hidden="false" customHeight="false" outlineLevel="0" collapsed="false">
      <c r="A2" s="183"/>
      <c r="B2" s="184" t="s">
        <v>6</v>
      </c>
      <c r="C2" s="185" t="s">
        <v>192</v>
      </c>
      <c r="D2" s="186" t="s">
        <v>193</v>
      </c>
      <c r="E2" s="187" t="s">
        <v>194</v>
      </c>
      <c r="F2" s="186" t="s">
        <v>195</v>
      </c>
      <c r="G2" s="186" t="s">
        <v>196</v>
      </c>
      <c r="H2" s="186" t="s">
        <v>197</v>
      </c>
      <c r="I2" s="186" t="s">
        <v>13</v>
      </c>
      <c r="J2" s="186" t="s">
        <v>14</v>
      </c>
      <c r="K2" s="186" t="s">
        <v>198</v>
      </c>
      <c r="L2" s="186" t="s">
        <v>16</v>
      </c>
      <c r="M2" s="182"/>
      <c r="N2" s="188"/>
      <c r="O2" s="189"/>
      <c r="P2" s="182"/>
      <c r="Q2" s="182"/>
      <c r="R2" s="182" t="str">
        <f aca="false">B2</f>
        <v>NEPOOL</v>
      </c>
      <c r="S2" s="182" t="str">
        <f aca="false">C2</f>
        <v>W. PJM</v>
      </c>
      <c r="T2" s="182" t="str">
        <f aca="false">D2</f>
        <v>NY Z-A</v>
      </c>
      <c r="U2" s="182" t="str">
        <f aca="false">E2</f>
        <v>NY Z-G</v>
      </c>
      <c r="V2" s="182" t="str">
        <f aca="false">F2</f>
        <v>NY Z-J</v>
      </c>
      <c r="W2" s="182" t="str">
        <f aca="false">G2</f>
        <v>CINERGY</v>
      </c>
      <c r="X2" s="182" t="str">
        <f aca="false">H2</f>
        <v>COMED</v>
      </c>
      <c r="Y2" s="182" t="str">
        <f aca="false">I2</f>
        <v>TVA</v>
      </c>
      <c r="Z2" s="182" t="str">
        <f aca="false">J2</f>
        <v>SOCO</v>
      </c>
      <c r="AA2" s="182" t="str">
        <f aca="false">K2</f>
        <v>ENTERGY</v>
      </c>
      <c r="AB2" s="182" t="str">
        <f aca="false">L2</f>
        <v>ERCOT</v>
      </c>
      <c r="AC2" s="182" t="n">
        <f aca="false">M2</f>
        <v>0</v>
      </c>
      <c r="AD2" s="182" t="n">
        <f aca="false">N2</f>
        <v>0</v>
      </c>
      <c r="AE2" s="182" t="n">
        <f aca="false">O2</f>
        <v>0</v>
      </c>
      <c r="AF2" s="182"/>
      <c r="AG2" s="182"/>
      <c r="AH2" s="182"/>
    </row>
    <row r="3" customFormat="false" ht="12.75" hidden="false" customHeight="false" outlineLevel="0" collapsed="false">
      <c r="A3" s="190" t="s">
        <v>199</v>
      </c>
      <c r="B3" s="0" t="n">
        <v>35</v>
      </c>
      <c r="C3" s="0" t="n">
        <v>21.8</v>
      </c>
      <c r="D3" s="0" t="n">
        <v>26.16</v>
      </c>
      <c r="E3" s="0" t="n">
        <v>32.49</v>
      </c>
      <c r="F3" s="0" t="n">
        <v>33.65</v>
      </c>
      <c r="G3" s="0" t="n">
        <v>19.21</v>
      </c>
      <c r="H3" s="0" t="n">
        <v>16.06</v>
      </c>
      <c r="I3" s="0" t="n">
        <v>17.51</v>
      </c>
      <c r="J3" s="0" t="n">
        <v>20</v>
      </c>
      <c r="K3" s="0" t="n">
        <v>19.25</v>
      </c>
      <c r="L3" s="0" t="n">
        <v>19.25</v>
      </c>
      <c r="Q3" s="190" t="n">
        <f aca="false">DATEVALUE(A3)</f>
        <v>37222</v>
      </c>
      <c r="R3" s="0" t="n">
        <f aca="false">B3</f>
        <v>35</v>
      </c>
      <c r="S3" s="0" t="n">
        <f aca="false">C3</f>
        <v>21.8</v>
      </c>
      <c r="T3" s="0" t="n">
        <f aca="false">D3</f>
        <v>26.16</v>
      </c>
      <c r="U3" s="0" t="n">
        <f aca="false">E3</f>
        <v>32.49</v>
      </c>
      <c r="V3" s="0" t="n">
        <f aca="false">F3</f>
        <v>33.65</v>
      </c>
      <c r="W3" s="0" t="n">
        <f aca="false">G3</f>
        <v>19.21</v>
      </c>
      <c r="X3" s="0" t="n">
        <f aca="false">H3</f>
        <v>16.06</v>
      </c>
      <c r="Y3" s="0" t="n">
        <f aca="false">I3</f>
        <v>17.51</v>
      </c>
      <c r="Z3" s="0" t="n">
        <f aca="false">J3</f>
        <v>20</v>
      </c>
      <c r="AA3" s="0" t="n">
        <f aca="false">K3</f>
        <v>19.25</v>
      </c>
      <c r="AB3" s="0" t="n">
        <f aca="false">L3</f>
        <v>19.25</v>
      </c>
      <c r="AC3" s="0" t="n">
        <f aca="false">M3</f>
        <v>0</v>
      </c>
      <c r="AD3" s="0" t="n">
        <f aca="false">N3</f>
        <v>0</v>
      </c>
      <c r="AE3" s="0" t="n">
        <f aca="false">O3</f>
        <v>0</v>
      </c>
    </row>
    <row r="4" customFormat="false" ht="12.75" hidden="false" customHeight="false" outlineLevel="0" collapsed="false">
      <c r="A4" s="190" t="s">
        <v>200</v>
      </c>
      <c r="B4" s="0" t="n">
        <v>35</v>
      </c>
      <c r="C4" s="0" t="n">
        <v>21.8</v>
      </c>
      <c r="D4" s="0" t="n">
        <v>25.5</v>
      </c>
      <c r="E4" s="0" t="n">
        <v>31.65</v>
      </c>
      <c r="F4" s="0" t="n">
        <v>33.05</v>
      </c>
      <c r="G4" s="0" t="n">
        <v>20.65</v>
      </c>
      <c r="H4" s="0" t="n">
        <v>18.65</v>
      </c>
      <c r="I4" s="0" t="n">
        <v>18.25</v>
      </c>
      <c r="J4" s="0" t="n">
        <v>21</v>
      </c>
      <c r="K4" s="0" t="n">
        <v>18.25</v>
      </c>
      <c r="L4" s="0" t="n">
        <v>19.25</v>
      </c>
      <c r="Q4" s="190" t="n">
        <f aca="false">DATEVALUE(A4)</f>
        <v>37223</v>
      </c>
      <c r="R4" s="0" t="n">
        <f aca="false">B4</f>
        <v>35</v>
      </c>
      <c r="S4" s="0" t="n">
        <f aca="false">C4</f>
        <v>21.8</v>
      </c>
      <c r="T4" s="0" t="n">
        <f aca="false">D4</f>
        <v>25.5</v>
      </c>
      <c r="U4" s="0" t="n">
        <f aca="false">E4</f>
        <v>31.65</v>
      </c>
      <c r="V4" s="0" t="n">
        <f aca="false">F4</f>
        <v>33.05</v>
      </c>
      <c r="W4" s="0" t="n">
        <f aca="false">G4</f>
        <v>20.65</v>
      </c>
      <c r="X4" s="0" t="n">
        <f aca="false">H4</f>
        <v>18.65</v>
      </c>
      <c r="Y4" s="0" t="n">
        <f aca="false">I4</f>
        <v>18.25</v>
      </c>
      <c r="Z4" s="0" t="n">
        <f aca="false">J4</f>
        <v>21</v>
      </c>
      <c r="AA4" s="0" t="n">
        <f aca="false">K4</f>
        <v>18.25</v>
      </c>
      <c r="AB4" s="0" t="n">
        <f aca="false">L4</f>
        <v>19.25</v>
      </c>
      <c r="AC4" s="0" t="n">
        <f aca="false">M4</f>
        <v>0</v>
      </c>
      <c r="AD4" s="0" t="n">
        <f aca="false">N4</f>
        <v>0</v>
      </c>
      <c r="AE4" s="0" t="n">
        <f aca="false">O4</f>
        <v>0</v>
      </c>
    </row>
    <row r="5" customFormat="false" ht="12.75" hidden="false" customHeight="false" outlineLevel="0" collapsed="false">
      <c r="A5" s="190" t="s">
        <v>201</v>
      </c>
      <c r="B5" s="0" t="n">
        <v>35</v>
      </c>
      <c r="C5" s="0" t="n">
        <v>21.8</v>
      </c>
      <c r="D5" s="0" t="n">
        <v>25.5</v>
      </c>
      <c r="E5" s="0" t="n">
        <v>31.65</v>
      </c>
      <c r="F5" s="0" t="n">
        <v>33.05</v>
      </c>
      <c r="G5" s="0" t="n">
        <v>20.65</v>
      </c>
      <c r="H5" s="0" t="n">
        <v>18.65</v>
      </c>
      <c r="I5" s="0" t="n">
        <v>18.25</v>
      </c>
      <c r="J5" s="0" t="n">
        <v>21</v>
      </c>
      <c r="K5" s="0" t="n">
        <v>18.25</v>
      </c>
      <c r="L5" s="0" t="n">
        <v>19.25</v>
      </c>
      <c r="Q5" s="190" t="n">
        <f aca="false">DATEVALUE(A5)</f>
        <v>37224</v>
      </c>
      <c r="R5" s="0" t="n">
        <f aca="false">B5</f>
        <v>35</v>
      </c>
      <c r="S5" s="0" t="n">
        <f aca="false">C5</f>
        <v>21.8</v>
      </c>
      <c r="T5" s="0" t="n">
        <f aca="false">D5</f>
        <v>25.5</v>
      </c>
      <c r="U5" s="0" t="n">
        <f aca="false">E5</f>
        <v>31.65</v>
      </c>
      <c r="V5" s="0" t="n">
        <f aca="false">F5</f>
        <v>33.05</v>
      </c>
      <c r="W5" s="0" t="n">
        <f aca="false">G5</f>
        <v>20.65</v>
      </c>
      <c r="X5" s="0" t="n">
        <f aca="false">H5</f>
        <v>18.65</v>
      </c>
      <c r="Y5" s="0" t="n">
        <f aca="false">I5</f>
        <v>18.25</v>
      </c>
      <c r="Z5" s="0" t="n">
        <f aca="false">J5</f>
        <v>21</v>
      </c>
      <c r="AA5" s="0" t="n">
        <f aca="false">K5</f>
        <v>18.25</v>
      </c>
      <c r="AB5" s="0" t="n">
        <f aca="false">L5</f>
        <v>19.25</v>
      </c>
      <c r="AC5" s="0" t="n">
        <f aca="false">M5</f>
        <v>0</v>
      </c>
      <c r="AD5" s="0" t="n">
        <f aca="false">N5</f>
        <v>0</v>
      </c>
      <c r="AE5" s="0" t="n">
        <f aca="false">O5</f>
        <v>0</v>
      </c>
    </row>
    <row r="6" customFormat="false" ht="12.75" hidden="false" customHeight="false" outlineLevel="0" collapsed="false">
      <c r="A6" s="190" t="s">
        <v>202</v>
      </c>
      <c r="B6" s="0" t="n">
        <v>35</v>
      </c>
      <c r="C6" s="0" t="n">
        <v>21.8</v>
      </c>
      <c r="D6" s="0" t="n">
        <v>25.5</v>
      </c>
      <c r="E6" s="0" t="n">
        <v>31.65</v>
      </c>
      <c r="F6" s="0" t="n">
        <v>33.05</v>
      </c>
      <c r="G6" s="0" t="n">
        <v>20.65</v>
      </c>
      <c r="H6" s="0" t="n">
        <v>18.65</v>
      </c>
      <c r="I6" s="0" t="n">
        <v>18.25</v>
      </c>
      <c r="J6" s="0" t="n">
        <v>21</v>
      </c>
      <c r="K6" s="0" t="n">
        <v>18.25</v>
      </c>
      <c r="L6" s="0" t="n">
        <v>19.25</v>
      </c>
      <c r="Q6" s="190" t="n">
        <f aca="false">DATEVALUE(A6)</f>
        <v>37225</v>
      </c>
      <c r="R6" s="0" t="n">
        <f aca="false">B6</f>
        <v>35</v>
      </c>
      <c r="S6" s="0" t="n">
        <f aca="false">C6</f>
        <v>21.8</v>
      </c>
      <c r="T6" s="0" t="n">
        <f aca="false">D6</f>
        <v>25.5</v>
      </c>
      <c r="U6" s="0" t="n">
        <f aca="false">E6</f>
        <v>31.65</v>
      </c>
      <c r="V6" s="0" t="n">
        <f aca="false">F6</f>
        <v>33.05</v>
      </c>
      <c r="W6" s="0" t="n">
        <f aca="false">G6</f>
        <v>20.65</v>
      </c>
      <c r="X6" s="0" t="n">
        <f aca="false">H6</f>
        <v>18.65</v>
      </c>
      <c r="Y6" s="0" t="n">
        <f aca="false">I6</f>
        <v>18.25</v>
      </c>
      <c r="Z6" s="0" t="n">
        <f aca="false">J6</f>
        <v>21</v>
      </c>
      <c r="AA6" s="0" t="n">
        <f aca="false">K6</f>
        <v>18.25</v>
      </c>
      <c r="AB6" s="0" t="n">
        <f aca="false">L6</f>
        <v>19.25</v>
      </c>
      <c r="AC6" s="0" t="n">
        <f aca="false">M6</f>
        <v>0</v>
      </c>
      <c r="AD6" s="0" t="n">
        <f aca="false">N6</f>
        <v>0</v>
      </c>
      <c r="AE6" s="0" t="n">
        <f aca="false">O6</f>
        <v>0</v>
      </c>
    </row>
    <row r="7" customFormat="false" ht="12.75" hidden="false" customHeight="false" outlineLevel="0" collapsed="false">
      <c r="A7" s="190" t="s">
        <v>203</v>
      </c>
      <c r="B7" s="0" t="n">
        <v>36</v>
      </c>
      <c r="C7" s="0" t="n">
        <v>26.65</v>
      </c>
      <c r="D7" s="0" t="n">
        <v>28.2</v>
      </c>
      <c r="E7" s="0" t="n">
        <v>35.5</v>
      </c>
      <c r="F7" s="0" t="n">
        <v>38.8</v>
      </c>
      <c r="G7" s="0" t="n">
        <v>24</v>
      </c>
      <c r="H7" s="0" t="n">
        <v>22.5</v>
      </c>
      <c r="I7" s="0" t="n">
        <v>22.6</v>
      </c>
      <c r="J7" s="0" t="n">
        <v>24.6</v>
      </c>
      <c r="K7" s="0" t="n">
        <v>22.65</v>
      </c>
      <c r="L7" s="0" t="n">
        <v>23</v>
      </c>
      <c r="Q7" s="190" t="n">
        <f aca="false">DATEVALUE(A7)</f>
        <v>37228</v>
      </c>
      <c r="R7" s="0" t="n">
        <f aca="false">B7</f>
        <v>36</v>
      </c>
      <c r="S7" s="0" t="n">
        <f aca="false">C7</f>
        <v>26.65</v>
      </c>
      <c r="T7" s="0" t="n">
        <f aca="false">D7</f>
        <v>28.2</v>
      </c>
      <c r="U7" s="0" t="n">
        <f aca="false">E7</f>
        <v>35.5</v>
      </c>
      <c r="V7" s="0" t="n">
        <f aca="false">F7</f>
        <v>38.8</v>
      </c>
      <c r="W7" s="0" t="n">
        <f aca="false">G7</f>
        <v>24</v>
      </c>
      <c r="X7" s="0" t="n">
        <f aca="false">H7</f>
        <v>22.5</v>
      </c>
      <c r="Y7" s="0" t="n">
        <f aca="false">I7</f>
        <v>22.6</v>
      </c>
      <c r="Z7" s="0" t="n">
        <f aca="false">J7</f>
        <v>24.6</v>
      </c>
      <c r="AA7" s="0" t="n">
        <f aca="false">K7</f>
        <v>22.65</v>
      </c>
      <c r="AB7" s="0" t="n">
        <f aca="false">L7</f>
        <v>23</v>
      </c>
      <c r="AC7" s="0" t="n">
        <f aca="false">M7</f>
        <v>0</v>
      </c>
      <c r="AD7" s="0" t="n">
        <f aca="false">N7</f>
        <v>0</v>
      </c>
      <c r="AE7" s="0" t="n">
        <f aca="false">O7</f>
        <v>0</v>
      </c>
    </row>
    <row r="8" customFormat="false" ht="12.75" hidden="false" customHeight="false" outlineLevel="0" collapsed="false">
      <c r="A8" s="190" t="s">
        <v>204</v>
      </c>
      <c r="B8" s="0" t="n">
        <v>36</v>
      </c>
      <c r="C8" s="0" t="n">
        <v>26.65</v>
      </c>
      <c r="D8" s="0" t="n">
        <v>28.2</v>
      </c>
      <c r="E8" s="0" t="n">
        <v>35.5</v>
      </c>
      <c r="F8" s="0" t="n">
        <v>38.8</v>
      </c>
      <c r="G8" s="0" t="n">
        <v>24</v>
      </c>
      <c r="H8" s="0" t="n">
        <v>22.5</v>
      </c>
      <c r="I8" s="0" t="n">
        <v>22.6</v>
      </c>
      <c r="J8" s="0" t="n">
        <v>24.6</v>
      </c>
      <c r="K8" s="0" t="n">
        <v>22.65</v>
      </c>
      <c r="L8" s="0" t="n">
        <v>23</v>
      </c>
      <c r="Q8" s="190" t="n">
        <f aca="false">DATEVALUE(A8)</f>
        <v>37229</v>
      </c>
      <c r="R8" s="0" t="n">
        <f aca="false">B8</f>
        <v>36</v>
      </c>
      <c r="S8" s="0" t="n">
        <f aca="false">C8</f>
        <v>26.65</v>
      </c>
      <c r="T8" s="0" t="n">
        <f aca="false">D8</f>
        <v>28.2</v>
      </c>
      <c r="U8" s="0" t="n">
        <f aca="false">E8</f>
        <v>35.5</v>
      </c>
      <c r="V8" s="0" t="n">
        <f aca="false">F8</f>
        <v>38.8</v>
      </c>
      <c r="W8" s="0" t="n">
        <f aca="false">G8</f>
        <v>24</v>
      </c>
      <c r="X8" s="0" t="n">
        <f aca="false">H8</f>
        <v>22.5</v>
      </c>
      <c r="Y8" s="0" t="n">
        <f aca="false">I8</f>
        <v>22.6</v>
      </c>
      <c r="Z8" s="0" t="n">
        <f aca="false">J8</f>
        <v>24.6</v>
      </c>
      <c r="AA8" s="0" t="n">
        <f aca="false">K8</f>
        <v>22.65</v>
      </c>
      <c r="AB8" s="0" t="n">
        <f aca="false">L8</f>
        <v>23</v>
      </c>
      <c r="AC8" s="0" t="n">
        <f aca="false">M8</f>
        <v>0</v>
      </c>
      <c r="AD8" s="0" t="n">
        <f aca="false">N8</f>
        <v>0</v>
      </c>
      <c r="AE8" s="0" t="n">
        <f aca="false">O8</f>
        <v>0</v>
      </c>
    </row>
    <row r="9" customFormat="false" ht="12.75" hidden="false" customHeight="false" outlineLevel="0" collapsed="false">
      <c r="A9" s="190" t="s">
        <v>205</v>
      </c>
      <c r="B9" s="0" t="n">
        <v>36</v>
      </c>
      <c r="C9" s="0" t="n">
        <v>26.65</v>
      </c>
      <c r="D9" s="0" t="n">
        <v>28.2</v>
      </c>
      <c r="E9" s="0" t="n">
        <v>35.5</v>
      </c>
      <c r="F9" s="0" t="n">
        <v>38.8</v>
      </c>
      <c r="G9" s="0" t="n">
        <v>24</v>
      </c>
      <c r="H9" s="0" t="n">
        <v>22.5</v>
      </c>
      <c r="I9" s="0" t="n">
        <v>22.6</v>
      </c>
      <c r="J9" s="0" t="n">
        <v>24.6</v>
      </c>
      <c r="K9" s="0" t="n">
        <v>22.65</v>
      </c>
      <c r="L9" s="0" t="n">
        <v>23</v>
      </c>
      <c r="Q9" s="190" t="n">
        <f aca="false">DATEVALUE(A9)</f>
        <v>37230</v>
      </c>
      <c r="R9" s="0" t="n">
        <f aca="false">B9</f>
        <v>36</v>
      </c>
      <c r="S9" s="0" t="n">
        <f aca="false">C9</f>
        <v>26.65</v>
      </c>
      <c r="T9" s="0" t="n">
        <f aca="false">D9</f>
        <v>28.2</v>
      </c>
      <c r="U9" s="0" t="n">
        <f aca="false">E9</f>
        <v>35.5</v>
      </c>
      <c r="V9" s="0" t="n">
        <f aca="false">F9</f>
        <v>38.8</v>
      </c>
      <c r="W9" s="0" t="n">
        <f aca="false">G9</f>
        <v>24</v>
      </c>
      <c r="X9" s="0" t="n">
        <f aca="false">H9</f>
        <v>22.5</v>
      </c>
      <c r="Y9" s="0" t="n">
        <f aca="false">I9</f>
        <v>22.6</v>
      </c>
      <c r="Z9" s="0" t="n">
        <f aca="false">J9</f>
        <v>24.6</v>
      </c>
      <c r="AA9" s="0" t="n">
        <f aca="false">K9</f>
        <v>22.65</v>
      </c>
      <c r="AB9" s="0" t="n">
        <f aca="false">L9</f>
        <v>23</v>
      </c>
      <c r="AC9" s="0" t="n">
        <f aca="false">M9</f>
        <v>0</v>
      </c>
      <c r="AD9" s="0" t="n">
        <f aca="false">N9</f>
        <v>0</v>
      </c>
      <c r="AE9" s="0" t="n">
        <f aca="false">O9</f>
        <v>0</v>
      </c>
    </row>
    <row r="10" customFormat="false" ht="12.75" hidden="false" customHeight="false" outlineLevel="0" collapsed="false">
      <c r="A10" s="190" t="s">
        <v>206</v>
      </c>
      <c r="B10" s="0" t="n">
        <v>36</v>
      </c>
      <c r="C10" s="0" t="n">
        <v>26.65</v>
      </c>
      <c r="D10" s="0" t="n">
        <v>28.2</v>
      </c>
      <c r="E10" s="0" t="n">
        <v>35.5</v>
      </c>
      <c r="F10" s="0" t="n">
        <v>38.8</v>
      </c>
      <c r="G10" s="0" t="n">
        <v>24</v>
      </c>
      <c r="H10" s="0" t="n">
        <v>22.5</v>
      </c>
      <c r="I10" s="0" t="n">
        <v>22.6</v>
      </c>
      <c r="J10" s="0" t="n">
        <v>24.6</v>
      </c>
      <c r="K10" s="0" t="n">
        <v>22.65</v>
      </c>
      <c r="L10" s="0" t="n">
        <v>23</v>
      </c>
      <c r="Q10" s="190" t="n">
        <f aca="false">DATEVALUE(A10)</f>
        <v>37231</v>
      </c>
      <c r="R10" s="0" t="n">
        <f aca="false">B10</f>
        <v>36</v>
      </c>
      <c r="S10" s="0" t="n">
        <f aca="false">C10</f>
        <v>26.65</v>
      </c>
      <c r="T10" s="0" t="n">
        <f aca="false">D10</f>
        <v>28.2</v>
      </c>
      <c r="U10" s="0" t="n">
        <f aca="false">E10</f>
        <v>35.5</v>
      </c>
      <c r="V10" s="0" t="n">
        <f aca="false">F10</f>
        <v>38.8</v>
      </c>
      <c r="W10" s="0" t="n">
        <f aca="false">G10</f>
        <v>24</v>
      </c>
      <c r="X10" s="0" t="n">
        <f aca="false">H10</f>
        <v>22.5</v>
      </c>
      <c r="Y10" s="0" t="n">
        <f aca="false">I10</f>
        <v>22.6</v>
      </c>
      <c r="Z10" s="0" t="n">
        <f aca="false">J10</f>
        <v>24.6</v>
      </c>
      <c r="AA10" s="0" t="n">
        <f aca="false">K10</f>
        <v>22.65</v>
      </c>
      <c r="AB10" s="0" t="n">
        <f aca="false">L10</f>
        <v>23</v>
      </c>
      <c r="AC10" s="0" t="n">
        <f aca="false">M10</f>
        <v>0</v>
      </c>
      <c r="AD10" s="0" t="n">
        <f aca="false">N10</f>
        <v>0</v>
      </c>
      <c r="AE10" s="0" t="n">
        <f aca="false">O10</f>
        <v>0</v>
      </c>
    </row>
    <row r="11" customFormat="false" ht="12.75" hidden="false" customHeight="false" outlineLevel="0" collapsed="false">
      <c r="A11" s="190" t="s">
        <v>207</v>
      </c>
      <c r="B11" s="0" t="n">
        <v>36</v>
      </c>
      <c r="C11" s="0" t="n">
        <v>26.65</v>
      </c>
      <c r="D11" s="0" t="n">
        <v>28.2</v>
      </c>
      <c r="E11" s="0" t="n">
        <v>35.5</v>
      </c>
      <c r="F11" s="0" t="n">
        <v>38.8</v>
      </c>
      <c r="G11" s="0" t="n">
        <v>24</v>
      </c>
      <c r="H11" s="0" t="n">
        <v>22.5</v>
      </c>
      <c r="I11" s="0" t="n">
        <v>22.6</v>
      </c>
      <c r="J11" s="0" t="n">
        <v>24.6</v>
      </c>
      <c r="K11" s="0" t="n">
        <v>22.65</v>
      </c>
      <c r="L11" s="0" t="n">
        <v>23</v>
      </c>
      <c r="Q11" s="190" t="n">
        <f aca="false">DATEVALUE(A11)</f>
        <v>37232</v>
      </c>
      <c r="R11" s="0" t="n">
        <f aca="false">B11</f>
        <v>36</v>
      </c>
      <c r="S11" s="0" t="n">
        <f aca="false">C11</f>
        <v>26.65</v>
      </c>
      <c r="T11" s="0" t="n">
        <f aca="false">D11</f>
        <v>28.2</v>
      </c>
      <c r="U11" s="0" t="n">
        <f aca="false">E11</f>
        <v>35.5</v>
      </c>
      <c r="V11" s="0" t="n">
        <f aca="false">F11</f>
        <v>38.8</v>
      </c>
      <c r="W11" s="0" t="n">
        <f aca="false">G11</f>
        <v>24</v>
      </c>
      <c r="X11" s="0" t="n">
        <f aca="false">H11</f>
        <v>22.5</v>
      </c>
      <c r="Y11" s="0" t="n">
        <f aca="false">I11</f>
        <v>22.6</v>
      </c>
      <c r="Z11" s="0" t="n">
        <f aca="false">J11</f>
        <v>24.6</v>
      </c>
      <c r="AA11" s="0" t="n">
        <f aca="false">K11</f>
        <v>22.65</v>
      </c>
      <c r="AB11" s="0" t="n">
        <f aca="false">L11</f>
        <v>23</v>
      </c>
      <c r="AC11" s="0" t="n">
        <f aca="false">M11</f>
        <v>0</v>
      </c>
      <c r="AD11" s="0" t="n">
        <f aca="false">N11</f>
        <v>0</v>
      </c>
      <c r="AE11" s="0" t="n">
        <f aca="false">O11</f>
        <v>0</v>
      </c>
    </row>
    <row r="12" customFormat="false" ht="12.75" hidden="false" customHeight="false" outlineLevel="0" collapsed="false">
      <c r="A12" s="190" t="s">
        <v>208</v>
      </c>
      <c r="B12" s="0" t="n">
        <v>36</v>
      </c>
      <c r="C12" s="0" t="n">
        <v>26.65</v>
      </c>
      <c r="D12" s="0" t="n">
        <v>28.2</v>
      </c>
      <c r="E12" s="0" t="n">
        <v>35.5</v>
      </c>
      <c r="F12" s="0" t="n">
        <v>38.8</v>
      </c>
      <c r="G12" s="0" t="n">
        <v>24</v>
      </c>
      <c r="H12" s="0" t="n">
        <v>22.5</v>
      </c>
      <c r="I12" s="0" t="n">
        <v>22.6</v>
      </c>
      <c r="J12" s="0" t="n">
        <v>24.6</v>
      </c>
      <c r="K12" s="0" t="n">
        <v>22.65</v>
      </c>
      <c r="L12" s="0" t="n">
        <v>23.004</v>
      </c>
      <c r="Q12" s="190" t="n">
        <f aca="false">DATEVALUE(A12)</f>
        <v>37235</v>
      </c>
      <c r="R12" s="0" t="n">
        <f aca="false">B12</f>
        <v>36</v>
      </c>
      <c r="S12" s="0" t="n">
        <f aca="false">C12</f>
        <v>26.65</v>
      </c>
      <c r="T12" s="0" t="n">
        <f aca="false">D12</f>
        <v>28.2</v>
      </c>
      <c r="U12" s="0" t="n">
        <f aca="false">E12</f>
        <v>35.5</v>
      </c>
      <c r="V12" s="0" t="n">
        <f aca="false">F12</f>
        <v>38.8</v>
      </c>
      <c r="W12" s="0" t="n">
        <f aca="false">G12</f>
        <v>24</v>
      </c>
      <c r="X12" s="0" t="n">
        <f aca="false">H12</f>
        <v>22.5</v>
      </c>
      <c r="Y12" s="0" t="n">
        <f aca="false">I12</f>
        <v>22.6</v>
      </c>
      <c r="Z12" s="0" t="n">
        <f aca="false">J12</f>
        <v>24.6</v>
      </c>
      <c r="AA12" s="0" t="n">
        <f aca="false">K12</f>
        <v>22.65</v>
      </c>
      <c r="AB12" s="0" t="n">
        <f aca="false">L12</f>
        <v>23.004</v>
      </c>
      <c r="AC12" s="0" t="n">
        <f aca="false">M12</f>
        <v>0</v>
      </c>
      <c r="AD12" s="0" t="n">
        <f aca="false">N12</f>
        <v>0</v>
      </c>
      <c r="AE12" s="0" t="n">
        <f aca="false">O12</f>
        <v>0</v>
      </c>
    </row>
    <row r="13" customFormat="false" ht="12.75" hidden="false" customHeight="false" outlineLevel="0" collapsed="false">
      <c r="A13" s="190" t="s">
        <v>209</v>
      </c>
      <c r="B13" s="0" t="n">
        <v>36</v>
      </c>
      <c r="C13" s="0" t="n">
        <v>26.65</v>
      </c>
      <c r="D13" s="0" t="n">
        <v>28.2</v>
      </c>
      <c r="E13" s="0" t="n">
        <v>35.5</v>
      </c>
      <c r="F13" s="0" t="n">
        <v>38.8</v>
      </c>
      <c r="G13" s="0" t="n">
        <v>24</v>
      </c>
      <c r="H13" s="0" t="n">
        <v>22.5</v>
      </c>
      <c r="I13" s="0" t="n">
        <v>22.6</v>
      </c>
      <c r="J13" s="0" t="n">
        <v>24.6</v>
      </c>
      <c r="K13" s="0" t="n">
        <v>22.65</v>
      </c>
      <c r="L13" s="0" t="n">
        <v>23.004</v>
      </c>
      <c r="Q13" s="190" t="n">
        <f aca="false">DATEVALUE(A13)</f>
        <v>37236</v>
      </c>
      <c r="R13" s="0" t="n">
        <f aca="false">B13</f>
        <v>36</v>
      </c>
      <c r="S13" s="0" t="n">
        <f aca="false">C13</f>
        <v>26.65</v>
      </c>
      <c r="T13" s="0" t="n">
        <f aca="false">D13</f>
        <v>28.2</v>
      </c>
      <c r="U13" s="0" t="n">
        <f aca="false">E13</f>
        <v>35.5</v>
      </c>
      <c r="V13" s="0" t="n">
        <f aca="false">F13</f>
        <v>38.8</v>
      </c>
      <c r="W13" s="0" t="n">
        <f aca="false">G13</f>
        <v>24</v>
      </c>
      <c r="X13" s="0" t="n">
        <f aca="false">H13</f>
        <v>22.5</v>
      </c>
      <c r="Y13" s="0" t="n">
        <f aca="false">I13</f>
        <v>22.6</v>
      </c>
      <c r="Z13" s="0" t="n">
        <f aca="false">J13</f>
        <v>24.6</v>
      </c>
      <c r="AA13" s="0" t="n">
        <f aca="false">K13</f>
        <v>22.65</v>
      </c>
      <c r="AB13" s="0" t="n">
        <f aca="false">L13</f>
        <v>23.004</v>
      </c>
      <c r="AC13" s="0" t="n">
        <f aca="false">M13</f>
        <v>0</v>
      </c>
      <c r="AD13" s="0" t="n">
        <f aca="false">N13</f>
        <v>0</v>
      </c>
      <c r="AE13" s="0" t="n">
        <f aca="false">O13</f>
        <v>0</v>
      </c>
    </row>
    <row r="14" customFormat="false" ht="12.75" hidden="false" customHeight="false" outlineLevel="0" collapsed="false">
      <c r="A14" s="190" t="s">
        <v>210</v>
      </c>
      <c r="B14" s="0" t="n">
        <v>36</v>
      </c>
      <c r="C14" s="0" t="n">
        <v>26.65</v>
      </c>
      <c r="D14" s="0" t="n">
        <v>28.2</v>
      </c>
      <c r="E14" s="0" t="n">
        <v>35.5</v>
      </c>
      <c r="F14" s="0" t="n">
        <v>38.8</v>
      </c>
      <c r="G14" s="0" t="n">
        <v>24</v>
      </c>
      <c r="H14" s="0" t="n">
        <v>22.5</v>
      </c>
      <c r="I14" s="0" t="n">
        <v>22.6</v>
      </c>
      <c r="J14" s="0" t="n">
        <v>24.6</v>
      </c>
      <c r="K14" s="0" t="n">
        <v>22.65</v>
      </c>
      <c r="L14" s="0" t="n">
        <v>23.004</v>
      </c>
      <c r="Q14" s="190" t="n">
        <f aca="false">DATEVALUE(A14)</f>
        <v>37237</v>
      </c>
      <c r="R14" s="0" t="n">
        <f aca="false">B14</f>
        <v>36</v>
      </c>
      <c r="S14" s="0" t="n">
        <f aca="false">C14</f>
        <v>26.65</v>
      </c>
      <c r="T14" s="0" t="n">
        <f aca="false">D14</f>
        <v>28.2</v>
      </c>
      <c r="U14" s="0" t="n">
        <f aca="false">E14</f>
        <v>35.5</v>
      </c>
      <c r="V14" s="0" t="n">
        <f aca="false">F14</f>
        <v>38.8</v>
      </c>
      <c r="W14" s="0" t="n">
        <f aca="false">G14</f>
        <v>24</v>
      </c>
      <c r="X14" s="0" t="n">
        <f aca="false">H14</f>
        <v>22.5</v>
      </c>
      <c r="Y14" s="0" t="n">
        <f aca="false">I14</f>
        <v>22.6</v>
      </c>
      <c r="Z14" s="0" t="n">
        <f aca="false">J14</f>
        <v>24.6</v>
      </c>
      <c r="AA14" s="0" t="n">
        <f aca="false">K14</f>
        <v>22.65</v>
      </c>
      <c r="AB14" s="0" t="n">
        <f aca="false">L14</f>
        <v>23.004</v>
      </c>
      <c r="AC14" s="0" t="n">
        <f aca="false">M14</f>
        <v>0</v>
      </c>
      <c r="AD14" s="0" t="n">
        <f aca="false">N14</f>
        <v>0</v>
      </c>
      <c r="AE14" s="0" t="n">
        <f aca="false">O14</f>
        <v>0</v>
      </c>
    </row>
    <row r="15" customFormat="false" ht="12.75" hidden="false" customHeight="false" outlineLevel="0" collapsed="false">
      <c r="A15" s="190" t="s">
        <v>211</v>
      </c>
      <c r="B15" s="0" t="n">
        <v>36</v>
      </c>
      <c r="C15" s="0" t="n">
        <v>26.65</v>
      </c>
      <c r="D15" s="0" t="n">
        <v>28.2</v>
      </c>
      <c r="E15" s="0" t="n">
        <v>35.5</v>
      </c>
      <c r="F15" s="0" t="n">
        <v>38.8</v>
      </c>
      <c r="G15" s="0" t="n">
        <v>24</v>
      </c>
      <c r="H15" s="0" t="n">
        <v>22.5</v>
      </c>
      <c r="I15" s="0" t="n">
        <v>22.6</v>
      </c>
      <c r="J15" s="0" t="n">
        <v>24.6</v>
      </c>
      <c r="K15" s="0" t="n">
        <v>22.65</v>
      </c>
      <c r="L15" s="0" t="n">
        <v>23</v>
      </c>
      <c r="Q15" s="190" t="n">
        <f aca="false">DATEVALUE(A15)</f>
        <v>37238</v>
      </c>
      <c r="R15" s="0" t="n">
        <f aca="false">B15</f>
        <v>36</v>
      </c>
      <c r="S15" s="0" t="n">
        <f aca="false">C15</f>
        <v>26.65</v>
      </c>
      <c r="T15" s="0" t="n">
        <f aca="false">D15</f>
        <v>28.2</v>
      </c>
      <c r="U15" s="0" t="n">
        <f aca="false">E15</f>
        <v>35.5</v>
      </c>
      <c r="V15" s="0" t="n">
        <f aca="false">F15</f>
        <v>38.8</v>
      </c>
      <c r="W15" s="0" t="n">
        <f aca="false">G15</f>
        <v>24</v>
      </c>
      <c r="X15" s="0" t="n">
        <f aca="false">H15</f>
        <v>22.5</v>
      </c>
      <c r="Y15" s="0" t="n">
        <f aca="false">I15</f>
        <v>22.6</v>
      </c>
      <c r="Z15" s="0" t="n">
        <f aca="false">J15</f>
        <v>24.6</v>
      </c>
      <c r="AA15" s="0" t="n">
        <f aca="false">K15</f>
        <v>22.65</v>
      </c>
      <c r="AB15" s="0" t="n">
        <f aca="false">L15</f>
        <v>23</v>
      </c>
      <c r="AC15" s="0" t="n">
        <f aca="false">M15</f>
        <v>0</v>
      </c>
      <c r="AD15" s="0" t="n">
        <f aca="false">N15</f>
        <v>0</v>
      </c>
      <c r="AE15" s="0" t="n">
        <f aca="false">O15</f>
        <v>0</v>
      </c>
    </row>
    <row r="16" customFormat="false" ht="12.75" hidden="false" customHeight="false" outlineLevel="0" collapsed="false">
      <c r="A16" s="190" t="s">
        <v>212</v>
      </c>
      <c r="B16" s="0" t="n">
        <v>36</v>
      </c>
      <c r="C16" s="0" t="n">
        <v>26.65</v>
      </c>
      <c r="D16" s="0" t="n">
        <v>28.2</v>
      </c>
      <c r="E16" s="0" t="n">
        <v>35.5</v>
      </c>
      <c r="F16" s="0" t="n">
        <v>38.8</v>
      </c>
      <c r="G16" s="0" t="n">
        <v>24</v>
      </c>
      <c r="H16" s="0" t="n">
        <v>22.5</v>
      </c>
      <c r="I16" s="0" t="n">
        <v>22.6</v>
      </c>
      <c r="J16" s="0" t="n">
        <v>24.6</v>
      </c>
      <c r="K16" s="0" t="n">
        <v>22.65</v>
      </c>
      <c r="L16" s="0" t="n">
        <v>23</v>
      </c>
      <c r="Q16" s="190" t="n">
        <f aca="false">DATEVALUE(A16)</f>
        <v>37239</v>
      </c>
      <c r="R16" s="0" t="n">
        <f aca="false">B16</f>
        <v>36</v>
      </c>
      <c r="S16" s="0" t="n">
        <f aca="false">C16</f>
        <v>26.65</v>
      </c>
      <c r="T16" s="0" t="n">
        <f aca="false">D16</f>
        <v>28.2</v>
      </c>
      <c r="U16" s="0" t="n">
        <f aca="false">E16</f>
        <v>35.5</v>
      </c>
      <c r="V16" s="0" t="n">
        <f aca="false">F16</f>
        <v>38.8</v>
      </c>
      <c r="W16" s="0" t="n">
        <f aca="false">G16</f>
        <v>24</v>
      </c>
      <c r="X16" s="0" t="n">
        <f aca="false">H16</f>
        <v>22.5</v>
      </c>
      <c r="Y16" s="0" t="n">
        <f aca="false">I16</f>
        <v>22.6</v>
      </c>
      <c r="Z16" s="0" t="n">
        <f aca="false">J16</f>
        <v>24.6</v>
      </c>
      <c r="AA16" s="0" t="n">
        <f aca="false">K16</f>
        <v>22.65</v>
      </c>
      <c r="AB16" s="0" t="n">
        <f aca="false">L16</f>
        <v>23</v>
      </c>
      <c r="AC16" s="0" t="n">
        <f aca="false">M16</f>
        <v>0</v>
      </c>
      <c r="AD16" s="0" t="n">
        <f aca="false">N16</f>
        <v>0</v>
      </c>
      <c r="AE16" s="0" t="n">
        <f aca="false">O16</f>
        <v>0</v>
      </c>
    </row>
    <row r="17" customFormat="false" ht="12.75" hidden="false" customHeight="false" outlineLevel="0" collapsed="false">
      <c r="A17" s="190" t="s">
        <v>213</v>
      </c>
      <c r="B17" s="0" t="n">
        <v>36</v>
      </c>
      <c r="C17" s="0" t="n">
        <v>26.65</v>
      </c>
      <c r="D17" s="0" t="n">
        <v>28.2</v>
      </c>
      <c r="E17" s="0" t="n">
        <v>35.5</v>
      </c>
      <c r="F17" s="0" t="n">
        <v>38.8</v>
      </c>
      <c r="G17" s="0" t="n">
        <v>24</v>
      </c>
      <c r="H17" s="0" t="n">
        <v>22.5</v>
      </c>
      <c r="I17" s="0" t="n">
        <v>22.6</v>
      </c>
      <c r="J17" s="0" t="n">
        <v>24.6</v>
      </c>
      <c r="K17" s="0" t="n">
        <v>22.65</v>
      </c>
      <c r="L17" s="0" t="n">
        <v>23</v>
      </c>
      <c r="Q17" s="190" t="n">
        <f aca="false">DATEVALUE(A17)</f>
        <v>37242</v>
      </c>
      <c r="R17" s="0" t="n">
        <f aca="false">B17</f>
        <v>36</v>
      </c>
      <c r="S17" s="0" t="n">
        <f aca="false">C17</f>
        <v>26.65</v>
      </c>
      <c r="T17" s="0" t="n">
        <f aca="false">D17</f>
        <v>28.2</v>
      </c>
      <c r="U17" s="0" t="n">
        <f aca="false">E17</f>
        <v>35.5</v>
      </c>
      <c r="V17" s="0" t="n">
        <f aca="false">F17</f>
        <v>38.8</v>
      </c>
      <c r="W17" s="0" t="n">
        <f aca="false">G17</f>
        <v>24</v>
      </c>
      <c r="X17" s="0" t="n">
        <f aca="false">H17</f>
        <v>22.5</v>
      </c>
      <c r="Y17" s="0" t="n">
        <f aca="false">I17</f>
        <v>22.6</v>
      </c>
      <c r="Z17" s="0" t="n">
        <f aca="false">J17</f>
        <v>24.6</v>
      </c>
      <c r="AA17" s="0" t="n">
        <f aca="false">K17</f>
        <v>22.65</v>
      </c>
      <c r="AB17" s="0" t="n">
        <f aca="false">L17</f>
        <v>23</v>
      </c>
      <c r="AC17" s="0" t="n">
        <f aca="false">M17</f>
        <v>0</v>
      </c>
      <c r="AD17" s="0" t="n">
        <f aca="false">N17</f>
        <v>0</v>
      </c>
      <c r="AE17" s="0" t="n">
        <f aca="false">O17</f>
        <v>0</v>
      </c>
    </row>
    <row r="18" customFormat="false" ht="12.75" hidden="false" customHeight="false" outlineLevel="0" collapsed="false">
      <c r="A18" s="190" t="s">
        <v>214</v>
      </c>
      <c r="B18" s="0" t="n">
        <v>36</v>
      </c>
      <c r="C18" s="0" t="n">
        <v>26.65</v>
      </c>
      <c r="D18" s="0" t="n">
        <v>28.2</v>
      </c>
      <c r="E18" s="0" t="n">
        <v>35.5</v>
      </c>
      <c r="F18" s="0" t="n">
        <v>38.8</v>
      </c>
      <c r="G18" s="0" t="n">
        <v>24</v>
      </c>
      <c r="H18" s="0" t="n">
        <v>22.5</v>
      </c>
      <c r="I18" s="0" t="n">
        <v>22.6</v>
      </c>
      <c r="J18" s="0" t="n">
        <v>24.6</v>
      </c>
      <c r="K18" s="0" t="n">
        <v>22.65</v>
      </c>
      <c r="L18" s="0" t="n">
        <v>23</v>
      </c>
      <c r="Q18" s="190" t="n">
        <f aca="false">DATEVALUE(A18)</f>
        <v>37243</v>
      </c>
      <c r="R18" s="0" t="n">
        <f aca="false">B18</f>
        <v>36</v>
      </c>
      <c r="S18" s="0" t="n">
        <f aca="false">C18</f>
        <v>26.65</v>
      </c>
      <c r="T18" s="0" t="n">
        <f aca="false">D18</f>
        <v>28.2</v>
      </c>
      <c r="U18" s="0" t="n">
        <f aca="false">E18</f>
        <v>35.5</v>
      </c>
      <c r="V18" s="0" t="n">
        <f aca="false">F18</f>
        <v>38.8</v>
      </c>
      <c r="W18" s="0" t="n">
        <f aca="false">G18</f>
        <v>24</v>
      </c>
      <c r="X18" s="0" t="n">
        <f aca="false">H18</f>
        <v>22.5</v>
      </c>
      <c r="Y18" s="0" t="n">
        <f aca="false">I18</f>
        <v>22.6</v>
      </c>
      <c r="Z18" s="0" t="n">
        <f aca="false">J18</f>
        <v>24.6</v>
      </c>
      <c r="AA18" s="0" t="n">
        <f aca="false">K18</f>
        <v>22.65</v>
      </c>
      <c r="AB18" s="0" t="n">
        <f aca="false">L18</f>
        <v>23</v>
      </c>
      <c r="AC18" s="0" t="n">
        <f aca="false">M18</f>
        <v>0</v>
      </c>
      <c r="AD18" s="0" t="n">
        <f aca="false">N18</f>
        <v>0</v>
      </c>
      <c r="AE18" s="0" t="n">
        <f aca="false">O18</f>
        <v>0</v>
      </c>
    </row>
    <row r="19" customFormat="false" ht="12.75" hidden="false" customHeight="false" outlineLevel="0" collapsed="false">
      <c r="A19" s="190" t="s">
        <v>215</v>
      </c>
      <c r="B19" s="0" t="n">
        <v>36</v>
      </c>
      <c r="C19" s="0" t="n">
        <v>26.65</v>
      </c>
      <c r="D19" s="0" t="n">
        <v>28.2</v>
      </c>
      <c r="E19" s="0" t="n">
        <v>35.5</v>
      </c>
      <c r="F19" s="0" t="n">
        <v>38.8</v>
      </c>
      <c r="G19" s="0" t="n">
        <v>24</v>
      </c>
      <c r="H19" s="0" t="n">
        <v>22.5</v>
      </c>
      <c r="I19" s="0" t="n">
        <v>22.6</v>
      </c>
      <c r="J19" s="0" t="n">
        <v>24.6</v>
      </c>
      <c r="K19" s="0" t="n">
        <v>22.65</v>
      </c>
      <c r="L19" s="0" t="n">
        <v>23</v>
      </c>
      <c r="Q19" s="190" t="n">
        <f aca="false">DATEVALUE(A19)</f>
        <v>37244</v>
      </c>
      <c r="R19" s="0" t="n">
        <f aca="false">B19</f>
        <v>36</v>
      </c>
      <c r="S19" s="0" t="n">
        <f aca="false">C19</f>
        <v>26.65</v>
      </c>
      <c r="T19" s="0" t="n">
        <f aca="false">D19</f>
        <v>28.2</v>
      </c>
      <c r="U19" s="0" t="n">
        <f aca="false">E19</f>
        <v>35.5</v>
      </c>
      <c r="V19" s="0" t="n">
        <f aca="false">F19</f>
        <v>38.8</v>
      </c>
      <c r="W19" s="0" t="n">
        <f aca="false">G19</f>
        <v>24</v>
      </c>
      <c r="X19" s="0" t="n">
        <f aca="false">H19</f>
        <v>22.5</v>
      </c>
      <c r="Y19" s="0" t="n">
        <f aca="false">I19</f>
        <v>22.6</v>
      </c>
      <c r="Z19" s="0" t="n">
        <f aca="false">J19</f>
        <v>24.6</v>
      </c>
      <c r="AA19" s="0" t="n">
        <f aca="false">K19</f>
        <v>22.65</v>
      </c>
      <c r="AB19" s="0" t="n">
        <f aca="false">L19</f>
        <v>23</v>
      </c>
      <c r="AC19" s="0" t="n">
        <f aca="false">M19</f>
        <v>0</v>
      </c>
      <c r="AD19" s="0" t="n">
        <f aca="false">N19</f>
        <v>0</v>
      </c>
      <c r="AE19" s="0" t="n">
        <f aca="false">O19</f>
        <v>0</v>
      </c>
    </row>
    <row r="20" customFormat="false" ht="12.75" hidden="false" customHeight="false" outlineLevel="0" collapsed="false">
      <c r="A20" s="190" t="s">
        <v>216</v>
      </c>
      <c r="B20" s="0" t="n">
        <v>36</v>
      </c>
      <c r="C20" s="0" t="n">
        <v>26.65</v>
      </c>
      <c r="D20" s="0" t="n">
        <v>28.2</v>
      </c>
      <c r="E20" s="0" t="n">
        <v>35.5</v>
      </c>
      <c r="F20" s="0" t="n">
        <v>38.8</v>
      </c>
      <c r="G20" s="0" t="n">
        <v>24</v>
      </c>
      <c r="H20" s="0" t="n">
        <v>22.5</v>
      </c>
      <c r="I20" s="0" t="n">
        <v>22.6</v>
      </c>
      <c r="J20" s="0" t="n">
        <v>24.6</v>
      </c>
      <c r="K20" s="0" t="n">
        <v>22.65</v>
      </c>
      <c r="L20" s="0" t="n">
        <v>23</v>
      </c>
      <c r="Q20" s="190" t="n">
        <f aca="false">DATEVALUE(A20)</f>
        <v>37245</v>
      </c>
      <c r="R20" s="0" t="n">
        <f aca="false">B20</f>
        <v>36</v>
      </c>
      <c r="S20" s="0" t="n">
        <f aca="false">C20</f>
        <v>26.65</v>
      </c>
      <c r="T20" s="0" t="n">
        <f aca="false">D20</f>
        <v>28.2</v>
      </c>
      <c r="U20" s="0" t="n">
        <f aca="false">E20</f>
        <v>35.5</v>
      </c>
      <c r="V20" s="0" t="n">
        <f aca="false">F20</f>
        <v>38.8</v>
      </c>
      <c r="W20" s="0" t="n">
        <f aca="false">G20</f>
        <v>24</v>
      </c>
      <c r="X20" s="0" t="n">
        <f aca="false">H20</f>
        <v>22.5</v>
      </c>
      <c r="Y20" s="0" t="n">
        <f aca="false">I20</f>
        <v>22.6</v>
      </c>
      <c r="Z20" s="0" t="n">
        <f aca="false">J20</f>
        <v>24.6</v>
      </c>
      <c r="AA20" s="0" t="n">
        <f aca="false">K20</f>
        <v>22.65</v>
      </c>
      <c r="AB20" s="0" t="n">
        <f aca="false">L20</f>
        <v>23</v>
      </c>
      <c r="AC20" s="0" t="n">
        <f aca="false">M20</f>
        <v>0</v>
      </c>
      <c r="AD20" s="0" t="n">
        <f aca="false">N20</f>
        <v>0</v>
      </c>
      <c r="AE20" s="0" t="n">
        <f aca="false">O20</f>
        <v>0</v>
      </c>
    </row>
    <row r="21" customFormat="false" ht="12.75" hidden="false" customHeight="false" outlineLevel="0" collapsed="false">
      <c r="A21" s="190" t="s">
        <v>217</v>
      </c>
      <c r="B21" s="0" t="n">
        <v>36</v>
      </c>
      <c r="C21" s="0" t="n">
        <v>26.65</v>
      </c>
      <c r="D21" s="0" t="n">
        <v>28.2</v>
      </c>
      <c r="E21" s="0" t="n">
        <v>35.5</v>
      </c>
      <c r="F21" s="0" t="n">
        <v>38.8</v>
      </c>
      <c r="G21" s="0" t="n">
        <v>24</v>
      </c>
      <c r="H21" s="0" t="n">
        <v>22.5</v>
      </c>
      <c r="I21" s="0" t="n">
        <v>22.6</v>
      </c>
      <c r="J21" s="0" t="n">
        <v>24.6</v>
      </c>
      <c r="K21" s="0" t="n">
        <v>22.65</v>
      </c>
      <c r="L21" s="0" t="n">
        <v>23</v>
      </c>
      <c r="Q21" s="190" t="n">
        <f aca="false">DATEVALUE(A21)</f>
        <v>37246</v>
      </c>
      <c r="R21" s="0" t="n">
        <f aca="false">B21</f>
        <v>36</v>
      </c>
      <c r="S21" s="0" t="n">
        <f aca="false">C21</f>
        <v>26.65</v>
      </c>
      <c r="T21" s="0" t="n">
        <f aca="false">D21</f>
        <v>28.2</v>
      </c>
      <c r="U21" s="0" t="n">
        <f aca="false">E21</f>
        <v>35.5</v>
      </c>
      <c r="V21" s="0" t="n">
        <f aca="false">F21</f>
        <v>38.8</v>
      </c>
      <c r="W21" s="0" t="n">
        <f aca="false">G21</f>
        <v>24</v>
      </c>
      <c r="X21" s="0" t="n">
        <f aca="false">H21</f>
        <v>22.5</v>
      </c>
      <c r="Y21" s="0" t="n">
        <f aca="false">I21</f>
        <v>22.6</v>
      </c>
      <c r="Z21" s="0" t="n">
        <f aca="false">J21</f>
        <v>24.6</v>
      </c>
      <c r="AA21" s="0" t="n">
        <f aca="false">K21</f>
        <v>22.65</v>
      </c>
      <c r="AB21" s="0" t="n">
        <f aca="false">L21</f>
        <v>23</v>
      </c>
      <c r="AC21" s="0" t="n">
        <f aca="false">M21</f>
        <v>0</v>
      </c>
      <c r="AD21" s="0" t="n">
        <f aca="false">N21</f>
        <v>0</v>
      </c>
      <c r="AE21" s="0" t="n">
        <f aca="false">O21</f>
        <v>0</v>
      </c>
    </row>
    <row r="22" customFormat="false" ht="12.75" hidden="false" customHeight="false" outlineLevel="0" collapsed="false">
      <c r="A22" s="190" t="s">
        <v>218</v>
      </c>
      <c r="B22" s="0" t="n">
        <v>36</v>
      </c>
      <c r="C22" s="0" t="n">
        <v>26.65</v>
      </c>
      <c r="D22" s="0" t="n">
        <v>29.2</v>
      </c>
      <c r="E22" s="0" t="n">
        <v>35.5</v>
      </c>
      <c r="F22" s="0" t="n">
        <v>38.8</v>
      </c>
      <c r="G22" s="0" t="n">
        <v>24</v>
      </c>
      <c r="H22" s="0" t="n">
        <v>22.5</v>
      </c>
      <c r="I22" s="0" t="n">
        <v>22.6</v>
      </c>
      <c r="J22" s="0" t="n">
        <v>24.6</v>
      </c>
      <c r="K22" s="0" t="n">
        <v>22.65</v>
      </c>
      <c r="L22" s="0" t="n">
        <v>21.304</v>
      </c>
      <c r="Q22" s="190" t="n">
        <f aca="false">DATEVALUE(A22)</f>
        <v>37249</v>
      </c>
      <c r="R22" s="0" t="n">
        <f aca="false">B22</f>
        <v>36</v>
      </c>
      <c r="S22" s="0" t="n">
        <f aca="false">C22</f>
        <v>26.65</v>
      </c>
      <c r="T22" s="0" t="n">
        <f aca="false">D22</f>
        <v>29.2</v>
      </c>
      <c r="U22" s="0" t="n">
        <f aca="false">E22</f>
        <v>35.5</v>
      </c>
      <c r="V22" s="0" t="n">
        <f aca="false">F22</f>
        <v>38.8</v>
      </c>
      <c r="W22" s="0" t="n">
        <f aca="false">G22</f>
        <v>24</v>
      </c>
      <c r="X22" s="0" t="n">
        <f aca="false">H22</f>
        <v>22.5</v>
      </c>
      <c r="Y22" s="0" t="n">
        <f aca="false">I22</f>
        <v>22.6</v>
      </c>
      <c r="Z22" s="0" t="n">
        <f aca="false">J22</f>
        <v>24.6</v>
      </c>
      <c r="AA22" s="0" t="n">
        <f aca="false">K22</f>
        <v>22.65</v>
      </c>
      <c r="AB22" s="0" t="n">
        <f aca="false">L22</f>
        <v>21.304</v>
      </c>
      <c r="AC22" s="0" t="n">
        <f aca="false">M22</f>
        <v>0</v>
      </c>
      <c r="AD22" s="0" t="n">
        <f aca="false">N22</f>
        <v>0</v>
      </c>
      <c r="AE22" s="0" t="n">
        <f aca="false">O22</f>
        <v>0</v>
      </c>
    </row>
    <row r="23" customFormat="false" ht="12.75" hidden="false" customHeight="false" outlineLevel="0" collapsed="false">
      <c r="A23" s="190" t="s">
        <v>219</v>
      </c>
      <c r="B23" s="0" t="n">
        <v>36</v>
      </c>
      <c r="C23" s="0" t="n">
        <v>26.65</v>
      </c>
      <c r="D23" s="0" t="n">
        <v>29.2</v>
      </c>
      <c r="E23" s="0" t="n">
        <v>35.5</v>
      </c>
      <c r="F23" s="0" t="n">
        <v>38.8</v>
      </c>
      <c r="G23" s="0" t="n">
        <v>24</v>
      </c>
      <c r="H23" s="0" t="n">
        <v>22.5</v>
      </c>
      <c r="I23" s="0" t="n">
        <v>22.6</v>
      </c>
      <c r="J23" s="0" t="n">
        <v>24.6</v>
      </c>
      <c r="K23" s="0" t="n">
        <v>22.65</v>
      </c>
      <c r="L23" s="0" t="n">
        <v>21.304</v>
      </c>
      <c r="Q23" s="190" t="n">
        <f aca="false">DATEVALUE(A23)</f>
        <v>37251</v>
      </c>
      <c r="R23" s="0" t="n">
        <f aca="false">B23</f>
        <v>36</v>
      </c>
      <c r="S23" s="0" t="n">
        <f aca="false">C23</f>
        <v>26.65</v>
      </c>
      <c r="T23" s="0" t="n">
        <f aca="false">D23</f>
        <v>29.2</v>
      </c>
      <c r="U23" s="0" t="n">
        <f aca="false">E23</f>
        <v>35.5</v>
      </c>
      <c r="V23" s="0" t="n">
        <f aca="false">F23</f>
        <v>38.8</v>
      </c>
      <c r="W23" s="0" t="n">
        <f aca="false">G23</f>
        <v>24</v>
      </c>
      <c r="X23" s="0" t="n">
        <f aca="false">H23</f>
        <v>22.5</v>
      </c>
      <c r="Y23" s="0" t="n">
        <f aca="false">I23</f>
        <v>22.6</v>
      </c>
      <c r="Z23" s="0" t="n">
        <f aca="false">J23</f>
        <v>24.6</v>
      </c>
      <c r="AA23" s="0" t="n">
        <f aca="false">K23</f>
        <v>22.65</v>
      </c>
      <c r="AB23" s="0" t="n">
        <f aca="false">L23</f>
        <v>21.304</v>
      </c>
      <c r="AC23" s="0" t="n">
        <f aca="false">M23</f>
        <v>0</v>
      </c>
      <c r="AD23" s="0" t="n">
        <f aca="false">N23</f>
        <v>0</v>
      </c>
      <c r="AE23" s="0" t="n">
        <f aca="false">O23</f>
        <v>0</v>
      </c>
    </row>
    <row r="24" customFormat="false" ht="12.75" hidden="false" customHeight="false" outlineLevel="0" collapsed="false">
      <c r="A24" s="190" t="s">
        <v>220</v>
      </c>
      <c r="B24" s="0" t="n">
        <v>36</v>
      </c>
      <c r="C24" s="0" t="n">
        <v>26.65</v>
      </c>
      <c r="D24" s="0" t="n">
        <v>28.2</v>
      </c>
      <c r="E24" s="0" t="n">
        <v>36.75</v>
      </c>
      <c r="F24" s="0" t="n">
        <v>38.8</v>
      </c>
      <c r="G24" s="0" t="n">
        <v>24</v>
      </c>
      <c r="H24" s="0" t="n">
        <v>22.5</v>
      </c>
      <c r="I24" s="0" t="n">
        <v>22.6</v>
      </c>
      <c r="J24" s="0" t="n">
        <v>27.25</v>
      </c>
      <c r="K24" s="0" t="n">
        <v>22.65</v>
      </c>
      <c r="L24" s="0" t="n">
        <v>23</v>
      </c>
      <c r="Q24" s="190" t="n">
        <f aca="false">DATEVALUE(A24)</f>
        <v>37252</v>
      </c>
      <c r="R24" s="0" t="n">
        <f aca="false">B24</f>
        <v>36</v>
      </c>
      <c r="S24" s="0" t="n">
        <f aca="false">C24</f>
        <v>26.65</v>
      </c>
      <c r="T24" s="0" t="n">
        <f aca="false">D24</f>
        <v>28.2</v>
      </c>
      <c r="U24" s="0" t="n">
        <f aca="false">E24</f>
        <v>36.75</v>
      </c>
      <c r="V24" s="0" t="n">
        <f aca="false">F24</f>
        <v>38.8</v>
      </c>
      <c r="W24" s="0" t="n">
        <f aca="false">G24</f>
        <v>24</v>
      </c>
      <c r="X24" s="0" t="n">
        <f aca="false">H24</f>
        <v>22.5</v>
      </c>
      <c r="Y24" s="0" t="n">
        <f aca="false">I24</f>
        <v>22.6</v>
      </c>
      <c r="Z24" s="0" t="n">
        <f aca="false">J24</f>
        <v>27.25</v>
      </c>
      <c r="AA24" s="0" t="n">
        <f aca="false">K24</f>
        <v>22.65</v>
      </c>
      <c r="AB24" s="0" t="n">
        <f aca="false">L24</f>
        <v>23</v>
      </c>
      <c r="AC24" s="0" t="n">
        <f aca="false">M24</f>
        <v>0</v>
      </c>
      <c r="AD24" s="0" t="n">
        <f aca="false">N24</f>
        <v>0</v>
      </c>
      <c r="AE24" s="0" t="n">
        <f aca="false">O24</f>
        <v>0</v>
      </c>
    </row>
    <row r="25" customFormat="false" ht="12.75" hidden="false" customHeight="false" outlineLevel="0" collapsed="false">
      <c r="Q25" s="190" t="e">
        <f aca="false">DATEVALUE(A25)</f>
        <v>#VALUE!</v>
      </c>
      <c r="R25" s="0" t="n">
        <f aca="false">B25</f>
        <v>0</v>
      </c>
      <c r="S25" s="0" t="n">
        <f aca="false">C25</f>
        <v>0</v>
      </c>
      <c r="T25" s="0" t="n">
        <f aca="false">D25</f>
        <v>0</v>
      </c>
      <c r="U25" s="0" t="n">
        <f aca="false">E25</f>
        <v>0</v>
      </c>
      <c r="V25" s="0" t="n">
        <f aca="false">F25</f>
        <v>0</v>
      </c>
      <c r="W25" s="0" t="n">
        <f aca="false">G25</f>
        <v>0</v>
      </c>
      <c r="X25" s="0" t="n">
        <f aca="false">H25</f>
        <v>0</v>
      </c>
      <c r="Y25" s="0" t="n">
        <f aca="false">I25</f>
        <v>0</v>
      </c>
      <c r="Z25" s="0" t="n">
        <f aca="false">J25</f>
        <v>0</v>
      </c>
      <c r="AA25" s="0" t="n">
        <f aca="false">K25</f>
        <v>0</v>
      </c>
      <c r="AB25" s="0" t="n">
        <f aca="false">L25</f>
        <v>0</v>
      </c>
      <c r="AC25" s="0" t="n">
        <f aca="false">M25</f>
        <v>0</v>
      </c>
      <c r="AD25" s="0" t="n">
        <f aca="false">N25</f>
        <v>0</v>
      </c>
      <c r="AE25" s="0" t="n">
        <f aca="false">O25</f>
        <v>0</v>
      </c>
    </row>
    <row r="26" customFormat="false" ht="12.75" hidden="false" customHeight="false" outlineLevel="0" collapsed="false">
      <c r="Q26" s="190" t="e">
        <f aca="false">DATEVALUE(A26)</f>
        <v>#VALUE!</v>
      </c>
      <c r="R26" s="0" t="n">
        <f aca="false">B26</f>
        <v>0</v>
      </c>
      <c r="S26" s="0" t="n">
        <f aca="false">C26</f>
        <v>0</v>
      </c>
      <c r="T26" s="0" t="n">
        <f aca="false">D26</f>
        <v>0</v>
      </c>
      <c r="U26" s="0" t="n">
        <f aca="false">E26</f>
        <v>0</v>
      </c>
      <c r="V26" s="0" t="n">
        <f aca="false">F26</f>
        <v>0</v>
      </c>
      <c r="W26" s="0" t="n">
        <f aca="false">G26</f>
        <v>0</v>
      </c>
      <c r="X26" s="0" t="n">
        <f aca="false">H26</f>
        <v>0</v>
      </c>
      <c r="Y26" s="0" t="n">
        <f aca="false">I26</f>
        <v>0</v>
      </c>
      <c r="Z26" s="0" t="n">
        <f aca="false">J26</f>
        <v>0</v>
      </c>
      <c r="AA26" s="0" t="n">
        <f aca="false">K26</f>
        <v>0</v>
      </c>
      <c r="AB26" s="0" t="n">
        <f aca="false">L26</f>
        <v>0</v>
      </c>
      <c r="AC26" s="0" t="n">
        <f aca="false">M26</f>
        <v>0</v>
      </c>
      <c r="AD26" s="0" t="n">
        <f aca="false">N26</f>
        <v>0</v>
      </c>
      <c r="AE26" s="0" t="n">
        <f aca="false">O26</f>
        <v>0</v>
      </c>
    </row>
    <row r="27" customFormat="false" ht="12.75" hidden="false" customHeight="false" outlineLevel="0" collapsed="false">
      <c r="Q27" s="190" t="e">
        <f aca="false">DATEVALUE(A27)</f>
        <v>#VALUE!</v>
      </c>
      <c r="R27" s="0" t="n">
        <f aca="false">B27</f>
        <v>0</v>
      </c>
      <c r="S27" s="0" t="n">
        <f aca="false">C27</f>
        <v>0</v>
      </c>
      <c r="T27" s="0" t="n">
        <f aca="false">D27</f>
        <v>0</v>
      </c>
      <c r="U27" s="0" t="n">
        <f aca="false">E27</f>
        <v>0</v>
      </c>
      <c r="V27" s="0" t="n">
        <f aca="false">F27</f>
        <v>0</v>
      </c>
      <c r="W27" s="0" t="n">
        <f aca="false">G27</f>
        <v>0</v>
      </c>
      <c r="X27" s="0" t="n">
        <f aca="false">H27</f>
        <v>0</v>
      </c>
      <c r="Y27" s="0" t="n">
        <f aca="false">I27</f>
        <v>0</v>
      </c>
      <c r="Z27" s="0" t="n">
        <f aca="false">J27</f>
        <v>0</v>
      </c>
      <c r="AA27" s="0" t="n">
        <f aca="false">K27</f>
        <v>0</v>
      </c>
      <c r="AB27" s="0" t="n">
        <f aca="false">L27</f>
        <v>0</v>
      </c>
      <c r="AC27" s="0" t="n">
        <f aca="false">M27</f>
        <v>0</v>
      </c>
      <c r="AD27" s="0" t="n">
        <f aca="false">N27</f>
        <v>0</v>
      </c>
      <c r="AE27" s="0" t="n">
        <f aca="false">O27</f>
        <v>0</v>
      </c>
    </row>
    <row r="28" customFormat="false" ht="12.75" hidden="false" customHeight="false" outlineLevel="0" collapsed="false">
      <c r="Q28" s="190" t="e">
        <f aca="false">DATEVALUE(A28)</f>
        <v>#VALUE!</v>
      </c>
      <c r="R28" s="0" t="n">
        <f aca="false">B28</f>
        <v>0</v>
      </c>
      <c r="S28" s="0" t="n">
        <f aca="false">C28</f>
        <v>0</v>
      </c>
      <c r="T28" s="0" t="n">
        <f aca="false">D28</f>
        <v>0</v>
      </c>
      <c r="U28" s="0" t="n">
        <f aca="false">E28</f>
        <v>0</v>
      </c>
      <c r="V28" s="0" t="n">
        <f aca="false">F28</f>
        <v>0</v>
      </c>
      <c r="W28" s="0" t="n">
        <f aca="false">G28</f>
        <v>0</v>
      </c>
      <c r="X28" s="0" t="n">
        <f aca="false">H28</f>
        <v>0</v>
      </c>
      <c r="Y28" s="0" t="n">
        <f aca="false">I28</f>
        <v>0</v>
      </c>
      <c r="Z28" s="0" t="n">
        <f aca="false">J28</f>
        <v>0</v>
      </c>
      <c r="AA28" s="0" t="n">
        <f aca="false">K28</f>
        <v>0</v>
      </c>
      <c r="AB28" s="0" t="n">
        <f aca="false">L28</f>
        <v>0</v>
      </c>
      <c r="AC28" s="0" t="n">
        <f aca="false">M28</f>
        <v>0</v>
      </c>
      <c r="AD28" s="0" t="n">
        <f aca="false">N28</f>
        <v>0</v>
      </c>
      <c r="AE28" s="0" t="n">
        <f aca="false">O28</f>
        <v>0</v>
      </c>
    </row>
    <row r="29" customFormat="false" ht="12.75" hidden="false" customHeight="false" outlineLevel="0" collapsed="false">
      <c r="Q29" s="190" t="e">
        <f aca="false">DATEVALUE(A29)</f>
        <v>#VALUE!</v>
      </c>
      <c r="R29" s="0" t="n">
        <f aca="false">B29</f>
        <v>0</v>
      </c>
      <c r="S29" s="0" t="n">
        <f aca="false">C29</f>
        <v>0</v>
      </c>
      <c r="T29" s="0" t="n">
        <f aca="false">D29</f>
        <v>0</v>
      </c>
      <c r="U29" s="0" t="n">
        <f aca="false">E29</f>
        <v>0</v>
      </c>
      <c r="V29" s="0" t="n">
        <f aca="false">F29</f>
        <v>0</v>
      </c>
      <c r="W29" s="0" t="n">
        <f aca="false">G29</f>
        <v>0</v>
      </c>
      <c r="X29" s="0" t="n">
        <f aca="false">H29</f>
        <v>0</v>
      </c>
      <c r="Y29" s="0" t="n">
        <f aca="false">I29</f>
        <v>0</v>
      </c>
      <c r="Z29" s="0" t="n">
        <f aca="false">J29</f>
        <v>0</v>
      </c>
      <c r="AA29" s="0" t="n">
        <f aca="false">K29</f>
        <v>0</v>
      </c>
      <c r="AB29" s="0" t="n">
        <f aca="false">L29</f>
        <v>0</v>
      </c>
      <c r="AC29" s="0" t="n">
        <f aca="false">M29</f>
        <v>0</v>
      </c>
      <c r="AD29" s="0" t="n">
        <f aca="false">N29</f>
        <v>0</v>
      </c>
      <c r="AE29" s="0" t="n">
        <f aca="false">O29</f>
        <v>0</v>
      </c>
    </row>
    <row r="30" customFormat="false" ht="12.75" hidden="false" customHeight="false" outlineLevel="0" collapsed="false">
      <c r="Q30" s="190" t="e">
        <f aca="false">DATEVALUE(A30)</f>
        <v>#VALUE!</v>
      </c>
      <c r="R30" s="0" t="n">
        <f aca="false">B30</f>
        <v>0</v>
      </c>
      <c r="S30" s="0" t="n">
        <f aca="false">C30</f>
        <v>0</v>
      </c>
      <c r="T30" s="0" t="n">
        <f aca="false">D30</f>
        <v>0</v>
      </c>
      <c r="U30" s="0" t="n">
        <f aca="false">E30</f>
        <v>0</v>
      </c>
      <c r="V30" s="0" t="n">
        <f aca="false">F30</f>
        <v>0</v>
      </c>
      <c r="W30" s="0" t="n">
        <f aca="false">G30</f>
        <v>0</v>
      </c>
      <c r="X30" s="0" t="n">
        <f aca="false">H30</f>
        <v>0</v>
      </c>
      <c r="Y30" s="0" t="n">
        <f aca="false">I30</f>
        <v>0</v>
      </c>
      <c r="Z30" s="0" t="n">
        <f aca="false">J30</f>
        <v>0</v>
      </c>
      <c r="AA30" s="0" t="n">
        <f aca="false">K30</f>
        <v>0</v>
      </c>
      <c r="AB30" s="0" t="n">
        <f aca="false">L30</f>
        <v>0</v>
      </c>
      <c r="AC30" s="0" t="n">
        <f aca="false">M30</f>
        <v>0</v>
      </c>
      <c r="AD30" s="0" t="n">
        <f aca="false">N30</f>
        <v>0</v>
      </c>
      <c r="AE30" s="0" t="n">
        <f aca="false">O30</f>
        <v>0</v>
      </c>
    </row>
    <row r="31" customFormat="false" ht="12.75" hidden="false" customHeight="false" outlineLevel="0" collapsed="false">
      <c r="Q31" s="190" t="e">
        <f aca="false">DATEVALUE(A31)</f>
        <v>#VALUE!</v>
      </c>
      <c r="R31" s="0" t="n">
        <f aca="false">B31</f>
        <v>0</v>
      </c>
      <c r="S31" s="0" t="n">
        <f aca="false">C31</f>
        <v>0</v>
      </c>
      <c r="T31" s="0" t="n">
        <f aca="false">D31</f>
        <v>0</v>
      </c>
      <c r="U31" s="0" t="n">
        <f aca="false">E31</f>
        <v>0</v>
      </c>
      <c r="V31" s="0" t="n">
        <f aca="false">F31</f>
        <v>0</v>
      </c>
      <c r="W31" s="0" t="n">
        <f aca="false">G31</f>
        <v>0</v>
      </c>
      <c r="X31" s="0" t="n">
        <f aca="false">H31</f>
        <v>0</v>
      </c>
      <c r="Y31" s="0" t="n">
        <f aca="false">I31</f>
        <v>0</v>
      </c>
      <c r="Z31" s="0" t="n">
        <f aca="false">J31</f>
        <v>0</v>
      </c>
      <c r="AA31" s="0" t="n">
        <f aca="false">K31</f>
        <v>0</v>
      </c>
      <c r="AB31" s="0" t="n">
        <f aca="false">L31</f>
        <v>0</v>
      </c>
      <c r="AC31" s="0" t="n">
        <f aca="false">M31</f>
        <v>0</v>
      </c>
      <c r="AD31" s="0" t="n">
        <f aca="false">N31</f>
        <v>0</v>
      </c>
      <c r="AE31" s="0" t="n">
        <f aca="false">O31</f>
        <v>0</v>
      </c>
    </row>
    <row r="32" customFormat="false" ht="12.75" hidden="false" customHeight="false" outlineLevel="0" collapsed="false">
      <c r="Q32" s="190" t="e">
        <f aca="false">DATEVALUE(A32)</f>
        <v>#VALUE!</v>
      </c>
      <c r="R32" s="0" t="n">
        <f aca="false">B32</f>
        <v>0</v>
      </c>
      <c r="S32" s="0" t="n">
        <f aca="false">C32</f>
        <v>0</v>
      </c>
      <c r="T32" s="0" t="n">
        <f aca="false">D32</f>
        <v>0</v>
      </c>
      <c r="U32" s="0" t="n">
        <f aca="false">E32</f>
        <v>0</v>
      </c>
      <c r="V32" s="0" t="n">
        <f aca="false">F32</f>
        <v>0</v>
      </c>
      <c r="W32" s="0" t="n">
        <f aca="false">G32</f>
        <v>0</v>
      </c>
      <c r="X32" s="0" t="n">
        <f aca="false">H32</f>
        <v>0</v>
      </c>
      <c r="Y32" s="0" t="n">
        <f aca="false">I32</f>
        <v>0</v>
      </c>
      <c r="Z32" s="0" t="n">
        <f aca="false">J32</f>
        <v>0</v>
      </c>
      <c r="AA32" s="0" t="n">
        <f aca="false">K32</f>
        <v>0</v>
      </c>
      <c r="AB32" s="0" t="n">
        <f aca="false">L32</f>
        <v>0</v>
      </c>
      <c r="AC32" s="0" t="n">
        <f aca="false">M32</f>
        <v>0</v>
      </c>
      <c r="AD32" s="0" t="n">
        <f aca="false">N32</f>
        <v>0</v>
      </c>
      <c r="AE32" s="0" t="n">
        <f aca="false">O32</f>
        <v>0</v>
      </c>
    </row>
    <row r="33" customFormat="false" ht="12.75" hidden="false" customHeight="false" outlineLevel="0" collapsed="false">
      <c r="Q33" s="190" t="e">
        <f aca="false">DATEVALUE(A33)</f>
        <v>#VALUE!</v>
      </c>
      <c r="R33" s="0" t="n">
        <f aca="false">B33</f>
        <v>0</v>
      </c>
      <c r="S33" s="0" t="n">
        <f aca="false">C33</f>
        <v>0</v>
      </c>
      <c r="T33" s="0" t="n">
        <f aca="false">D33</f>
        <v>0</v>
      </c>
      <c r="U33" s="0" t="n">
        <f aca="false">E33</f>
        <v>0</v>
      </c>
      <c r="V33" s="0" t="n">
        <f aca="false">F33</f>
        <v>0</v>
      </c>
      <c r="W33" s="0" t="n">
        <f aca="false">G33</f>
        <v>0</v>
      </c>
      <c r="X33" s="0" t="n">
        <f aca="false">H33</f>
        <v>0</v>
      </c>
      <c r="Y33" s="0" t="n">
        <f aca="false">I33</f>
        <v>0</v>
      </c>
      <c r="Z33" s="0" t="n">
        <f aca="false">J33</f>
        <v>0</v>
      </c>
      <c r="AA33" s="0" t="n">
        <f aca="false">K33</f>
        <v>0</v>
      </c>
      <c r="AB33" s="0" t="n">
        <f aca="false">L33</f>
        <v>0</v>
      </c>
      <c r="AC33" s="0" t="n">
        <f aca="false">M33</f>
        <v>0</v>
      </c>
      <c r="AD33" s="0" t="n">
        <f aca="false">N33</f>
        <v>0</v>
      </c>
      <c r="AE33" s="0" t="n">
        <f aca="false">O33</f>
        <v>0</v>
      </c>
    </row>
    <row r="34" customFormat="false" ht="12.75" hidden="false" customHeight="false" outlineLevel="0" collapsed="false">
      <c r="Q34" s="190" t="e">
        <f aca="false">DATEVALUE(A34)</f>
        <v>#VALUE!</v>
      </c>
      <c r="R34" s="0" t="n">
        <f aca="false">B34</f>
        <v>0</v>
      </c>
      <c r="S34" s="0" t="n">
        <f aca="false">C34</f>
        <v>0</v>
      </c>
      <c r="T34" s="0" t="n">
        <f aca="false">D34</f>
        <v>0</v>
      </c>
      <c r="U34" s="0" t="n">
        <f aca="false">E34</f>
        <v>0</v>
      </c>
      <c r="V34" s="0" t="n">
        <f aca="false">F34</f>
        <v>0</v>
      </c>
      <c r="W34" s="0" t="n">
        <f aca="false">G34</f>
        <v>0</v>
      </c>
      <c r="X34" s="0" t="n">
        <f aca="false">H34</f>
        <v>0</v>
      </c>
      <c r="Y34" s="0" t="n">
        <f aca="false">I34</f>
        <v>0</v>
      </c>
      <c r="Z34" s="0" t="n">
        <f aca="false">J34</f>
        <v>0</v>
      </c>
      <c r="AA34" s="0" t="n">
        <f aca="false">K34</f>
        <v>0</v>
      </c>
      <c r="AB34" s="0" t="n">
        <f aca="false">L34</f>
        <v>0</v>
      </c>
      <c r="AC34" s="0" t="n">
        <f aca="false">M34</f>
        <v>0</v>
      </c>
      <c r="AD34" s="0" t="n">
        <f aca="false">N34</f>
        <v>0</v>
      </c>
      <c r="AE34" s="0" t="n">
        <f aca="false">O34</f>
        <v>0</v>
      </c>
    </row>
    <row r="35" customFormat="false" ht="12.75" hidden="false" customHeight="false" outlineLevel="0" collapsed="false">
      <c r="Q35" s="190" t="e">
        <f aca="false">DATEVALUE(A35)</f>
        <v>#VALUE!</v>
      </c>
      <c r="R35" s="0" t="n">
        <f aca="false">B35</f>
        <v>0</v>
      </c>
      <c r="S35" s="0" t="n">
        <f aca="false">C35</f>
        <v>0</v>
      </c>
      <c r="T35" s="0" t="n">
        <f aca="false">D35</f>
        <v>0</v>
      </c>
      <c r="U35" s="0" t="n">
        <f aca="false">E35</f>
        <v>0</v>
      </c>
      <c r="V35" s="0" t="n">
        <f aca="false">F35</f>
        <v>0</v>
      </c>
      <c r="W35" s="0" t="n">
        <f aca="false">G35</f>
        <v>0</v>
      </c>
      <c r="X35" s="0" t="n">
        <f aca="false">H35</f>
        <v>0</v>
      </c>
      <c r="Y35" s="0" t="n">
        <f aca="false">I35</f>
        <v>0</v>
      </c>
      <c r="Z35" s="0" t="n">
        <f aca="false">J35</f>
        <v>0</v>
      </c>
      <c r="AA35" s="0" t="n">
        <f aca="false">K35</f>
        <v>0</v>
      </c>
      <c r="AB35" s="0" t="n">
        <f aca="false">L35</f>
        <v>0</v>
      </c>
      <c r="AC35" s="0" t="n">
        <f aca="false">M35</f>
        <v>0</v>
      </c>
      <c r="AD35" s="0" t="n">
        <f aca="false">N35</f>
        <v>0</v>
      </c>
      <c r="AE35" s="0" t="n">
        <f aca="false">O35</f>
        <v>0</v>
      </c>
    </row>
    <row r="36" customFormat="false" ht="12.75" hidden="false" customHeight="false" outlineLevel="0" collapsed="false">
      <c r="Q36" s="190" t="e">
        <f aca="false">DATEVALUE(A36)</f>
        <v>#VALUE!</v>
      </c>
      <c r="R36" s="0" t="n">
        <f aca="false">B36</f>
        <v>0</v>
      </c>
      <c r="S36" s="0" t="n">
        <f aca="false">C36</f>
        <v>0</v>
      </c>
      <c r="T36" s="0" t="n">
        <f aca="false">D36</f>
        <v>0</v>
      </c>
      <c r="U36" s="0" t="n">
        <f aca="false">E36</f>
        <v>0</v>
      </c>
      <c r="V36" s="0" t="n">
        <f aca="false">F36</f>
        <v>0</v>
      </c>
      <c r="W36" s="0" t="n">
        <f aca="false">G36</f>
        <v>0</v>
      </c>
      <c r="X36" s="0" t="n">
        <f aca="false">H36</f>
        <v>0</v>
      </c>
      <c r="Y36" s="0" t="n">
        <f aca="false">I36</f>
        <v>0</v>
      </c>
      <c r="Z36" s="0" t="n">
        <f aca="false">J36</f>
        <v>0</v>
      </c>
      <c r="AA36" s="0" t="n">
        <f aca="false">K36</f>
        <v>0</v>
      </c>
      <c r="AB36" s="0" t="n">
        <f aca="false">L36</f>
        <v>0</v>
      </c>
      <c r="AC36" s="0" t="n">
        <f aca="false">M36</f>
        <v>0</v>
      </c>
      <c r="AD36" s="0" t="n">
        <f aca="false">N36</f>
        <v>0</v>
      </c>
      <c r="AE36" s="0" t="n">
        <f aca="false">O36</f>
        <v>0</v>
      </c>
    </row>
    <row r="37" customFormat="false" ht="12.75" hidden="false" customHeight="false" outlineLevel="0" collapsed="false">
      <c r="Q37" s="190" t="e">
        <f aca="false">DATEVALUE(A37)</f>
        <v>#VALUE!</v>
      </c>
      <c r="R37" s="0" t="n">
        <f aca="false">B37</f>
        <v>0</v>
      </c>
      <c r="S37" s="0" t="n">
        <f aca="false">C37</f>
        <v>0</v>
      </c>
      <c r="T37" s="0" t="n">
        <f aca="false">D37</f>
        <v>0</v>
      </c>
      <c r="U37" s="0" t="n">
        <f aca="false">E37</f>
        <v>0</v>
      </c>
      <c r="V37" s="0" t="n">
        <f aca="false">F37</f>
        <v>0</v>
      </c>
      <c r="W37" s="0" t="n">
        <f aca="false">G37</f>
        <v>0</v>
      </c>
      <c r="X37" s="0" t="n">
        <f aca="false">H37</f>
        <v>0</v>
      </c>
      <c r="Y37" s="0" t="n">
        <f aca="false">I37</f>
        <v>0</v>
      </c>
      <c r="Z37" s="0" t="n">
        <f aca="false">J37</f>
        <v>0</v>
      </c>
      <c r="AA37" s="0" t="n">
        <f aca="false">K37</f>
        <v>0</v>
      </c>
      <c r="AB37" s="0" t="n">
        <f aca="false">L37</f>
        <v>0</v>
      </c>
      <c r="AC37" s="0" t="n">
        <f aca="false">M37</f>
        <v>0</v>
      </c>
      <c r="AD37" s="0" t="n">
        <f aca="false">N37</f>
        <v>0</v>
      </c>
      <c r="AE37" s="0" t="n">
        <f aca="false">O37</f>
        <v>0</v>
      </c>
    </row>
    <row r="38" customFormat="false" ht="12.75" hidden="false" customHeight="false" outlineLevel="0" collapsed="false">
      <c r="Q38" s="190" t="e">
        <f aca="false">DATEVALUE(A38)</f>
        <v>#VALUE!</v>
      </c>
      <c r="R38" s="0" t="n">
        <f aca="false">B38</f>
        <v>0</v>
      </c>
      <c r="S38" s="0" t="n">
        <f aca="false">C38</f>
        <v>0</v>
      </c>
      <c r="T38" s="0" t="n">
        <f aca="false">D38</f>
        <v>0</v>
      </c>
      <c r="U38" s="0" t="n">
        <f aca="false">E38</f>
        <v>0</v>
      </c>
      <c r="V38" s="0" t="n">
        <f aca="false">F38</f>
        <v>0</v>
      </c>
      <c r="W38" s="0" t="n">
        <f aca="false">G38</f>
        <v>0</v>
      </c>
      <c r="X38" s="0" t="n">
        <f aca="false">H38</f>
        <v>0</v>
      </c>
      <c r="Y38" s="0" t="n">
        <f aca="false">I38</f>
        <v>0</v>
      </c>
      <c r="Z38" s="0" t="n">
        <f aca="false">J38</f>
        <v>0</v>
      </c>
      <c r="AA38" s="0" t="n">
        <f aca="false">K38</f>
        <v>0</v>
      </c>
      <c r="AB38" s="0" t="n">
        <f aca="false">L38</f>
        <v>0</v>
      </c>
      <c r="AC38" s="0" t="n">
        <f aca="false">M38</f>
        <v>0</v>
      </c>
      <c r="AD38" s="0" t="n">
        <f aca="false">N38</f>
        <v>0</v>
      </c>
      <c r="AE38" s="0" t="n">
        <f aca="false">O38</f>
        <v>0</v>
      </c>
    </row>
    <row r="39" customFormat="false" ht="12.75" hidden="false" customHeight="false" outlineLevel="0" collapsed="false">
      <c r="Q39" s="190" t="e">
        <f aca="false">DATEVALUE(A39)</f>
        <v>#VALUE!</v>
      </c>
      <c r="R39" s="0" t="n">
        <f aca="false">B39</f>
        <v>0</v>
      </c>
      <c r="S39" s="0" t="n">
        <f aca="false">C39</f>
        <v>0</v>
      </c>
      <c r="T39" s="0" t="n">
        <f aca="false">D39</f>
        <v>0</v>
      </c>
      <c r="U39" s="0" t="n">
        <f aca="false">E39</f>
        <v>0</v>
      </c>
      <c r="V39" s="0" t="n">
        <f aca="false">F39</f>
        <v>0</v>
      </c>
      <c r="W39" s="0" t="n">
        <f aca="false">G39</f>
        <v>0</v>
      </c>
      <c r="X39" s="0" t="n">
        <f aca="false">H39</f>
        <v>0</v>
      </c>
      <c r="Y39" s="0" t="n">
        <f aca="false">I39</f>
        <v>0</v>
      </c>
      <c r="Z39" s="0" t="n">
        <f aca="false">J39</f>
        <v>0</v>
      </c>
      <c r="AA39" s="0" t="n">
        <f aca="false">K39</f>
        <v>0</v>
      </c>
      <c r="AB39" s="0" t="n">
        <f aca="false">L39</f>
        <v>0</v>
      </c>
      <c r="AC39" s="0" t="n">
        <f aca="false">M39</f>
        <v>0</v>
      </c>
      <c r="AD39" s="0" t="n">
        <f aca="false">N39</f>
        <v>0</v>
      </c>
      <c r="AE39" s="0" t="n">
        <f aca="false">O39</f>
        <v>0</v>
      </c>
    </row>
    <row r="40" customFormat="false" ht="12.75" hidden="false" customHeight="false" outlineLevel="0" collapsed="false">
      <c r="Q40" s="190" t="e">
        <f aca="false">DATEVALUE(A40)</f>
        <v>#VALUE!</v>
      </c>
      <c r="R40" s="0" t="n">
        <f aca="false">B40</f>
        <v>0</v>
      </c>
      <c r="S40" s="0" t="n">
        <f aca="false">C40</f>
        <v>0</v>
      </c>
      <c r="T40" s="0" t="n">
        <f aca="false">D40</f>
        <v>0</v>
      </c>
      <c r="U40" s="0" t="n">
        <f aca="false">E40</f>
        <v>0</v>
      </c>
      <c r="V40" s="0" t="n">
        <f aca="false">F40</f>
        <v>0</v>
      </c>
      <c r="W40" s="0" t="n">
        <f aca="false">G40</f>
        <v>0</v>
      </c>
      <c r="X40" s="0" t="n">
        <f aca="false">H40</f>
        <v>0</v>
      </c>
      <c r="Y40" s="0" t="n">
        <f aca="false">I40</f>
        <v>0</v>
      </c>
      <c r="Z40" s="0" t="n">
        <f aca="false">J40</f>
        <v>0</v>
      </c>
      <c r="AA40" s="0" t="n">
        <f aca="false">K40</f>
        <v>0</v>
      </c>
      <c r="AB40" s="0" t="n">
        <f aca="false">L40</f>
        <v>0</v>
      </c>
      <c r="AC40" s="0" t="n">
        <f aca="false">M40</f>
        <v>0</v>
      </c>
      <c r="AD40" s="0" t="n">
        <f aca="false">N40</f>
        <v>0</v>
      </c>
      <c r="AE40" s="0" t="n">
        <f aca="false">O40</f>
        <v>0</v>
      </c>
    </row>
    <row r="41" customFormat="false" ht="12.75" hidden="false" customHeight="false" outlineLevel="0" collapsed="false">
      <c r="Q41" s="172" t="e">
        <f aca="false">DATEVALUE(A41)</f>
        <v>#VALUE!</v>
      </c>
    </row>
    <row r="42" customFormat="false" ht="12.75" hidden="false" customHeight="false" outlineLevel="0" collapsed="false">
      <c r="Q42" s="172" t="e">
        <f aca="false">DATEVALUE(A42)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rtamma</dc:creator>
  <dc:description/>
  <dc:language>en-US</dc:language>
  <cp:lastModifiedBy>span2</cp:lastModifiedBy>
  <cp:lastPrinted>2001-11-26T11:11:17Z</cp:lastPrinted>
  <dcterms:modified xsi:type="dcterms:W3CDTF">2001-11-27T11:45:23Z</dcterms:modified>
  <cp:revision>0</cp:revision>
  <dc:subject/>
  <dc:title/>
</cp:coreProperties>
</file>