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(MARCH AND SEPT)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name="BOARDPRINT" vbProcedure="false">[5]INCSTMT!$A$1:$A$37,[5]INCSTMT!$A$122:$IF$122,[5]INCSTMT!$A$299:$CW$299</definedName>
    <definedName function="false" hidden="false" name="Can_Rate" vbProcedure="false">#REF!</definedName>
    <definedName function="false" hidden="false" name="capacity" vbProcedure="false">#REF!</definedName>
    <definedName function="false" hidden="false" name="DETAIL" vbProcedure="false">'[4]CASH FLOW-PWC'!$B$64:$AR$64</definedName>
    <definedName function="false" hidden="false" name="Excel_BuiltIn_Print_Area" vbProcedure="false">#REF!</definedName>
    <definedName function="false" hidden="false" name="F9ModelCompany" vbProcedure="false">'[1]SJE 218'!$O$13</definedName>
    <definedName function="false" hidden="false" name="IBNRP" vbProcedure="false">#NAME? [2]PLAN!$A$1:$F$48</definedName>
    <definedName function="false" hidden="false" name="month" vbProcedure="false">'[1]'!$A$1:$R$148</definedName>
    <definedName function="false" hidden="false" name="MONTH2" vbProcedure="false">'[4]CASH FLOW-PWC'!$B$10:$BI$10</definedName>
    <definedName function="false" hidden="false" name="print" vbProcedure="false">'[1]'!$A$1:$J$193</definedName>
    <definedName function="false" hidden="false" name="PRINT_AREA_MI" vbProcedure="false">#REF!</definedName>
    <definedName function="false" hidden="false" name="QUARTER2" vbProcedure="false">'[4]CASH FLOW-PWC'!$H$10:$BI$10</definedName>
    <definedName function="false" hidden="false" name="Range" vbProcedure="false">[3]Database!$A$5:$AC$588</definedName>
    <definedName function="false" hidden="false" name="syndicate" vbProcedure="false">'[6]PI receipt flow £'!$A$258</definedName>
    <definedName function="false" hidden="false" name="US_Rate" vbProcedure="false">#REF!</definedName>
    <definedName function="false" hidden="false" name="YTD2" vbProcedure="false">'[4]CASH FLOW-PWC'!$C$12:$C$61</definedName>
    <definedName function="false" hidden="false" name="_1" vbProcedure="false">'[1]'!$A$1:$F$38</definedName>
    <definedName function="false" hidden="false" name="_992" vbProcedure="false">'[4]CASH FLOW-PWC'!$L$11:$L$59</definedName>
    <definedName function="false" hidden="false" localSheetId="0" name="BOARDPRINT" vbProcedure="false">[5]INCSTMT!$A$1:$A$37,[5]INCSTMT!$A$122:$IF$122,[5]INCSTMT!$A$299:$CW$299</definedName>
    <definedName function="false" hidden="false" localSheetId="0" name="DETAIL" vbProcedure="false">'[4]CASH FLOW-PWC'!$B$64:$AR$64</definedName>
    <definedName function="false" hidden="false" localSheetId="0" name="IBNRP" vbProcedure="false">#NAME? [2]PLAN!$A$1:$F$48</definedName>
    <definedName function="false" hidden="false" localSheetId="0" name="MONTH2" vbProcedure="false">'[4]CASH FLOW-PWC'!$B$10:$BI$10</definedName>
    <definedName function="false" hidden="false" localSheetId="0" name="QUARTER2" vbProcedure="false">'[4]CASH FLOW-PWC'!$H$10:$BI$10</definedName>
    <definedName function="false" hidden="false" localSheetId="0" name="Range" vbProcedure="false">[3]Database!$A$5:$AC$588</definedName>
    <definedName function="false" hidden="false" localSheetId="0" name="YTD2" vbProcedure="false">'[4]CASH FLOW-PWC'!$C$12:$C$61</definedName>
    <definedName function="false" hidden="false" localSheetId="0" name="_992" vbProcedure="false">'[4]CASH FLOW-PWC'!$L$11:$L$59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<sst xmlns="http://schemas.openxmlformats.org/spreadsheetml/2006/main" count="24" uniqueCount="24">
  <si>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Enron Credit Risk</t>
  </si>
  <si>
    <t xml:space="preserve">Experience account balance calculation</t>
  </si>
  <si>
    <t xml:space="preserve">as at September 30, 2001</t>
  </si>
  <si>
    <t xml:space="preserve">Annual Period 1</t>
  </si>
  <si>
    <t xml:space="preserve">Annual Cap</t>
  </si>
  <si>
    <t xml:space="preserve">Annual Period 2</t>
  </si>
  <si>
    <t xml:space="preserve">Annual Period 3</t>
  </si>
  <si>
    <t xml:space="preserve">04/01/99-9/30/99</t>
  </si>
  <si>
    <t xml:space="preserve">10/01/99-03/31/00</t>
  </si>
  <si>
    <t xml:space="preserve">04/01/99-3/310/00</t>
  </si>
  <si>
    <t xml:space="preserve">04/01/00-09/30/00</t>
  </si>
  <si>
    <t xml:space="preserve">10/01/00-03/31/01</t>
  </si>
  <si>
    <t xml:space="preserve">04/01/01-09/30/01</t>
  </si>
  <si>
    <t xml:space="preserve">10/01/01-03/31/02</t>
  </si>
  <si>
    <t xml:space="preserve">Beginning Balance*</t>
  </si>
  <si>
    <t xml:space="preserve">Claims Paid</t>
  </si>
  <si>
    <t xml:space="preserve">Loss Recoveries</t>
  </si>
  <si>
    <t xml:space="preserve">Interest Credit</t>
  </si>
  <si>
    <t xml:space="preserve">Ending Balance</t>
  </si>
  <si>
    <t xml:space="preserve">Interest credit is calculated at the higher of:</t>
  </si>
  <si>
    <t xml:space="preserve">Six month specified rate of 2.25%</t>
  </si>
  <si>
    <t xml:space="preserve">50% of pre-tax Aegis investment portfolio return for six month period</t>
  </si>
  <si>
    <t xml:space="preserve">* Premium received 4/30/1999 - first interest calculation is for 5 months only</t>
  </si>
  <si>
    <t xml:space="preserve">** Annual Cap is the greater of 4.5% or 50% of the actual Aegis return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</si>
</sst>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;\(#,##0\)"/>
    <numFmt numFmtId="166" formatCode="[$-409]#,##0_);\(#,##0\)"/>
    <numFmt numFmtId="167" formatCode="_-&quot;F &quot;* #,##0_-;_-&quot;F &quot;* #,##0\-;_-&quot;F &quot;* \-_-;_-@_-"/>
    <numFmt numFmtId="168" formatCode="_-&quot;F &quot;* #,##0.00_-;_-&quot;F &quot;* #,##0.00\-;_-&quot;F &quot;* \-??_-;_-@_-"/>
    <numFmt numFmtId="169" formatCode="_(* #,##0.00_);_(* \(#,##0.00\);_(* \-??_);_(@_)"/>
    <numFmt numFmtId="170" formatCode="_(* #,##0_);_(* \(#,##0\);_(* \-??_);_(@_)"/>
    <numFmt numFmtId="171" formatCode="0%"/>
    <numFmt numFmtId="172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lastair" xfId="20"/>
    <cellStyle name="No-definido" xfId="21"/>
    <cellStyle name="Standaard_wbrdvHgUTO8s0WMPyKTgXRId1" xfId="22"/>
    <cellStyle name="Valuta [0]_3xCSfWJHc06wSQtbFoaQvUGyT" xfId="23"/>
    <cellStyle name="Valuta_3xCSfWJHc06wSQtbFoaQvUGyT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aouenp/Local%20Settings/Temporary%20Internet%20Files/OLK2/MB/STMSHIP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aouenp/Local%20Settings/Temporary%20Internet%20Files/OLK2/STEMSHIP/STMPTCF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ACCT/COMMON/FREEDOM/ALEXG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PLAN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aouenp/Local%20Settings/Temporary%20Internet%20Files/OLK2/CC3FD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Data/Excel%20D%20drive/Aegis/Budgets/Aegis%20Financial%20work%20V2/Premium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SHEET"/>
      <sheetName val="INCSTMT"/>
      <sheetName val="2000"/>
      <sheetName val="2001"/>
      <sheetName val="2002"/>
      <sheetName val="CASH2000"/>
      <sheetName val="CASH2001"/>
      <sheetName val="CASH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-BW"/>
      <sheetName val="DETAIL-PWC"/>
      <sheetName val="CASH FLOW-PWC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Accrual_Interface"/>
      <sheetName val="SJE 210"/>
      <sheetName val="SJE 217"/>
      <sheetName val="SJE 218"/>
      <sheetName val="SJE 221"/>
      <sheetName val="SJE 225"/>
      <sheetName val="SJE 317"/>
      <sheetName val="SJE 953"/>
      <sheetName val="SJE 954"/>
      <sheetName val="955"/>
      <sheetName val="957"/>
      <sheetName val="958"/>
      <sheetName val="965"/>
      <sheetName val="966"/>
      <sheetName val="970"/>
      <sheetName val="971"/>
      <sheetName val="973"/>
      <sheetName val="97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LA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Tkx8QpdK2OrZDmYOtSEw664l"/>
      <sheetName val="PI summary - Comb £"/>
      <sheetName val="PI summary - Comb $"/>
      <sheetName val="PI Summary by underwriter"/>
      <sheetName val="Currency split"/>
      <sheetName val="PI receipt flow £"/>
      <sheetName val="PI receipt flow U$"/>
      <sheetName val="PI receipt flow C$"/>
      <sheetName val="Geographical 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56"/>
    <col collapsed="false" customWidth="true" hidden="false" outlineLevel="0" max="2" min="2" style="0" width="3.28"/>
    <col collapsed="false" customWidth="true" hidden="false" outlineLevel="0" max="3" min="3" style="0" width="14.85"/>
    <col collapsed="false" customWidth="true" hidden="false" outlineLevel="0" max="5" min="4" style="0" width="15.85"/>
    <col collapsed="false" customWidth="true" hidden="false" outlineLevel="0" max="6" min="6" style="0" width="2.28"/>
    <col collapsed="false" customWidth="true" hidden="false" outlineLevel="0" max="8" min="7" style="0" width="15.85"/>
    <col collapsed="false" customWidth="true" hidden="false" outlineLevel="0" max="9" min="9" style="0" width="2.42"/>
    <col collapsed="false" customWidth="true" hidden="false" outlineLevel="0" max="11" min="10" style="0" width="15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J2" s="1"/>
      <c r="K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J3" s="1"/>
      <c r="K3" s="1"/>
    </row>
    <row r="4" customFormat="false" ht="12.75" hidden="false" customHeight="false" outlineLevel="0" collapsed="false">
      <c r="A4" s="1"/>
      <c r="B4" s="1"/>
      <c r="C4" s="1"/>
      <c r="D4" s="1"/>
      <c r="E4" s="1"/>
      <c r="G4" s="1"/>
      <c r="J4" s="1"/>
    </row>
    <row r="5" customFormat="false" ht="12.75" hidden="false" customHeight="false" outlineLevel="0" collapsed="false">
      <c r="A5" s="1"/>
      <c r="B5" s="1"/>
      <c r="C5" s="2" t="s">
        <v>3</v>
      </c>
      <c r="D5" s="2"/>
      <c r="E5" s="2" t="s">
        <v>4</v>
      </c>
      <c r="G5" s="2" t="s">
        <v>5</v>
      </c>
      <c r="H5" s="2"/>
      <c r="J5" s="2" t="s">
        <v>6</v>
      </c>
      <c r="K5" s="2"/>
    </row>
    <row r="6" customFormat="false" ht="12.75" hidden="false" customHeight="false" outlineLevel="0" collapsed="false">
      <c r="C6" s="2" t="s">
        <v>7</v>
      </c>
      <c r="D6" s="2" t="s">
        <v>8</v>
      </c>
      <c r="E6" s="2" t="s">
        <v>9</v>
      </c>
      <c r="F6" s="3"/>
      <c r="G6" s="2" t="s">
        <v>10</v>
      </c>
      <c r="H6" s="2" t="s">
        <v>11</v>
      </c>
      <c r="J6" s="2" t="s">
        <v>12</v>
      </c>
      <c r="K6" s="2" t="s">
        <v>13</v>
      </c>
    </row>
    <row r="7" customFormat="false" ht="12.75" hidden="false" customHeight="false" outlineLevel="0" collapsed="false">
      <c r="A7" s="0" t="s">
        <v>14</v>
      </c>
      <c r="C7" s="4" t="n">
        <f aca="false">17500000-1750000</f>
        <v>15750000</v>
      </c>
      <c r="D7" s="4" t="n">
        <f aca="false">+C11</f>
        <v>16045312.5</v>
      </c>
      <c r="E7" s="4" t="n">
        <v>15750000</v>
      </c>
      <c r="G7" s="4" t="n">
        <f aca="false">E11</f>
        <v>16430728.125</v>
      </c>
      <c r="H7" s="4" t="n">
        <f aca="false">+G11</f>
        <v>16800419.5078125</v>
      </c>
      <c r="J7" s="4" t="n">
        <f aca="false">H11</f>
        <v>17178428.9467383</v>
      </c>
      <c r="K7" s="4" t="n">
        <f aca="false">+J11</f>
        <v>17564943.5980399</v>
      </c>
    </row>
    <row r="8" customFormat="false" ht="12.75" hidden="false" customHeight="false" outlineLevel="0" collapsed="false">
      <c r="A8" s="0" t="s">
        <v>15</v>
      </c>
      <c r="C8" s="4" t="n">
        <v>0</v>
      </c>
      <c r="D8" s="4" t="n">
        <v>0</v>
      </c>
      <c r="E8" s="4" t="n">
        <v>0</v>
      </c>
      <c r="G8" s="4" t="n">
        <v>0</v>
      </c>
      <c r="H8" s="4" t="n">
        <v>0</v>
      </c>
      <c r="J8" s="4" t="n">
        <v>0</v>
      </c>
      <c r="K8" s="4" t="n">
        <v>0</v>
      </c>
    </row>
    <row r="9" customFormat="false" ht="12.75" hidden="false" customHeight="false" outlineLevel="0" collapsed="false">
      <c r="A9" s="0" t="s">
        <v>16</v>
      </c>
      <c r="C9" s="4" t="n">
        <v>0</v>
      </c>
      <c r="D9" s="4" t="n">
        <v>0</v>
      </c>
      <c r="E9" s="4" t="n">
        <v>0</v>
      </c>
      <c r="G9" s="4" t="n">
        <v>0</v>
      </c>
      <c r="H9" s="4" t="n">
        <v>0</v>
      </c>
      <c r="J9" s="4" t="n">
        <v>0</v>
      </c>
      <c r="K9" s="4" t="n">
        <v>0</v>
      </c>
    </row>
    <row r="10" customFormat="false" ht="12.75" hidden="false" customHeight="false" outlineLevel="0" collapsed="false">
      <c r="A10" s="0" t="s">
        <v>17</v>
      </c>
      <c r="C10" s="4" t="n">
        <f aca="false">+C7*C15/6*5</f>
        <v>295312.5</v>
      </c>
      <c r="D10" s="4" t="n">
        <f aca="false">+D7*D16</f>
        <v>634592.109375</v>
      </c>
      <c r="E10" s="4" t="n">
        <f aca="false">E7*E16/12*11</f>
        <v>680728.125</v>
      </c>
      <c r="G10" s="4" t="n">
        <f aca="false">+G7*G15</f>
        <v>369691.3828125</v>
      </c>
      <c r="H10" s="4" t="n">
        <f aca="false">+H7*H15</f>
        <v>378009.438925781</v>
      </c>
      <c r="J10" s="4" t="n">
        <f aca="false">+J7*J15</f>
        <v>386514.651301611</v>
      </c>
      <c r="K10" s="4" t="n">
        <f aca="false">+K7*K15</f>
        <v>0</v>
      </c>
    </row>
    <row r="11" customFormat="false" ht="12.75" hidden="false" customHeight="false" outlineLevel="0" collapsed="false">
      <c r="A11" s="5" t="s">
        <v>18</v>
      </c>
      <c r="C11" s="6" t="n">
        <f aca="false">SUM(C7:C10)</f>
        <v>16045312.5</v>
      </c>
      <c r="D11" s="6" t="n">
        <f aca="false">+D10+D7</f>
        <v>16679904.609375</v>
      </c>
      <c r="E11" s="6" t="n">
        <f aca="false">+E10+E7</f>
        <v>16430728.125</v>
      </c>
      <c r="G11" s="6" t="n">
        <f aca="false">SUM(G7:G10)</f>
        <v>16800419.5078125</v>
      </c>
      <c r="H11" s="6" t="n">
        <f aca="false">SUM(H7:H10)</f>
        <v>17178428.9467383</v>
      </c>
      <c r="J11" s="6" t="n">
        <f aca="false">SUM(J7:J10)</f>
        <v>17564943.5980399</v>
      </c>
      <c r="K11" s="6" t="n">
        <f aca="false">SUM(K7:K10)</f>
        <v>17564943.5980399</v>
      </c>
    </row>
    <row r="12" customFormat="false" ht="12.75" hidden="false" customHeight="false" outlineLevel="0" collapsed="false">
      <c r="C12" s="4"/>
      <c r="D12" s="4"/>
      <c r="E12" s="4"/>
      <c r="G12" s="4"/>
      <c r="H12" s="4"/>
      <c r="J12" s="4"/>
      <c r="K12" s="4"/>
    </row>
    <row r="13" customFormat="false" ht="12.75" hidden="false" customHeight="false" outlineLevel="0" collapsed="false">
      <c r="C13" s="4"/>
      <c r="D13" s="7"/>
      <c r="E13" s="7"/>
      <c r="G13" s="4"/>
      <c r="H13" s="4"/>
      <c r="J13" s="4"/>
      <c r="K13" s="4"/>
    </row>
    <row r="14" customFormat="false" ht="12.75" hidden="false" customHeight="false" outlineLevel="0" collapsed="false">
      <c r="A14" s="0" t="s">
        <v>19</v>
      </c>
    </row>
    <row r="15" customFormat="false" ht="12.75" hidden="false" customHeight="false" outlineLevel="0" collapsed="false">
      <c r="A15" s="0" t="s">
        <v>20</v>
      </c>
      <c r="C15" s="8" t="n">
        <v>0.0225</v>
      </c>
      <c r="D15" s="8" t="n">
        <v>0.0225</v>
      </c>
      <c r="E15" s="8" t="n">
        <v>0.045</v>
      </c>
      <c r="G15" s="8" t="n">
        <v>0.0225</v>
      </c>
      <c r="H15" s="8" t="n">
        <v>0.0225</v>
      </c>
      <c r="J15" s="8" t="n">
        <v>0.0225</v>
      </c>
      <c r="K15" s="8"/>
    </row>
    <row r="16" customFormat="false" ht="12.75" hidden="false" customHeight="false" outlineLevel="0" collapsed="false">
      <c r="A16" s="0" t="s">
        <v>21</v>
      </c>
      <c r="C16" s="8" t="n">
        <f aca="false">1.59%/2</f>
        <v>0.00795</v>
      </c>
      <c r="D16" s="8" t="n">
        <f aca="false">7.91%/2</f>
        <v>0.03955</v>
      </c>
      <c r="E16" s="8" t="n">
        <f aca="false">9.43%/2</f>
        <v>0.04715</v>
      </c>
      <c r="G16" s="7" t="n">
        <f aca="false">2.56%/2</f>
        <v>0.0128</v>
      </c>
      <c r="H16" s="8" t="n">
        <f aca="false">-0.15%/2</f>
        <v>-0.00075</v>
      </c>
      <c r="J16" s="7" t="n">
        <f aca="false">-0.62%/2</f>
        <v>-0.0031</v>
      </c>
      <c r="K16" s="9"/>
    </row>
    <row r="17" customFormat="false" ht="12.75" hidden="false" customHeight="false" outlineLevel="0" collapsed="false">
      <c r="C17" s="8"/>
      <c r="D17" s="8"/>
      <c r="E17" s="8"/>
      <c r="G17" s="8"/>
      <c r="J17" s="8"/>
    </row>
    <row r="18" customFormat="false" ht="12.75" hidden="false" customHeight="false" outlineLevel="0" collapsed="false">
      <c r="A18" s="0" t="s">
        <v>22</v>
      </c>
      <c r="C18" s="8"/>
      <c r="D18" s="8"/>
      <c r="E18" s="8"/>
      <c r="G18" s="10"/>
      <c r="J18" s="10"/>
    </row>
    <row r="19" customFormat="false" ht="12.75" hidden="false" customHeight="false" outlineLevel="0" collapsed="false">
      <c r="A19" s="0" t="s">
        <v>23</v>
      </c>
      <c r="B19" s="1"/>
      <c r="C19" s="1"/>
      <c r="D19" s="1"/>
      <c r="E19" s="1"/>
      <c r="G19" s="1"/>
      <c r="J19" s="1"/>
    </row>
    <row r="20" customFormat="false" ht="12.75" hidden="false" customHeight="false" outlineLevel="0" collapsed="false">
      <c r="C20" s="8"/>
      <c r="D20" s="8"/>
      <c r="E20" s="8"/>
      <c r="G20" s="8"/>
      <c r="J20" s="8"/>
    </row>
  </sheetData>
  <mergeCells count="3">
    <mergeCell ref="C5:D5"/>
    <mergeCell ref="G5:H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2000-03-13T19:01:30Z</dcterms:created>
  <dc:creator>dubova</dc:creator>
  <dc:description/>
  <dc:language>en-US</dc:language>
  <cp:lastModifiedBy>Anna Greene</cp:lastModifiedBy>
  <cp:lastPrinted>2001-10-04T18:17:39Z</cp:lastPrinted>
  <dcterms:modified xsi:type="dcterms:W3CDTF">2001-10-24T11:29:26Z</dcterms:modified>
  <cp:revision>0</cp:revision>
  <dc:subject/>
  <dc:title/>
</cp:coreProperties>
</file>