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 SHEET" sheetId="1" state="visible" r:id="rId3"/>
    <sheet name="POOL INV VOL" sheetId="2" state="visible" r:id="rId4"/>
    <sheet name="ENRON INV" sheetId="3" state="visible" r:id="rId5"/>
    <sheet name="FAXES" sheetId="4" state="visible" r:id="rId6"/>
  </sheets>
  <definedNames>
    <definedName function="false" hidden="false" localSheetId="3" name="_xlnm.Print_Area" vbProcedure="false">FAXES!$A$1:$J$45</definedName>
    <definedName function="false" hidden="false" name="ACCTINV" vbProcedure="false">#REF!</definedName>
    <definedName function="false" hidden="false" name="EC129VOL" vbProcedure="false">#REF!</definedName>
    <definedName function="false" hidden="false" name="ENRONINV" vbProcedure="false">'ENRON INV'!$A$1:$H$37</definedName>
    <definedName function="false" hidden="false" name="HI13LVOL" vbProcedure="false">#REF!</definedName>
    <definedName function="false" hidden="false" name="HI45VOL" vbProcedure="false">#REF!</definedName>
    <definedName function="false" hidden="false" name="INPUT" vbProcedure="false">'INPUT SHEET'!$B$5:$S$44</definedName>
    <definedName function="false" hidden="false" name="INPUTPOOL" vbProcedure="false">'INPUT SHEET'!$B$5:$D$44</definedName>
    <definedName function="false" hidden="false" name="INPUTPRT" vbProcedure="false">'INPUT SHEET'!$E$5:$S$44</definedName>
    <definedName function="false" hidden="false" name="PG_EFAX" vbProcedure="false">FAXES!$A$1:$J$45</definedName>
    <definedName function="false" hidden="false" name="POOLVOL" vbProcedure="false">'POOL INV VOL'!$A$1:$K$45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<sst xmlns="http://schemas.openxmlformats.org/spreadsheetml/2006/main" count="258" uniqueCount="106">
  <si>
    <t xml:space="preserve">LOUIS DREYFUS NATURAL GAS</t>
  </si>
  <si>
    <t xml:space="preserve"> </t>
  </si>
  <si>
    <t xml:space="preserve">ENRON ACTUAL SALES ALLOCATION</t>
  </si>
  <si>
    <t xml:space="preserve">(ALL VOLUMES ARE IN MMBTU'S)</t>
  </si>
  <si>
    <t xml:space="preserve">PROD MONTH</t>
  </si>
  <si>
    <t xml:space="preserve">JANUARY 2000</t>
  </si>
  <si>
    <t xml:space="preserve">PURCH:  </t>
  </si>
  <si>
    <t xml:space="preserve">ENRON CAPITAL</t>
  </si>
  <si>
    <t xml:space="preserve">ENRON CAPTIAL</t>
  </si>
  <si>
    <t xml:space="preserve">TENN LA + .0025 (2)</t>
  </si>
  <si>
    <t xml:space="preserve">ANR LA</t>
  </si>
  <si>
    <t xml:space="preserve"> NGPL LA+.01</t>
  </si>
  <si>
    <t xml:space="preserve">BTU FACTOR</t>
  </si>
  <si>
    <t xml:space="preserve">ENRON - POOL POINT</t>
  </si>
  <si>
    <t xml:space="preserve">EAST CAMERON 129</t>
  </si>
  <si>
    <t xml:space="preserve">HIGH ISLAND 13L</t>
  </si>
  <si>
    <t xml:space="preserve">HIGH ISLAND 45</t>
  </si>
  <si>
    <t xml:space="preserve">SOUTH MARSH ISLAND 133</t>
  </si>
  <si>
    <t xml:space="preserve">WEST CAMERON 408</t>
  </si>
  <si>
    <t xml:space="preserve">DAY</t>
  </si>
  <si>
    <t xml:space="preserve">DLVRD</t>
  </si>
  <si>
    <t xml:space="preserve">ACTUAL</t>
  </si>
  <si>
    <t xml:space="preserve">OF</t>
  </si>
  <si>
    <t xml:space="preserve">DAILY</t>
  </si>
  <si>
    <t xml:space="preserve">MO</t>
  </si>
  <si>
    <t xml:space="preserve">VOLUME</t>
  </si>
  <si>
    <t xml:space="preserve">PRICE</t>
  </si>
  <si>
    <t xml:space="preserve">N/A</t>
  </si>
  <si>
    <t xml:space="preserve">TOTAL</t>
  </si>
  <si>
    <t xml:space="preserve">ACTUAL SALES ALLOCATION - FOR INVOICE</t>
  </si>
  <si>
    <t xml:space="preserve">ENRON POOL POINT (HI45, HI13L, EC129)</t>
  </si>
  <si>
    <t xml:space="preserve">First of Month Nominated Volumes</t>
  </si>
  <si>
    <t xml:space="preserve">Tennessee</t>
  </si>
  <si>
    <t xml:space="preserve">Total  Days</t>
  </si>
  <si>
    <t xml:space="preserve">Baseload Percentage</t>
  </si>
  <si>
    <t xml:space="preserve">Cashout</t>
  </si>
  <si>
    <t xml:space="preserve">base volume</t>
  </si>
  <si>
    <t xml:space="preserve">INVOICE VOLUMES</t>
  </si>
  <si>
    <t xml:space="preserve">INVOICE VALUE</t>
  </si>
  <si>
    <t xml:space="preserve">MINIMUM</t>
  </si>
  <si>
    <t xml:space="preserve">ADJ BASE</t>
  </si>
  <si>
    <t xml:space="preserve">REMAINING</t>
  </si>
  <si>
    <t xml:space="preserve">VALUE</t>
  </si>
  <si>
    <t xml:space="preserve">SHORTFALL</t>
  </si>
  <si>
    <t xml:space="preserve">@ FERC</t>
  </si>
  <si>
    <t xml:space="preserve">INVOICE</t>
  </si>
  <si>
    <t xml:space="preserve">@ DAILY</t>
  </si>
  <si>
    <t xml:space="preserve">TO: ENRON CAPITAL &amp; TRADE RESOURCES CORP.</t>
  </si>
  <si>
    <t xml:space="preserve">    P.O. BOX  4428</t>
  </si>
  <si>
    <t xml:space="preserve">    HOUSTON, TEXAS 77210-4428</t>
  </si>
  <si>
    <t xml:space="preserve">INVOICE #: </t>
  </si>
  <si>
    <t xml:space="preserve">    ATTN: SANDRA DIAL</t>
  </si>
  <si>
    <t xml:space="preserve">    TEL: 713/345-7213</t>
  </si>
  <si>
    <t xml:space="preserve">    FAX: 713/646-8420</t>
  </si>
  <si>
    <t xml:space="preserve">    purchase contract between Louis Dreyfus Nat'l Gas and Enron Capital &amp; Trade.</t>
  </si>
  <si>
    <t xml:space="preserve">MMBTU</t>
  </si>
  <si>
    <t xml:space="preserve">DRY</t>
  </si>
  <si>
    <t xml:space="preserve">RATE</t>
  </si>
  <si>
    <t xml:space="preserve">AMOUNT</t>
  </si>
  <si>
    <t xml:space="preserve">TENNESEE GAS PIPELINE</t>
  </si>
  <si>
    <t xml:space="preserve">      Pooling Point</t>
  </si>
  <si>
    <t xml:space="preserve">    TOTAL TGPL DELIVERIES</t>
  </si>
  <si>
    <t xml:space="preserve">NGPL PIPELINE</t>
  </si>
  <si>
    <t xml:space="preserve">     West Cameron 408</t>
  </si>
  <si>
    <t xml:space="preserve">    TOTAL NGPL DELIVERIES</t>
  </si>
  <si>
    <t xml:space="preserve">INVOICE TOTAL</t>
  </si>
  <si>
    <t xml:space="preserve">          PLEASE REMIT TO:</t>
  </si>
  <si>
    <t xml:space="preserve">BANK OF OKLAHOMA</t>
  </si>
  <si>
    <t xml:space="preserve">TULSA, OKLAHOMA</t>
  </si>
  <si>
    <t xml:space="preserve">ABA # 103 900 036</t>
  </si>
  <si>
    <t xml:space="preserve">CREDIT: LOUIS DREYFUS NAT'L GAS </t>
  </si>
  <si>
    <t xml:space="preserve">ACCT.NO. 209-039-153</t>
  </si>
  <si>
    <t xml:space="preserve">14000 Quail Springs Parkway</t>
  </si>
  <si>
    <t xml:space="preserve">Telephone</t>
  </si>
  <si>
    <t xml:space="preserve">405  749-1300</t>
  </si>
  <si>
    <t xml:space="preserve">Suite 600</t>
  </si>
  <si>
    <t xml:space="preserve">Fax               </t>
  </si>
  <si>
    <t xml:space="preserve">405  749-6661</t>
  </si>
  <si>
    <t xml:space="preserve">Oklahoma City, Oklahoma</t>
  </si>
  <si>
    <t xml:space="preserve">73134-2600</t>
  </si>
  <si>
    <t xml:space="preserve">FAX COVER SHEET</t>
  </si>
  <si>
    <t xml:space="preserve">Louis Dreyfus</t>
  </si>
  <si>
    <t xml:space="preserve">Date:  </t>
  </si>
  <si>
    <t xml:space="preserve">            _____________________________</t>
  </si>
  <si>
    <t xml:space="preserve">Natural Gas</t>
  </si>
  <si>
    <t xml:space="preserve">Number of pages including cover sheet: _____</t>
  </si>
  <si>
    <t xml:space="preserve">To:   ________________________________________________________________</t>
  </si>
  <si>
    <t xml:space="preserve">SANDRA DIAL</t>
  </si>
  <si>
    <t xml:space="preserve">___________________________</t>
  </si>
  <si>
    <t xml:space="preserve">Company:   __________________________________________________________</t>
  </si>
  <si>
    <t xml:space="preserve">ENRON CAPITAL &amp; TRADE</t>
  </si>
  <si>
    <t xml:space="preserve">_________________</t>
  </si>
  <si>
    <t xml:space="preserve">Phone:  _______________________  Fax number:   _________________________</t>
  </si>
  <si>
    <t xml:space="preserve"> 713-345-7213</t>
  </si>
  <si>
    <t xml:space="preserve">  ________</t>
  </si>
  <si>
    <t xml:space="preserve">Fax Number: ________</t>
  </si>
  <si>
    <t xml:space="preserve">713-646-8420</t>
  </si>
  <si>
    <t xml:space="preserve">_______</t>
  </si>
  <si>
    <t xml:space="preserve">CC:  ________________________________________________________________</t>
  </si>
  <si>
    <t xml:space="preserve">From:   _____________________________________________________________</t>
  </si>
  <si>
    <t xml:space="preserve">CELIA GIBSON  ________</t>
  </si>
  <si>
    <t xml:space="preserve">_____________________________________________</t>
  </si>
  <si>
    <t xml:space="preserve">405-748-2736____________</t>
  </si>
  <si>
    <t xml:space="preserve">Fax Number: _______</t>
  </si>
  <si>
    <t xml:space="preserve">405-749-6661  ________</t>
  </si>
  <si>
    <t xml:space="preserve">REMARKS:     ___ Urgent     ___ For your review    ___ Reply ASAP    ___ Please comment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</si>
</sst>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\-mmm\-yy_)"/>
    <numFmt numFmtId="166" formatCode="\$#,##0.0000_);&quot;($&quot;#,##0.0000\)"/>
    <numFmt numFmtId="167" formatCode="[$-409]#,##0_);\(#,##0\)"/>
    <numFmt numFmtId="168" formatCode="#,##0.000000_);\(#,##0.000000\)"/>
    <numFmt numFmtId="169" formatCode="[$-409]m/d/yyyy\ h:mm"/>
    <numFmt numFmtId="170" formatCode="0.00"/>
    <numFmt numFmtId="171" formatCode="0.000"/>
    <numFmt numFmtId="172" formatCode="0_)"/>
    <numFmt numFmtId="173" formatCode="\$#,##0.00_);&quot;($&quot;#,##0.00\)"/>
    <numFmt numFmtId="174" formatCode="[$-409]#,##0.00_);\(#,##0.00\)"/>
    <numFmt numFmtId="175" formatCode="0.0000_)"/>
  </numFmts>
  <fonts count="3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4"/>
      <color rgb="FFFF0000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sz val="24"/>
      <color rgb="FF000000"/>
      <name val="Times New Roman"/>
      <family val="1"/>
    </font>
    <font>
      <sz val="12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u val="single"/>
      <sz val="12"/>
      <name val="Times New Roman"/>
      <family val="1"/>
    </font>
    <font>
      <b val="true"/>
      <sz val="18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u val="single"/>
      <sz val="12"/>
      <name val="Times New Roman"/>
      <family val="1"/>
    </font>
    <font>
      <u val="single"/>
      <sz val="10"/>
      <name val="Arial"/>
      <family val="2"/>
    </font>
    <font>
      <b val="true"/>
      <i val="true"/>
      <u val="single"/>
      <sz val="14"/>
      <name val="Times New Roman"/>
      <family val="1"/>
    </font>
    <font>
      <b val="true"/>
      <u val="single"/>
      <sz val="12"/>
      <color rgb="FFFF00FF"/>
      <name val="Times New Roman"/>
      <family val="1"/>
    </font>
    <font>
      <b val="true"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DFDFDF"/>
        <bgColor rgb="FFCCFFCC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9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5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6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6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6" fillId="4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6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6" fillId="4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4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7.77"/>
    <col collapsed="false" customWidth="true" hidden="false" outlineLevel="0" max="3" min="2" style="0" width="12.77"/>
    <col collapsed="false" customWidth="true" hidden="false" outlineLevel="0" max="4" min="4" style="0" width="10.77"/>
    <col collapsed="false" customWidth="true" hidden="false" outlineLevel="0" max="6" min="5" style="0" width="12.77"/>
    <col collapsed="false" customWidth="true" hidden="false" outlineLevel="0" max="7" min="7" style="0" width="10.77"/>
    <col collapsed="false" customWidth="true" hidden="false" outlineLevel="0" max="9" min="8" style="0" width="12.77"/>
    <col collapsed="false" customWidth="true" hidden="false" outlineLevel="0" max="10" min="10" style="0" width="10.77"/>
    <col collapsed="false" customWidth="true" hidden="false" outlineLevel="0" max="12" min="11" style="0" width="12.77"/>
    <col collapsed="false" customWidth="true" hidden="false" outlineLevel="0" max="13" min="13" style="0" width="10.77"/>
    <col collapsed="false" customWidth="true" hidden="false" outlineLevel="0" max="15" min="14" style="0" width="12.77"/>
    <col collapsed="false" customWidth="true" hidden="false" outlineLevel="0" max="16" min="16" style="0" width="10.77"/>
    <col collapsed="false" customWidth="true" hidden="false" outlineLevel="0" max="18" min="17" style="0" width="12.77"/>
    <col collapsed="false" customWidth="true" hidden="false" outlineLevel="0" max="19" min="19" style="0" width="10.77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2"/>
      <c r="H1" s="3"/>
      <c r="I1" s="3"/>
      <c r="J1" s="2"/>
      <c r="K1" s="0" t="s">
        <v>1</v>
      </c>
    </row>
    <row r="2" customFormat="false" ht="15.75" hidden="false" customHeight="false" outlineLevel="0" collapsed="false">
      <c r="A2" s="1" t="s">
        <v>2</v>
      </c>
      <c r="B2" s="1"/>
      <c r="C2" s="1"/>
      <c r="D2" s="1"/>
      <c r="E2" s="1"/>
      <c r="F2" s="3"/>
      <c r="G2" s="1"/>
    </row>
    <row r="3" customFormat="false" ht="15.75" hidden="false" customHeight="false" outlineLevel="0" collapsed="false">
      <c r="A3" s="1" t="s">
        <v>3</v>
      </c>
      <c r="B3" s="1"/>
      <c r="C3" s="1"/>
      <c r="D3" s="1"/>
      <c r="E3" s="1"/>
      <c r="F3" s="1"/>
      <c r="G3" s="1"/>
      <c r="H3" s="1"/>
      <c r="I3" s="4" t="s">
        <v>4</v>
      </c>
      <c r="J3" s="5" t="s">
        <v>5</v>
      </c>
      <c r="K3" s="6"/>
    </row>
    <row r="4" customFormat="false" ht="15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4"/>
      <c r="J4" s="7"/>
    </row>
    <row r="5" customFormat="false" ht="16.5" hidden="false" customHeight="false" outlineLevel="0" collapsed="false">
      <c r="A5" s="1"/>
      <c r="B5" s="8" t="s">
        <v>6</v>
      </c>
      <c r="C5" s="9" t="s">
        <v>7</v>
      </c>
      <c r="D5" s="9"/>
      <c r="E5" s="8" t="s">
        <v>6</v>
      </c>
      <c r="F5" s="9" t="s">
        <v>7</v>
      </c>
      <c r="G5" s="9"/>
      <c r="H5" s="8" t="s">
        <v>6</v>
      </c>
      <c r="I5" s="9" t="s">
        <v>7</v>
      </c>
      <c r="J5" s="9"/>
      <c r="K5" s="8" t="s">
        <v>6</v>
      </c>
      <c r="L5" s="9" t="s">
        <v>7</v>
      </c>
      <c r="M5" s="9"/>
      <c r="N5" s="8" t="s">
        <v>6</v>
      </c>
      <c r="O5" s="9" t="s">
        <v>7</v>
      </c>
      <c r="P5" s="9"/>
      <c r="Q5" s="8" t="s">
        <v>6</v>
      </c>
      <c r="R5" s="9" t="s">
        <v>8</v>
      </c>
      <c r="S5" s="9"/>
    </row>
    <row r="6" customFormat="false" ht="16.5" hidden="false" customHeight="false" outlineLevel="0" collapsed="false">
      <c r="A6" s="1"/>
      <c r="B6" s="10" t="n">
        <v>9.825</v>
      </c>
      <c r="C6" s="11" t="s">
        <v>9</v>
      </c>
      <c r="D6" s="1"/>
      <c r="E6" s="12" t="n">
        <f aca="false">B6</f>
        <v>9.825</v>
      </c>
      <c r="F6" s="11" t="s">
        <v>9</v>
      </c>
      <c r="G6" s="1"/>
      <c r="H6" s="12" t="n">
        <f aca="false">B6</f>
        <v>9.825</v>
      </c>
      <c r="I6" s="11" t="s">
        <v>9</v>
      </c>
      <c r="J6" s="1"/>
      <c r="K6" s="12" t="n">
        <f aca="false">B6</f>
        <v>9.825</v>
      </c>
      <c r="L6" s="11" t="s">
        <v>9</v>
      </c>
      <c r="M6" s="1"/>
      <c r="N6" s="10"/>
      <c r="O6" s="11" t="s">
        <v>10</v>
      </c>
      <c r="P6" s="1"/>
      <c r="Q6" s="10" t="n">
        <v>0</v>
      </c>
      <c r="R6" s="11" t="s">
        <v>11</v>
      </c>
      <c r="S6" s="1"/>
    </row>
    <row r="7" customFormat="false" ht="15.75" hidden="false" customHeight="false" outlineLevel="0" collapsed="false">
      <c r="A7" s="1"/>
      <c r="B7" s="1"/>
      <c r="C7" s="4" t="s">
        <v>12</v>
      </c>
      <c r="D7" s="7"/>
      <c r="E7" s="1"/>
      <c r="F7" s="4" t="s">
        <v>12</v>
      </c>
      <c r="G7" s="13" t="n">
        <v>1.089005</v>
      </c>
      <c r="H7" s="1"/>
      <c r="I7" s="4" t="s">
        <v>12</v>
      </c>
      <c r="J7" s="7"/>
      <c r="K7" s="1"/>
      <c r="L7" s="4" t="s">
        <v>12</v>
      </c>
      <c r="M7" s="13" t="n">
        <v>1.101509</v>
      </c>
      <c r="N7" s="1"/>
      <c r="O7" s="4" t="s">
        <v>12</v>
      </c>
      <c r="P7" s="7"/>
      <c r="Q7" s="1"/>
      <c r="R7" s="4" t="s">
        <v>12</v>
      </c>
      <c r="S7" s="7"/>
    </row>
    <row r="8" customFormat="false" ht="15.75" hidden="false" customHeight="false" outlineLevel="0" collapsed="false">
      <c r="A8" s="14"/>
      <c r="B8" s="15" t="s">
        <v>13</v>
      </c>
      <c r="C8" s="15"/>
      <c r="D8" s="15"/>
      <c r="E8" s="15" t="s">
        <v>14</v>
      </c>
      <c r="F8" s="15"/>
      <c r="G8" s="15"/>
      <c r="H8" s="15" t="s">
        <v>15</v>
      </c>
      <c r="I8" s="15"/>
      <c r="J8" s="15"/>
      <c r="K8" s="15" t="s">
        <v>16</v>
      </c>
      <c r="L8" s="15"/>
      <c r="M8" s="15"/>
      <c r="N8" s="15" t="s">
        <v>17</v>
      </c>
      <c r="O8" s="15"/>
      <c r="P8" s="15"/>
      <c r="Q8" s="15" t="s">
        <v>18</v>
      </c>
      <c r="R8" s="15"/>
      <c r="S8" s="15"/>
    </row>
    <row r="9" customFormat="false" ht="15.75" hidden="false" customHeight="false" outlineLevel="0" collapsed="false">
      <c r="A9" s="16" t="s">
        <v>19</v>
      </c>
      <c r="B9" s="16" t="s">
        <v>20</v>
      </c>
      <c r="C9" s="16" t="s">
        <v>21</v>
      </c>
      <c r="D9" s="17"/>
      <c r="E9" s="16" t="s">
        <v>20</v>
      </c>
      <c r="F9" s="16" t="s">
        <v>21</v>
      </c>
      <c r="G9" s="17"/>
      <c r="H9" s="16" t="s">
        <v>20</v>
      </c>
      <c r="I9" s="16" t="s">
        <v>21</v>
      </c>
      <c r="J9" s="17"/>
      <c r="K9" s="16" t="s">
        <v>20</v>
      </c>
      <c r="L9" s="16" t="s">
        <v>21</v>
      </c>
      <c r="M9" s="17"/>
      <c r="N9" s="16" t="s">
        <v>20</v>
      </c>
      <c r="O9" s="16" t="s">
        <v>21</v>
      </c>
      <c r="P9" s="17"/>
      <c r="Q9" s="16" t="s">
        <v>20</v>
      </c>
      <c r="R9" s="16" t="s">
        <v>21</v>
      </c>
      <c r="S9" s="17"/>
    </row>
    <row r="10" customFormat="false" ht="15.75" hidden="false" customHeight="false" outlineLevel="0" collapsed="false">
      <c r="A10" s="16" t="s">
        <v>22</v>
      </c>
      <c r="B10" s="16" t="s">
        <v>23</v>
      </c>
      <c r="C10" s="16" t="s">
        <v>23</v>
      </c>
      <c r="D10" s="18" t="s">
        <v>23</v>
      </c>
      <c r="E10" s="16" t="s">
        <v>23</v>
      </c>
      <c r="F10" s="16" t="s">
        <v>23</v>
      </c>
      <c r="G10" s="18" t="s">
        <v>23</v>
      </c>
      <c r="H10" s="16" t="s">
        <v>23</v>
      </c>
      <c r="I10" s="16" t="s">
        <v>23</v>
      </c>
      <c r="J10" s="18" t="s">
        <v>23</v>
      </c>
      <c r="K10" s="16" t="s">
        <v>23</v>
      </c>
      <c r="L10" s="16" t="s">
        <v>23</v>
      </c>
      <c r="M10" s="18" t="s">
        <v>23</v>
      </c>
      <c r="N10" s="16" t="s">
        <v>23</v>
      </c>
      <c r="O10" s="16" t="s">
        <v>23</v>
      </c>
      <c r="P10" s="18" t="s">
        <v>23</v>
      </c>
      <c r="Q10" s="16" t="s">
        <v>23</v>
      </c>
      <c r="R10" s="16" t="s">
        <v>23</v>
      </c>
      <c r="S10" s="18" t="s">
        <v>23</v>
      </c>
    </row>
    <row r="11" customFormat="false" ht="15.75" hidden="false" customHeight="false" outlineLevel="0" collapsed="false">
      <c r="A11" s="19" t="s">
        <v>24</v>
      </c>
      <c r="B11" s="19" t="s">
        <v>25</v>
      </c>
      <c r="C11" s="19" t="s">
        <v>25</v>
      </c>
      <c r="D11" s="20" t="s">
        <v>26</v>
      </c>
      <c r="E11" s="19" t="s">
        <v>25</v>
      </c>
      <c r="F11" s="19" t="s">
        <v>25</v>
      </c>
      <c r="G11" s="20" t="s">
        <v>26</v>
      </c>
      <c r="H11" s="19" t="s">
        <v>25</v>
      </c>
      <c r="I11" s="19" t="s">
        <v>25</v>
      </c>
      <c r="J11" s="20" t="s">
        <v>26</v>
      </c>
      <c r="K11" s="19" t="s">
        <v>25</v>
      </c>
      <c r="L11" s="19" t="s">
        <v>25</v>
      </c>
      <c r="M11" s="20" t="s">
        <v>26</v>
      </c>
      <c r="N11" s="19" t="s">
        <v>25</v>
      </c>
      <c r="O11" s="19" t="s">
        <v>25</v>
      </c>
      <c r="P11" s="20" t="s">
        <v>26</v>
      </c>
      <c r="Q11" s="19" t="s">
        <v>25</v>
      </c>
      <c r="R11" s="19" t="s">
        <v>25</v>
      </c>
      <c r="S11" s="20" t="s">
        <v>26</v>
      </c>
    </row>
    <row r="12" customFormat="false" ht="15" hidden="false" customHeight="false" outlineLevel="0" collapsed="false">
      <c r="A12" s="21"/>
      <c r="B12" s="21"/>
      <c r="C12" s="21"/>
      <c r="D12" s="22"/>
      <c r="E12" s="21"/>
      <c r="F12" s="22"/>
      <c r="G12" s="22"/>
      <c r="H12" s="21"/>
      <c r="I12" s="22"/>
      <c r="J12" s="22"/>
      <c r="K12" s="21"/>
      <c r="L12" s="22"/>
      <c r="M12" s="22"/>
      <c r="N12" s="21"/>
      <c r="O12" s="22"/>
      <c r="P12" s="22"/>
      <c r="Q12" s="21"/>
      <c r="R12" s="22"/>
      <c r="S12" s="22"/>
    </row>
    <row r="13" customFormat="false" ht="15" hidden="false" customHeight="false" outlineLevel="0" collapsed="false">
      <c r="A13" s="23" t="n">
        <v>1</v>
      </c>
      <c r="B13" s="24" t="n">
        <v>15000</v>
      </c>
      <c r="C13" s="25" t="n">
        <f aca="false">F13+I13+L13</f>
        <v>12232</v>
      </c>
      <c r="D13" s="26" t="n">
        <v>10.25</v>
      </c>
      <c r="E13" s="27" t="n">
        <f aca="false">IF(C13&gt;0,(F13/C13)*B13,0)</f>
        <v>2193.83584041857</v>
      </c>
      <c r="F13" s="28" t="n">
        <v>1789</v>
      </c>
      <c r="G13" s="29" t="n">
        <f aca="false">D13</f>
        <v>10.25</v>
      </c>
      <c r="H13" s="27" t="n">
        <f aca="false">IF(C13&gt;0,(I13/C13)*B13,0)</f>
        <v>0</v>
      </c>
      <c r="I13" s="28"/>
      <c r="J13" s="29" t="n">
        <f aca="false">D13</f>
        <v>10.25</v>
      </c>
      <c r="K13" s="27" t="n">
        <f aca="false">IF(C13&gt;0,(L13/C13)*B13,0)</f>
        <v>12806.1641595814</v>
      </c>
      <c r="L13" s="28" t="n">
        <v>10443</v>
      </c>
      <c r="M13" s="29" t="n">
        <f aca="false">D13</f>
        <v>10.25</v>
      </c>
      <c r="N13" s="28"/>
      <c r="O13" s="28"/>
      <c r="P13" s="30" t="s">
        <v>27</v>
      </c>
      <c r="Q13" s="24" t="n">
        <v>0</v>
      </c>
      <c r="R13" s="28"/>
      <c r="S13" s="30" t="s">
        <v>27</v>
      </c>
    </row>
    <row r="14" customFormat="false" ht="15" hidden="false" customHeight="false" outlineLevel="0" collapsed="false">
      <c r="A14" s="23" t="n">
        <v>2</v>
      </c>
      <c r="B14" s="24" t="n">
        <v>15000</v>
      </c>
      <c r="C14" s="25" t="n">
        <f aca="false">F14+I14+L14</f>
        <v>319</v>
      </c>
      <c r="D14" s="26" t="n">
        <v>10.25</v>
      </c>
      <c r="E14" s="27" t="n">
        <f aca="false">IF(C14&gt;0,(F14/C14)*B14,0)</f>
        <v>0</v>
      </c>
      <c r="F14" s="28" t="n">
        <v>0</v>
      </c>
      <c r="G14" s="29" t="n">
        <f aca="false">D14</f>
        <v>10.25</v>
      </c>
      <c r="H14" s="27" t="n">
        <f aca="false">IF(C14&gt;0,(I14/C14)*B14,0)</f>
        <v>0</v>
      </c>
      <c r="I14" s="28"/>
      <c r="J14" s="29" t="n">
        <f aca="false">D14</f>
        <v>10.25</v>
      </c>
      <c r="K14" s="27" t="n">
        <f aca="false">IF(C14&gt;0,(L14/C14)*B14,0)</f>
        <v>15000</v>
      </c>
      <c r="L14" s="28" t="n">
        <v>319</v>
      </c>
      <c r="M14" s="29" t="n">
        <f aca="false">D14</f>
        <v>10.25</v>
      </c>
      <c r="N14" s="28"/>
      <c r="O14" s="28"/>
      <c r="P14" s="30" t="s">
        <v>27</v>
      </c>
      <c r="Q14" s="24" t="n">
        <v>0</v>
      </c>
      <c r="R14" s="28"/>
      <c r="S14" s="30" t="s">
        <v>27</v>
      </c>
    </row>
    <row r="15" customFormat="false" ht="15" hidden="false" customHeight="false" outlineLevel="0" collapsed="false">
      <c r="A15" s="23" t="n">
        <v>3</v>
      </c>
      <c r="B15" s="24" t="n">
        <v>15000</v>
      </c>
      <c r="C15" s="25" t="n">
        <f aca="false">F15+I15+L15</f>
        <v>635</v>
      </c>
      <c r="D15" s="26" t="n">
        <v>9.59</v>
      </c>
      <c r="E15" s="27" t="n">
        <f aca="false">IF(C15&gt;0,(F15/C15)*B15,0)</f>
        <v>0</v>
      </c>
      <c r="F15" s="28" t="n">
        <v>0</v>
      </c>
      <c r="G15" s="29" t="n">
        <f aca="false">D15</f>
        <v>9.59</v>
      </c>
      <c r="H15" s="27" t="n">
        <f aca="false">IF(C15&gt;0,(I15/C15)*B15,0)</f>
        <v>0</v>
      </c>
      <c r="I15" s="28"/>
      <c r="J15" s="29" t="n">
        <f aca="false">D15</f>
        <v>9.59</v>
      </c>
      <c r="K15" s="27" t="n">
        <f aca="false">IF(C15&gt;0,(L15/C15)*B15,0)</f>
        <v>15000</v>
      </c>
      <c r="L15" s="28" t="n">
        <v>635</v>
      </c>
      <c r="M15" s="29" t="n">
        <f aca="false">D15</f>
        <v>9.59</v>
      </c>
      <c r="N15" s="28"/>
      <c r="O15" s="28"/>
      <c r="P15" s="30" t="s">
        <v>27</v>
      </c>
      <c r="Q15" s="24" t="n">
        <v>0</v>
      </c>
      <c r="R15" s="28"/>
      <c r="S15" s="30" t="s">
        <v>27</v>
      </c>
    </row>
    <row r="16" customFormat="false" ht="15" hidden="false" customHeight="false" outlineLevel="0" collapsed="false">
      <c r="A16" s="23" t="n">
        <v>4</v>
      </c>
      <c r="B16" s="24" t="n">
        <v>3000</v>
      </c>
      <c r="C16" s="25" t="n">
        <f aca="false">F16+I16+L16</f>
        <v>11625</v>
      </c>
      <c r="D16" s="26" t="n">
        <v>9.47</v>
      </c>
      <c r="E16" s="27" t="n">
        <f aca="false">IF(C16&gt;0,(F16/C16)*B16,0)</f>
        <v>316.903225806452</v>
      </c>
      <c r="F16" s="28" t="n">
        <v>1228</v>
      </c>
      <c r="G16" s="29" t="n">
        <f aca="false">D16</f>
        <v>9.47</v>
      </c>
      <c r="H16" s="27" t="n">
        <f aca="false">IF(C16&gt;0,(I16/C16)*B16,0)</f>
        <v>0</v>
      </c>
      <c r="I16" s="28"/>
      <c r="J16" s="29" t="n">
        <f aca="false">D16</f>
        <v>9.47</v>
      </c>
      <c r="K16" s="27" t="n">
        <f aca="false">IF(C16&gt;0,(L16/C16)*B16,0)</f>
        <v>2683.09677419355</v>
      </c>
      <c r="L16" s="28" t="n">
        <v>10397</v>
      </c>
      <c r="M16" s="29" t="n">
        <f aca="false">D16</f>
        <v>9.47</v>
      </c>
      <c r="N16" s="28"/>
      <c r="O16" s="28"/>
      <c r="P16" s="30" t="s">
        <v>27</v>
      </c>
      <c r="Q16" s="24" t="n">
        <v>0</v>
      </c>
      <c r="R16" s="28"/>
      <c r="S16" s="30" t="s">
        <v>27</v>
      </c>
    </row>
    <row r="17" customFormat="false" ht="15" hidden="false" customHeight="false" outlineLevel="0" collapsed="false">
      <c r="A17" s="23" t="n">
        <v>5</v>
      </c>
      <c r="B17" s="24" t="n">
        <v>3000</v>
      </c>
      <c r="C17" s="25" t="n">
        <f aca="false">F17+I17+L17</f>
        <v>12058</v>
      </c>
      <c r="D17" s="26" t="n">
        <v>9.2</v>
      </c>
      <c r="E17" s="27" t="n">
        <f aca="false">IF(C17&gt;0,(F17/C17)*B17,0)</f>
        <v>917.316304528114</v>
      </c>
      <c r="F17" s="28" t="n">
        <v>3687</v>
      </c>
      <c r="G17" s="29" t="n">
        <f aca="false">D17</f>
        <v>9.2</v>
      </c>
      <c r="H17" s="27" t="n">
        <f aca="false">IF(C17&gt;0,(I17/C17)*B17,0)</f>
        <v>0</v>
      </c>
      <c r="I17" s="28"/>
      <c r="J17" s="29" t="n">
        <f aca="false">D17</f>
        <v>9.2</v>
      </c>
      <c r="K17" s="27" t="n">
        <f aca="false">IF(C17&gt;0,(L17/C17)*B17,0)</f>
        <v>2082.68369547189</v>
      </c>
      <c r="L17" s="28" t="n">
        <v>8371</v>
      </c>
      <c r="M17" s="29" t="n">
        <f aca="false">D17</f>
        <v>9.2</v>
      </c>
      <c r="N17" s="28"/>
      <c r="O17" s="28"/>
      <c r="P17" s="30" t="s">
        <v>27</v>
      </c>
      <c r="Q17" s="24" t="n">
        <v>0</v>
      </c>
      <c r="R17" s="28"/>
      <c r="S17" s="30" t="s">
        <v>27</v>
      </c>
    </row>
    <row r="18" customFormat="false" ht="15" hidden="false" customHeight="false" outlineLevel="0" collapsed="false">
      <c r="A18" s="23" t="n">
        <v>6</v>
      </c>
      <c r="B18" s="24" t="n">
        <v>1</v>
      </c>
      <c r="C18" s="25" t="n">
        <f aca="false">F18+I18+L18</f>
        <v>16626</v>
      </c>
      <c r="D18" s="26" t="n">
        <v>9.685</v>
      </c>
      <c r="E18" s="27" t="n">
        <f aca="false">IF(C18&gt;0,(F18/C18)*B18,0)</f>
        <v>0.218513172140022</v>
      </c>
      <c r="F18" s="28" t="n">
        <v>3633</v>
      </c>
      <c r="G18" s="29" t="n">
        <f aca="false">D18</f>
        <v>9.685</v>
      </c>
      <c r="H18" s="27" t="n">
        <f aca="false">IF(C18&gt;0,(I18/C18)*B18,0)</f>
        <v>0</v>
      </c>
      <c r="I18" s="28"/>
      <c r="J18" s="29" t="n">
        <f aca="false">D18</f>
        <v>9.685</v>
      </c>
      <c r="K18" s="27" t="n">
        <f aca="false">IF(C18&gt;0,(L18/C18)*B18,0)</f>
        <v>0.781486827859978</v>
      </c>
      <c r="L18" s="28" t="n">
        <v>12993</v>
      </c>
      <c r="M18" s="29" t="n">
        <f aca="false">D18</f>
        <v>9.685</v>
      </c>
      <c r="N18" s="28"/>
      <c r="O18" s="28"/>
      <c r="P18" s="30" t="s">
        <v>27</v>
      </c>
      <c r="Q18" s="24" t="n">
        <v>0</v>
      </c>
      <c r="R18" s="28"/>
      <c r="S18" s="30" t="s">
        <v>27</v>
      </c>
    </row>
    <row r="19" customFormat="false" ht="15" hidden="false" customHeight="false" outlineLevel="0" collapsed="false">
      <c r="A19" s="23" t="n">
        <v>7</v>
      </c>
      <c r="B19" s="24" t="n">
        <v>1</v>
      </c>
      <c r="C19" s="25" t="n">
        <f aca="false">F19+I19+L19</f>
        <v>16549</v>
      </c>
      <c r="D19" s="26" t="n">
        <v>9.685</v>
      </c>
      <c r="E19" s="27" t="n">
        <f aca="false">IF(C19&gt;0,(F19/C19)*B19,0)</f>
        <v>0.218744335005136</v>
      </c>
      <c r="F19" s="28" t="n">
        <v>3620</v>
      </c>
      <c r="G19" s="29" t="n">
        <f aca="false">D19</f>
        <v>9.685</v>
      </c>
      <c r="H19" s="27" t="n">
        <f aca="false">IF(C19&gt;0,(I19/C19)*B19,0)</f>
        <v>0</v>
      </c>
      <c r="I19" s="28"/>
      <c r="J19" s="29" t="n">
        <f aca="false">D19</f>
        <v>9.685</v>
      </c>
      <c r="K19" s="27" t="n">
        <f aca="false">IF(C19&gt;0,(L19/C19)*B19,0)</f>
        <v>0.781255664994864</v>
      </c>
      <c r="L19" s="28" t="n">
        <v>12929</v>
      </c>
      <c r="M19" s="29" t="n">
        <f aca="false">D19</f>
        <v>9.685</v>
      </c>
      <c r="N19" s="28"/>
      <c r="O19" s="28"/>
      <c r="P19" s="30" t="s">
        <v>27</v>
      </c>
      <c r="Q19" s="24" t="n">
        <v>0</v>
      </c>
      <c r="R19" s="28"/>
      <c r="S19" s="30" t="s">
        <v>27</v>
      </c>
    </row>
    <row r="20" customFormat="false" ht="15" hidden="false" customHeight="false" outlineLevel="0" collapsed="false">
      <c r="A20" s="23" t="n">
        <v>8</v>
      </c>
      <c r="B20" s="24" t="n">
        <v>11250</v>
      </c>
      <c r="C20" s="25" t="n">
        <f aca="false">F20+I20+L20</f>
        <v>16363</v>
      </c>
      <c r="D20" s="26" t="n">
        <v>9.685</v>
      </c>
      <c r="E20" s="27" t="n">
        <f aca="false">IF(C20&gt;0,(F20/C20)*B20,0)</f>
        <v>2418.71906129683</v>
      </c>
      <c r="F20" s="28" t="n">
        <v>3518</v>
      </c>
      <c r="G20" s="29" t="n">
        <f aca="false">D20</f>
        <v>9.685</v>
      </c>
      <c r="H20" s="27" t="n">
        <f aca="false">IF(C20&gt;0,(I20/C20)*B20,0)</f>
        <v>0</v>
      </c>
      <c r="I20" s="28"/>
      <c r="J20" s="29" t="n">
        <f aca="false">D20</f>
        <v>9.685</v>
      </c>
      <c r="K20" s="27" t="n">
        <f aca="false">IF(C20&gt;0,(L20/C20)*B20,0)</f>
        <v>8831.28093870317</v>
      </c>
      <c r="L20" s="28" t="n">
        <v>12845</v>
      </c>
      <c r="M20" s="29" t="n">
        <f aca="false">D20</f>
        <v>9.685</v>
      </c>
      <c r="N20" s="28"/>
      <c r="O20" s="28"/>
      <c r="P20" s="30" t="s">
        <v>27</v>
      </c>
      <c r="Q20" s="24" t="n">
        <v>0</v>
      </c>
      <c r="R20" s="28"/>
      <c r="S20" s="30" t="s">
        <v>27</v>
      </c>
    </row>
    <row r="21" customFormat="false" ht="15" hidden="false" customHeight="false" outlineLevel="0" collapsed="false">
      <c r="A21" s="23" t="n">
        <v>9</v>
      </c>
      <c r="B21" s="24" t="n">
        <v>17000</v>
      </c>
      <c r="C21" s="25" t="n">
        <f aca="false">F21+I21+L21</f>
        <v>16249</v>
      </c>
      <c r="D21" s="26" t="n">
        <v>10.175</v>
      </c>
      <c r="E21" s="27" t="n">
        <f aca="false">IF(C21&gt;0,(F21/C21)*B21,0)</f>
        <v>3569.69659671364</v>
      </c>
      <c r="F21" s="28" t="n">
        <v>3412</v>
      </c>
      <c r="G21" s="29" t="n">
        <f aca="false">D21</f>
        <v>10.175</v>
      </c>
      <c r="H21" s="27" t="n">
        <f aca="false">IF(C21&gt;0,(I21/C21)*B21,0)</f>
        <v>0</v>
      </c>
      <c r="I21" s="28"/>
      <c r="J21" s="29" t="n">
        <f aca="false">D21</f>
        <v>10.175</v>
      </c>
      <c r="K21" s="27" t="n">
        <f aca="false">IF(C21&gt;0,(L21/C21)*B21,0)</f>
        <v>13430.3034032864</v>
      </c>
      <c r="L21" s="28" t="n">
        <v>12837</v>
      </c>
      <c r="M21" s="29" t="n">
        <f aca="false">D21</f>
        <v>10.175</v>
      </c>
      <c r="N21" s="28"/>
      <c r="O21" s="28"/>
      <c r="P21" s="30" t="s">
        <v>27</v>
      </c>
      <c r="Q21" s="24" t="n">
        <v>0</v>
      </c>
      <c r="R21" s="28"/>
      <c r="S21" s="30" t="s">
        <v>27</v>
      </c>
    </row>
    <row r="22" customFormat="false" ht="15" hidden="false" customHeight="false" outlineLevel="0" collapsed="false">
      <c r="A22" s="23" t="n">
        <v>10</v>
      </c>
      <c r="B22" s="24" t="n">
        <v>17000</v>
      </c>
      <c r="C22" s="25" t="n">
        <f aca="false">F22+I22+L22</f>
        <v>16125</v>
      </c>
      <c r="D22" s="26" t="n">
        <v>9.78</v>
      </c>
      <c r="E22" s="27" t="n">
        <f aca="false">IF(C22&gt;0,(F22/C22)*B22,0)</f>
        <v>3580.27906976744</v>
      </c>
      <c r="F22" s="28" t="n">
        <v>3396</v>
      </c>
      <c r="G22" s="29" t="n">
        <f aca="false">D22</f>
        <v>9.78</v>
      </c>
      <c r="H22" s="27" t="n">
        <f aca="false">IF(C22&gt;0,(I22/C22)*B22,0)</f>
        <v>0</v>
      </c>
      <c r="I22" s="28"/>
      <c r="J22" s="29" t="n">
        <f aca="false">D22</f>
        <v>9.78</v>
      </c>
      <c r="K22" s="27" t="n">
        <f aca="false">IF(C22&gt;0,(L22/C22)*B22,0)</f>
        <v>13419.7209302326</v>
      </c>
      <c r="L22" s="28" t="n">
        <v>12729</v>
      </c>
      <c r="M22" s="29" t="n">
        <f aca="false">D22</f>
        <v>9.78</v>
      </c>
      <c r="N22" s="28"/>
      <c r="O22" s="28"/>
      <c r="P22" s="30" t="s">
        <v>27</v>
      </c>
      <c r="Q22" s="24" t="n">
        <v>0</v>
      </c>
      <c r="R22" s="28"/>
      <c r="S22" s="30" t="s">
        <v>27</v>
      </c>
    </row>
    <row r="23" customFormat="false" ht="15" hidden="false" customHeight="false" outlineLevel="0" collapsed="false">
      <c r="A23" s="23" t="n">
        <v>11</v>
      </c>
      <c r="B23" s="24" t="n">
        <v>17000</v>
      </c>
      <c r="C23" s="25" t="n">
        <f aca="false">F23+I23+L23</f>
        <v>14714</v>
      </c>
      <c r="D23" s="26" t="n">
        <v>9.705</v>
      </c>
      <c r="E23" s="27" t="n">
        <f aca="false">IF(C23&gt;0,(F23/C23)*B23,0)</f>
        <v>4099.22522767432</v>
      </c>
      <c r="F23" s="28" t="n">
        <v>3548</v>
      </c>
      <c r="G23" s="29" t="n">
        <f aca="false">D23</f>
        <v>9.705</v>
      </c>
      <c r="H23" s="27" t="n">
        <f aca="false">IF(C23&gt;0,(I23/C23)*B23,0)</f>
        <v>0</v>
      </c>
      <c r="I23" s="28"/>
      <c r="J23" s="29" t="n">
        <f aca="false">D23</f>
        <v>9.705</v>
      </c>
      <c r="K23" s="27" t="n">
        <f aca="false">IF(C23&gt;0,(L23/C23)*B23,0)</f>
        <v>12900.7747723257</v>
      </c>
      <c r="L23" s="28" t="n">
        <v>11166</v>
      </c>
      <c r="M23" s="29" t="n">
        <f aca="false">D23</f>
        <v>9.705</v>
      </c>
      <c r="N23" s="28"/>
      <c r="O23" s="28"/>
      <c r="P23" s="30" t="s">
        <v>27</v>
      </c>
      <c r="Q23" s="24" t="n">
        <v>0</v>
      </c>
      <c r="R23" s="28"/>
      <c r="S23" s="30" t="s">
        <v>27</v>
      </c>
    </row>
    <row r="24" customFormat="false" ht="15" hidden="false" customHeight="false" outlineLevel="0" collapsed="false">
      <c r="A24" s="23" t="n">
        <v>12</v>
      </c>
      <c r="B24" s="24" t="n">
        <v>17000</v>
      </c>
      <c r="C24" s="25" t="n">
        <f aca="false">F24+I24+L24</f>
        <v>16271</v>
      </c>
      <c r="D24" s="26" t="n">
        <v>8.81</v>
      </c>
      <c r="E24" s="27" t="n">
        <f aca="false">IF(C24&gt;0,(F24/C24)*B24,0)</f>
        <v>3669.35037797308</v>
      </c>
      <c r="F24" s="28" t="n">
        <v>3512</v>
      </c>
      <c r="G24" s="29" t="n">
        <f aca="false">D24</f>
        <v>8.81</v>
      </c>
      <c r="H24" s="27" t="n">
        <f aca="false">IF(C24&gt;0,(I24/C24)*B24,0)</f>
        <v>0</v>
      </c>
      <c r="I24" s="28"/>
      <c r="J24" s="29" t="n">
        <f aca="false">D24</f>
        <v>8.81</v>
      </c>
      <c r="K24" s="27" t="n">
        <f aca="false">IF(C24&gt;0,(L24/C24)*B24,0)</f>
        <v>13330.6496220269</v>
      </c>
      <c r="L24" s="28" t="n">
        <v>12759</v>
      </c>
      <c r="M24" s="29" t="n">
        <f aca="false">D24</f>
        <v>8.81</v>
      </c>
      <c r="N24" s="28"/>
      <c r="O24" s="28"/>
      <c r="P24" s="30" t="s">
        <v>27</v>
      </c>
      <c r="Q24" s="24" t="n">
        <v>0</v>
      </c>
      <c r="R24" s="28"/>
      <c r="S24" s="30" t="s">
        <v>27</v>
      </c>
    </row>
    <row r="25" customFormat="false" ht="15" hidden="false" customHeight="false" outlineLevel="0" collapsed="false">
      <c r="A25" s="23" t="n">
        <v>13</v>
      </c>
      <c r="B25" s="24" t="n">
        <v>17000</v>
      </c>
      <c r="C25" s="25" t="n">
        <f aca="false">F25+I25+L25</f>
        <v>15806</v>
      </c>
      <c r="D25" s="26" t="n">
        <v>8.6</v>
      </c>
      <c r="E25" s="27" t="n">
        <f aca="false">IF(C25&gt;0,(F25/C25)*B25,0)</f>
        <v>3750.4112362394</v>
      </c>
      <c r="F25" s="28" t="n">
        <v>3487</v>
      </c>
      <c r="G25" s="29" t="n">
        <f aca="false">D25</f>
        <v>8.6</v>
      </c>
      <c r="H25" s="27" t="n">
        <f aca="false">IF(C25&gt;0,(I25/C25)*B25,0)</f>
        <v>0</v>
      </c>
      <c r="I25" s="28"/>
      <c r="J25" s="29" t="n">
        <f aca="false">D25</f>
        <v>8.6</v>
      </c>
      <c r="K25" s="27" t="n">
        <f aca="false">IF(C25&gt;0,(L25/C25)*B25,0)</f>
        <v>13249.5887637606</v>
      </c>
      <c r="L25" s="28" t="n">
        <v>12319</v>
      </c>
      <c r="M25" s="29" t="n">
        <f aca="false">D25</f>
        <v>8.6</v>
      </c>
      <c r="N25" s="28"/>
      <c r="O25" s="28"/>
      <c r="P25" s="30" t="s">
        <v>27</v>
      </c>
      <c r="Q25" s="24" t="n">
        <v>0</v>
      </c>
      <c r="R25" s="28"/>
      <c r="S25" s="30" t="s">
        <v>27</v>
      </c>
    </row>
    <row r="26" customFormat="false" ht="15" hidden="false" customHeight="false" outlineLevel="0" collapsed="false">
      <c r="A26" s="23" t="n">
        <v>14</v>
      </c>
      <c r="B26" s="24" t="n">
        <v>17000</v>
      </c>
      <c r="C26" s="25" t="n">
        <f aca="false">F26+I26+L26</f>
        <v>16426</v>
      </c>
      <c r="D26" s="26" t="n">
        <v>8.6</v>
      </c>
      <c r="E26" s="27" t="n">
        <f aca="false">IF(C26&gt;0,(F26/C26)*B26,0)</f>
        <v>3698.89200048703</v>
      </c>
      <c r="F26" s="28" t="n">
        <v>3574</v>
      </c>
      <c r="G26" s="29" t="n">
        <f aca="false">D26</f>
        <v>8.6</v>
      </c>
      <c r="H26" s="27" t="n">
        <f aca="false">IF(C26&gt;0,(I26/C26)*B26,0)</f>
        <v>0</v>
      </c>
      <c r="I26" s="28"/>
      <c r="J26" s="29" t="n">
        <f aca="false">D26</f>
        <v>8.6</v>
      </c>
      <c r="K26" s="27" t="n">
        <f aca="false">IF(C26&gt;0,(L26/C26)*B26,0)</f>
        <v>13301.107999513</v>
      </c>
      <c r="L26" s="28" t="n">
        <v>12852</v>
      </c>
      <c r="M26" s="29" t="n">
        <f aca="false">D26</f>
        <v>8.6</v>
      </c>
      <c r="N26" s="28"/>
      <c r="O26" s="28"/>
      <c r="P26" s="30" t="s">
        <v>27</v>
      </c>
      <c r="Q26" s="24" t="n">
        <v>0</v>
      </c>
      <c r="R26" s="28"/>
      <c r="S26" s="30" t="s">
        <v>27</v>
      </c>
    </row>
    <row r="27" customFormat="false" ht="15" hidden="false" customHeight="false" outlineLevel="0" collapsed="false">
      <c r="A27" s="23" t="n">
        <v>15</v>
      </c>
      <c r="B27" s="24" t="n">
        <v>17000</v>
      </c>
      <c r="C27" s="25" t="n">
        <f aca="false">F27+I27+L27</f>
        <v>13943</v>
      </c>
      <c r="D27" s="26" t="n">
        <v>8.6</v>
      </c>
      <c r="E27" s="27" t="n">
        <f aca="false">IF(C27&gt;0,(F27/C27)*B27,0)</f>
        <v>1399.69877357814</v>
      </c>
      <c r="F27" s="28" t="n">
        <v>1148</v>
      </c>
      <c r="G27" s="29" t="n">
        <f aca="false">D27</f>
        <v>8.6</v>
      </c>
      <c r="H27" s="27" t="n">
        <f aca="false">IF(C27&gt;0,(I27/C27)*B27,0)</f>
        <v>0</v>
      </c>
      <c r="I27" s="28"/>
      <c r="J27" s="29" t="n">
        <f aca="false">D27</f>
        <v>8.6</v>
      </c>
      <c r="K27" s="27" t="n">
        <f aca="false">IF(C27&gt;0,(L27/C27)*B27,0)</f>
        <v>15600.3012264219</v>
      </c>
      <c r="L27" s="28" t="n">
        <v>12795</v>
      </c>
      <c r="M27" s="29" t="n">
        <f aca="false">D27</f>
        <v>8.6</v>
      </c>
      <c r="N27" s="28"/>
      <c r="O27" s="28"/>
      <c r="P27" s="30" t="s">
        <v>27</v>
      </c>
      <c r="Q27" s="24" t="n">
        <v>0</v>
      </c>
      <c r="R27" s="28"/>
      <c r="S27" s="30" t="s">
        <v>27</v>
      </c>
    </row>
    <row r="28" customFormat="false" ht="15" hidden="false" customHeight="false" outlineLevel="0" collapsed="false">
      <c r="A28" s="23" t="n">
        <v>16</v>
      </c>
      <c r="B28" s="24" t="n">
        <v>17000</v>
      </c>
      <c r="C28" s="25" t="n">
        <f aca="false">F28+I28+L28</f>
        <v>12770</v>
      </c>
      <c r="D28" s="26" t="n">
        <v>8.6</v>
      </c>
      <c r="E28" s="27" t="n">
        <f aca="false">IF(C28&gt;0,(F28/C28)*B28,0)</f>
        <v>0</v>
      </c>
      <c r="F28" s="28" t="n">
        <v>0</v>
      </c>
      <c r="G28" s="29" t="n">
        <f aca="false">D28</f>
        <v>8.6</v>
      </c>
      <c r="H28" s="27" t="n">
        <f aca="false">IF(C28&gt;0,(I28/C28)*B28,0)</f>
        <v>0</v>
      </c>
      <c r="I28" s="28"/>
      <c r="J28" s="29" t="n">
        <f aca="false">D28</f>
        <v>8.6</v>
      </c>
      <c r="K28" s="27" t="n">
        <f aca="false">IF(C28&gt;0,(L28/C28)*B28,0)</f>
        <v>17000</v>
      </c>
      <c r="L28" s="28" t="n">
        <v>12770</v>
      </c>
      <c r="M28" s="29" t="n">
        <f aca="false">D28</f>
        <v>8.6</v>
      </c>
      <c r="N28" s="28"/>
      <c r="O28" s="28"/>
      <c r="P28" s="30" t="s">
        <v>27</v>
      </c>
      <c r="Q28" s="24" t="n">
        <v>0</v>
      </c>
      <c r="R28" s="28"/>
      <c r="S28" s="30" t="s">
        <v>27</v>
      </c>
    </row>
    <row r="29" customFormat="false" ht="15" hidden="false" customHeight="false" outlineLevel="0" collapsed="false">
      <c r="A29" s="23" t="n">
        <v>17</v>
      </c>
      <c r="B29" s="24" t="n">
        <v>17000</v>
      </c>
      <c r="C29" s="25" t="n">
        <f aca="false">F29+I29+L29</f>
        <v>12815</v>
      </c>
      <c r="D29" s="26" t="n">
        <v>8.025</v>
      </c>
      <c r="E29" s="27" t="n">
        <f aca="false">IF(C29&gt;0,(F29/C29)*B29,0)</f>
        <v>0</v>
      </c>
      <c r="F29" s="28" t="n">
        <v>0</v>
      </c>
      <c r="G29" s="29" t="n">
        <f aca="false">D29</f>
        <v>8.025</v>
      </c>
      <c r="H29" s="27" t="n">
        <f aca="false">IF(C29&gt;0,(I29/C29)*B29,0)</f>
        <v>0</v>
      </c>
      <c r="I29" s="28"/>
      <c r="J29" s="29" t="n">
        <f aca="false">D29</f>
        <v>8.025</v>
      </c>
      <c r="K29" s="27" t="n">
        <f aca="false">IF(C29&gt;0,(L29/C29)*B29,0)</f>
        <v>17000</v>
      </c>
      <c r="L29" s="28" t="n">
        <v>12815</v>
      </c>
      <c r="M29" s="29" t="n">
        <f aca="false">D29</f>
        <v>8.025</v>
      </c>
      <c r="N29" s="28"/>
      <c r="O29" s="28"/>
      <c r="P29" s="30" t="s">
        <v>27</v>
      </c>
      <c r="Q29" s="24" t="n">
        <v>0</v>
      </c>
      <c r="R29" s="28"/>
      <c r="S29" s="30" t="s">
        <v>27</v>
      </c>
    </row>
    <row r="30" customFormat="false" ht="15" hidden="false" customHeight="false" outlineLevel="0" collapsed="false">
      <c r="A30" s="23" t="n">
        <v>18</v>
      </c>
      <c r="B30" s="24" t="n">
        <v>17000</v>
      </c>
      <c r="C30" s="25" t="n">
        <f aca="false">F30+I30+L30</f>
        <v>8865</v>
      </c>
      <c r="D30" s="26" t="n">
        <v>7.64</v>
      </c>
      <c r="E30" s="27" t="n">
        <f aca="false">IF(C30&gt;0,(F30/C30)*B30,0)</f>
        <v>0</v>
      </c>
      <c r="F30" s="28" t="n">
        <v>0</v>
      </c>
      <c r="G30" s="29" t="n">
        <f aca="false">D30</f>
        <v>7.64</v>
      </c>
      <c r="H30" s="27" t="n">
        <f aca="false">IF(C30&gt;0,(I30/C30)*B30,0)</f>
        <v>0</v>
      </c>
      <c r="I30" s="28"/>
      <c r="J30" s="29" t="n">
        <f aca="false">D30</f>
        <v>7.64</v>
      </c>
      <c r="K30" s="27" t="n">
        <f aca="false">IF(C30&gt;0,(L30/C30)*B30,0)</f>
        <v>17000</v>
      </c>
      <c r="L30" s="28" t="n">
        <v>8865</v>
      </c>
      <c r="M30" s="29" t="n">
        <f aca="false">D30</f>
        <v>7.64</v>
      </c>
      <c r="N30" s="28"/>
      <c r="O30" s="28"/>
      <c r="P30" s="30" t="s">
        <v>27</v>
      </c>
      <c r="Q30" s="24" t="n">
        <v>0</v>
      </c>
      <c r="R30" s="28"/>
      <c r="S30" s="30" t="s">
        <v>27</v>
      </c>
    </row>
    <row r="31" customFormat="false" ht="15" hidden="false" customHeight="false" outlineLevel="0" collapsed="false">
      <c r="A31" s="23" t="n">
        <v>19</v>
      </c>
      <c r="B31" s="24" t="n">
        <v>17000</v>
      </c>
      <c r="C31" s="25" t="n">
        <f aca="false">F31+I31+L31</f>
        <v>13664</v>
      </c>
      <c r="D31" s="26" t="n">
        <v>6.93</v>
      </c>
      <c r="E31" s="27" t="n">
        <f aca="false">IF(C31&gt;0,(F31/C31)*B31,0)</f>
        <v>3143.95491803279</v>
      </c>
      <c r="F31" s="28" t="n">
        <v>2527</v>
      </c>
      <c r="G31" s="29" t="n">
        <f aca="false">D31</f>
        <v>6.93</v>
      </c>
      <c r="H31" s="27" t="n">
        <f aca="false">IF(C31&gt;0,(I31/C31)*B31,0)</f>
        <v>0</v>
      </c>
      <c r="I31" s="28"/>
      <c r="J31" s="29" t="n">
        <f aca="false">D31</f>
        <v>6.93</v>
      </c>
      <c r="K31" s="27" t="n">
        <f aca="false">IF(C31&gt;0,(L31/C31)*B31,0)</f>
        <v>13856.0450819672</v>
      </c>
      <c r="L31" s="28" t="n">
        <v>11137</v>
      </c>
      <c r="M31" s="29" t="n">
        <f aca="false">D31</f>
        <v>6.93</v>
      </c>
      <c r="N31" s="28"/>
      <c r="O31" s="28"/>
      <c r="P31" s="30" t="s">
        <v>27</v>
      </c>
      <c r="Q31" s="24" t="n">
        <v>0</v>
      </c>
      <c r="R31" s="28"/>
      <c r="S31" s="30" t="s">
        <v>27</v>
      </c>
    </row>
    <row r="32" customFormat="false" ht="15" hidden="false" customHeight="false" outlineLevel="0" collapsed="false">
      <c r="A32" s="23" t="n">
        <v>20</v>
      </c>
      <c r="B32" s="24" t="n">
        <v>17000</v>
      </c>
      <c r="C32" s="25" t="n">
        <f aca="false">F32+I32+L32</f>
        <v>15368</v>
      </c>
      <c r="D32" s="26" t="n">
        <v>7.415</v>
      </c>
      <c r="E32" s="27" t="n">
        <f aca="false">IF(C32&gt;0,(F32/C32)*B32,0)</f>
        <v>2943.58407079646</v>
      </c>
      <c r="F32" s="28" t="n">
        <v>2661</v>
      </c>
      <c r="G32" s="29" t="n">
        <f aca="false">D32</f>
        <v>7.415</v>
      </c>
      <c r="H32" s="27" t="n">
        <f aca="false">IF(C32&gt;0,(I32/C32)*B32,0)</f>
        <v>0</v>
      </c>
      <c r="I32" s="28"/>
      <c r="J32" s="29" t="n">
        <f aca="false">D32</f>
        <v>7.415</v>
      </c>
      <c r="K32" s="27" t="n">
        <f aca="false">IF(C32&gt;0,(L32/C32)*B32,0)</f>
        <v>14056.4159292035</v>
      </c>
      <c r="L32" s="28" t="n">
        <v>12707</v>
      </c>
      <c r="M32" s="29" t="n">
        <f aca="false">D32</f>
        <v>7.415</v>
      </c>
      <c r="N32" s="28"/>
      <c r="O32" s="28"/>
      <c r="P32" s="30" t="s">
        <v>27</v>
      </c>
      <c r="Q32" s="24" t="n">
        <v>0</v>
      </c>
      <c r="R32" s="28"/>
      <c r="S32" s="30" t="s">
        <v>27</v>
      </c>
    </row>
    <row r="33" customFormat="false" ht="15" hidden="false" customHeight="false" outlineLevel="0" collapsed="false">
      <c r="A33" s="23" t="n">
        <v>21</v>
      </c>
      <c r="B33" s="24" t="n">
        <v>17000</v>
      </c>
      <c r="C33" s="25" t="n">
        <f aca="false">F33+I33+L33</f>
        <v>15461</v>
      </c>
      <c r="D33" s="26" t="n">
        <v>7.415</v>
      </c>
      <c r="E33" s="27" t="n">
        <f aca="false">IF(C33&gt;0,(F33/C33)*B33,0)</f>
        <v>3071.01739861587</v>
      </c>
      <c r="F33" s="28" t="n">
        <v>2793</v>
      </c>
      <c r="G33" s="29" t="n">
        <f aca="false">D33</f>
        <v>7.415</v>
      </c>
      <c r="H33" s="27" t="n">
        <f aca="false">IF(C33&gt;0,(I33/C33)*B33,0)</f>
        <v>0</v>
      </c>
      <c r="I33" s="28"/>
      <c r="J33" s="29" t="n">
        <f aca="false">D33</f>
        <v>7.415</v>
      </c>
      <c r="K33" s="27" t="n">
        <f aca="false">IF(C33&gt;0,(L33/C33)*B33,0)</f>
        <v>13928.9826013841</v>
      </c>
      <c r="L33" s="28" t="n">
        <v>12668</v>
      </c>
      <c r="M33" s="29" t="n">
        <f aca="false">D33</f>
        <v>7.415</v>
      </c>
      <c r="N33" s="28"/>
      <c r="O33" s="28"/>
      <c r="P33" s="30" t="s">
        <v>27</v>
      </c>
      <c r="Q33" s="24" t="n">
        <v>0</v>
      </c>
      <c r="R33" s="28"/>
      <c r="S33" s="30" t="s">
        <v>27</v>
      </c>
    </row>
    <row r="34" customFormat="false" ht="15" hidden="false" customHeight="false" outlineLevel="0" collapsed="false">
      <c r="A34" s="23" t="n">
        <v>22</v>
      </c>
      <c r="B34" s="24" t="n">
        <v>17000</v>
      </c>
      <c r="C34" s="25" t="n">
        <f aca="false">F34+I34+L34</f>
        <v>16290</v>
      </c>
      <c r="D34" s="26" t="n">
        <v>7.415</v>
      </c>
      <c r="E34" s="27" t="n">
        <f aca="false">IF(C34&gt;0,(F34/C34)*B34,0)</f>
        <v>3674.46286065071</v>
      </c>
      <c r="F34" s="28" t="n">
        <v>3521</v>
      </c>
      <c r="G34" s="29" t="n">
        <f aca="false">D34</f>
        <v>7.415</v>
      </c>
      <c r="H34" s="27" t="n">
        <f aca="false">IF(C34&gt;0,(I34/C34)*B34,0)</f>
        <v>0</v>
      </c>
      <c r="I34" s="28"/>
      <c r="J34" s="29" t="n">
        <f aca="false">D34</f>
        <v>7.415</v>
      </c>
      <c r="K34" s="27" t="n">
        <f aca="false">IF(C34&gt;0,(L34/C34)*B34,0)</f>
        <v>13325.5371393493</v>
      </c>
      <c r="L34" s="28" t="n">
        <v>12769</v>
      </c>
      <c r="M34" s="29" t="n">
        <f aca="false">D34</f>
        <v>7.415</v>
      </c>
      <c r="N34" s="28"/>
      <c r="O34" s="28"/>
      <c r="P34" s="30" t="s">
        <v>27</v>
      </c>
      <c r="Q34" s="24" t="n">
        <v>0</v>
      </c>
      <c r="R34" s="28"/>
      <c r="S34" s="30" t="s">
        <v>27</v>
      </c>
    </row>
    <row r="35" customFormat="false" ht="15" hidden="false" customHeight="false" outlineLevel="0" collapsed="false">
      <c r="A35" s="23" t="n">
        <v>23</v>
      </c>
      <c r="B35" s="24" t="n">
        <v>15000</v>
      </c>
      <c r="C35" s="25" t="n">
        <f aca="false">F35+I35+L35</f>
        <v>15466</v>
      </c>
      <c r="D35" s="26" t="n">
        <v>7.505</v>
      </c>
      <c r="E35" s="27" t="n">
        <f aca="false">IF(C35&gt;0,(F35/C35)*B35,0)</f>
        <v>3413.94025604552</v>
      </c>
      <c r="F35" s="28" t="n">
        <v>3520</v>
      </c>
      <c r="G35" s="29" t="n">
        <f aca="false">D35</f>
        <v>7.505</v>
      </c>
      <c r="H35" s="27" t="n">
        <f aca="false">IF(C35&gt;0,(I35/C35)*B35,0)</f>
        <v>0</v>
      </c>
      <c r="I35" s="28"/>
      <c r="J35" s="29" t="n">
        <f aca="false">D35</f>
        <v>7.505</v>
      </c>
      <c r="K35" s="27" t="n">
        <f aca="false">IF(C35&gt;0,(L35/C35)*B35,0)</f>
        <v>11586.0597439545</v>
      </c>
      <c r="L35" s="28" t="n">
        <v>11946</v>
      </c>
      <c r="M35" s="29" t="n">
        <f aca="false">D35</f>
        <v>7.505</v>
      </c>
      <c r="N35" s="28"/>
      <c r="O35" s="28"/>
      <c r="P35" s="30" t="s">
        <v>27</v>
      </c>
      <c r="Q35" s="24" t="n">
        <v>0</v>
      </c>
      <c r="R35" s="28"/>
      <c r="S35" s="30" t="s">
        <v>27</v>
      </c>
    </row>
    <row r="36" customFormat="false" ht="15" hidden="false" customHeight="false" outlineLevel="0" collapsed="false">
      <c r="A36" s="23" t="n">
        <v>24</v>
      </c>
      <c r="B36" s="24" t="n">
        <v>15000</v>
      </c>
      <c r="C36" s="25" t="n">
        <f aca="false">F36+I36+L36</f>
        <v>14512</v>
      </c>
      <c r="D36" s="26" t="n">
        <v>6.915</v>
      </c>
      <c r="E36" s="27" t="n">
        <f aca="false">IF(C36&gt;0,(F36/C36)*B36,0)</f>
        <v>3570.14884233738</v>
      </c>
      <c r="F36" s="28" t="n">
        <v>3454</v>
      </c>
      <c r="G36" s="29" t="n">
        <f aca="false">D36</f>
        <v>6.915</v>
      </c>
      <c r="H36" s="27" t="n">
        <f aca="false">IF(C36&gt;0,(I36/C36)*B36,0)</f>
        <v>0</v>
      </c>
      <c r="I36" s="28"/>
      <c r="J36" s="29" t="n">
        <f aca="false">D36</f>
        <v>6.915</v>
      </c>
      <c r="K36" s="27" t="n">
        <f aca="false">IF(C36&gt;0,(L36/C36)*B36,0)</f>
        <v>11429.8511576626</v>
      </c>
      <c r="L36" s="28" t="n">
        <v>11058</v>
      </c>
      <c r="M36" s="29" t="n">
        <f aca="false">D36</f>
        <v>6.915</v>
      </c>
      <c r="N36" s="28"/>
      <c r="O36" s="28"/>
      <c r="P36" s="30" t="s">
        <v>27</v>
      </c>
      <c r="Q36" s="24" t="n">
        <v>0</v>
      </c>
      <c r="R36" s="28"/>
      <c r="S36" s="30" t="s">
        <v>27</v>
      </c>
    </row>
    <row r="37" customFormat="false" ht="15" hidden="false" customHeight="false" outlineLevel="0" collapsed="false">
      <c r="A37" s="23" t="n">
        <v>25</v>
      </c>
      <c r="B37" s="24" t="n">
        <v>15000</v>
      </c>
      <c r="C37" s="25" t="n">
        <f aca="false">F37+I37+L37</f>
        <v>16214</v>
      </c>
      <c r="D37" s="26" t="n">
        <v>6.765</v>
      </c>
      <c r="E37" s="27" t="n">
        <f aca="false">IF(C37&gt;0,(F37/C37)*B37,0)</f>
        <v>3150.98063401998</v>
      </c>
      <c r="F37" s="28" t="n">
        <v>3406</v>
      </c>
      <c r="G37" s="29" t="n">
        <f aca="false">D37</f>
        <v>6.765</v>
      </c>
      <c r="H37" s="27" t="n">
        <f aca="false">IF(C37&gt;0,(I37/C37)*B37,0)</f>
        <v>0</v>
      </c>
      <c r="I37" s="28"/>
      <c r="J37" s="29" t="n">
        <f aca="false">D37</f>
        <v>6.765</v>
      </c>
      <c r="K37" s="27" t="n">
        <f aca="false">IF(C37&gt;0,(L37/C37)*B37,0)</f>
        <v>11849.01936598</v>
      </c>
      <c r="L37" s="28" t="n">
        <v>12808</v>
      </c>
      <c r="M37" s="29" t="n">
        <f aca="false">D37</f>
        <v>6.765</v>
      </c>
      <c r="N37" s="28"/>
      <c r="O37" s="28"/>
      <c r="P37" s="30" t="s">
        <v>27</v>
      </c>
      <c r="Q37" s="24" t="n">
        <v>0</v>
      </c>
      <c r="R37" s="28"/>
      <c r="S37" s="30" t="s">
        <v>27</v>
      </c>
    </row>
    <row r="38" customFormat="false" ht="15" hidden="false" customHeight="false" outlineLevel="0" collapsed="false">
      <c r="A38" s="23" t="n">
        <v>26</v>
      </c>
      <c r="B38" s="24" t="n">
        <v>15000</v>
      </c>
      <c r="C38" s="25" t="n">
        <f aca="false">F38+I38+L38</f>
        <v>11836</v>
      </c>
      <c r="D38" s="26" t="n">
        <v>7.22</v>
      </c>
      <c r="E38" s="27" t="n">
        <f aca="false">IF(C38&gt;0,(F38/C38)*B38,0)</f>
        <v>4386.19466035823</v>
      </c>
      <c r="F38" s="28" t="n">
        <v>3461</v>
      </c>
      <c r="G38" s="29" t="n">
        <f aca="false">D38</f>
        <v>7.22</v>
      </c>
      <c r="H38" s="27" t="n">
        <f aca="false">IF(C38&gt;0,(I38/C38)*B38,0)</f>
        <v>0</v>
      </c>
      <c r="I38" s="28"/>
      <c r="J38" s="29" t="n">
        <f aca="false">D38</f>
        <v>7.22</v>
      </c>
      <c r="K38" s="27" t="n">
        <f aca="false">IF(C38&gt;0,(L38/C38)*B38,0)</f>
        <v>10613.8053396418</v>
      </c>
      <c r="L38" s="28" t="n">
        <v>8375</v>
      </c>
      <c r="M38" s="29" t="n">
        <f aca="false">D38</f>
        <v>7.22</v>
      </c>
      <c r="N38" s="28"/>
      <c r="O38" s="28"/>
      <c r="P38" s="30" t="s">
        <v>27</v>
      </c>
      <c r="Q38" s="24" t="n">
        <v>0</v>
      </c>
      <c r="R38" s="28"/>
      <c r="S38" s="30" t="s">
        <v>27</v>
      </c>
    </row>
    <row r="39" customFormat="false" ht="15" hidden="false" customHeight="false" outlineLevel="0" collapsed="false">
      <c r="A39" s="23" t="n">
        <v>27</v>
      </c>
      <c r="B39" s="24" t="n">
        <v>13000</v>
      </c>
      <c r="C39" s="25" t="n">
        <f aca="false">F39+I39+L39</f>
        <v>16110</v>
      </c>
      <c r="D39" s="26" t="n">
        <v>6.91</v>
      </c>
      <c r="E39" s="27" t="n">
        <f aca="false">IF(C39&gt;0,(F39/C39)*B39,0)</f>
        <v>2754.12787088765</v>
      </c>
      <c r="F39" s="28" t="n">
        <v>3413</v>
      </c>
      <c r="G39" s="29" t="n">
        <f aca="false">D39</f>
        <v>6.91</v>
      </c>
      <c r="H39" s="27" t="n">
        <f aca="false">IF(C39&gt;0,(I39/C39)*B39,0)</f>
        <v>0</v>
      </c>
      <c r="I39" s="28"/>
      <c r="J39" s="29" t="n">
        <f aca="false">D39</f>
        <v>6.91</v>
      </c>
      <c r="K39" s="27" t="n">
        <f aca="false">IF(C39&gt;0,(L39/C39)*B39,0)</f>
        <v>10245.8721291124</v>
      </c>
      <c r="L39" s="28" t="n">
        <v>12697</v>
      </c>
      <c r="M39" s="29" t="n">
        <f aca="false">D39</f>
        <v>6.91</v>
      </c>
      <c r="N39" s="28"/>
      <c r="O39" s="28"/>
      <c r="P39" s="30" t="s">
        <v>27</v>
      </c>
      <c r="Q39" s="24" t="n">
        <v>0</v>
      </c>
      <c r="R39" s="28"/>
      <c r="S39" s="30" t="s">
        <v>27</v>
      </c>
    </row>
    <row r="40" customFormat="false" ht="15" hidden="false" customHeight="false" outlineLevel="0" collapsed="false">
      <c r="A40" s="23" t="n">
        <v>28</v>
      </c>
      <c r="B40" s="24" t="n">
        <v>13000</v>
      </c>
      <c r="C40" s="25" t="n">
        <f aca="false">F40+I40+L40</f>
        <v>16241</v>
      </c>
      <c r="D40" s="26" t="n">
        <v>6.91</v>
      </c>
      <c r="E40" s="27" t="n">
        <f aca="false">IF(C40&gt;0,(F40/C40)*B40,0)</f>
        <v>2735.91527615295</v>
      </c>
      <c r="F40" s="28" t="n">
        <v>3418</v>
      </c>
      <c r="G40" s="29" t="n">
        <f aca="false">D40</f>
        <v>6.91</v>
      </c>
      <c r="H40" s="27" t="n">
        <f aca="false">IF(C40&gt;0,(I40/C40)*B40,0)</f>
        <v>0</v>
      </c>
      <c r="I40" s="28"/>
      <c r="J40" s="29" t="n">
        <f aca="false">D40</f>
        <v>6.91</v>
      </c>
      <c r="K40" s="27" t="n">
        <f aca="false">IF(C40&gt;0,(L40/C40)*B40,0)</f>
        <v>10264.0847238471</v>
      </c>
      <c r="L40" s="28" t="n">
        <v>12823</v>
      </c>
      <c r="M40" s="29" t="n">
        <f aca="false">D40</f>
        <v>6.91</v>
      </c>
      <c r="N40" s="28"/>
      <c r="O40" s="28"/>
      <c r="P40" s="30" t="s">
        <v>27</v>
      </c>
      <c r="Q40" s="24" t="n">
        <v>0</v>
      </c>
      <c r="R40" s="28"/>
      <c r="S40" s="30" t="s">
        <v>27</v>
      </c>
    </row>
    <row r="41" customFormat="false" ht="15" hidden="false" customHeight="false" outlineLevel="0" collapsed="false">
      <c r="A41" s="23" t="n">
        <v>29</v>
      </c>
      <c r="B41" s="24" t="n">
        <v>13000</v>
      </c>
      <c r="C41" s="25" t="n">
        <f aca="false">F41+I41+L41</f>
        <v>16191</v>
      </c>
      <c r="D41" s="26" t="n">
        <v>6.91</v>
      </c>
      <c r="E41" s="27" t="n">
        <f aca="false">IF(C41&gt;0,(F41/C41)*B41,0)</f>
        <v>2721.0796121302</v>
      </c>
      <c r="F41" s="28" t="n">
        <v>3389</v>
      </c>
      <c r="G41" s="29" t="n">
        <f aca="false">D41</f>
        <v>6.91</v>
      </c>
      <c r="H41" s="27" t="n">
        <f aca="false">IF(C41&gt;0,(I41/C41)*B41,0)</f>
        <v>0</v>
      </c>
      <c r="I41" s="28"/>
      <c r="J41" s="29" t="n">
        <f aca="false">D41</f>
        <v>6.91</v>
      </c>
      <c r="K41" s="27" t="n">
        <f aca="false">IF(C41&gt;0,(L41/C41)*B41,0)</f>
        <v>10278.9203878698</v>
      </c>
      <c r="L41" s="28" t="n">
        <v>12802</v>
      </c>
      <c r="M41" s="29" t="n">
        <f aca="false">D41</f>
        <v>6.91</v>
      </c>
      <c r="N41" s="28"/>
      <c r="O41" s="28"/>
      <c r="P41" s="30" t="s">
        <v>27</v>
      </c>
      <c r="Q41" s="24" t="n">
        <v>0</v>
      </c>
      <c r="R41" s="28"/>
      <c r="S41" s="30" t="s">
        <v>27</v>
      </c>
    </row>
    <row r="42" customFormat="false" ht="15" hidden="false" customHeight="false" outlineLevel="0" collapsed="false">
      <c r="A42" s="23" t="n">
        <v>30</v>
      </c>
      <c r="B42" s="24" t="n">
        <v>13000</v>
      </c>
      <c r="C42" s="25" t="n">
        <f aca="false">F42+I42+L42</f>
        <v>12376</v>
      </c>
      <c r="D42" s="26" t="n">
        <v>6.485</v>
      </c>
      <c r="E42" s="27" t="n">
        <f aca="false">IF(C42&gt;0,(F42/C42)*B42,0)</f>
        <v>3567.2268907563</v>
      </c>
      <c r="F42" s="28" t="n">
        <v>3396</v>
      </c>
      <c r="G42" s="29" t="n">
        <f aca="false">D42</f>
        <v>6.485</v>
      </c>
      <c r="H42" s="27" t="n">
        <f aca="false">IF(C42&gt;0,(I42/C42)*B42,0)</f>
        <v>0</v>
      </c>
      <c r="I42" s="28"/>
      <c r="J42" s="29" t="n">
        <f aca="false">D42</f>
        <v>6.485</v>
      </c>
      <c r="K42" s="27" t="n">
        <f aca="false">IF(C42&gt;0,(L42/C42)*B42,0)</f>
        <v>9432.7731092437</v>
      </c>
      <c r="L42" s="28" t="n">
        <v>8980</v>
      </c>
      <c r="M42" s="29" t="n">
        <f aca="false">D42</f>
        <v>6.485</v>
      </c>
      <c r="N42" s="28"/>
      <c r="O42" s="28"/>
      <c r="P42" s="30" t="s">
        <v>27</v>
      </c>
      <c r="Q42" s="24" t="n">
        <v>0</v>
      </c>
      <c r="R42" s="28"/>
      <c r="S42" s="30" t="s">
        <v>27</v>
      </c>
    </row>
    <row r="43" customFormat="false" ht="15" hidden="false" customHeight="false" outlineLevel="0" collapsed="false">
      <c r="A43" s="31" t="n">
        <v>31</v>
      </c>
      <c r="B43" s="24" t="n">
        <v>13000</v>
      </c>
      <c r="C43" s="25" t="n">
        <f aca="false">F43+I43+L43</f>
        <v>10896</v>
      </c>
      <c r="D43" s="26" t="n">
        <v>5.745</v>
      </c>
      <c r="E43" s="27" t="n">
        <f aca="false">IF(C43&gt;0,(F43/C43)*B43,0)</f>
        <v>3887.11453744493</v>
      </c>
      <c r="F43" s="28" t="n">
        <v>3258</v>
      </c>
      <c r="G43" s="29" t="n">
        <f aca="false">D43</f>
        <v>5.745</v>
      </c>
      <c r="H43" s="27" t="n">
        <f aca="false">IF(C43&gt;0,(I43/C43)*B43,0)</f>
        <v>0</v>
      </c>
      <c r="I43" s="28"/>
      <c r="J43" s="29" t="n">
        <f aca="false">D43</f>
        <v>5.745</v>
      </c>
      <c r="K43" s="27" t="n">
        <f aca="false">IF(C43&gt;0,(L43/C43)*B43,0)</f>
        <v>9112.88546255507</v>
      </c>
      <c r="L43" s="28" t="n">
        <v>7638</v>
      </c>
      <c r="M43" s="29" t="n">
        <f aca="false">D43</f>
        <v>5.745</v>
      </c>
      <c r="N43" s="28"/>
      <c r="O43" s="28"/>
      <c r="P43" s="30" t="s">
        <v>27</v>
      </c>
      <c r="Q43" s="24" t="n">
        <v>0</v>
      </c>
      <c r="R43" s="32"/>
      <c r="S43" s="30" t="s">
        <v>27</v>
      </c>
    </row>
    <row r="44" customFormat="false" ht="21.95" hidden="false" customHeight="true" outlineLevel="0" collapsed="false">
      <c r="A44" s="33" t="s">
        <v>28</v>
      </c>
      <c r="B44" s="34" t="n">
        <f aca="false">SUM(B12:B43)</f>
        <v>425252</v>
      </c>
      <c r="C44" s="34" t="n">
        <f aca="false">SUM(C12:C43)</f>
        <v>421016</v>
      </c>
      <c r="D44" s="35" t="n">
        <f aca="false">AVERAGEA(D13:D43)</f>
        <v>8.28677419354839</v>
      </c>
      <c r="E44" s="34" t="n">
        <f aca="false">SUM(E12:E43)</f>
        <v>72634.5128002192</v>
      </c>
      <c r="F44" s="34" t="n">
        <f aca="false">SUM(F12:F43)</f>
        <v>81769</v>
      </c>
      <c r="G44" s="35" t="n">
        <f aca="false">AVERAGEA(G13:G43)</f>
        <v>8.28677419354839</v>
      </c>
      <c r="H44" s="34" t="n">
        <f aca="false">SUM(H12:H43)</f>
        <v>0</v>
      </c>
      <c r="I44" s="34" t="n">
        <f aca="false">SUM(I12:I43)</f>
        <v>0</v>
      </c>
      <c r="J44" s="35" t="n">
        <f aca="false">AVERAGEA(J13:J43)</f>
        <v>8.28677419354839</v>
      </c>
      <c r="K44" s="34" t="n">
        <f aca="false">SUM(K12:K43)</f>
        <v>352617.487199781</v>
      </c>
      <c r="L44" s="34" t="n">
        <f aca="false">SUM(L12:L43)</f>
        <v>339247</v>
      </c>
      <c r="M44" s="35" t="n">
        <f aca="false">AVERAGEA(M13:M43)</f>
        <v>8.28677419354839</v>
      </c>
      <c r="N44" s="34" t="n">
        <f aca="false">SUM(N12:N43)</f>
        <v>0</v>
      </c>
      <c r="O44" s="34" t="n">
        <f aca="false">SUM(O12:O43)</f>
        <v>0</v>
      </c>
      <c r="P44" s="35" t="n">
        <f aca="false">SUM(P13:P43)/30</f>
        <v>0</v>
      </c>
      <c r="Q44" s="34" t="n">
        <f aca="false">SUM(Q12:Q43)</f>
        <v>0</v>
      </c>
      <c r="R44" s="34" t="n">
        <f aca="false">SUM(R12:R43)</f>
        <v>0</v>
      </c>
      <c r="S44" s="36" t="n">
        <f aca="false">SUM(S13:S43)/30</f>
        <v>0</v>
      </c>
    </row>
  </sheetData>
  <mergeCells count="12">
    <mergeCell ref="C5:D5"/>
    <mergeCell ref="F5:G5"/>
    <mergeCell ref="I5:J5"/>
    <mergeCell ref="L5:M5"/>
    <mergeCell ref="O5:P5"/>
    <mergeCell ref="R5:S5"/>
    <mergeCell ref="B8:D8"/>
    <mergeCell ref="E8:G8"/>
    <mergeCell ref="H8:J8"/>
    <mergeCell ref="K8:M8"/>
    <mergeCell ref="N8:P8"/>
    <mergeCell ref="Q8:S8"/>
  </mergeCells>
  <printOptions headings="false" gridLines="false" gridLinesSet="true" horizontalCentered="false" verticalCentered="false"/>
  <pageMargins left="0.25" right="0.25" top="0.166666666666667" bottom="0.20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9"/>
  <sheetViews>
    <sheetView showFormulas="false" showGridLines="true" showRowColHeaders="true" showZeros="true" rightToLeft="false" tabSelected="true" showOutlineSymbols="true" defaultGridColor="false" view="normal" topLeftCell="A1" colorId="22" zoomScale="87" zoomScaleNormal="87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6" min="2" style="0" width="12.77"/>
    <col collapsed="false" customWidth="true" hidden="false" outlineLevel="0" max="7" min="7" style="0" width="5.32"/>
    <col collapsed="false" customWidth="true" hidden="false" outlineLevel="0" max="10" min="8" style="0" width="15.77"/>
    <col collapsed="false" customWidth="true" hidden="false" outlineLevel="0" max="11" min="11" style="0" width="11.8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7" t="n">
        <f aca="true">NOW()</f>
        <v>45926.9609748637</v>
      </c>
    </row>
    <row r="2" customFormat="false" ht="15.75" hidden="false" customHeight="false" outlineLevel="0" collapsed="false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5.75" hidden="false" customHeight="false" outlineLevel="0" collapsed="false">
      <c r="A3" s="1" t="s">
        <v>30</v>
      </c>
      <c r="B3" s="1"/>
      <c r="C3" s="1"/>
      <c r="D3" s="1"/>
      <c r="E3" s="38" t="s">
        <v>31</v>
      </c>
      <c r="F3" s="39"/>
      <c r="G3" s="40" t="n">
        <v>15000</v>
      </c>
      <c r="H3" s="41" t="s">
        <v>32</v>
      </c>
      <c r="I3" s="42" t="n">
        <v>0</v>
      </c>
      <c r="J3" s="41" t="s">
        <v>33</v>
      </c>
      <c r="K3" s="43" t="n">
        <v>31</v>
      </c>
    </row>
    <row r="4" customFormat="false" ht="15.75" hidden="false" customHeight="false" outlineLevel="0" collapsed="false">
      <c r="A4" s="1" t="s">
        <v>3</v>
      </c>
      <c r="B4" s="1"/>
      <c r="C4" s="1"/>
      <c r="D4" s="1"/>
      <c r="E4" s="38" t="s">
        <v>34</v>
      </c>
      <c r="F4" s="44"/>
      <c r="G4" s="40" t="n">
        <v>0.75</v>
      </c>
      <c r="H4" s="45" t="s">
        <v>35</v>
      </c>
      <c r="I4" s="46" t="s">
        <v>1</v>
      </c>
      <c r="J4" s="45" t="s">
        <v>36</v>
      </c>
      <c r="K4" s="44" t="n">
        <f aca="false">G3*G4</f>
        <v>11250</v>
      </c>
    </row>
    <row r="5" customFormat="false" ht="15.75" hidden="false" customHeight="false" outlineLevel="0" collapsed="false">
      <c r="A5" s="1"/>
      <c r="B5" s="1"/>
      <c r="C5" s="1"/>
      <c r="D5" s="1"/>
      <c r="E5" s="47"/>
      <c r="F5" s="48"/>
      <c r="G5" s="49"/>
      <c r="H5" s="47"/>
      <c r="I5" s="50"/>
      <c r="J5" s="47"/>
      <c r="K5" s="48"/>
    </row>
    <row r="6" customFormat="false" ht="15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4"/>
      <c r="K6" s="7"/>
    </row>
    <row r="7" customFormat="false" ht="15.75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4"/>
      <c r="K7" s="7"/>
    </row>
    <row r="8" customFormat="false" ht="18" hidden="false" customHeight="false" outlineLevel="0" collapsed="false">
      <c r="A8" s="51"/>
      <c r="B8" s="52" t="s">
        <v>37</v>
      </c>
      <c r="C8" s="52"/>
      <c r="D8" s="52"/>
      <c r="E8" s="52"/>
      <c r="F8" s="52"/>
      <c r="G8" s="53"/>
      <c r="H8" s="52" t="s">
        <v>38</v>
      </c>
      <c r="I8" s="52"/>
      <c r="J8" s="52"/>
      <c r="K8" s="54"/>
    </row>
    <row r="9" customFormat="false" ht="15.75" hidden="false" customHeight="false" outlineLevel="0" collapsed="false">
      <c r="A9" s="16" t="s">
        <v>19</v>
      </c>
      <c r="B9" s="16" t="s">
        <v>20</v>
      </c>
      <c r="C9" s="16" t="s">
        <v>39</v>
      </c>
      <c r="D9" s="16" t="s">
        <v>40</v>
      </c>
      <c r="E9" s="16" t="s">
        <v>23</v>
      </c>
      <c r="F9" s="16" t="s">
        <v>41</v>
      </c>
      <c r="G9" s="55"/>
      <c r="H9" s="16" t="s">
        <v>42</v>
      </c>
      <c r="I9" s="16" t="s">
        <v>21</v>
      </c>
      <c r="J9" s="56" t="s">
        <v>28</v>
      </c>
      <c r="K9" s="17"/>
    </row>
    <row r="10" customFormat="false" ht="15.75" hidden="false" customHeight="false" outlineLevel="0" collapsed="false">
      <c r="A10" s="16" t="s">
        <v>22</v>
      </c>
      <c r="B10" s="16" t="s">
        <v>23</v>
      </c>
      <c r="C10" s="16" t="s">
        <v>25</v>
      </c>
      <c r="D10" s="16" t="s">
        <v>25</v>
      </c>
      <c r="E10" s="16" t="s">
        <v>43</v>
      </c>
      <c r="F10" s="16" t="s">
        <v>25</v>
      </c>
      <c r="G10" s="55"/>
      <c r="H10" s="16" t="s">
        <v>44</v>
      </c>
      <c r="I10" s="16" t="s">
        <v>23</v>
      </c>
      <c r="J10" s="57" t="s">
        <v>45</v>
      </c>
      <c r="K10" s="18" t="s">
        <v>23</v>
      </c>
    </row>
    <row r="11" customFormat="false" ht="15.75" hidden="false" customHeight="false" outlineLevel="0" collapsed="false">
      <c r="A11" s="19" t="s">
        <v>24</v>
      </c>
      <c r="B11" s="19" t="s">
        <v>25</v>
      </c>
      <c r="C11" s="19" t="s">
        <v>44</v>
      </c>
      <c r="D11" s="19" t="s">
        <v>44</v>
      </c>
      <c r="E11" s="19"/>
      <c r="F11" s="19" t="s">
        <v>46</v>
      </c>
      <c r="G11" s="58"/>
      <c r="H11" s="59" t="n">
        <f aca="false">'INPUT SHEET'!B6</f>
        <v>9.825</v>
      </c>
      <c r="I11" s="19" t="s">
        <v>42</v>
      </c>
      <c r="J11" s="60" t="s">
        <v>42</v>
      </c>
      <c r="K11" s="20" t="s">
        <v>26</v>
      </c>
    </row>
    <row r="12" customFormat="false" ht="15" hidden="false" customHeight="false" outlineLevel="0" collapsed="false">
      <c r="A12" s="21"/>
      <c r="B12" s="21"/>
      <c r="C12" s="21"/>
      <c r="D12" s="21"/>
      <c r="E12" s="21"/>
      <c r="F12" s="21"/>
      <c r="G12" s="22"/>
      <c r="H12" s="21"/>
      <c r="I12" s="61"/>
      <c r="J12" s="62"/>
      <c r="K12" s="22"/>
    </row>
    <row r="13" customFormat="false" ht="15" hidden="false" customHeight="false" outlineLevel="0" collapsed="false">
      <c r="A13" s="23" t="n">
        <v>1</v>
      </c>
      <c r="B13" s="63" t="n">
        <f aca="false">'INPUT SHEET'!B13</f>
        <v>15000</v>
      </c>
      <c r="C13" s="25" t="n">
        <f aca="false">IF($K$4&lt;B13,$K$4,B13)</f>
        <v>11250</v>
      </c>
      <c r="D13" s="25" t="n">
        <f aca="false">C13+$E$45/$K$3</f>
        <v>12508</v>
      </c>
      <c r="E13" s="25" t="n">
        <f aca="false">IF(B13&gt;($G$4*$G$3),0,($G$4*$G$3)-B13)</f>
        <v>0</v>
      </c>
      <c r="F13" s="25" t="n">
        <f aca="false">B13-D13</f>
        <v>2492</v>
      </c>
      <c r="G13" s="64"/>
      <c r="H13" s="65" t="n">
        <f aca="false">D13*$H$11</f>
        <v>122891.1</v>
      </c>
      <c r="I13" s="66" t="n">
        <f aca="false">F13*K13</f>
        <v>25543</v>
      </c>
      <c r="J13" s="67" t="n">
        <f aca="false">H13+I13</f>
        <v>148434.1</v>
      </c>
      <c r="K13" s="68" t="n">
        <f aca="false">'INPUT SHEET'!D13</f>
        <v>10.25</v>
      </c>
    </row>
    <row r="14" customFormat="false" ht="15" hidden="false" customHeight="false" outlineLevel="0" collapsed="false">
      <c r="A14" s="23" t="n">
        <v>2</v>
      </c>
      <c r="B14" s="63" t="n">
        <f aca="false">'INPUT SHEET'!B14</f>
        <v>15000</v>
      </c>
      <c r="C14" s="25" t="n">
        <f aca="false">IF($K$4&lt;B14,$K$4,B14)</f>
        <v>11250</v>
      </c>
      <c r="D14" s="25" t="n">
        <f aca="false">C14+$E$45/$K$3</f>
        <v>12508</v>
      </c>
      <c r="E14" s="25" t="n">
        <f aca="false">IF(B14&gt;($G$4*$G$3),0,($G$4*$G$3)-B14)</f>
        <v>0</v>
      </c>
      <c r="F14" s="25" t="n">
        <f aca="false">B14-D14</f>
        <v>2492</v>
      </c>
      <c r="G14" s="64"/>
      <c r="H14" s="65" t="n">
        <f aca="false">D14*$H$11</f>
        <v>122891.1</v>
      </c>
      <c r="I14" s="66" t="n">
        <f aca="false">F14*K14</f>
        <v>25543</v>
      </c>
      <c r="J14" s="67" t="n">
        <f aca="false">H14+I14</f>
        <v>148434.1</v>
      </c>
      <c r="K14" s="68" t="n">
        <f aca="false">'INPUT SHEET'!D14</f>
        <v>10.25</v>
      </c>
    </row>
    <row r="15" customFormat="false" ht="15" hidden="false" customHeight="false" outlineLevel="0" collapsed="false">
      <c r="A15" s="23" t="n">
        <v>3</v>
      </c>
      <c r="B15" s="63" t="n">
        <f aca="false">'INPUT SHEET'!B15</f>
        <v>15000</v>
      </c>
      <c r="C15" s="25" t="n">
        <f aca="false">IF($K$4&lt;B15,$K$4,B15)</f>
        <v>11250</v>
      </c>
      <c r="D15" s="25" t="n">
        <f aca="false">C15+$E$45/$K$3</f>
        <v>12508</v>
      </c>
      <c r="E15" s="25" t="n">
        <f aca="false">IF(B15&gt;($G$4*$G$3),0,($G$4*$G$3)-B15)</f>
        <v>0</v>
      </c>
      <c r="F15" s="25" t="n">
        <f aca="false">B15-D15</f>
        <v>2492</v>
      </c>
      <c r="G15" s="64"/>
      <c r="H15" s="65" t="n">
        <f aca="false">D15*$H$11</f>
        <v>122891.1</v>
      </c>
      <c r="I15" s="66" t="n">
        <f aca="false">F15*K15</f>
        <v>23898.28</v>
      </c>
      <c r="J15" s="67" t="n">
        <f aca="false">H15+I15</f>
        <v>146789.38</v>
      </c>
      <c r="K15" s="68" t="n">
        <f aca="false">'INPUT SHEET'!D15</f>
        <v>9.59</v>
      </c>
    </row>
    <row r="16" customFormat="false" ht="15" hidden="false" customHeight="false" outlineLevel="0" collapsed="false">
      <c r="A16" s="23" t="n">
        <v>4</v>
      </c>
      <c r="B16" s="63" t="n">
        <f aca="false">'INPUT SHEET'!B16</f>
        <v>3000</v>
      </c>
      <c r="C16" s="25" t="n">
        <f aca="false">IF($K$4&lt;B16,$K$4,B16)</f>
        <v>3000</v>
      </c>
      <c r="D16" s="25" t="n">
        <f aca="false">C16+$E$45/$K$3</f>
        <v>4258</v>
      </c>
      <c r="E16" s="25" t="n">
        <f aca="false">IF(B16&gt;($G$4*$G$3),0,($G$4*$G$3)-B16)</f>
        <v>8250</v>
      </c>
      <c r="F16" s="25" t="n">
        <f aca="false">B16-D16</f>
        <v>-1258</v>
      </c>
      <c r="G16" s="64"/>
      <c r="H16" s="65" t="n">
        <f aca="false">D16*$H$11</f>
        <v>41834.85</v>
      </c>
      <c r="I16" s="66" t="n">
        <f aca="false">F16*K16</f>
        <v>-11913.26</v>
      </c>
      <c r="J16" s="67" t="n">
        <f aca="false">H16+I16</f>
        <v>29921.59</v>
      </c>
      <c r="K16" s="68" t="n">
        <f aca="false">'INPUT SHEET'!D16</f>
        <v>9.47</v>
      </c>
    </row>
    <row r="17" customFormat="false" ht="15" hidden="false" customHeight="false" outlineLevel="0" collapsed="false">
      <c r="A17" s="23" t="n">
        <v>5</v>
      </c>
      <c r="B17" s="63" t="n">
        <f aca="false">'INPUT SHEET'!B17</f>
        <v>3000</v>
      </c>
      <c r="C17" s="25" t="n">
        <f aca="false">IF($K$4&lt;B17,$K$4,B17)</f>
        <v>3000</v>
      </c>
      <c r="D17" s="25" t="n">
        <f aca="false">C17+$E$45/$K$3</f>
        <v>4258</v>
      </c>
      <c r="E17" s="25" t="n">
        <f aca="false">IF(B17&gt;($G$4*$G$3),0,($G$4*$G$3)-B17)</f>
        <v>8250</v>
      </c>
      <c r="F17" s="25" t="n">
        <f aca="false">B17-D17</f>
        <v>-1258</v>
      </c>
      <c r="G17" s="64"/>
      <c r="H17" s="65" t="n">
        <f aca="false">D17*$H$11</f>
        <v>41834.85</v>
      </c>
      <c r="I17" s="66" t="n">
        <f aca="false">F17*K17</f>
        <v>-11573.6</v>
      </c>
      <c r="J17" s="67" t="n">
        <f aca="false">H17+I17</f>
        <v>30261.25</v>
      </c>
      <c r="K17" s="68" t="n">
        <f aca="false">'INPUT SHEET'!D17</f>
        <v>9.2</v>
      </c>
    </row>
    <row r="18" customFormat="false" ht="15" hidden="false" customHeight="false" outlineLevel="0" collapsed="false">
      <c r="A18" s="23" t="n">
        <v>6</v>
      </c>
      <c r="B18" s="63" t="n">
        <f aca="false">'INPUT SHEET'!B18</f>
        <v>1</v>
      </c>
      <c r="C18" s="25" t="n">
        <f aca="false">IF($K$4&lt;B18,$K$4,B18)</f>
        <v>1</v>
      </c>
      <c r="D18" s="25" t="n">
        <f aca="false">C18+$E$45/$K$3</f>
        <v>1259</v>
      </c>
      <c r="E18" s="25" t="n">
        <f aca="false">IF(B18&gt;($G$4*$G$3),0,($G$4*$G$3)-B18)</f>
        <v>11249</v>
      </c>
      <c r="F18" s="25" t="n">
        <f aca="false">B18-D18</f>
        <v>-1258</v>
      </c>
      <c r="G18" s="64"/>
      <c r="H18" s="65" t="n">
        <f aca="false">D18*$H$11</f>
        <v>12369.675</v>
      </c>
      <c r="I18" s="66" t="n">
        <f aca="false">F18*K18</f>
        <v>-12183.73</v>
      </c>
      <c r="J18" s="67" t="n">
        <f aca="false">H18+I18</f>
        <v>185.944999999998</v>
      </c>
      <c r="K18" s="68" t="n">
        <f aca="false">'INPUT SHEET'!D18</f>
        <v>9.685</v>
      </c>
    </row>
    <row r="19" customFormat="false" ht="15" hidden="false" customHeight="false" outlineLevel="0" collapsed="false">
      <c r="A19" s="23" t="n">
        <v>7</v>
      </c>
      <c r="B19" s="63" t="n">
        <f aca="false">'INPUT SHEET'!B19</f>
        <v>1</v>
      </c>
      <c r="C19" s="25" t="n">
        <f aca="false">IF($K$4&lt;B19,$K$4,B19)</f>
        <v>1</v>
      </c>
      <c r="D19" s="25" t="n">
        <f aca="false">C19+$E$45/$K$3</f>
        <v>1259</v>
      </c>
      <c r="E19" s="25" t="n">
        <f aca="false">IF(B19&gt;($G$4*$G$3),0,($G$4*$G$3)-B19)</f>
        <v>11249</v>
      </c>
      <c r="F19" s="25" t="n">
        <f aca="false">B19-D19</f>
        <v>-1258</v>
      </c>
      <c r="G19" s="64"/>
      <c r="H19" s="65" t="n">
        <f aca="false">D19*$H$11</f>
        <v>12369.675</v>
      </c>
      <c r="I19" s="66" t="n">
        <f aca="false">F19*K19</f>
        <v>-12183.73</v>
      </c>
      <c r="J19" s="67" t="n">
        <f aca="false">H19+I19</f>
        <v>185.944999999998</v>
      </c>
      <c r="K19" s="68" t="n">
        <f aca="false">'INPUT SHEET'!D19</f>
        <v>9.685</v>
      </c>
    </row>
    <row r="20" customFormat="false" ht="15" hidden="false" customHeight="false" outlineLevel="0" collapsed="false">
      <c r="A20" s="23" t="n">
        <v>8</v>
      </c>
      <c r="B20" s="63" t="n">
        <f aca="false">'INPUT SHEET'!B20</f>
        <v>11250</v>
      </c>
      <c r="C20" s="25" t="n">
        <f aca="false">IF($K$4&lt;B20,$K$4,B20)</f>
        <v>11250</v>
      </c>
      <c r="D20" s="25" t="n">
        <f aca="false">C20+$E$45/$K$3</f>
        <v>12508</v>
      </c>
      <c r="E20" s="25" t="n">
        <f aca="false">IF(B20&gt;($G$4*$G$3),0,($G$4*$G$3)-B20)</f>
        <v>0</v>
      </c>
      <c r="F20" s="25" t="n">
        <f aca="false">B20-D20</f>
        <v>-1258</v>
      </c>
      <c r="G20" s="64"/>
      <c r="H20" s="65" t="n">
        <f aca="false">D20*$H$11</f>
        <v>122891.1</v>
      </c>
      <c r="I20" s="66" t="n">
        <f aca="false">F20*K20</f>
        <v>-12183.73</v>
      </c>
      <c r="J20" s="67" t="n">
        <f aca="false">H20+I20</f>
        <v>110707.37</v>
      </c>
      <c r="K20" s="68" t="n">
        <f aca="false">'INPUT SHEET'!D20</f>
        <v>9.685</v>
      </c>
    </row>
    <row r="21" customFormat="false" ht="15" hidden="false" customHeight="false" outlineLevel="0" collapsed="false">
      <c r="A21" s="23" t="n">
        <v>9</v>
      </c>
      <c r="B21" s="63" t="n">
        <f aca="false">'INPUT SHEET'!B21</f>
        <v>17000</v>
      </c>
      <c r="C21" s="25" t="n">
        <f aca="false">IF($K$4&lt;B21,$K$4,B21)</f>
        <v>11250</v>
      </c>
      <c r="D21" s="25" t="n">
        <f aca="false">C21+$E$45/$K$3</f>
        <v>12508</v>
      </c>
      <c r="E21" s="25" t="n">
        <f aca="false">IF(B21&gt;($G$4*$G$3),0,($G$4*$G$3)-B21)</f>
        <v>0</v>
      </c>
      <c r="F21" s="25" t="n">
        <f aca="false">B21-D21</f>
        <v>4492</v>
      </c>
      <c r="G21" s="64"/>
      <c r="H21" s="65" t="n">
        <f aca="false">D21*$H$11</f>
        <v>122891.1</v>
      </c>
      <c r="I21" s="66" t="n">
        <f aca="false">F21*K21</f>
        <v>45706.1</v>
      </c>
      <c r="J21" s="67" t="n">
        <f aca="false">H21+I21</f>
        <v>168597.2</v>
      </c>
      <c r="K21" s="68" t="n">
        <f aca="false">'INPUT SHEET'!D21</f>
        <v>10.175</v>
      </c>
    </row>
    <row r="22" customFormat="false" ht="15" hidden="false" customHeight="false" outlineLevel="0" collapsed="false">
      <c r="A22" s="23" t="n">
        <v>10</v>
      </c>
      <c r="B22" s="63" t="n">
        <f aca="false">'INPUT SHEET'!B22</f>
        <v>17000</v>
      </c>
      <c r="C22" s="25" t="n">
        <f aca="false">IF($K$4&lt;B22,$K$4,B22)</f>
        <v>11250</v>
      </c>
      <c r="D22" s="25" t="n">
        <f aca="false">C22+$E$45/$K$3</f>
        <v>12508</v>
      </c>
      <c r="E22" s="25" t="n">
        <f aca="false">IF(B22&gt;($G$4*$G$3),0,($G$4*$G$3)-B22)</f>
        <v>0</v>
      </c>
      <c r="F22" s="25" t="n">
        <f aca="false">B22-D22</f>
        <v>4492</v>
      </c>
      <c r="G22" s="64"/>
      <c r="H22" s="65" t="n">
        <f aca="false">D22*$H$11</f>
        <v>122891.1</v>
      </c>
      <c r="I22" s="66" t="n">
        <f aca="false">F22*K22</f>
        <v>43931.76</v>
      </c>
      <c r="J22" s="67" t="n">
        <f aca="false">H22+I22</f>
        <v>166822.86</v>
      </c>
      <c r="K22" s="68" t="n">
        <f aca="false">'INPUT SHEET'!D22</f>
        <v>9.78</v>
      </c>
    </row>
    <row r="23" customFormat="false" ht="15" hidden="false" customHeight="false" outlineLevel="0" collapsed="false">
      <c r="A23" s="23" t="n">
        <v>11</v>
      </c>
      <c r="B23" s="63" t="n">
        <f aca="false">'INPUT SHEET'!B23</f>
        <v>17000</v>
      </c>
      <c r="C23" s="25" t="n">
        <f aca="false">IF($K$4&lt;B23,$K$4,B23)</f>
        <v>11250</v>
      </c>
      <c r="D23" s="25" t="n">
        <f aca="false">C23+$E$45/$K$3</f>
        <v>12508</v>
      </c>
      <c r="E23" s="25" t="n">
        <f aca="false">IF(B23&gt;($G$4*$G$3),0,($G$4*$G$3)-B23)</f>
        <v>0</v>
      </c>
      <c r="F23" s="25" t="n">
        <f aca="false">B23-D23</f>
        <v>4492</v>
      </c>
      <c r="G23" s="64"/>
      <c r="H23" s="65" t="n">
        <f aca="false">D23*$H$11</f>
        <v>122891.1</v>
      </c>
      <c r="I23" s="66" t="n">
        <f aca="false">F23*K23</f>
        <v>43594.86</v>
      </c>
      <c r="J23" s="67" t="n">
        <f aca="false">H23+I23</f>
        <v>166485.96</v>
      </c>
      <c r="K23" s="68" t="n">
        <f aca="false">'INPUT SHEET'!D23</f>
        <v>9.705</v>
      </c>
    </row>
    <row r="24" customFormat="false" ht="15" hidden="false" customHeight="false" outlineLevel="0" collapsed="false">
      <c r="A24" s="23" t="n">
        <v>12</v>
      </c>
      <c r="B24" s="63" t="n">
        <f aca="false">'INPUT SHEET'!B24</f>
        <v>17000</v>
      </c>
      <c r="C24" s="25" t="n">
        <f aca="false">IF($K$4&lt;B24,$K$4,B24)</f>
        <v>11250</v>
      </c>
      <c r="D24" s="25" t="n">
        <f aca="false">C24+$E$45/$K$3</f>
        <v>12508</v>
      </c>
      <c r="E24" s="25" t="n">
        <f aca="false">IF(B24&gt;($G$4*$G$3),0,($G$4*$G$3)-B24)</f>
        <v>0</v>
      </c>
      <c r="F24" s="25" t="n">
        <f aca="false">B24-D24</f>
        <v>4492</v>
      </c>
      <c r="G24" s="64"/>
      <c r="H24" s="65" t="n">
        <f aca="false">D24*$H$11</f>
        <v>122891.1</v>
      </c>
      <c r="I24" s="66" t="n">
        <f aca="false">F24*K24</f>
        <v>39574.52</v>
      </c>
      <c r="J24" s="67" t="n">
        <f aca="false">H24+I24</f>
        <v>162465.62</v>
      </c>
      <c r="K24" s="68" t="n">
        <f aca="false">'INPUT SHEET'!D24</f>
        <v>8.81</v>
      </c>
    </row>
    <row r="25" customFormat="false" ht="15" hidden="false" customHeight="false" outlineLevel="0" collapsed="false">
      <c r="A25" s="23" t="n">
        <v>13</v>
      </c>
      <c r="B25" s="63" t="n">
        <f aca="false">'INPUT SHEET'!B25</f>
        <v>17000</v>
      </c>
      <c r="C25" s="25" t="n">
        <f aca="false">IF($K$4&lt;B25,$K$4,B25)</f>
        <v>11250</v>
      </c>
      <c r="D25" s="25" t="n">
        <f aca="false">C25+$E$45/$K$3</f>
        <v>12508</v>
      </c>
      <c r="E25" s="25" t="n">
        <f aca="false">IF(B25&gt;($G$4*$G$3),0,($G$4*$G$3)-B25)</f>
        <v>0</v>
      </c>
      <c r="F25" s="25" t="n">
        <f aca="false">B25-D25</f>
        <v>4492</v>
      </c>
      <c r="G25" s="64"/>
      <c r="H25" s="65" t="n">
        <f aca="false">D25*$H$11</f>
        <v>122891.1</v>
      </c>
      <c r="I25" s="66" t="n">
        <f aca="false">F25*K25</f>
        <v>38631.2</v>
      </c>
      <c r="J25" s="67" t="n">
        <f aca="false">H25+I25</f>
        <v>161522.3</v>
      </c>
      <c r="K25" s="68" t="n">
        <f aca="false">'INPUT SHEET'!D25</f>
        <v>8.6</v>
      </c>
    </row>
    <row r="26" customFormat="false" ht="15" hidden="false" customHeight="false" outlineLevel="0" collapsed="false">
      <c r="A26" s="23" t="n">
        <v>14</v>
      </c>
      <c r="B26" s="63" t="n">
        <f aca="false">'INPUT SHEET'!B26</f>
        <v>17000</v>
      </c>
      <c r="C26" s="25" t="n">
        <f aca="false">IF($K$4&lt;B26,$K$4,B26)</f>
        <v>11250</v>
      </c>
      <c r="D26" s="25" t="n">
        <f aca="false">C26+$E$45/$K$3</f>
        <v>12508</v>
      </c>
      <c r="E26" s="25" t="n">
        <f aca="false">IF(B26&gt;($G$4*$G$3),0,($G$4*$G$3)-B26)</f>
        <v>0</v>
      </c>
      <c r="F26" s="25" t="n">
        <f aca="false">B26-D26</f>
        <v>4492</v>
      </c>
      <c r="G26" s="64"/>
      <c r="H26" s="65" t="n">
        <f aca="false">D26*$H$11</f>
        <v>122891.1</v>
      </c>
      <c r="I26" s="66" t="n">
        <f aca="false">F26*K26</f>
        <v>38631.2</v>
      </c>
      <c r="J26" s="67" t="n">
        <f aca="false">H26+I26</f>
        <v>161522.3</v>
      </c>
      <c r="K26" s="68" t="n">
        <f aca="false">'INPUT SHEET'!D26</f>
        <v>8.6</v>
      </c>
    </row>
    <row r="27" customFormat="false" ht="15" hidden="false" customHeight="false" outlineLevel="0" collapsed="false">
      <c r="A27" s="23" t="n">
        <v>15</v>
      </c>
      <c r="B27" s="63" t="n">
        <f aca="false">'INPUT SHEET'!B27</f>
        <v>17000</v>
      </c>
      <c r="C27" s="25" t="n">
        <f aca="false">IF($K$4&lt;B27,$K$4,B27)</f>
        <v>11250</v>
      </c>
      <c r="D27" s="25" t="n">
        <f aca="false">C27+$E$45/$K$3</f>
        <v>12508</v>
      </c>
      <c r="E27" s="25" t="n">
        <f aca="false">IF(B27&gt;($G$4*$G$3),0,($G$4*$G$3)-B27)</f>
        <v>0</v>
      </c>
      <c r="F27" s="25" t="n">
        <f aca="false">B27-D27</f>
        <v>4492</v>
      </c>
      <c r="G27" s="64"/>
      <c r="H27" s="65" t="n">
        <f aca="false">D27*$H$11</f>
        <v>122891.1</v>
      </c>
      <c r="I27" s="66" t="n">
        <f aca="false">F27*K27</f>
        <v>38631.2</v>
      </c>
      <c r="J27" s="67" t="n">
        <f aca="false">H27+I27</f>
        <v>161522.3</v>
      </c>
      <c r="K27" s="68" t="n">
        <f aca="false">'INPUT SHEET'!D27</f>
        <v>8.6</v>
      </c>
    </row>
    <row r="28" customFormat="false" ht="15" hidden="false" customHeight="false" outlineLevel="0" collapsed="false">
      <c r="A28" s="23" t="n">
        <v>16</v>
      </c>
      <c r="B28" s="63" t="n">
        <f aca="false">'INPUT SHEET'!B28</f>
        <v>17000</v>
      </c>
      <c r="C28" s="25" t="n">
        <f aca="false">IF($K$4&lt;B28,$K$4,B28)</f>
        <v>11250</v>
      </c>
      <c r="D28" s="25" t="n">
        <f aca="false">C28+$E$45/$K$3</f>
        <v>12508</v>
      </c>
      <c r="E28" s="25" t="n">
        <f aca="false">IF(B28&gt;($G$4*$G$3),0,($G$4*$G$3)-B28)</f>
        <v>0</v>
      </c>
      <c r="F28" s="25" t="n">
        <f aca="false">B28-D28</f>
        <v>4492</v>
      </c>
      <c r="G28" s="64"/>
      <c r="H28" s="65" t="n">
        <f aca="false">D28*$H$11</f>
        <v>122891.1</v>
      </c>
      <c r="I28" s="66" t="n">
        <f aca="false">F28*K28</f>
        <v>38631.2</v>
      </c>
      <c r="J28" s="67" t="n">
        <f aca="false">H28+I28</f>
        <v>161522.3</v>
      </c>
      <c r="K28" s="68" t="n">
        <f aca="false">'INPUT SHEET'!D28</f>
        <v>8.6</v>
      </c>
    </row>
    <row r="29" customFormat="false" ht="15" hidden="false" customHeight="false" outlineLevel="0" collapsed="false">
      <c r="A29" s="23" t="n">
        <v>17</v>
      </c>
      <c r="B29" s="63" t="n">
        <f aca="false">'INPUT SHEET'!B29</f>
        <v>17000</v>
      </c>
      <c r="C29" s="25" t="n">
        <f aca="false">IF($K$4&lt;B29,$K$4,B29)</f>
        <v>11250</v>
      </c>
      <c r="D29" s="25" t="n">
        <f aca="false">C29+$E$45/$K$3</f>
        <v>12508</v>
      </c>
      <c r="E29" s="25" t="n">
        <f aca="false">IF(B29&gt;($G$4*$G$3),0,($G$4*$G$3)-B29)</f>
        <v>0</v>
      </c>
      <c r="F29" s="25" t="n">
        <f aca="false">B29-D29</f>
        <v>4492</v>
      </c>
      <c r="G29" s="64"/>
      <c r="H29" s="65" t="n">
        <f aca="false">D29*$H$11</f>
        <v>122891.1</v>
      </c>
      <c r="I29" s="66" t="n">
        <f aca="false">F29*K29</f>
        <v>36048.3</v>
      </c>
      <c r="J29" s="67" t="n">
        <f aca="false">H29+I29</f>
        <v>158939.4</v>
      </c>
      <c r="K29" s="68" t="n">
        <f aca="false">'INPUT SHEET'!D29</f>
        <v>8.025</v>
      </c>
    </row>
    <row r="30" customFormat="false" ht="15" hidden="false" customHeight="false" outlineLevel="0" collapsed="false">
      <c r="A30" s="23" t="n">
        <v>18</v>
      </c>
      <c r="B30" s="63" t="n">
        <f aca="false">'INPUT SHEET'!B30</f>
        <v>17000</v>
      </c>
      <c r="C30" s="25" t="n">
        <f aca="false">IF($K$4&lt;B30,$K$4,B30)</f>
        <v>11250</v>
      </c>
      <c r="D30" s="25" t="n">
        <f aca="false">C30+$E$45/$K$3</f>
        <v>12508</v>
      </c>
      <c r="E30" s="25" t="n">
        <f aca="false">IF(B30&gt;($G$4*$G$3),0,($G$4*$G$3)-B30)</f>
        <v>0</v>
      </c>
      <c r="F30" s="25" t="n">
        <f aca="false">B30-D30</f>
        <v>4492</v>
      </c>
      <c r="G30" s="64"/>
      <c r="H30" s="65" t="n">
        <f aca="false">D30*$H$11</f>
        <v>122891.1</v>
      </c>
      <c r="I30" s="66" t="n">
        <f aca="false">F30*K30</f>
        <v>34318.88</v>
      </c>
      <c r="J30" s="67" t="n">
        <f aca="false">H30+I30</f>
        <v>157209.98</v>
      </c>
      <c r="K30" s="68" t="n">
        <f aca="false">'INPUT SHEET'!D30</f>
        <v>7.64</v>
      </c>
    </row>
    <row r="31" customFormat="false" ht="15" hidden="false" customHeight="false" outlineLevel="0" collapsed="false">
      <c r="A31" s="23" t="n">
        <v>19</v>
      </c>
      <c r="B31" s="63" t="n">
        <f aca="false">'INPUT SHEET'!B31</f>
        <v>17000</v>
      </c>
      <c r="C31" s="25" t="n">
        <f aca="false">IF($K$4&lt;B31,$K$4,B31)</f>
        <v>11250</v>
      </c>
      <c r="D31" s="25" t="n">
        <f aca="false">C31+$E$45/$K$3</f>
        <v>12508</v>
      </c>
      <c r="E31" s="25" t="n">
        <f aca="false">IF(B31&gt;($G$4*$G$3),0,($G$4*$G$3)-B31)</f>
        <v>0</v>
      </c>
      <c r="F31" s="25" t="n">
        <f aca="false">B31-D31</f>
        <v>4492</v>
      </c>
      <c r="G31" s="64"/>
      <c r="H31" s="65" t="n">
        <f aca="false">D31*$H$11</f>
        <v>122891.1</v>
      </c>
      <c r="I31" s="66" t="n">
        <f aca="false">F31*K31</f>
        <v>31129.56</v>
      </c>
      <c r="J31" s="67" t="n">
        <f aca="false">H31+I31</f>
        <v>154020.66</v>
      </c>
      <c r="K31" s="68" t="n">
        <f aca="false">'INPUT SHEET'!D31</f>
        <v>6.93</v>
      </c>
    </row>
    <row r="32" customFormat="false" ht="15" hidden="false" customHeight="false" outlineLevel="0" collapsed="false">
      <c r="A32" s="23" t="n">
        <v>20</v>
      </c>
      <c r="B32" s="63" t="n">
        <f aca="false">'INPUT SHEET'!B32</f>
        <v>17000</v>
      </c>
      <c r="C32" s="25" t="n">
        <f aca="false">IF($K$4&lt;B32,$K$4,B32)</f>
        <v>11250</v>
      </c>
      <c r="D32" s="25" t="n">
        <f aca="false">C32+$E$45/$K$3</f>
        <v>12508</v>
      </c>
      <c r="E32" s="25" t="n">
        <f aca="false">IF(B32&gt;($G$4*$G$3),0,($G$4*$G$3)-B32)</f>
        <v>0</v>
      </c>
      <c r="F32" s="25" t="n">
        <f aca="false">B32-D32</f>
        <v>4492</v>
      </c>
      <c r="G32" s="64"/>
      <c r="H32" s="65" t="n">
        <f aca="false">D32*$H$11</f>
        <v>122891.1</v>
      </c>
      <c r="I32" s="66" t="n">
        <f aca="false">F32*K32</f>
        <v>33308.18</v>
      </c>
      <c r="J32" s="67" t="n">
        <f aca="false">H32+I32</f>
        <v>156199.28</v>
      </c>
      <c r="K32" s="68" t="n">
        <f aca="false">'INPUT SHEET'!D32</f>
        <v>7.415</v>
      </c>
    </row>
    <row r="33" customFormat="false" ht="15" hidden="false" customHeight="false" outlineLevel="0" collapsed="false">
      <c r="A33" s="23" t="n">
        <v>21</v>
      </c>
      <c r="B33" s="63" t="n">
        <f aca="false">'INPUT SHEET'!B33</f>
        <v>17000</v>
      </c>
      <c r="C33" s="25" t="n">
        <f aca="false">IF($K$4&lt;B33,$K$4,B33)</f>
        <v>11250</v>
      </c>
      <c r="D33" s="25" t="n">
        <f aca="false">C33+$E$45/$K$3</f>
        <v>12508</v>
      </c>
      <c r="E33" s="25" t="n">
        <f aca="false">IF(B33&gt;($G$4*$G$3),0,($G$4*$G$3)-B33)</f>
        <v>0</v>
      </c>
      <c r="F33" s="25" t="n">
        <f aca="false">B33-D33</f>
        <v>4492</v>
      </c>
      <c r="G33" s="64"/>
      <c r="H33" s="65" t="n">
        <f aca="false">D33*$H$11</f>
        <v>122891.1</v>
      </c>
      <c r="I33" s="66" t="n">
        <f aca="false">F33*K33</f>
        <v>33308.18</v>
      </c>
      <c r="J33" s="67" t="n">
        <f aca="false">H33+I33</f>
        <v>156199.28</v>
      </c>
      <c r="K33" s="68" t="n">
        <f aca="false">'INPUT SHEET'!D33</f>
        <v>7.415</v>
      </c>
    </row>
    <row r="34" customFormat="false" ht="15" hidden="false" customHeight="false" outlineLevel="0" collapsed="false">
      <c r="A34" s="23" t="n">
        <v>22</v>
      </c>
      <c r="B34" s="63" t="n">
        <f aca="false">'INPUT SHEET'!B34</f>
        <v>17000</v>
      </c>
      <c r="C34" s="25" t="n">
        <f aca="false">IF($K$4&lt;B34,$K$4,B34)</f>
        <v>11250</v>
      </c>
      <c r="D34" s="25" t="n">
        <f aca="false">C34+$E$45/$K$3</f>
        <v>12508</v>
      </c>
      <c r="E34" s="25" t="n">
        <f aca="false">IF(B34&gt;($G$4*$G$3),0,($G$4*$G$3)-B34)</f>
        <v>0</v>
      </c>
      <c r="F34" s="25" t="n">
        <f aca="false">B34-D34</f>
        <v>4492</v>
      </c>
      <c r="G34" s="64"/>
      <c r="H34" s="65" t="n">
        <f aca="false">D34*$H$11</f>
        <v>122891.1</v>
      </c>
      <c r="I34" s="66" t="n">
        <f aca="false">F34*K34</f>
        <v>33308.18</v>
      </c>
      <c r="J34" s="67" t="n">
        <f aca="false">H34+I34</f>
        <v>156199.28</v>
      </c>
      <c r="K34" s="68" t="n">
        <f aca="false">'INPUT SHEET'!D34</f>
        <v>7.415</v>
      </c>
    </row>
    <row r="35" customFormat="false" ht="15" hidden="false" customHeight="false" outlineLevel="0" collapsed="false">
      <c r="A35" s="23" t="n">
        <v>23</v>
      </c>
      <c r="B35" s="63" t="n">
        <f aca="false">'INPUT SHEET'!B35</f>
        <v>15000</v>
      </c>
      <c r="C35" s="25" t="n">
        <f aca="false">IF($K$4&lt;B35,$K$4,B35)</f>
        <v>11250</v>
      </c>
      <c r="D35" s="25" t="n">
        <f aca="false">C35+$E$45/$K$3</f>
        <v>12508</v>
      </c>
      <c r="E35" s="25" t="n">
        <f aca="false">IF(B35&gt;($G$4*$G$3),0,($G$4*$G$3)-B35)</f>
        <v>0</v>
      </c>
      <c r="F35" s="25" t="n">
        <f aca="false">B35-D35</f>
        <v>2492</v>
      </c>
      <c r="G35" s="64"/>
      <c r="H35" s="65" t="n">
        <f aca="false">D35*$H$11</f>
        <v>122891.1</v>
      </c>
      <c r="I35" s="66" t="n">
        <f aca="false">F35*K35</f>
        <v>18702.46</v>
      </c>
      <c r="J35" s="67" t="n">
        <f aca="false">H35+I35</f>
        <v>141593.56</v>
      </c>
      <c r="K35" s="68" t="n">
        <f aca="false">'INPUT SHEET'!D35</f>
        <v>7.505</v>
      </c>
    </row>
    <row r="36" customFormat="false" ht="15" hidden="false" customHeight="false" outlineLevel="0" collapsed="false">
      <c r="A36" s="23" t="n">
        <v>24</v>
      </c>
      <c r="B36" s="63" t="n">
        <f aca="false">'INPUT SHEET'!B36</f>
        <v>15000</v>
      </c>
      <c r="C36" s="25" t="n">
        <f aca="false">IF($K$4&lt;B36,$K$4,B36)</f>
        <v>11250</v>
      </c>
      <c r="D36" s="25" t="n">
        <f aca="false">C36+$E$45/$K$3</f>
        <v>12508</v>
      </c>
      <c r="E36" s="25" t="n">
        <f aca="false">IF(B36&gt;($G$4*$G$3),0,($G$4*$G$3)-B36)</f>
        <v>0</v>
      </c>
      <c r="F36" s="25" t="n">
        <f aca="false">B36-D36</f>
        <v>2492</v>
      </c>
      <c r="G36" s="64"/>
      <c r="H36" s="65" t="n">
        <f aca="false">D36*$H$11</f>
        <v>122891.1</v>
      </c>
      <c r="I36" s="66" t="n">
        <f aca="false">F36*K36</f>
        <v>17232.18</v>
      </c>
      <c r="J36" s="67" t="n">
        <f aca="false">H36+I36</f>
        <v>140123.28</v>
      </c>
      <c r="K36" s="68" t="n">
        <f aca="false">'INPUT SHEET'!D36</f>
        <v>6.915</v>
      </c>
    </row>
    <row r="37" customFormat="false" ht="15" hidden="false" customHeight="false" outlineLevel="0" collapsed="false">
      <c r="A37" s="23" t="n">
        <v>25</v>
      </c>
      <c r="B37" s="63" t="n">
        <f aca="false">'INPUT SHEET'!B37</f>
        <v>15000</v>
      </c>
      <c r="C37" s="25" t="n">
        <f aca="false">IF($K$4&lt;B37,$K$4,B37)</f>
        <v>11250</v>
      </c>
      <c r="D37" s="25" t="n">
        <f aca="false">C37+$E$45/$K$3</f>
        <v>12508</v>
      </c>
      <c r="E37" s="25" t="n">
        <f aca="false">IF(B37&gt;($G$4*$G$3),0,($G$4*$G$3)-B37)</f>
        <v>0</v>
      </c>
      <c r="F37" s="25" t="n">
        <f aca="false">B37-D37</f>
        <v>2492</v>
      </c>
      <c r="G37" s="64"/>
      <c r="H37" s="65" t="n">
        <f aca="false">D37*$H$11</f>
        <v>122891.1</v>
      </c>
      <c r="I37" s="66" t="n">
        <f aca="false">F37*K37</f>
        <v>16858.38</v>
      </c>
      <c r="J37" s="67" t="n">
        <f aca="false">H37+I37</f>
        <v>139749.48</v>
      </c>
      <c r="K37" s="68" t="n">
        <f aca="false">'INPUT SHEET'!D37</f>
        <v>6.765</v>
      </c>
    </row>
    <row r="38" customFormat="false" ht="15" hidden="false" customHeight="false" outlineLevel="0" collapsed="false">
      <c r="A38" s="23" t="n">
        <v>26</v>
      </c>
      <c r="B38" s="63" t="n">
        <f aca="false">'INPUT SHEET'!B38</f>
        <v>15000</v>
      </c>
      <c r="C38" s="25" t="n">
        <f aca="false">IF($K$4&lt;B38,$K$4,B38)</f>
        <v>11250</v>
      </c>
      <c r="D38" s="25" t="n">
        <f aca="false">C38+$E$45/$K$3</f>
        <v>12508</v>
      </c>
      <c r="E38" s="25" t="n">
        <f aca="false">IF(B38&gt;($G$4*$G$3),0,($G$4*$G$3)-B38)</f>
        <v>0</v>
      </c>
      <c r="F38" s="25" t="n">
        <f aca="false">B38-D38</f>
        <v>2492</v>
      </c>
      <c r="G38" s="64"/>
      <c r="H38" s="65" t="n">
        <f aca="false">D38*$H$11</f>
        <v>122891.1</v>
      </c>
      <c r="I38" s="66" t="n">
        <f aca="false">F38*K38</f>
        <v>17992.24</v>
      </c>
      <c r="J38" s="67" t="n">
        <f aca="false">H38+I38</f>
        <v>140883.34</v>
      </c>
      <c r="K38" s="68" t="n">
        <f aca="false">'INPUT SHEET'!D38</f>
        <v>7.22</v>
      </c>
    </row>
    <row r="39" customFormat="false" ht="15" hidden="false" customHeight="false" outlineLevel="0" collapsed="false">
      <c r="A39" s="23" t="n">
        <v>27</v>
      </c>
      <c r="B39" s="63" t="n">
        <f aca="false">'INPUT SHEET'!B39</f>
        <v>13000</v>
      </c>
      <c r="C39" s="25" t="n">
        <f aca="false">IF($K$4&lt;B39,$K$4,B39)</f>
        <v>11250</v>
      </c>
      <c r="D39" s="25" t="n">
        <f aca="false">C39+$E$45/$K$3</f>
        <v>12508</v>
      </c>
      <c r="E39" s="25" t="n">
        <f aca="false">IF(B39&gt;($G$4*$G$3),0,($G$4*$G$3)-B39)</f>
        <v>0</v>
      </c>
      <c r="F39" s="25" t="n">
        <f aca="false">B39-D39</f>
        <v>492</v>
      </c>
      <c r="G39" s="64"/>
      <c r="H39" s="65" t="n">
        <f aca="false">D39*$H$11</f>
        <v>122891.1</v>
      </c>
      <c r="I39" s="66" t="n">
        <f aca="false">F39*K39</f>
        <v>3399.72</v>
      </c>
      <c r="J39" s="67" t="n">
        <f aca="false">H39+I39</f>
        <v>126290.82</v>
      </c>
      <c r="K39" s="68" t="n">
        <f aca="false">'INPUT SHEET'!D39</f>
        <v>6.91</v>
      </c>
    </row>
    <row r="40" customFormat="false" ht="15" hidden="false" customHeight="false" outlineLevel="0" collapsed="false">
      <c r="A40" s="23" t="n">
        <v>28</v>
      </c>
      <c r="B40" s="63" t="n">
        <f aca="false">'INPUT SHEET'!B40</f>
        <v>13000</v>
      </c>
      <c r="C40" s="25" t="n">
        <f aca="false">IF($K$4&lt;B40,$K$4,B40)</f>
        <v>11250</v>
      </c>
      <c r="D40" s="25" t="n">
        <f aca="false">C40+$E$45/$K$3</f>
        <v>12508</v>
      </c>
      <c r="E40" s="25" t="n">
        <f aca="false">IF(B40&gt;($G$4*$G$3),0,($G$4*$G$3)-B40)</f>
        <v>0</v>
      </c>
      <c r="F40" s="25" t="n">
        <f aca="false">B40-D40</f>
        <v>492</v>
      </c>
      <c r="G40" s="64"/>
      <c r="H40" s="65" t="n">
        <f aca="false">D40*$H$11</f>
        <v>122891.1</v>
      </c>
      <c r="I40" s="66" t="n">
        <f aca="false">F40*K40</f>
        <v>3399.72</v>
      </c>
      <c r="J40" s="67" t="n">
        <f aca="false">H40+I40</f>
        <v>126290.82</v>
      </c>
      <c r="K40" s="68" t="n">
        <f aca="false">'INPUT SHEET'!D40</f>
        <v>6.91</v>
      </c>
    </row>
    <row r="41" customFormat="false" ht="15" hidden="false" customHeight="false" outlineLevel="0" collapsed="false">
      <c r="A41" s="23" t="n">
        <v>29</v>
      </c>
      <c r="B41" s="63" t="n">
        <f aca="false">'INPUT SHEET'!B41</f>
        <v>13000</v>
      </c>
      <c r="C41" s="25" t="n">
        <f aca="false">IF($K$4&lt;B41,$K$4,B41)</f>
        <v>11250</v>
      </c>
      <c r="D41" s="25" t="n">
        <f aca="false">C41+$E$45/$K$3</f>
        <v>12508</v>
      </c>
      <c r="E41" s="25" t="n">
        <f aca="false">IF(B41&gt;($G$4*$G$3),0,($G$4*$G$3)-B41)</f>
        <v>0</v>
      </c>
      <c r="F41" s="25" t="n">
        <f aca="false">B41-D41</f>
        <v>492</v>
      </c>
      <c r="G41" s="64"/>
      <c r="H41" s="65" t="n">
        <f aca="false">D41*$H$11</f>
        <v>122891.1</v>
      </c>
      <c r="I41" s="66" t="n">
        <f aca="false">F41*K41</f>
        <v>3399.72</v>
      </c>
      <c r="J41" s="67" t="n">
        <f aca="false">H41+I41</f>
        <v>126290.82</v>
      </c>
      <c r="K41" s="68" t="n">
        <f aca="false">'INPUT SHEET'!D41</f>
        <v>6.91</v>
      </c>
    </row>
    <row r="42" customFormat="false" ht="15" hidden="false" customHeight="false" outlineLevel="0" collapsed="false">
      <c r="A42" s="23" t="n">
        <v>30</v>
      </c>
      <c r="B42" s="63" t="n">
        <f aca="false">'INPUT SHEET'!B42</f>
        <v>13000</v>
      </c>
      <c r="C42" s="25" t="n">
        <f aca="false">IF($K$4&lt;B42,$K$4,B42)</f>
        <v>11250</v>
      </c>
      <c r="D42" s="25" t="n">
        <f aca="false">C42+$E$45/$K$3</f>
        <v>12508</v>
      </c>
      <c r="E42" s="25" t="n">
        <f aca="false">IF(B42&gt;($G$4*$G$3),0,($G$4*$G$3)-B42)</f>
        <v>0</v>
      </c>
      <c r="F42" s="25" t="n">
        <f aca="false">B42-D42</f>
        <v>492</v>
      </c>
      <c r="G42" s="64"/>
      <c r="H42" s="65" t="n">
        <f aca="false">D42*$H$11</f>
        <v>122891.1</v>
      </c>
      <c r="I42" s="66" t="n">
        <f aca="false">F42*K42</f>
        <v>3190.62</v>
      </c>
      <c r="J42" s="67" t="n">
        <f aca="false">H42+I42</f>
        <v>126081.72</v>
      </c>
      <c r="K42" s="68" t="n">
        <f aca="false">'INPUT SHEET'!D42</f>
        <v>6.485</v>
      </c>
    </row>
    <row r="43" customFormat="false" ht="15" hidden="false" customHeight="false" outlineLevel="0" collapsed="false">
      <c r="A43" s="31" t="n">
        <v>31</v>
      </c>
      <c r="B43" s="63" t="n">
        <f aca="false">'INPUT SHEET'!B43</f>
        <v>13000</v>
      </c>
      <c r="C43" s="25" t="n">
        <f aca="false">IF($K$4&lt;B43,$K$4,B43)</f>
        <v>11250</v>
      </c>
      <c r="D43" s="25" t="n">
        <f aca="false">C43+$E$45/$K$3</f>
        <v>12508</v>
      </c>
      <c r="E43" s="25" t="n">
        <f aca="false">IF(B43&gt;($G$4*$G$3),0,($G$4*$G$3)-B43)</f>
        <v>0</v>
      </c>
      <c r="F43" s="25" t="n">
        <f aca="false">B43-D43</f>
        <v>492</v>
      </c>
      <c r="G43" s="69"/>
      <c r="H43" s="65" t="n">
        <f aca="false">D43*$H$11</f>
        <v>122891.1</v>
      </c>
      <c r="I43" s="66" t="n">
        <f aca="false">F43*K43</f>
        <v>2826.54</v>
      </c>
      <c r="J43" s="67" t="n">
        <f aca="false">H43+I43</f>
        <v>125717.64</v>
      </c>
      <c r="K43" s="68" t="n">
        <f aca="false">'INPUT SHEET'!D43</f>
        <v>5.745</v>
      </c>
    </row>
    <row r="44" customFormat="false" ht="15" hidden="false" customHeight="false" outlineLevel="0" collapsed="false">
      <c r="A44" s="3"/>
      <c r="B44" s="70"/>
      <c r="C44" s="61"/>
      <c r="D44" s="61"/>
      <c r="E44" s="61"/>
      <c r="F44" s="61"/>
      <c r="G44" s="3"/>
      <c r="H44" s="71"/>
      <c r="I44" s="71"/>
      <c r="J44" s="71"/>
      <c r="K44" s="70"/>
    </row>
    <row r="45" customFormat="false" ht="15.75" hidden="false" customHeight="false" outlineLevel="0" collapsed="false">
      <c r="A45" s="8" t="s">
        <v>28</v>
      </c>
      <c r="B45" s="72" t="n">
        <f aca="false">SUM(B12:B44)</f>
        <v>425252</v>
      </c>
      <c r="C45" s="72" t="n">
        <f aca="false">SUM(C12:C44)</f>
        <v>309752</v>
      </c>
      <c r="D45" s="72" t="n">
        <f aca="false">SUM(D12:D44)</f>
        <v>348750</v>
      </c>
      <c r="E45" s="72" t="n">
        <f aca="false">SUM(E12:E44)</f>
        <v>38998</v>
      </c>
      <c r="F45" s="72" t="n">
        <f aca="false">SUM(F12:F44)</f>
        <v>76502</v>
      </c>
      <c r="G45" s="72"/>
      <c r="H45" s="66" t="n">
        <f aca="false">SUM(H12:H44)</f>
        <v>3426468.75</v>
      </c>
      <c r="I45" s="66" t="n">
        <f aca="false">SUM(I12:I44)</f>
        <v>630701.13</v>
      </c>
      <c r="J45" s="66" t="n">
        <f aca="false">SUM(J12:J44)</f>
        <v>4057169.88</v>
      </c>
      <c r="K45" s="73" t="n">
        <f aca="false">SUM(K13:K43)/30</f>
        <v>8.563</v>
      </c>
    </row>
    <row r="47" customFormat="false" ht="15" hidden="false" customHeight="false" outlineLevel="0" collapsed="false">
      <c r="D47" s="72" t="n">
        <f aca="false">K4*K3</f>
        <v>348750</v>
      </c>
      <c r="H47" s="74" t="n">
        <f aca="false">D47*H11</f>
        <v>3426468.75</v>
      </c>
    </row>
    <row r="49" customFormat="false" ht="15" hidden="false" customHeight="false" outlineLevel="0" collapsed="false">
      <c r="F49" s="75"/>
    </row>
  </sheetData>
  <mergeCells count="2">
    <mergeCell ref="B8:F8"/>
    <mergeCell ref="H8:J8"/>
  </mergeCells>
  <printOptions headings="false" gridLines="false" gridLinesSet="true" horizontalCentered="false" verticalCentered="false"/>
  <pageMargins left="0.25" right="0.25" top="0.166666666666667" bottom="0.20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false" view="normal" topLeftCell="A1" colorId="22" zoomScale="87" zoomScaleNormal="87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3" min="3" style="0" width="16.76"/>
    <col collapsed="false" customWidth="true" hidden="false" outlineLevel="0" max="5" min="5" style="0" width="4.77"/>
    <col collapsed="false" customWidth="true" hidden="false" outlineLevel="0" max="7" min="7" style="0" width="4.77"/>
    <col collapsed="false" customWidth="true" hidden="false" outlineLevel="0" max="8" min="8" style="0" width="15.77"/>
  </cols>
  <sheetData>
    <row r="1" customFormat="false" ht="30.75" hidden="false" customHeight="false" outlineLevel="0" collapsed="false">
      <c r="A1" s="76" t="s">
        <v>45</v>
      </c>
      <c r="B1" s="76"/>
      <c r="C1" s="76"/>
      <c r="D1" s="76"/>
      <c r="E1" s="76"/>
      <c r="F1" s="76"/>
      <c r="G1" s="76"/>
      <c r="H1" s="76"/>
    </row>
    <row r="2" customFormat="false" ht="15" hidden="false" customHeight="false" outlineLevel="0" collapsed="false">
      <c r="A2" s="77"/>
      <c r="B2" s="77"/>
      <c r="C2" s="77" t="s">
        <v>1</v>
      </c>
      <c r="D2" s="77"/>
      <c r="E2" s="77"/>
      <c r="F2" s="77"/>
      <c r="G2" s="77"/>
      <c r="H2" s="77"/>
    </row>
    <row r="3" customFormat="false" ht="15" hidden="false" customHeight="false" outlineLevel="0" collapsed="false">
      <c r="A3" s="77" t="s">
        <v>47</v>
      </c>
      <c r="B3" s="77"/>
      <c r="C3" s="77"/>
      <c r="D3" s="77"/>
      <c r="E3" s="77"/>
      <c r="F3" s="77" t="e">
        <f aca="false">#REF!</f>
        <v>#REF!</v>
      </c>
      <c r="G3" s="77"/>
      <c r="H3" s="77"/>
    </row>
    <row r="4" customFormat="false" ht="15" hidden="false" customHeight="false" outlineLevel="0" collapsed="false">
      <c r="A4" s="77" t="s">
        <v>48</v>
      </c>
      <c r="B4" s="77"/>
      <c r="C4" s="77"/>
      <c r="D4" s="77"/>
      <c r="E4" s="77"/>
      <c r="F4" s="77" t="e">
        <f aca="false">#REF!</f>
        <v>#REF!</v>
      </c>
      <c r="G4" s="77"/>
      <c r="H4" s="77"/>
    </row>
    <row r="5" customFormat="false" ht="15" hidden="false" customHeight="false" outlineLevel="0" collapsed="false">
      <c r="A5" s="77" t="s">
        <v>49</v>
      </c>
      <c r="B5" s="77"/>
      <c r="C5" s="77"/>
      <c r="D5" s="77"/>
      <c r="E5" s="77"/>
      <c r="F5" s="77" t="s">
        <v>50</v>
      </c>
      <c r="G5" s="77" t="e">
        <f aca="false">#REF!</f>
        <v>#REF!</v>
      </c>
      <c r="H5" s="77"/>
    </row>
    <row r="6" customFormat="false" ht="15.75" hidden="false" customHeight="false" outlineLevel="0" collapsed="false">
      <c r="A6" s="77" t="s">
        <v>51</v>
      </c>
      <c r="B6" s="77"/>
      <c r="C6" s="77"/>
      <c r="D6" s="77"/>
      <c r="E6" s="77"/>
      <c r="F6" s="78" t="e">
        <f aca="false">#REF!</f>
        <v>#REF!</v>
      </c>
      <c r="G6" s="78"/>
      <c r="H6" s="77"/>
    </row>
    <row r="7" customFormat="false" ht="15" hidden="false" customHeight="false" outlineLevel="0" collapsed="false">
      <c r="A7" s="77" t="s">
        <v>52</v>
      </c>
      <c r="B7" s="77"/>
      <c r="C7" s="77"/>
      <c r="D7" s="77"/>
      <c r="E7" s="77"/>
      <c r="F7" s="77"/>
      <c r="G7" s="77"/>
      <c r="H7" s="77"/>
    </row>
    <row r="8" customFormat="false" ht="15" hidden="false" customHeight="false" outlineLevel="0" collapsed="false">
      <c r="A8" s="77" t="s">
        <v>53</v>
      </c>
      <c r="B8" s="77"/>
      <c r="C8" s="77"/>
      <c r="D8" s="77"/>
      <c r="E8" s="77"/>
      <c r="F8" s="77"/>
      <c r="G8" s="77"/>
      <c r="H8" s="77"/>
    </row>
    <row r="9" customFormat="false" ht="15" hidden="false" customHeight="false" outlineLevel="0" collapsed="false">
      <c r="A9" s="77"/>
      <c r="B9" s="77"/>
      <c r="C9" s="77"/>
      <c r="D9" s="77"/>
      <c r="E9" s="77"/>
      <c r="F9" s="77"/>
      <c r="G9" s="77"/>
      <c r="H9" s="77"/>
    </row>
    <row r="10" customFormat="false" ht="15" hidden="false" customHeight="false" outlineLevel="0" collapsed="false">
      <c r="A10" s="77"/>
      <c r="B10" s="77"/>
      <c r="C10" s="77"/>
      <c r="D10" s="77"/>
      <c r="E10" s="77"/>
      <c r="F10" s="77"/>
      <c r="G10" s="77"/>
      <c r="H10" s="77"/>
    </row>
    <row r="11" customFormat="false" ht="15" hidden="false" customHeight="false" outlineLevel="0" collapsed="false">
      <c r="A11" s="77" t="e">
        <f aca="false">#REF!</f>
        <v>#REF!</v>
      </c>
      <c r="B11" s="77"/>
      <c r="C11" s="77"/>
      <c r="D11" s="77"/>
      <c r="E11" s="77"/>
      <c r="F11" s="77"/>
      <c r="G11" s="77"/>
      <c r="H11" s="77"/>
    </row>
    <row r="12" customFormat="false" ht="15" hidden="false" customHeight="false" outlineLevel="0" collapsed="false">
      <c r="A12" s="77" t="s">
        <v>54</v>
      </c>
      <c r="B12" s="77"/>
      <c r="C12" s="77"/>
      <c r="D12" s="77"/>
      <c r="E12" s="77"/>
      <c r="F12" s="77"/>
      <c r="G12" s="77"/>
      <c r="H12" s="77"/>
    </row>
    <row r="13" customFormat="false" ht="15" hidden="false" customHeight="false" outlineLevel="0" collapsed="false">
      <c r="A13" s="77"/>
      <c r="B13" s="77"/>
      <c r="C13" s="77"/>
      <c r="D13" s="77"/>
      <c r="E13" s="77"/>
      <c r="F13" s="77"/>
      <c r="G13" s="77"/>
      <c r="H13" s="77"/>
    </row>
    <row r="14" customFormat="false" ht="15" hidden="false" customHeight="false" outlineLevel="0" collapsed="false">
      <c r="A14" s="77"/>
      <c r="B14" s="77"/>
      <c r="C14" s="77"/>
      <c r="D14" s="77"/>
      <c r="E14" s="77"/>
      <c r="F14" s="77"/>
      <c r="G14" s="77"/>
      <c r="H14" s="77"/>
    </row>
    <row r="15" customFormat="false" ht="15" hidden="false" customHeight="false" outlineLevel="0" collapsed="false">
      <c r="A15" s="77"/>
      <c r="B15" s="77"/>
      <c r="C15" s="77"/>
      <c r="D15" s="79" t="s">
        <v>55</v>
      </c>
      <c r="E15" s="77"/>
      <c r="F15" s="77"/>
      <c r="G15" s="77"/>
      <c r="H15" s="77"/>
    </row>
    <row r="16" customFormat="false" ht="15" hidden="false" customHeight="false" outlineLevel="0" collapsed="false">
      <c r="A16" s="77"/>
      <c r="B16" s="77"/>
      <c r="C16" s="77"/>
      <c r="D16" s="79" t="s">
        <v>56</v>
      </c>
      <c r="E16" s="77"/>
      <c r="F16" s="79" t="s">
        <v>57</v>
      </c>
      <c r="G16" s="77"/>
      <c r="H16" s="79" t="s">
        <v>58</v>
      </c>
    </row>
    <row r="17" customFormat="false" ht="15" hidden="false" customHeight="false" outlineLevel="0" collapsed="false">
      <c r="A17" s="77"/>
      <c r="B17" s="77"/>
      <c r="C17" s="77"/>
      <c r="D17" s="77"/>
      <c r="E17" s="77"/>
      <c r="F17" s="77"/>
      <c r="G17" s="77"/>
      <c r="H17" s="77"/>
    </row>
    <row r="18" customFormat="false" ht="15.75" hidden="false" customHeight="false" outlineLevel="0" collapsed="false">
      <c r="A18" s="78" t="s">
        <v>59</v>
      </c>
      <c r="B18" s="77"/>
      <c r="C18" s="77"/>
      <c r="D18" s="77"/>
      <c r="E18" s="77"/>
      <c r="F18" s="77"/>
      <c r="G18" s="77"/>
      <c r="H18" s="77"/>
    </row>
    <row r="19" customFormat="false" ht="15" hidden="false" customHeight="false" outlineLevel="0" collapsed="false">
      <c r="A19" s="77" t="s">
        <v>60</v>
      </c>
      <c r="B19" s="77"/>
      <c r="C19" s="77"/>
      <c r="D19" s="80" t="n">
        <f aca="false">'POOL INV VOL'!B45</f>
        <v>425252</v>
      </c>
      <c r="E19" s="77"/>
      <c r="F19" s="81" t="n">
        <f aca="false">H19/D19</f>
        <v>9.54062504115207</v>
      </c>
      <c r="G19" s="77"/>
      <c r="H19" s="82" t="n">
        <f aca="false">'POOL INV VOL'!J45</f>
        <v>4057169.88</v>
      </c>
    </row>
    <row r="20" customFormat="false" ht="15.75" hidden="false" customHeight="false" outlineLevel="0" collapsed="false">
      <c r="A20" s="78" t="s">
        <v>61</v>
      </c>
      <c r="B20" s="78"/>
      <c r="C20" s="77"/>
      <c r="D20" s="83" t="n">
        <f aca="false">D19</f>
        <v>425252</v>
      </c>
      <c r="E20" s="78"/>
      <c r="F20" s="84"/>
      <c r="G20" s="78"/>
      <c r="H20" s="85" t="n">
        <f aca="false">H19</f>
        <v>4057169.88</v>
      </c>
    </row>
    <row r="21" customFormat="false" ht="15" hidden="false" customHeight="false" outlineLevel="0" collapsed="false">
      <c r="A21" s="77"/>
      <c r="B21" s="77"/>
      <c r="C21" s="77"/>
      <c r="D21" s="80"/>
      <c r="E21" s="77"/>
      <c r="F21" s="81"/>
      <c r="G21" s="77"/>
      <c r="H21" s="82"/>
    </row>
    <row r="22" customFormat="false" ht="15.75" hidden="false" customHeight="false" outlineLevel="0" collapsed="false">
      <c r="A22" s="78" t="s">
        <v>62</v>
      </c>
      <c r="B22" s="77"/>
      <c r="C22" s="77"/>
      <c r="D22" s="80"/>
      <c r="E22" s="86"/>
      <c r="F22" s="81"/>
      <c r="G22" s="86"/>
      <c r="H22" s="82"/>
    </row>
    <row r="23" customFormat="false" ht="15" hidden="false" customHeight="false" outlineLevel="0" collapsed="false">
      <c r="A23" s="77" t="s">
        <v>63</v>
      </c>
      <c r="B23" s="77"/>
      <c r="C23" s="77"/>
      <c r="D23" s="80" t="e">
        <f aca="false">#REF!</f>
        <v>#REF!</v>
      </c>
      <c r="E23" s="77"/>
      <c r="F23" s="81" t="e">
        <f aca="false">#REF!</f>
        <v>#REF!</v>
      </c>
      <c r="G23" s="86"/>
      <c r="H23" s="82" t="e">
        <f aca="false">ROUND(+F23*D23,2)</f>
        <v>#REF!</v>
      </c>
    </row>
    <row r="24" customFormat="false" ht="15.75" hidden="false" customHeight="false" outlineLevel="0" collapsed="false">
      <c r="A24" s="78" t="s">
        <v>64</v>
      </c>
      <c r="B24" s="78"/>
      <c r="C24" s="77"/>
      <c r="D24" s="83" t="e">
        <f aca="false">D23</f>
        <v>#REF!</v>
      </c>
      <c r="E24" s="78"/>
      <c r="F24" s="84"/>
      <c r="G24" s="78"/>
      <c r="H24" s="85" t="e">
        <f aca="false">H23</f>
        <v>#REF!</v>
      </c>
    </row>
    <row r="25" customFormat="false" ht="15.75" hidden="false" customHeight="false" outlineLevel="0" collapsed="false">
      <c r="A25" s="78"/>
      <c r="B25" s="78"/>
      <c r="C25" s="77"/>
      <c r="D25" s="83"/>
      <c r="E25" s="78"/>
      <c r="F25" s="84"/>
      <c r="G25" s="78"/>
      <c r="H25" s="85"/>
    </row>
    <row r="26" customFormat="false" ht="15" hidden="false" customHeight="false" outlineLevel="0" collapsed="false">
      <c r="A26" s="77"/>
      <c r="B26" s="77"/>
      <c r="C26" s="77"/>
      <c r="D26" s="80"/>
      <c r="E26" s="86"/>
      <c r="F26" s="81"/>
      <c r="G26" s="86"/>
      <c r="H26" s="82"/>
    </row>
    <row r="27" customFormat="false" ht="16.5" hidden="false" customHeight="false" outlineLevel="0" collapsed="false">
      <c r="A27" s="77" t="s">
        <v>1</v>
      </c>
      <c r="B27" s="77"/>
      <c r="C27" s="78" t="s">
        <v>65</v>
      </c>
      <c r="D27" s="87" t="e">
        <f aca="false">D24+D20</f>
        <v>#REF!</v>
      </c>
      <c r="E27" s="88"/>
      <c r="F27" s="88"/>
      <c r="G27" s="88"/>
      <c r="H27" s="89" t="e">
        <f aca="false">H24+H20</f>
        <v>#REF!</v>
      </c>
    </row>
    <row r="28" customFormat="false" ht="15.75" hidden="false" customHeight="false" outlineLevel="0" collapsed="false">
      <c r="A28" s="77"/>
      <c r="B28" s="77"/>
      <c r="C28" s="77" t="s">
        <v>1</v>
      </c>
      <c r="D28" s="80"/>
      <c r="E28" s="86"/>
      <c r="F28" s="86"/>
      <c r="G28" s="86"/>
      <c r="H28" s="82"/>
    </row>
    <row r="29" customFormat="false" ht="15" hidden="false" customHeight="false" outlineLevel="0" collapsed="false">
      <c r="A29" s="77"/>
      <c r="B29" s="77"/>
      <c r="C29" s="77"/>
      <c r="D29" s="77"/>
      <c r="E29" s="77"/>
      <c r="F29" s="77" t="s">
        <v>1</v>
      </c>
      <c r="G29" s="77"/>
      <c r="H29" s="82"/>
    </row>
    <row r="30" customFormat="false" ht="15" hidden="false" customHeight="false" outlineLevel="0" collapsed="false">
      <c r="A30" s="77"/>
      <c r="B30" s="77"/>
      <c r="C30" s="77"/>
      <c r="D30" s="77"/>
      <c r="E30" s="77"/>
      <c r="F30" s="77"/>
      <c r="G30" s="77"/>
      <c r="H30" s="82"/>
    </row>
    <row r="31" customFormat="false" ht="15" hidden="false" customHeight="false" outlineLevel="0" collapsed="false">
      <c r="A31" s="77" t="s">
        <v>1</v>
      </c>
      <c r="B31" s="77"/>
      <c r="C31" s="77"/>
      <c r="D31" s="80"/>
      <c r="E31" s="77"/>
      <c r="F31" s="77"/>
      <c r="G31" s="77"/>
      <c r="H31" s="82"/>
    </row>
    <row r="32" customFormat="false" ht="15" hidden="false" customHeight="false" outlineLevel="0" collapsed="false">
      <c r="A32" s="77"/>
      <c r="B32" s="77"/>
      <c r="C32" s="77"/>
      <c r="D32" s="77"/>
      <c r="E32" s="77"/>
      <c r="F32" s="77"/>
      <c r="G32" s="77"/>
      <c r="H32" s="77"/>
    </row>
    <row r="33" customFormat="false" ht="15" hidden="false" customHeight="false" outlineLevel="0" collapsed="false">
      <c r="A33" s="77"/>
      <c r="B33" s="77"/>
      <c r="C33" s="77" t="s">
        <v>66</v>
      </c>
      <c r="D33" s="77"/>
      <c r="E33" s="77" t="s">
        <v>67</v>
      </c>
      <c r="F33" s="77"/>
      <c r="G33" s="77"/>
      <c r="H33" s="77"/>
    </row>
    <row r="34" customFormat="false" ht="15" hidden="false" customHeight="false" outlineLevel="0" collapsed="false">
      <c r="A34" s="77"/>
      <c r="B34" s="77"/>
      <c r="C34" s="77"/>
      <c r="D34" s="77"/>
      <c r="E34" s="77" t="s">
        <v>68</v>
      </c>
      <c r="F34" s="77"/>
      <c r="G34" s="77"/>
      <c r="H34" s="77"/>
    </row>
    <row r="35" customFormat="false" ht="15" hidden="false" customHeight="false" outlineLevel="0" collapsed="false">
      <c r="A35" s="77"/>
      <c r="B35" s="77"/>
      <c r="C35" s="77"/>
      <c r="D35" s="77"/>
      <c r="E35" s="77" t="s">
        <v>69</v>
      </c>
      <c r="F35" s="77"/>
      <c r="G35" s="77"/>
      <c r="H35" s="77"/>
    </row>
    <row r="36" customFormat="false" ht="15" hidden="false" customHeight="false" outlineLevel="0" collapsed="false">
      <c r="A36" s="77"/>
      <c r="B36" s="77"/>
      <c r="C36" s="77"/>
      <c r="D36" s="77"/>
      <c r="E36" s="77" t="s">
        <v>70</v>
      </c>
      <c r="F36" s="77"/>
      <c r="G36" s="77"/>
      <c r="H36" s="77"/>
    </row>
    <row r="37" customFormat="false" ht="15" hidden="false" customHeight="false" outlineLevel="0" collapsed="false">
      <c r="A37" s="77"/>
      <c r="B37" s="77"/>
      <c r="C37" s="77"/>
      <c r="D37" s="77"/>
      <c r="E37" s="77" t="s">
        <v>71</v>
      </c>
      <c r="F37" s="77"/>
      <c r="G37" s="77"/>
      <c r="H37" s="77"/>
    </row>
  </sheetData>
  <mergeCells count="1">
    <mergeCell ref="A1:H1"/>
  </mergeCells>
  <printOptions headings="false" gridLines="false" gridLinesSet="true" horizontalCentered="false" verticalCentered="false"/>
  <pageMargins left="0.25" right="0.25" top="2" bottom="0.20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5"/>
  <sheetViews>
    <sheetView showFormulas="false" showGridLines="true" showRowColHeaders="true" showZeros="true" rightToLeft="false" tabSelected="false" showOutlineSymbols="true" defaultGridColor="false" view="normal" topLeftCell="A11" colorId="22" zoomScale="87" zoomScaleNormal="87" zoomScalePageLayoutView="100" workbookViewId="0">
      <selection pane="topLeft" activeCell="E11" activeCellId="0" sqref="E1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8.77"/>
    <col collapsed="false" customWidth="true" hidden="false" outlineLevel="0" max="2" min="2" style="0" width="5.77"/>
    <col collapsed="false" customWidth="true" hidden="false" outlineLevel="0" max="3" min="3" style="0" width="2.77"/>
    <col collapsed="false" customWidth="true" hidden="false" outlineLevel="0" max="5" min="5" style="0" width="10.77"/>
    <col collapsed="false" customWidth="true" hidden="false" outlineLevel="0" max="10" min="10" style="0" width="6.77"/>
  </cols>
  <sheetData>
    <row r="1" customFormat="false" ht="15.75" hidden="false" customHeight="false" outlineLevel="0" collapsed="false">
      <c r="A1" s="90"/>
      <c r="B1" s="90"/>
      <c r="C1" s="90"/>
      <c r="D1" s="91" t="s">
        <v>72</v>
      </c>
      <c r="E1" s="92"/>
      <c r="F1" s="92"/>
      <c r="G1" s="93" t="s">
        <v>73</v>
      </c>
      <c r="H1" s="91" t="s">
        <v>74</v>
      </c>
      <c r="I1" s="90"/>
      <c r="J1" s="90"/>
    </row>
    <row r="2" customFormat="false" ht="15.75" hidden="false" customHeight="false" outlineLevel="0" collapsed="false">
      <c r="A2" s="90"/>
      <c r="B2" s="90"/>
      <c r="C2" s="90"/>
      <c r="D2" s="91" t="s">
        <v>75</v>
      </c>
      <c r="E2" s="92"/>
      <c r="F2" s="92"/>
      <c r="G2" s="93" t="s">
        <v>76</v>
      </c>
      <c r="H2" s="91" t="s">
        <v>77</v>
      </c>
      <c r="I2" s="90"/>
      <c r="J2" s="90"/>
    </row>
    <row r="3" customFormat="false" ht="15.75" hidden="false" customHeight="false" outlineLevel="0" collapsed="false">
      <c r="A3" s="90"/>
      <c r="B3" s="90"/>
      <c r="C3" s="90"/>
      <c r="D3" s="91" t="s">
        <v>78</v>
      </c>
      <c r="E3" s="92"/>
      <c r="F3" s="92"/>
      <c r="G3" s="94"/>
      <c r="H3" s="92"/>
      <c r="I3" s="90"/>
      <c r="J3" s="90"/>
    </row>
    <row r="4" customFormat="false" ht="15.75" hidden="false" customHeight="false" outlineLevel="0" collapsed="false">
      <c r="A4" s="90"/>
      <c r="B4" s="90"/>
      <c r="C4" s="90"/>
      <c r="D4" s="91" t="s">
        <v>79</v>
      </c>
      <c r="E4" s="92"/>
      <c r="F4" s="92"/>
      <c r="G4" s="94"/>
      <c r="H4" s="92"/>
      <c r="I4" s="90"/>
      <c r="J4" s="90"/>
    </row>
    <row r="5" customFormat="false" ht="15.75" hidden="false" customHeight="false" outlineLevel="0" collapsed="false">
      <c r="A5" s="90"/>
      <c r="B5" s="90"/>
      <c r="C5" s="90"/>
      <c r="D5" s="95"/>
      <c r="E5" s="90"/>
      <c r="F5" s="90"/>
      <c r="G5" s="3"/>
      <c r="H5" s="90"/>
      <c r="I5" s="90"/>
      <c r="J5" s="90"/>
    </row>
    <row r="6" customFormat="false" ht="15.75" hidden="false" customHeight="false" outlineLevel="0" collapsed="false">
      <c r="A6" s="90"/>
      <c r="B6" s="90"/>
      <c r="C6" s="90"/>
      <c r="D6" s="95"/>
      <c r="E6" s="90"/>
      <c r="F6" s="90"/>
      <c r="G6" s="3"/>
      <c r="H6" s="90"/>
      <c r="I6" s="90"/>
      <c r="J6" s="90"/>
    </row>
    <row r="7" customFormat="false" ht="22.5" hidden="false" customHeight="false" outlineLevel="0" collapsed="false">
      <c r="A7" s="90"/>
      <c r="B7" s="96"/>
      <c r="C7" s="90"/>
      <c r="D7" s="97" t="s">
        <v>80</v>
      </c>
      <c r="E7" s="90"/>
      <c r="F7" s="90"/>
      <c r="G7" s="3"/>
      <c r="H7" s="90"/>
      <c r="I7" s="90"/>
      <c r="J7" s="90"/>
    </row>
    <row r="8" customFormat="false" ht="15.75" hidden="false" customHeight="false" outlineLevel="0" collapsed="false">
      <c r="A8" s="90"/>
      <c r="B8" s="96"/>
      <c r="C8" s="90"/>
      <c r="D8" s="90"/>
      <c r="E8" s="90"/>
      <c r="F8" s="90"/>
      <c r="G8" s="3"/>
      <c r="H8" s="90"/>
      <c r="I8" s="90"/>
      <c r="J8" s="90"/>
    </row>
    <row r="9" customFormat="false" ht="15.75" hidden="false" customHeight="false" outlineLevel="0" collapsed="false">
      <c r="A9" s="90"/>
      <c r="B9" s="96"/>
      <c r="C9" s="90"/>
      <c r="D9" s="98"/>
      <c r="E9" s="98"/>
      <c r="F9" s="90"/>
      <c r="G9" s="3"/>
      <c r="H9" s="90"/>
      <c r="I9" s="90"/>
      <c r="J9" s="90"/>
    </row>
    <row r="10" customFormat="false" ht="15.75" hidden="false" customHeight="false" outlineLevel="0" collapsed="false">
      <c r="A10" s="90"/>
      <c r="B10" s="96"/>
      <c r="C10" s="90"/>
      <c r="D10" s="98"/>
      <c r="E10" s="98"/>
      <c r="F10" s="90"/>
      <c r="G10" s="3"/>
      <c r="H10" s="90"/>
      <c r="I10" s="90"/>
      <c r="J10" s="90"/>
    </row>
    <row r="11" customFormat="false" ht="15.75" hidden="false" customHeight="false" outlineLevel="0" collapsed="false">
      <c r="A11" s="99" t="s">
        <v>81</v>
      </c>
      <c r="B11" s="96"/>
      <c r="C11" s="90"/>
      <c r="D11" s="91" t="s">
        <v>82</v>
      </c>
      <c r="E11" s="100" t="n">
        <f aca="true">NOW()</f>
        <v>45926.960974901</v>
      </c>
      <c r="F11" s="90"/>
      <c r="G11" s="3"/>
      <c r="H11" s="90"/>
      <c r="I11" s="90"/>
      <c r="J11" s="90"/>
    </row>
    <row r="12" customFormat="false" ht="15.75" hidden="false" customHeight="false" outlineLevel="0" collapsed="false">
      <c r="A12" s="99"/>
      <c r="B12" s="96"/>
      <c r="C12" s="90"/>
      <c r="D12" s="91" t="s">
        <v>83</v>
      </c>
      <c r="E12" s="90"/>
      <c r="F12" s="90"/>
      <c r="G12" s="3"/>
      <c r="H12" s="90"/>
      <c r="I12" s="90"/>
      <c r="J12" s="90"/>
    </row>
    <row r="13" customFormat="false" ht="15.75" hidden="false" customHeight="false" outlineLevel="0" collapsed="false">
      <c r="A13" s="99" t="s">
        <v>84</v>
      </c>
      <c r="B13" s="96"/>
      <c r="C13" s="90"/>
      <c r="D13" s="91"/>
      <c r="E13" s="90"/>
      <c r="F13" s="90"/>
      <c r="G13" s="3"/>
      <c r="H13" s="90"/>
      <c r="I13" s="90"/>
      <c r="J13" s="90"/>
    </row>
    <row r="14" customFormat="false" ht="15.75" hidden="false" customHeight="false" outlineLevel="0" collapsed="false">
      <c r="A14" s="90"/>
      <c r="B14" s="96"/>
      <c r="C14" s="90"/>
      <c r="D14" s="91" t="s">
        <v>85</v>
      </c>
      <c r="E14" s="98"/>
      <c r="F14" s="98"/>
      <c r="G14" s="3"/>
      <c r="H14" s="90"/>
      <c r="I14" s="90"/>
      <c r="J14" s="90"/>
    </row>
    <row r="15" customFormat="false" ht="15.75" hidden="false" customHeight="false" outlineLevel="0" collapsed="false">
      <c r="A15" s="90"/>
      <c r="B15" s="96"/>
      <c r="C15" s="90"/>
      <c r="D15" s="101"/>
      <c r="E15" s="98"/>
      <c r="F15" s="98"/>
    </row>
    <row r="16" customFormat="false" ht="15.75" hidden="false" customHeight="false" outlineLevel="0" collapsed="false">
      <c r="A16" s="90"/>
      <c r="B16" s="96"/>
      <c r="C16" s="90"/>
      <c r="D16" s="90"/>
      <c r="E16" s="90"/>
      <c r="F16" s="90"/>
    </row>
    <row r="17" customFormat="false" ht="15.75" hidden="false" customHeight="false" outlineLevel="0" collapsed="false">
      <c r="A17" s="90"/>
      <c r="B17" s="96"/>
      <c r="C17" s="90"/>
      <c r="D17" s="90"/>
      <c r="E17" s="90"/>
      <c r="F17" s="90"/>
    </row>
    <row r="18" customFormat="false" ht="15.75" hidden="false" customHeight="false" outlineLevel="0" collapsed="false">
      <c r="A18" s="90"/>
      <c r="B18" s="96"/>
      <c r="C18" s="90"/>
      <c r="D18" s="99" t="s">
        <v>86</v>
      </c>
      <c r="E18" s="102" t="s">
        <v>87</v>
      </c>
      <c r="F18" s="102"/>
      <c r="G18" s="0" t="s">
        <v>88</v>
      </c>
      <c r="H18" s="0" t="s">
        <v>88</v>
      </c>
    </row>
    <row r="19" customFormat="false" ht="15.75" hidden="false" customHeight="false" outlineLevel="0" collapsed="false">
      <c r="A19" s="90"/>
      <c r="B19" s="96"/>
      <c r="C19" s="90"/>
      <c r="D19" s="103"/>
      <c r="E19" s="98"/>
      <c r="F19" s="98"/>
    </row>
    <row r="20" customFormat="false" ht="15.75" hidden="false" customHeight="false" outlineLevel="0" collapsed="false">
      <c r="A20" s="90"/>
      <c r="B20" s="96"/>
      <c r="C20" s="90"/>
      <c r="D20" s="99" t="s">
        <v>89</v>
      </c>
      <c r="E20" s="98"/>
      <c r="F20" s="102" t="s">
        <v>90</v>
      </c>
      <c r="G20" s="102"/>
      <c r="H20" s="102"/>
      <c r="I20" s="0" t="s">
        <v>91</v>
      </c>
    </row>
    <row r="21" customFormat="false" ht="15.75" hidden="false" customHeight="false" outlineLevel="0" collapsed="false">
      <c r="A21" s="90"/>
      <c r="B21" s="96"/>
      <c r="C21" s="90"/>
      <c r="D21" s="103"/>
      <c r="E21" s="98"/>
      <c r="F21" s="98"/>
    </row>
    <row r="22" customFormat="false" ht="15.75" hidden="false" customHeight="false" outlineLevel="0" collapsed="false">
      <c r="A22" s="90"/>
      <c r="B22" s="96"/>
      <c r="C22" s="90"/>
      <c r="D22" s="99" t="s">
        <v>92</v>
      </c>
      <c r="E22" s="104" t="s">
        <v>93</v>
      </c>
      <c r="F22" s="90" t="s">
        <v>94</v>
      </c>
      <c r="G22" s="99" t="s">
        <v>95</v>
      </c>
      <c r="H22" s="3"/>
      <c r="I22" s="104" t="s">
        <v>96</v>
      </c>
      <c r="J22" s="0" t="s">
        <v>97</v>
      </c>
    </row>
    <row r="23" customFormat="false" ht="15.75" hidden="false" customHeight="false" outlineLevel="0" collapsed="false">
      <c r="A23" s="90"/>
      <c r="B23" s="96"/>
      <c r="C23" s="90"/>
      <c r="D23" s="99"/>
      <c r="E23" s="90"/>
      <c r="F23" s="90"/>
    </row>
    <row r="24" customFormat="false" ht="15.75" hidden="false" customHeight="false" outlineLevel="0" collapsed="false">
      <c r="A24" s="90"/>
      <c r="B24" s="96"/>
      <c r="C24" s="90"/>
      <c r="D24" s="99" t="s">
        <v>98</v>
      </c>
      <c r="E24" s="3"/>
      <c r="F24" s="98"/>
    </row>
    <row r="25" customFormat="false" ht="19.5" hidden="false" customHeight="false" outlineLevel="0" collapsed="false">
      <c r="A25" s="90"/>
      <c r="B25" s="96"/>
      <c r="C25" s="90"/>
      <c r="D25" s="105"/>
      <c r="E25" s="90"/>
      <c r="F25" s="90"/>
    </row>
    <row r="26" customFormat="false" ht="15.75" hidden="false" customHeight="false" outlineLevel="0" collapsed="false">
      <c r="A26" s="90"/>
      <c r="B26" s="96"/>
      <c r="C26" s="90"/>
      <c r="D26" s="106"/>
      <c r="E26" s="90"/>
      <c r="F26" s="90"/>
    </row>
    <row r="27" customFormat="false" ht="18.75" hidden="false" customHeight="false" outlineLevel="0" collapsed="false">
      <c r="A27" s="90"/>
      <c r="B27" s="96"/>
      <c r="C27" s="90"/>
      <c r="D27" s="107"/>
      <c r="E27" s="90"/>
      <c r="F27" s="90"/>
    </row>
    <row r="28" customFormat="false" ht="15.75" hidden="false" customHeight="false" outlineLevel="0" collapsed="false">
      <c r="A28" s="90"/>
      <c r="B28" s="96"/>
      <c r="C28" s="90"/>
      <c r="D28" s="99" t="s">
        <v>99</v>
      </c>
      <c r="E28" s="98" t="s">
        <v>100</v>
      </c>
      <c r="F28" s="90"/>
      <c r="G28" s="90" t="s">
        <v>101</v>
      </c>
    </row>
    <row r="29" customFormat="false" ht="18.75" hidden="false" customHeight="false" outlineLevel="0" collapsed="false">
      <c r="A29" s="90"/>
      <c r="B29" s="96"/>
      <c r="C29" s="90"/>
      <c r="D29" s="107"/>
      <c r="E29" s="90"/>
      <c r="F29" s="90"/>
    </row>
    <row r="30" customFormat="false" ht="15.75" hidden="false" customHeight="false" outlineLevel="0" collapsed="false">
      <c r="A30" s="90"/>
      <c r="B30" s="96"/>
      <c r="C30" s="90"/>
      <c r="D30" s="99" t="s">
        <v>92</v>
      </c>
      <c r="E30" s="104" t="s">
        <v>102</v>
      </c>
      <c r="F30" s="90"/>
      <c r="G30" s="1" t="s">
        <v>103</v>
      </c>
      <c r="H30" s="3"/>
      <c r="I30" s="104" t="s">
        <v>104</v>
      </c>
    </row>
    <row r="31" customFormat="false" ht="18.75" hidden="false" customHeight="false" outlineLevel="0" collapsed="false">
      <c r="A31" s="90"/>
      <c r="B31" s="96"/>
      <c r="C31" s="90"/>
      <c r="D31" s="107"/>
      <c r="E31" s="90"/>
      <c r="F31" s="90"/>
    </row>
    <row r="32" customFormat="false" ht="18.75" hidden="false" customHeight="false" outlineLevel="0" collapsed="false">
      <c r="A32" s="90"/>
      <c r="B32" s="96"/>
      <c r="C32" s="90"/>
      <c r="D32" s="107"/>
      <c r="E32" s="90"/>
      <c r="F32" s="90"/>
    </row>
    <row r="33" customFormat="false" ht="15.75" hidden="false" customHeight="false" outlineLevel="0" collapsed="false">
      <c r="A33" s="90"/>
      <c r="B33" s="96"/>
      <c r="C33" s="90"/>
      <c r="D33" s="90"/>
      <c r="E33" s="90"/>
      <c r="F33" s="90"/>
    </row>
    <row r="34" customFormat="false" ht="15.75" hidden="false" customHeight="false" outlineLevel="0" collapsed="false">
      <c r="A34" s="90"/>
      <c r="B34" s="96"/>
      <c r="C34" s="90"/>
      <c r="D34" s="91" t="s">
        <v>105</v>
      </c>
      <c r="E34" s="90"/>
      <c r="F34" s="90"/>
    </row>
    <row r="35" customFormat="false" ht="15.75" hidden="false" customHeight="false" outlineLevel="0" collapsed="false">
      <c r="A35" s="90"/>
      <c r="B35" s="96"/>
      <c r="C35" s="90"/>
      <c r="D35" s="90"/>
      <c r="E35" s="90"/>
      <c r="F35" s="90"/>
    </row>
    <row r="36" customFormat="false" ht="22.9" hidden="false" customHeight="true" outlineLevel="0" collapsed="false">
      <c r="A36" s="90"/>
      <c r="B36" s="96"/>
      <c r="C36" s="90"/>
      <c r="D36" s="108"/>
      <c r="E36" s="108"/>
      <c r="F36" s="108"/>
      <c r="G36" s="109"/>
      <c r="H36" s="109"/>
      <c r="I36" s="109"/>
      <c r="J36" s="109"/>
    </row>
    <row r="37" customFormat="false" ht="22.9" hidden="false" customHeight="true" outlineLevel="0" collapsed="false">
      <c r="A37" s="90"/>
      <c r="B37" s="96"/>
      <c r="C37" s="90"/>
      <c r="D37" s="108"/>
      <c r="E37" s="108"/>
      <c r="F37" s="108"/>
      <c r="G37" s="109"/>
      <c r="H37" s="109"/>
      <c r="I37" s="109"/>
      <c r="J37" s="109"/>
    </row>
    <row r="38" customFormat="false" ht="22.9" hidden="false" customHeight="true" outlineLevel="0" collapsed="false">
      <c r="A38" s="90"/>
      <c r="B38" s="96"/>
      <c r="C38" s="90"/>
      <c r="D38" s="108"/>
      <c r="E38" s="108"/>
      <c r="F38" s="108"/>
      <c r="G38" s="109"/>
      <c r="H38" s="109"/>
      <c r="I38" s="109"/>
      <c r="J38" s="109"/>
    </row>
    <row r="39" customFormat="false" ht="22.9" hidden="false" customHeight="true" outlineLevel="0" collapsed="false">
      <c r="A39" s="90"/>
      <c r="B39" s="96"/>
      <c r="C39" s="90"/>
      <c r="D39" s="108"/>
      <c r="E39" s="108"/>
      <c r="F39" s="108"/>
      <c r="G39" s="109"/>
      <c r="H39" s="109"/>
      <c r="I39" s="109"/>
      <c r="J39" s="109"/>
    </row>
    <row r="40" customFormat="false" ht="22.9" hidden="false" customHeight="true" outlineLevel="0" collapsed="false">
      <c r="A40" s="90"/>
      <c r="B40" s="96"/>
      <c r="C40" s="90"/>
      <c r="D40" s="108"/>
      <c r="E40" s="108"/>
      <c r="F40" s="108"/>
      <c r="G40" s="109"/>
      <c r="H40" s="109"/>
      <c r="I40" s="109"/>
      <c r="J40" s="109"/>
    </row>
    <row r="41" customFormat="false" ht="22.9" hidden="false" customHeight="true" outlineLevel="0" collapsed="false">
      <c r="A41" s="90"/>
      <c r="B41" s="96"/>
      <c r="C41" s="90"/>
      <c r="D41" s="108"/>
      <c r="E41" s="108"/>
      <c r="F41" s="108"/>
      <c r="G41" s="109"/>
      <c r="H41" s="109"/>
      <c r="I41" s="109"/>
      <c r="J41" s="109"/>
    </row>
    <row r="42" customFormat="false" ht="22.9" hidden="false" customHeight="true" outlineLevel="0" collapsed="false">
      <c r="A42" s="90"/>
      <c r="B42" s="96"/>
      <c r="C42" s="90"/>
      <c r="D42" s="108"/>
      <c r="E42" s="108"/>
      <c r="F42" s="108"/>
      <c r="G42" s="109"/>
      <c r="H42" s="109"/>
      <c r="I42" s="109"/>
      <c r="J42" s="109"/>
    </row>
    <row r="43" customFormat="false" ht="22.9" hidden="false" customHeight="true" outlineLevel="0" collapsed="false">
      <c r="A43" s="90"/>
      <c r="B43" s="96"/>
      <c r="C43" s="90"/>
      <c r="D43" s="108"/>
      <c r="E43" s="108"/>
      <c r="F43" s="108"/>
      <c r="G43" s="109"/>
      <c r="H43" s="109"/>
      <c r="I43" s="109"/>
      <c r="J43" s="109"/>
    </row>
    <row r="44" customFormat="false" ht="22.9" hidden="false" customHeight="true" outlineLevel="0" collapsed="false">
      <c r="A44" s="90"/>
      <c r="B44" s="96"/>
      <c r="C44" s="90"/>
      <c r="D44" s="108"/>
      <c r="E44" s="108"/>
      <c r="F44" s="108"/>
      <c r="G44" s="109"/>
      <c r="H44" s="109"/>
      <c r="I44" s="109"/>
      <c r="J44" s="109"/>
    </row>
    <row r="45" customFormat="false" ht="7.9" hidden="false" customHeight="true" outlineLevel="0" collapsed="false">
      <c r="A45" s="90"/>
      <c r="B45" s="96"/>
      <c r="C45" s="90"/>
      <c r="D45" s="90"/>
      <c r="E45" s="90"/>
      <c r="F45" s="90"/>
    </row>
  </sheetData>
  <mergeCells count="2">
    <mergeCell ref="E18:F18"/>
    <mergeCell ref="F20:H20"/>
  </mergeCells>
  <printOptions headings="false" gridLines="false" gridLinesSet="true" horizontalCentered="false" verticalCentered="false"/>
  <pageMargins left="0.25" right="0.25" top="0.166666666666667" bottom="0.20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2000-06-13T17:14:05Z</dcterms:created>
  <dc:creator>Christie Rickey</dc:creator>
  <dc:description/>
  <dc:language>en-US</dc:language>
  <cp:lastModifiedBy>CARLA MCLAUGHLIN</cp:lastModifiedBy>
  <cp:lastPrinted>2001-03-06T15:10:03Z</cp:lastPrinted>
  <cp:revision>0</cp:revision>
  <dc:subject/>
  <dc:title/>
</cp:coreProperties>
</file>