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<sst xmlns="http://schemas.openxmlformats.org/spreadsheetml/2006/main" count="77" uniqueCount="42">
  <si>
    <t xml:space="preserve">Wellhead Sales Breakout for Oct.</t>
  </si>
  <si>
    <t xml:space="preserve">Pipe</t>
  </si>
  <si>
    <t xml:space="preserve">Index</t>
  </si>
  <si>
    <t xml:space="preserve">Gas Daily Firm</t>
  </si>
  <si>
    <t xml:space="preserve">Daily Marketed Swing</t>
  </si>
  <si>
    <t xml:space="preserve">Affiliated Sales</t>
  </si>
  <si>
    <t xml:space="preserve">Central Gulf</t>
  </si>
  <si>
    <t xml:space="preserve">ANR</t>
  </si>
  <si>
    <t xml:space="preserve">Mid Central</t>
  </si>
  <si>
    <t xml:space="preserve">Gulf 2</t>
  </si>
  <si>
    <t xml:space="preserve">CGLF</t>
  </si>
  <si>
    <t xml:space="preserve">TP1</t>
  </si>
  <si>
    <t xml:space="preserve">Gulf 1</t>
  </si>
  <si>
    <t xml:space="preserve">Discovery</t>
  </si>
  <si>
    <t xml:space="preserve">Gulf 4</t>
  </si>
  <si>
    <t xml:space="preserve">FGT</t>
  </si>
  <si>
    <t xml:space="preserve">Gulf South</t>
  </si>
  <si>
    <t xml:space="preserve">NGPL</t>
  </si>
  <si>
    <t xml:space="preserve">Mid Central South</t>
  </si>
  <si>
    <t xml:space="preserve">NNG</t>
  </si>
  <si>
    <t xml:space="preserve">ONG</t>
  </si>
  <si>
    <t xml:space="preserve">PEPL</t>
  </si>
  <si>
    <t xml:space="preserve">Reliant</t>
  </si>
  <si>
    <t xml:space="preserve">Sabine Hub</t>
  </si>
  <si>
    <t xml:space="preserve">Sabine Pipe</t>
  </si>
  <si>
    <t xml:space="preserve">Sonat</t>
  </si>
  <si>
    <t xml:space="preserve">Stingray</t>
  </si>
  <si>
    <t xml:space="preserve">Gulf 3</t>
  </si>
  <si>
    <t xml:space="preserve">Tenn</t>
  </si>
  <si>
    <t xml:space="preserve">Tetc</t>
  </si>
  <si>
    <t xml:space="preserve">TP2</t>
  </si>
  <si>
    <t xml:space="preserve">Tgt</t>
  </si>
  <si>
    <t xml:space="preserve">Trco</t>
  </si>
  <si>
    <t xml:space="preserve">VNG</t>
  </si>
  <si>
    <t xml:space="preserve">Trkl</t>
  </si>
  <si>
    <t xml:space="preserve">Venice</t>
  </si>
  <si>
    <t xml:space="preserve">Third Party Sales</t>
  </si>
  <si>
    <t xml:space="preserve"> </t>
  </si>
  <si>
    <t xml:space="preserve">Blue Dolphin</t>
  </si>
  <si>
    <t xml:space="preserve">Coastal States</t>
  </si>
  <si>
    <t xml:space="preserve">Hios</t>
  </si>
  <si>
    <t xml:space="preserve">Tejas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</si>
</sst>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16.42"/>
    <col collapsed="false" customWidth="true" hidden="false" outlineLevel="0" max="4" min="4" style="0" width="15.41"/>
    <col collapsed="false" customWidth="true" hidden="false" outlineLevel="0" max="5" min="5" style="0" width="20.13"/>
    <col collapsed="false" customWidth="true" hidden="false" outlineLevel="0" max="6" min="6" style="0" width="20.99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B3" s="1" t="s">
        <v>1</v>
      </c>
      <c r="D3" s="1" t="s">
        <v>2</v>
      </c>
      <c r="E3" s="1" t="s">
        <v>3</v>
      </c>
      <c r="F3" s="1" t="s">
        <v>4</v>
      </c>
    </row>
    <row r="4" customFormat="false" ht="12.75" hidden="false" customHeight="false" outlineLevel="0" collapsed="false">
      <c r="A4" s="1" t="s">
        <v>5</v>
      </c>
    </row>
    <row r="5" customFormat="false" ht="12.75" hidden="false" customHeight="false" outlineLevel="0" collapsed="false">
      <c r="A5" s="0" t="s">
        <v>6</v>
      </c>
      <c r="B5" s="0" t="s">
        <v>7</v>
      </c>
      <c r="D5" s="2" t="n">
        <f aca="false">10000+10000+900+6630+515</f>
        <v>28045</v>
      </c>
      <c r="E5" s="2" t="n">
        <f aca="false">229+2080</f>
        <v>2309</v>
      </c>
      <c r="F5" s="2"/>
    </row>
    <row r="6" customFormat="false" ht="12.75" hidden="false" customHeight="false" outlineLevel="0" collapsed="false">
      <c r="A6" s="0" t="s">
        <v>8</v>
      </c>
      <c r="B6" s="0" t="s">
        <v>7</v>
      </c>
      <c r="D6" s="2"/>
      <c r="E6" s="2"/>
      <c r="F6" s="2" t="n">
        <f aca="false">5000+1041</f>
        <v>6041</v>
      </c>
    </row>
    <row r="7" customFormat="false" ht="12.75" hidden="false" customHeight="false" outlineLevel="0" collapsed="false">
      <c r="A7" s="0" t="s">
        <v>9</v>
      </c>
      <c r="B7" s="0" t="s">
        <v>10</v>
      </c>
      <c r="D7" s="2" t="n">
        <f aca="false">10000+10000+5000+5000+12000+371+865</f>
        <v>43236</v>
      </c>
      <c r="E7" s="2" t="n">
        <f aca="false">1452</f>
        <v>1452</v>
      </c>
      <c r="F7" s="2"/>
    </row>
    <row r="8" customFormat="false" ht="12.75" hidden="false" customHeight="false" outlineLevel="0" collapsed="false">
      <c r="A8" s="0" t="s">
        <v>11</v>
      </c>
      <c r="B8" s="0" t="s">
        <v>10</v>
      </c>
      <c r="D8" s="2"/>
      <c r="E8" s="2" t="n">
        <v>541</v>
      </c>
      <c r="F8" s="2"/>
    </row>
    <row r="9" customFormat="false" ht="12.75" hidden="false" customHeight="false" outlineLevel="0" collapsed="false">
      <c r="A9" s="0" t="s">
        <v>12</v>
      </c>
      <c r="B9" s="0" t="s">
        <v>13</v>
      </c>
      <c r="D9" s="2" t="n">
        <f aca="false">20000</f>
        <v>20000</v>
      </c>
      <c r="E9" s="2" t="n">
        <f aca="false">10000</f>
        <v>10000</v>
      </c>
      <c r="F9" s="2"/>
    </row>
    <row r="10" customFormat="false" ht="12.75" hidden="false" customHeight="false" outlineLevel="0" collapsed="false">
      <c r="A10" s="0" t="s">
        <v>14</v>
      </c>
      <c r="B10" s="0" t="s">
        <v>15</v>
      </c>
      <c r="D10" s="2" t="n">
        <f aca="false">711+10138+6500+10000</f>
        <v>27349</v>
      </c>
      <c r="E10" s="2" t="n">
        <v>3748</v>
      </c>
      <c r="F10" s="2"/>
    </row>
    <row r="11" customFormat="false" ht="12.75" hidden="false" customHeight="false" outlineLevel="0" collapsed="false">
      <c r="A11" s="0" t="s">
        <v>9</v>
      </c>
      <c r="B11" s="0" t="s">
        <v>16</v>
      </c>
      <c r="D11" s="2" t="n">
        <v>7057</v>
      </c>
      <c r="E11" s="2"/>
      <c r="F11" s="2"/>
    </row>
    <row r="12" customFormat="false" ht="12.75" hidden="false" customHeight="false" outlineLevel="0" collapsed="false">
      <c r="A12" s="0" t="s">
        <v>6</v>
      </c>
      <c r="B12" s="0" t="s">
        <v>17</v>
      </c>
      <c r="D12" s="2" t="n">
        <f aca="false">5000+1733+347</f>
        <v>7080</v>
      </c>
      <c r="E12" s="2"/>
      <c r="F12" s="2" t="n">
        <f aca="false">5000+4551</f>
        <v>9551</v>
      </c>
    </row>
    <row r="13" customFormat="false" ht="12.75" hidden="false" customHeight="false" outlineLevel="0" collapsed="false">
      <c r="A13" s="0" t="s">
        <v>8</v>
      </c>
      <c r="B13" s="0" t="s">
        <v>17</v>
      </c>
      <c r="D13" s="2"/>
      <c r="E13" s="2"/>
      <c r="F13" s="2" t="n">
        <f aca="false">5000+3884</f>
        <v>8884</v>
      </c>
    </row>
    <row r="14" customFormat="false" ht="12.75" hidden="false" customHeight="false" outlineLevel="0" collapsed="false">
      <c r="A14" s="0" t="s">
        <v>18</v>
      </c>
      <c r="B14" s="0" t="s">
        <v>19</v>
      </c>
      <c r="D14" s="2"/>
      <c r="E14" s="2" t="n">
        <v>4275</v>
      </c>
      <c r="F14" s="2"/>
    </row>
    <row r="15" customFormat="false" ht="12.75" hidden="false" customHeight="false" outlineLevel="0" collapsed="false">
      <c r="A15" s="0" t="s">
        <v>18</v>
      </c>
      <c r="B15" s="0" t="s">
        <v>20</v>
      </c>
      <c r="D15" s="2" t="n">
        <v>9300</v>
      </c>
      <c r="E15" s="2" t="n">
        <f aca="false">1054+2036+7079</f>
        <v>10169</v>
      </c>
      <c r="F15" s="2"/>
    </row>
    <row r="16" customFormat="false" ht="12.75" hidden="false" customHeight="false" outlineLevel="0" collapsed="false">
      <c r="A16" s="0" t="s">
        <v>18</v>
      </c>
      <c r="B16" s="0" t="s">
        <v>21</v>
      </c>
      <c r="D16" s="2" t="n">
        <f aca="false">2421+135</f>
        <v>2556</v>
      </c>
      <c r="E16" s="2"/>
      <c r="F16" s="2"/>
    </row>
    <row r="17" customFormat="false" ht="12.75" hidden="false" customHeight="false" outlineLevel="0" collapsed="false">
      <c r="A17" s="0" t="s">
        <v>6</v>
      </c>
      <c r="B17" s="0" t="s">
        <v>22</v>
      </c>
      <c r="D17" s="2" t="n">
        <f aca="false">1310+5500</f>
        <v>6810</v>
      </c>
      <c r="E17" s="2" t="n">
        <f aca="false">1178</f>
        <v>1178</v>
      </c>
      <c r="F17" s="2" t="n">
        <f aca="false">7000</f>
        <v>7000</v>
      </c>
    </row>
    <row r="18" customFormat="false" ht="12.75" hidden="false" customHeight="false" outlineLevel="0" collapsed="false">
      <c r="A18" s="0" t="s">
        <v>12</v>
      </c>
      <c r="B18" s="0" t="s">
        <v>23</v>
      </c>
      <c r="D18" s="2"/>
      <c r="E18" s="2"/>
      <c r="F18" s="2" t="n">
        <v>10000</v>
      </c>
    </row>
    <row r="19" customFormat="false" ht="12.75" hidden="false" customHeight="false" outlineLevel="0" collapsed="false">
      <c r="A19" s="0" t="s">
        <v>12</v>
      </c>
      <c r="B19" s="0" t="s">
        <v>24</v>
      </c>
      <c r="D19" s="2" t="n">
        <v>180</v>
      </c>
      <c r="E19" s="2"/>
      <c r="F19" s="2"/>
    </row>
    <row r="20" customFormat="false" ht="12.75" hidden="false" customHeight="false" outlineLevel="0" collapsed="false">
      <c r="A20" s="0" t="s">
        <v>14</v>
      </c>
      <c r="B20" s="0" t="s">
        <v>25</v>
      </c>
      <c r="D20" s="2" t="n">
        <v>3000</v>
      </c>
      <c r="E20" s="2" t="n">
        <v>936</v>
      </c>
      <c r="F20" s="2"/>
    </row>
    <row r="21" customFormat="false" ht="12.75" hidden="false" customHeight="false" outlineLevel="0" collapsed="false">
      <c r="A21" s="0" t="s">
        <v>12</v>
      </c>
      <c r="B21" s="0" t="s">
        <v>26</v>
      </c>
      <c r="D21" s="2" t="n">
        <f aca="false">20000+515+200</f>
        <v>20715</v>
      </c>
      <c r="E21" s="2"/>
      <c r="F21" s="2" t="n">
        <v>6325</v>
      </c>
    </row>
    <row r="22" customFormat="false" ht="12.75" hidden="false" customHeight="false" outlineLevel="0" collapsed="false">
      <c r="A22" s="0" t="s">
        <v>27</v>
      </c>
      <c r="B22" s="0" t="s">
        <v>28</v>
      </c>
      <c r="D22" s="2" t="n">
        <f aca="false">320+10000+10000+795+19872</f>
        <v>40987</v>
      </c>
      <c r="E22" s="2" t="n">
        <f aca="false">382+695+5771</f>
        <v>6848</v>
      </c>
      <c r="F22" s="2" t="n">
        <f aca="false">500+3302</f>
        <v>3802</v>
      </c>
    </row>
    <row r="23" customFormat="false" ht="12.75" hidden="false" customHeight="false" outlineLevel="0" collapsed="false">
      <c r="A23" s="0" t="s">
        <v>27</v>
      </c>
      <c r="B23" s="0" t="s">
        <v>29</v>
      </c>
      <c r="D23" s="2" t="n">
        <f aca="false">5000+5000+5000+4240+5000</f>
        <v>24240</v>
      </c>
      <c r="E23" s="2" t="n">
        <v>1060</v>
      </c>
      <c r="F23" s="2" t="n">
        <f aca="false">5000+5000+5000+2472+2000+5000+5000+5000+5000</f>
        <v>39472</v>
      </c>
    </row>
    <row r="24" customFormat="false" ht="12.75" hidden="false" customHeight="false" outlineLevel="0" collapsed="false">
      <c r="A24" s="0" t="s">
        <v>30</v>
      </c>
      <c r="B24" s="0" t="s">
        <v>29</v>
      </c>
      <c r="D24" s="2" t="n">
        <v>3300</v>
      </c>
      <c r="E24" s="2"/>
      <c r="F24" s="2" t="n">
        <v>5589</v>
      </c>
    </row>
    <row r="25" customFormat="false" ht="12.75" hidden="false" customHeight="false" outlineLevel="0" collapsed="false">
      <c r="A25" s="0" t="s">
        <v>9</v>
      </c>
      <c r="B25" s="0" t="s">
        <v>31</v>
      </c>
      <c r="D25" s="2" t="n">
        <f aca="false">2500+5000+2162+15035</f>
        <v>24697</v>
      </c>
      <c r="E25" s="2" t="n">
        <f aca="false">770</f>
        <v>770</v>
      </c>
      <c r="F25" s="2"/>
    </row>
    <row r="26" customFormat="false" ht="12.75" hidden="false" customHeight="false" outlineLevel="0" collapsed="false">
      <c r="A26" s="0" t="s">
        <v>12</v>
      </c>
      <c r="B26" s="0" t="s">
        <v>32</v>
      </c>
      <c r="D26" s="2" t="n">
        <f aca="false">4500+20000+10000+8608+1392+1055</f>
        <v>45555</v>
      </c>
      <c r="E26" s="2" t="n">
        <f aca="false">332</f>
        <v>332</v>
      </c>
      <c r="F26" s="2" t="n">
        <v>3338</v>
      </c>
    </row>
    <row r="27" customFormat="false" ht="12.75" hidden="false" customHeight="false" outlineLevel="0" collapsed="false">
      <c r="A27" s="0" t="s">
        <v>33</v>
      </c>
      <c r="B27" s="0" t="s">
        <v>32</v>
      </c>
      <c r="D27" s="2"/>
      <c r="E27" s="2" t="n">
        <v>1906</v>
      </c>
      <c r="F27" s="2"/>
    </row>
    <row r="28" customFormat="false" ht="12.75" hidden="false" customHeight="false" outlineLevel="0" collapsed="false">
      <c r="A28" s="0" t="s">
        <v>6</v>
      </c>
      <c r="B28" s="0" t="s">
        <v>34</v>
      </c>
      <c r="D28" s="2" t="n">
        <f aca="false">5000+5000+2400</f>
        <v>12400</v>
      </c>
      <c r="E28" s="2"/>
      <c r="F28" s="2"/>
    </row>
    <row r="29" customFormat="false" ht="12.75" hidden="false" customHeight="false" outlineLevel="0" collapsed="false">
      <c r="A29" s="0" t="s">
        <v>9</v>
      </c>
      <c r="B29" s="0" t="s">
        <v>35</v>
      </c>
      <c r="D29" s="3" t="n">
        <f aca="false">17500</f>
        <v>17500</v>
      </c>
      <c r="E29" s="3" t="n">
        <f aca="false">1584+5101+319+620+194</f>
        <v>7818</v>
      </c>
      <c r="F29" s="3"/>
    </row>
    <row r="30" customFormat="false" ht="12.75" hidden="false" customHeight="false" outlineLevel="0" collapsed="false">
      <c r="D30" s="2"/>
      <c r="E30" s="2"/>
      <c r="F30" s="2"/>
    </row>
    <row r="31" customFormat="false" ht="13.5" hidden="false" customHeight="false" outlineLevel="0" collapsed="false">
      <c r="D31" s="4" t="n">
        <f aca="false">SUM(D5:D29)</f>
        <v>344007</v>
      </c>
      <c r="E31" s="4" t="n">
        <f aca="false">SUM(E5:E29)</f>
        <v>53342</v>
      </c>
      <c r="F31" s="4" t="n">
        <f aca="false">SUM(F5:F29)</f>
        <v>100002</v>
      </c>
      <c r="H31" s="5" t="n">
        <f aca="false">SUM(D31:G31)</f>
        <v>497351</v>
      </c>
    </row>
    <row r="32" customFormat="false" ht="13.5" hidden="false" customHeight="false" outlineLevel="0" collapsed="false">
      <c r="D32" s="2"/>
      <c r="E32" s="2"/>
      <c r="F32" s="2"/>
    </row>
    <row r="33" customFormat="false" ht="12.75" hidden="false" customHeight="false" outlineLevel="0" collapsed="false">
      <c r="D33" s="2"/>
      <c r="E33" s="2"/>
      <c r="F33" s="2"/>
    </row>
    <row r="34" customFormat="false" ht="12.75" hidden="false" customHeight="false" outlineLevel="0" collapsed="false">
      <c r="D34" s="2"/>
      <c r="E34" s="2"/>
      <c r="F34" s="2"/>
    </row>
    <row r="35" customFormat="false" ht="12.75" hidden="false" customHeight="false" outlineLevel="0" collapsed="false">
      <c r="A35" s="1" t="s">
        <v>36</v>
      </c>
      <c r="D35" s="2"/>
      <c r="E35" s="2"/>
      <c r="F35" s="2"/>
    </row>
    <row r="36" customFormat="false" ht="12.75" hidden="false" customHeight="false" outlineLevel="0" collapsed="false">
      <c r="A36" s="0" t="s">
        <v>37</v>
      </c>
      <c r="B36" s="0" t="s">
        <v>7</v>
      </c>
      <c r="D36" s="2"/>
      <c r="E36" s="2" t="n">
        <f aca="false">10000+10000+5188</f>
        <v>25188</v>
      </c>
      <c r="F36" s="2" t="n">
        <v>3909</v>
      </c>
    </row>
    <row r="37" customFormat="false" ht="12.75" hidden="false" customHeight="false" outlineLevel="0" collapsed="false">
      <c r="A37" s="0" t="s">
        <v>37</v>
      </c>
      <c r="B37" s="0" t="s">
        <v>38</v>
      </c>
      <c r="D37" s="2" t="n">
        <v>357</v>
      </c>
      <c r="E37" s="2"/>
      <c r="F37" s="2" t="s">
        <v>37</v>
      </c>
    </row>
    <row r="38" customFormat="false" ht="12.75" hidden="false" customHeight="false" outlineLevel="0" collapsed="false">
      <c r="B38" s="0" t="s">
        <v>39</v>
      </c>
      <c r="D38" s="2" t="n">
        <v>320</v>
      </c>
      <c r="E38" s="2"/>
      <c r="F38" s="2"/>
    </row>
    <row r="39" customFormat="false" ht="12.75" hidden="false" customHeight="false" outlineLevel="0" collapsed="false">
      <c r="B39" s="0" t="s">
        <v>10</v>
      </c>
      <c r="D39" s="2" t="n">
        <f aca="false">10000+4303</f>
        <v>14303</v>
      </c>
      <c r="E39" s="2" t="n">
        <f aca="false">121+12000</f>
        <v>12121</v>
      </c>
      <c r="F39" s="2"/>
    </row>
    <row r="40" customFormat="false" ht="12.75" hidden="false" customHeight="false" outlineLevel="0" collapsed="false">
      <c r="B40" s="0" t="s">
        <v>13</v>
      </c>
      <c r="D40" s="2"/>
      <c r="E40" s="2"/>
      <c r="F40" s="2" t="n">
        <v>10994</v>
      </c>
    </row>
    <row r="41" customFormat="false" ht="12.75" hidden="false" customHeight="false" outlineLevel="0" collapsed="false">
      <c r="B41" s="0" t="s">
        <v>40</v>
      </c>
      <c r="D41" s="2"/>
      <c r="E41" s="2"/>
      <c r="F41" s="2" t="n">
        <v>49241</v>
      </c>
    </row>
    <row r="42" customFormat="false" ht="12.75" hidden="false" customHeight="false" outlineLevel="0" collapsed="false">
      <c r="B42" s="0" t="s">
        <v>17</v>
      </c>
      <c r="D42" s="2"/>
      <c r="E42" s="2" t="n">
        <v>1986</v>
      </c>
      <c r="F42" s="2" t="n">
        <f aca="false">6000+6641+2672</f>
        <v>15313</v>
      </c>
    </row>
    <row r="43" customFormat="false" ht="12.75" hidden="false" customHeight="false" outlineLevel="0" collapsed="false">
      <c r="B43" s="0" t="s">
        <v>22</v>
      </c>
      <c r="D43" s="2" t="n">
        <v>5000</v>
      </c>
      <c r="E43" s="2"/>
      <c r="F43" s="2"/>
    </row>
    <row r="44" customFormat="false" ht="12.75" hidden="false" customHeight="false" outlineLevel="0" collapsed="false">
      <c r="B44" s="0" t="s">
        <v>25</v>
      </c>
      <c r="D44" s="2"/>
      <c r="E44" s="2"/>
      <c r="F44" s="2" t="n">
        <v>30257</v>
      </c>
    </row>
    <row r="45" customFormat="false" ht="12.75" hidden="false" customHeight="false" outlineLevel="0" collapsed="false">
      <c r="B45" s="0" t="s">
        <v>26</v>
      </c>
      <c r="D45" s="2"/>
      <c r="E45" s="2" t="n">
        <f aca="false">3185+515</f>
        <v>3700</v>
      </c>
      <c r="F45" s="2"/>
    </row>
    <row r="46" customFormat="false" ht="12.75" hidden="false" customHeight="false" outlineLevel="0" collapsed="false">
      <c r="A46" s="0" t="s">
        <v>37</v>
      </c>
      <c r="B46" s="0" t="s">
        <v>41</v>
      </c>
      <c r="D46" s="2"/>
      <c r="E46" s="2" t="n">
        <v>2162</v>
      </c>
      <c r="F46" s="2"/>
    </row>
    <row r="47" customFormat="false" ht="12.75" hidden="false" customHeight="false" outlineLevel="0" collapsed="false">
      <c r="B47" s="0" t="s">
        <v>28</v>
      </c>
      <c r="D47" s="2" t="n">
        <f aca="false">10000+12903+9419+5000+2500+10000+9250</f>
        <v>59072</v>
      </c>
      <c r="E47" s="2" t="n">
        <f aca="false">6200+200+1000</f>
        <v>7400</v>
      </c>
      <c r="F47" s="2" t="n">
        <f aca="false">6264+3142+2152</f>
        <v>11558</v>
      </c>
    </row>
    <row r="48" customFormat="false" ht="12.75" hidden="false" customHeight="false" outlineLevel="0" collapsed="false">
      <c r="B48" s="0" t="s">
        <v>29</v>
      </c>
      <c r="D48" s="2" t="n">
        <f aca="false">20000+3000+611+1300</f>
        <v>24911</v>
      </c>
      <c r="E48" s="2"/>
      <c r="F48" s="2" t="n">
        <v>6500</v>
      </c>
    </row>
    <row r="49" customFormat="false" ht="12.75" hidden="false" customHeight="false" outlineLevel="0" collapsed="false">
      <c r="B49" s="0" t="s">
        <v>31</v>
      </c>
      <c r="D49" s="2"/>
      <c r="E49" s="2"/>
      <c r="F49" s="2" t="n">
        <v>10000</v>
      </c>
    </row>
    <row r="50" customFormat="false" ht="12.75" hidden="false" customHeight="false" outlineLevel="0" collapsed="false">
      <c r="B50" s="0" t="s">
        <v>32</v>
      </c>
      <c r="D50" s="2" t="n">
        <f aca="false">10000+5000+10000+2300+7000+149</f>
        <v>34449</v>
      </c>
      <c r="E50" s="2" t="n">
        <f aca="false">2000+20000</f>
        <v>22000</v>
      </c>
      <c r="F50" s="2" t="n">
        <v>14000</v>
      </c>
    </row>
    <row r="51" customFormat="false" ht="12.75" hidden="false" customHeight="false" outlineLevel="0" collapsed="false">
      <c r="B51" s="0" t="s">
        <v>34</v>
      </c>
      <c r="D51" s="3" t="n">
        <f aca="false">10000+4000+5000</f>
        <v>19000</v>
      </c>
      <c r="E51" s="3" t="n">
        <f aca="false">10000+1265+641</f>
        <v>11906</v>
      </c>
      <c r="F51" s="3" t="n">
        <f aca="false">13498+6300</f>
        <v>19798</v>
      </c>
    </row>
    <row r="52" customFormat="false" ht="12.75" hidden="false" customHeight="false" outlineLevel="0" collapsed="false">
      <c r="D52" s="2"/>
      <c r="E52" s="2"/>
      <c r="F52" s="2"/>
    </row>
    <row r="53" customFormat="false" ht="13.5" hidden="false" customHeight="false" outlineLevel="0" collapsed="false">
      <c r="D53" s="4" t="n">
        <f aca="false">SUM(D36:D51)</f>
        <v>157412</v>
      </c>
      <c r="E53" s="4" t="n">
        <f aca="false">SUM(E36:E51)</f>
        <v>86463</v>
      </c>
      <c r="F53" s="4" t="n">
        <f aca="false">SUM(F36:F51)</f>
        <v>171570</v>
      </c>
      <c r="H53" s="6" t="n">
        <f aca="false">SUM(D53:G53)</f>
        <v>415445</v>
      </c>
    </row>
    <row r="54" customFormat="false" ht="13.5" hidden="false" customHeight="false" outlineLevel="0" collapsed="false">
      <c r="D54" s="2"/>
      <c r="E54" s="2"/>
      <c r="F54" s="2"/>
    </row>
    <row r="55" customFormat="false" ht="13.5" hidden="false" customHeight="false" outlineLevel="0" collapsed="false">
      <c r="D55" s="2"/>
      <c r="E55" s="2"/>
      <c r="F55" s="2"/>
      <c r="H55" s="7" t="n">
        <f aca="false">SUM(H31:H53)</f>
        <v>912796</v>
      </c>
    </row>
    <row r="56" customFormat="false" ht="13.5" hidden="false" customHeight="false" outlineLevel="0" collapsed="false">
      <c r="D56" s="2"/>
      <c r="E56" s="2"/>
      <c r="F56" s="2"/>
    </row>
    <row r="57" customFormat="false" ht="12.75" hidden="false" customHeight="false" outlineLevel="0" collapsed="false">
      <c r="D57" s="2"/>
      <c r="E57" s="2"/>
      <c r="F57" s="2"/>
    </row>
    <row r="58" customFormat="false" ht="12.75" hidden="false" customHeight="false" outlineLevel="0" collapsed="false">
      <c r="E58" s="2"/>
      <c r="F58" s="2"/>
    </row>
    <row r="59" customFormat="false" ht="12.75" hidden="false" customHeight="false" outlineLevel="0" collapsed="false">
      <c r="E59" s="2"/>
      <c r="F59" s="2"/>
    </row>
    <row r="60" customFormat="false" ht="12.75" hidden="false" customHeight="false" outlineLevel="0" collapsed="false">
      <c r="E60" s="2"/>
      <c r="F60" s="2"/>
    </row>
    <row r="61" customFormat="false" ht="12.75" hidden="false" customHeight="false" outlineLevel="0" collapsed="false">
      <c r="E61" s="2"/>
      <c r="F61" s="2"/>
    </row>
    <row r="62" customFormat="false" ht="12.75" hidden="false" customHeight="false" outlineLevel="0" collapsed="false">
      <c r="F62" s="2"/>
    </row>
    <row r="63" customFormat="false" ht="12.75" hidden="false" customHeight="false" outlineLevel="0" collapsed="false">
      <c r="F63" s="2"/>
    </row>
    <row r="64" customFormat="false" ht="12.75" hidden="false" customHeight="false" outlineLevel="0" collapsed="false">
      <c r="F64" s="2"/>
    </row>
    <row r="65" customFormat="false" ht="12.75" hidden="false" customHeight="false" outlineLevel="0" collapsed="false">
      <c r="F65" s="2"/>
    </row>
    <row r="66" customFormat="false" ht="12.75" hidden="false" customHeight="false" outlineLevel="0" collapsed="false">
      <c r="F66" s="2"/>
    </row>
    <row r="67" customFormat="false" ht="12.75" hidden="false" customHeight="false" outlineLevel="0" collapsed="false">
      <c r="F6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2001-10-12T18:48:02Z</dcterms:created>
  <dc:creator>kkelly</dc:creator>
  <dc:description/>
  <dc:language>en-US</dc:language>
  <cp:lastModifiedBy>kkelly</cp:lastModifiedBy>
  <dcterms:modified xsi:type="dcterms:W3CDTF">2001-10-12T21:47:56Z</dcterms:modified>
  <cp:revision>0</cp:revision>
  <dc:subject/>
  <dc:title/>
</cp:coreProperties>
</file>