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b 2002" sheetId="1" state="visible" r:id="rId3"/>
    <sheet name="Mar 2002" sheetId="2" state="visible" r:id="rId4"/>
    <sheet name="Apr 2002" sheetId="3" state="visible" r:id="rId5"/>
    <sheet name="Summary" sheetId="4" state="visible" r:id="rId6"/>
  </sheets>
  <definedNames>
    <definedName function="false" hidden="false" localSheetId="1" name="_xlnm.Print_Area" vbProcedure="false">'Mar 2002'!$A$1:$J$53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14</xdr:colOff>
                <xdr:row>13</xdr:row>
                <xdr:rowOff>2</xdr:rowOff>
              </xdr:from>
              <xdr:to>
                <xdr:col>5</xdr:col>
                <xdr:colOff>21</xdr:colOff>
                <xdr:row>21</xdr:row>
                <xdr:rowOff>2</xdr:rowOff>
              </xdr:to>
            </anchor>
          </commentPr>
        </mc:Choice>
        <mc:Fallback/>
      </mc:AlternateContent>
    </comment>
    <comment ref="C1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Due to confusion between between ENA, Reliant, and Tallahassee, the swing gas for Sat and Sun, Feb 9th, &amp; 10th, did not flow.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14</xdr:row>
                <xdr:rowOff>7</xdr:rowOff>
              </xdr:from>
              <xdr:to>
                <xdr:col>5</xdr:col>
                <xdr:colOff>23</xdr:colOff>
                <xdr:row>22</xdr:row>
                <xdr:rowOff>7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3/11/02  9:00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26</xdr:row>
                <xdr:rowOff>7</xdr:rowOff>
              </xdr:from>
              <xdr:to>
                <xdr:col>5</xdr:col>
                <xdr:colOff>23</xdr:colOff>
                <xdr:row>31</xdr:row>
                <xdr:rowOff>8</xdr:rowOff>
              </xdr:to>
            </anchor>
          </commentPr>
        </mc:Choice>
        <mc:Fallback/>
      </mc:AlternateContent>
    </comment>
    <comment ref="C2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3/12/02  8:55 AM.  Jim Taylor is out today.  Spoke to Mallory, told her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27</xdr:row>
                <xdr:rowOff>7</xdr:rowOff>
              </xdr:from>
              <xdr:to>
                <xdr:col>5</xdr:col>
                <xdr:colOff>23</xdr:colOff>
                <xdr:row>32</xdr:row>
                <xdr:rowOff>8</xdr:rowOff>
              </xdr:to>
            </anchor>
          </commentPr>
        </mc:Choice>
        <mc:Fallback/>
      </mc:AlternateContent>
    </comment>
    <comment ref="C3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3/13/02  8:50 AM.  Told Jim Taylor that we would not need the gas for tomorrow.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28</xdr:row>
                <xdr:rowOff>7</xdr:rowOff>
              </xdr:from>
              <xdr:to>
                <xdr:col>5</xdr:col>
                <xdr:colOff>23</xdr:colOff>
                <xdr:row>33</xdr:row>
                <xdr:rowOff>8</xdr:rowOff>
              </xdr:to>
            </anchor>
          </commentPr>
        </mc:Choice>
        <mc:Fallback/>
      </mc:AlternateContent>
    </comment>
    <comment ref="C3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3/14/02  8:35 AM.  Told Malory that we would not need the gas for tomorrow.  Jim Taylor is out.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29</xdr:row>
                <xdr:rowOff>7</xdr:rowOff>
              </xdr:from>
              <xdr:to>
                <xdr:col>5</xdr:col>
                <xdr:colOff>23</xdr:colOff>
                <xdr:row>34</xdr:row>
                <xdr:rowOff>8</xdr:rowOff>
              </xdr:to>
            </anchor>
          </commentPr>
        </mc:Choice>
        <mc:Fallback/>
      </mc:AlternateContent>
    </comment>
    <comment ref="C3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30</xdr:row>
                <xdr:rowOff>7</xdr:rowOff>
              </xdr:from>
              <xdr:to>
                <xdr:col>4</xdr:col>
                <xdr:colOff>-27</xdr:colOff>
                <xdr:row>34</xdr:row>
                <xdr:rowOff>13</xdr:rowOff>
              </xdr:to>
            </anchor>
          </commentPr>
        </mc:Choice>
        <mc:Fallback/>
      </mc:AlternateContent>
    </comment>
    <comment ref="C33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31</xdr:row>
                <xdr:rowOff>7</xdr:rowOff>
              </xdr:from>
              <xdr:to>
                <xdr:col>4</xdr:col>
                <xdr:colOff>-27</xdr:colOff>
                <xdr:row>35</xdr:row>
                <xdr:rowOff>13</xdr:rowOff>
              </xdr:to>
            </anchor>
          </commentPr>
        </mc:Choice>
        <mc:Fallback/>
      </mc:AlternateContent>
    </comment>
    <comment ref="C3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3/18/02  Per Christina - no gas needed for the weekend.  She left Malory a voicemail.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4</xdr:colOff>
                <xdr:row>32</xdr:row>
                <xdr:rowOff>7</xdr:rowOff>
              </xdr:from>
              <xdr:to>
                <xdr:col>4</xdr:col>
                <xdr:colOff>-27</xdr:colOff>
                <xdr:row>36</xdr:row>
                <xdr:rowOff>13</xdr:rowOff>
              </xdr:to>
            </anchor>
          </commentPr>
        </mc:Choice>
        <mc:Fallback/>
      </mc:AlternateContent>
    </comment>
    <comment ref="C38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3/21/02 Jim Taylor was out, purchased gas from Malory at 8:39 AM.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36</xdr:row>
                <xdr:rowOff>7</xdr:rowOff>
              </xdr:from>
              <xdr:to>
                <xdr:col>5</xdr:col>
                <xdr:colOff>32</xdr:colOff>
                <xdr:row>42</xdr:row>
                <xdr:rowOff>7</xdr:rowOff>
              </xdr:to>
            </anchor>
          </commentPr>
        </mc:Choice>
        <mc:Fallback/>
      </mc:AlternateContent>
    </comment>
    <comment ref="C39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37</xdr:row>
                <xdr:rowOff>7</xdr:rowOff>
              </xdr:from>
              <xdr:to>
                <xdr:col>5</xdr:col>
                <xdr:colOff>26</xdr:colOff>
                <xdr:row>42</xdr:row>
                <xdr:rowOff>12</xdr:rowOff>
              </xdr:to>
            </anchor>
          </commentPr>
        </mc:Choice>
        <mc:Fallback/>
      </mc:AlternateContent>
    </comment>
    <comment ref="C40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38</xdr:row>
                <xdr:rowOff>7</xdr:rowOff>
              </xdr:from>
              <xdr:to>
                <xdr:col>5</xdr:col>
                <xdr:colOff>26</xdr:colOff>
                <xdr:row>43</xdr:row>
                <xdr:rowOff>12</xdr:rowOff>
              </xdr:to>
            </anchor>
          </commentPr>
        </mc:Choice>
        <mc:Fallback/>
      </mc:AlternateContent>
    </comment>
    <comment ref="C4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3/22/02 8:35am told Jim Taylor that we would not take the gas for the weekend.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39</xdr:row>
                <xdr:rowOff>7</xdr:rowOff>
              </xdr:from>
              <xdr:to>
                <xdr:col>5</xdr:col>
                <xdr:colOff>26</xdr:colOff>
                <xdr:row>44</xdr:row>
                <xdr:rowOff>12</xdr:rowOff>
              </xdr:to>
            </anchor>
          </commentPr>
        </mc:Choice>
        <mc:Fallback/>
      </mc:AlternateContent>
    </comment>
    <comment ref="C44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8:40 am 3/27/02 told Jim that Tallahassee did not need the gas for the weekend.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42</xdr:row>
                <xdr:rowOff>7</xdr:rowOff>
              </xdr:from>
              <xdr:to>
                <xdr:col>5</xdr:col>
                <xdr:colOff>25</xdr:colOff>
                <xdr:row>49</xdr:row>
                <xdr:rowOff>2</xdr:rowOff>
              </xdr:to>
            </anchor>
          </commentPr>
        </mc:Choice>
        <mc:Fallback/>
      </mc:AlternateContent>
    </comment>
    <comment ref="C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43</xdr:row>
                <xdr:rowOff>7</xdr:rowOff>
              </xdr:from>
              <xdr:to>
                <xdr:col>6</xdr:col>
                <xdr:colOff>38</xdr:colOff>
                <xdr:row>49</xdr:row>
                <xdr:rowOff>11</xdr:rowOff>
              </xdr:to>
            </anchor>
          </commentPr>
        </mc:Choice>
        <mc:Fallback/>
      </mc:AlternateContent>
    </comment>
    <comment ref="C4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44</xdr:row>
                <xdr:rowOff>7</xdr:rowOff>
              </xdr:from>
              <xdr:to>
                <xdr:col>6</xdr:col>
                <xdr:colOff>38</xdr:colOff>
                <xdr:row>50</xdr:row>
                <xdr:rowOff>11</xdr:rowOff>
              </xdr:to>
            </anchor>
          </commentPr>
        </mc:Choice>
        <mc:Fallback/>
      </mc:AlternateContent>
    </comment>
    <comment ref="C4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9:00 AM  3/28/02 told Jim we didn't need the gas for the rest of March.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45</xdr:row>
                <xdr:rowOff>7</xdr:rowOff>
              </xdr:from>
              <xdr:to>
                <xdr:col>6</xdr:col>
                <xdr:colOff>38</xdr:colOff>
                <xdr:row>51</xdr:row>
                <xdr:rowOff>11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17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 didn't call for this gas until 9:20 AM so Jim showed me a fixed price for the gas.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16</xdr:colOff>
                <xdr:row>15</xdr:row>
                <xdr:rowOff>7</xdr:rowOff>
              </xdr:from>
              <xdr:to>
                <xdr:col>6</xdr:col>
                <xdr:colOff>34</xdr:colOff>
                <xdr:row>23</xdr:row>
                <xdr:rowOff>3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<sst xmlns="http://schemas.openxmlformats.org/spreadsheetml/2006/main" count="270" uniqueCount="75">
  <si>
    <t xml:space="preserve">ENA Purchases from Reliant - February 2002</t>
  </si>
  <si>
    <t xml:space="preserve">For deliveries on FGT Zone 2 &amp; 3</t>
  </si>
  <si>
    <t xml:space="preserve">ENA Trader</t>
  </si>
  <si>
    <t xml:space="preserve">Chris Germany  713-853-4743     chris.germany@enron.com</t>
  </si>
  <si>
    <t xml:space="preserve">Backup ENA Trader</t>
  </si>
  <si>
    <t xml:space="preserve">Robin Barbe  713-853-7177  robin.barbe@enron.com</t>
  </si>
  <si>
    <t xml:space="preserve">ENA Scheduler</t>
  </si>
  <si>
    <t xml:space="preserve">Christina Sanchez 713-345-7791  christina.sanchez@enron.com</t>
  </si>
  <si>
    <t xml:space="preserve">Reliant Trader</t>
  </si>
  <si>
    <t xml:space="preserve">Jim Taylor  713-207-1482  JJTaylor@reliant.com</t>
  </si>
  <si>
    <t xml:space="preserve">Reliant Credit</t>
  </si>
  <si>
    <t xml:space="preserve">Pete Torres  713-207-1471  ptorres@reliant.com</t>
  </si>
  <si>
    <t xml:space="preserve">Reliant Contracts</t>
  </si>
  <si>
    <t xml:space="preserve">Shawn Kirkpatrick  713-207-6569  Skirkpatrick@reliant.com</t>
  </si>
  <si>
    <t xml:space="preserve">Date</t>
  </si>
  <si>
    <t xml:space="preserve">Volume</t>
  </si>
  <si>
    <t xml:space="preserve">Price Calc</t>
  </si>
  <si>
    <t xml:space="preserve">GD Post</t>
  </si>
  <si>
    <t xml:space="preserve">Price</t>
  </si>
  <si>
    <t xml:space="preserve">Total</t>
  </si>
  <si>
    <t xml:space="preserve">Prepayments</t>
  </si>
  <si>
    <t xml:space="preserve">Balance</t>
  </si>
  <si>
    <t xml:space="preserve">Wed</t>
  </si>
  <si>
    <t xml:space="preserve">Thu</t>
  </si>
  <si>
    <t xml:space="preserve">FGT Z2 GD + .05</t>
  </si>
  <si>
    <t xml:space="preserve">Fri</t>
  </si>
  <si>
    <t xml:space="preserve">Sat</t>
  </si>
  <si>
    <t xml:space="preserve">Sun</t>
  </si>
  <si>
    <t xml:space="preserve">Mon</t>
  </si>
  <si>
    <t xml:space="preserve">Tue</t>
  </si>
  <si>
    <t xml:space="preserve">FGT Z2 GD + .05 </t>
  </si>
  <si>
    <t xml:space="preserve">No activity</t>
  </si>
  <si>
    <t xml:space="preserve">FGT Z2 GD + .06 </t>
  </si>
  <si>
    <t xml:space="preserve">FGT Z2 GD + .06</t>
  </si>
  <si>
    <t xml:space="preserve">Sum</t>
  </si>
  <si>
    <t xml:space="preserve">Sitara Deal #1196673</t>
  </si>
  <si>
    <t xml:space="preserve">ENA Purchases from Reliant - March 2002</t>
  </si>
  <si>
    <t xml:space="preserve">Anny Page  713-207-5382  anny.page@reliant.com</t>
  </si>
  <si>
    <t xml:space="preserve">Reliant Settlements</t>
  </si>
  <si>
    <t xml:space="preserve">Tiffanie Wheeler  713-207-6790  Tiffanie.Wheeler@reliant.com</t>
  </si>
  <si>
    <t xml:space="preserve">Reliant RES Cash Group</t>
  </si>
  <si>
    <t xml:space="preserve">Melissa Garner  713-207-4385  Mgarner@reliant.com</t>
  </si>
  <si>
    <t xml:space="preserve">Shelley Deleon  713-207-5289  sdeleon@reliant.com</t>
  </si>
  <si>
    <t xml:space="preserve">Balance from February 2002</t>
  </si>
  <si>
    <t xml:space="preserve">FGT Z2 GD + .06 **</t>
  </si>
  <si>
    <t xml:space="preserve">Sitara deal #1199419</t>
  </si>
  <si>
    <t xml:space="preserve">**  Estimated Gas Daily Midpoint used for flow date indicated.</t>
  </si>
  <si>
    <t xml:space="preserve">ENA Purchases from Reliant - April 2002</t>
  </si>
  <si>
    <t xml:space="preserve">Balance from March 2002</t>
  </si>
  <si>
    <t xml:space="preserve">Fixed Price Zone 3</t>
  </si>
  <si>
    <t xml:space="preserve">N/A</t>
  </si>
  <si>
    <t xml:space="preserve">Sitara deal #1203186</t>
  </si>
  <si>
    <t xml:space="preserve">ENA Prepays to Reliant </t>
  </si>
  <si>
    <t xml:space="preserve">Prepayment</t>
  </si>
  <si>
    <t xml:space="preserve"> (Purchases)  </t>
  </si>
  <si>
    <t xml:space="preserve">Comments</t>
  </si>
  <si>
    <t xml:space="preserve">Total Prepays Feb 2002    </t>
  </si>
  <si>
    <t xml:space="preserve">Feb 2002 Swing Purchases</t>
  </si>
  <si>
    <t xml:space="preserve">Cash Balance on 2/28/02</t>
  </si>
  <si>
    <t xml:space="preserve">3/22/02 9:00AM  verfied payment with Melissa Garner</t>
  </si>
  <si>
    <t xml:space="preserve">To be applied to Prepayment for FGT and TRKL swing activity.  3/29/02  2:45 PM verfied payment with Melissa Garner</t>
  </si>
  <si>
    <t xml:space="preserve">To be applied to Apr 2002 Baseload Purchase on Trunkline.  3/29/02 2:45 PM verified payment with Melissa Garner</t>
  </si>
  <si>
    <t xml:space="preserve">To be applied to Apr 2002 Baseload Purchase on Florida.  3/29/02 2:45 PM verified payment with Melissa Garner.</t>
  </si>
  <si>
    <t xml:space="preserve">Total Prepays Mar 2002    </t>
  </si>
  <si>
    <t xml:space="preserve">Mar 2002 Swing Purchases</t>
  </si>
  <si>
    <t xml:space="preserve">Cash Balance on 3/31/02</t>
  </si>
  <si>
    <t xml:space="preserve">Total Prepays Apr 2002    </t>
  </si>
  <si>
    <t xml:space="preserve">Apr 2002 Baseload Purchase on Trunkline</t>
  </si>
  <si>
    <t xml:space="preserve">Sitara #1202698</t>
  </si>
  <si>
    <t xml:space="preserve">Apr 2002 Baseload Purchase on Florida</t>
  </si>
  <si>
    <t xml:space="preserve">Sitara #1203148</t>
  </si>
  <si>
    <t xml:space="preserve">Apr 2002 Swing Purchases </t>
  </si>
  <si>
    <t xml:space="preserve">Sitara #1203186</t>
  </si>
  <si>
    <t xml:space="preserve">Total Apr 2002 Purchases</t>
  </si>
  <si>
    <t xml:space="preserve">Current Cash Balance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</si>
</sst>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d\-mmm\-yy"/>
    <numFmt numFmtId="166" formatCode="_(* #,##0.00_);_(* \(#,##0.00\);_(* \-??_);_(@_)"/>
    <numFmt numFmtId="167" formatCode="_(* #,##0_);_(* \(#,##0\);_(* \-??_);_(@_)"/>
    <numFmt numFmtId="168" formatCode="_(\$* #,##0.00_);_(\$* \(#,##0.00\);_(\$* \-??_);_(@_)"/>
    <numFmt numFmtId="169" formatCode="_(\$* #,##0.0000_);_(\$* \(#,##0.0000\);_(\$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28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6" min="5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11" customFormat="false" ht="12.75" hidden="false" customHeight="false" outlineLevel="0" collapsed="false">
      <c r="B11" s="2" t="s">
        <v>14</v>
      </c>
      <c r="C11" s="2" t="s">
        <v>15</v>
      </c>
      <c r="D11" s="2" t="s">
        <v>16</v>
      </c>
      <c r="E11" s="2" t="s">
        <v>17</v>
      </c>
      <c r="F11" s="2" t="s">
        <v>18</v>
      </c>
      <c r="G11" s="2" t="s">
        <v>19</v>
      </c>
      <c r="H11" s="2"/>
      <c r="I11" s="2" t="s">
        <v>20</v>
      </c>
      <c r="J11" s="2" t="s">
        <v>21</v>
      </c>
    </row>
    <row r="12" customFormat="false" ht="12.75" hidden="false" customHeight="false" outlineLevel="0" collapsed="false">
      <c r="A12" s="0" t="s">
        <v>22</v>
      </c>
      <c r="B12" s="3" t="n">
        <v>37293</v>
      </c>
      <c r="C12" s="4" t="n">
        <v>0</v>
      </c>
      <c r="D12" s="5"/>
      <c r="E12" s="6" t="n">
        <v>0</v>
      </c>
      <c r="F12" s="6" t="n">
        <v>0</v>
      </c>
      <c r="G12" s="7" t="n">
        <f aca="false">C12*E12</f>
        <v>0</v>
      </c>
      <c r="H12" s="7"/>
      <c r="I12" s="7" t="n">
        <v>22500</v>
      </c>
      <c r="J12" s="7" t="n">
        <f aca="false">+I12-G12</f>
        <v>22500</v>
      </c>
    </row>
    <row r="13" customFormat="false" ht="12.75" hidden="false" customHeight="false" outlineLevel="0" collapsed="false">
      <c r="A13" s="0" t="s">
        <v>23</v>
      </c>
      <c r="B13" s="3" t="n">
        <f aca="false">+B12+1</f>
        <v>37294</v>
      </c>
      <c r="C13" s="4" t="n">
        <v>2000</v>
      </c>
      <c r="D13" s="5" t="s">
        <v>24</v>
      </c>
      <c r="E13" s="6" t="n">
        <v>2.155</v>
      </c>
      <c r="F13" s="6" t="n">
        <f aca="false">IF(E13&gt;0,+E13+0.05,0)</f>
        <v>2.205</v>
      </c>
      <c r="G13" s="7" t="n">
        <f aca="false">C13*F13</f>
        <v>4410</v>
      </c>
      <c r="H13" s="7"/>
      <c r="I13" s="7" t="n">
        <v>0</v>
      </c>
      <c r="J13" s="7" t="n">
        <f aca="false">+J12+I13-G13</f>
        <v>18090</v>
      </c>
    </row>
    <row r="14" customFormat="false" ht="12.75" hidden="false" customHeight="false" outlineLevel="0" collapsed="false">
      <c r="A14" s="0" t="s">
        <v>25</v>
      </c>
      <c r="B14" s="3" t="n">
        <f aca="false">+B13+1</f>
        <v>37295</v>
      </c>
      <c r="C14" s="4" t="n">
        <v>2000</v>
      </c>
      <c r="D14" s="5" t="s">
        <v>24</v>
      </c>
      <c r="E14" s="6" t="n">
        <v>2.17</v>
      </c>
      <c r="F14" s="6" t="n">
        <f aca="false">IF(E14&gt;0,+E14+0.05,0)</f>
        <v>2.22</v>
      </c>
      <c r="G14" s="7" t="n">
        <f aca="false">C14*F14</f>
        <v>4440</v>
      </c>
      <c r="H14" s="7"/>
      <c r="I14" s="7" t="n">
        <v>20000</v>
      </c>
      <c r="J14" s="7" t="n">
        <f aca="false">+J13+I14-G14</f>
        <v>33650</v>
      </c>
      <c r="L14" s="8"/>
    </row>
    <row r="15" customFormat="false" ht="12.75" hidden="false" customHeight="false" outlineLevel="0" collapsed="false">
      <c r="A15" s="0" t="s">
        <v>26</v>
      </c>
      <c r="B15" s="3" t="n">
        <f aca="false">+B14+1</f>
        <v>37296</v>
      </c>
      <c r="C15" s="4" t="n">
        <v>0</v>
      </c>
      <c r="D15" s="5" t="s">
        <v>24</v>
      </c>
      <c r="E15" s="6" t="n">
        <v>2.215</v>
      </c>
      <c r="F15" s="6" t="n">
        <f aca="false">IF(E15&gt;0,+E15+0.05,0)</f>
        <v>2.265</v>
      </c>
      <c r="G15" s="7" t="n">
        <f aca="false">C15*F15</f>
        <v>0</v>
      </c>
      <c r="H15" s="7"/>
      <c r="I15" s="7" t="n">
        <v>0</v>
      </c>
      <c r="J15" s="7" t="n">
        <f aca="false">+J14+I15-G15</f>
        <v>33650</v>
      </c>
      <c r="L15" s="8"/>
    </row>
    <row r="16" customFormat="false" ht="12.75" hidden="false" customHeight="false" outlineLevel="0" collapsed="false">
      <c r="A16" s="0" t="s">
        <v>27</v>
      </c>
      <c r="B16" s="3" t="n">
        <f aca="false">+B15+1</f>
        <v>37297</v>
      </c>
      <c r="C16" s="4" t="n">
        <v>0</v>
      </c>
      <c r="D16" s="5" t="s">
        <v>24</v>
      </c>
      <c r="E16" s="6" t="n">
        <v>2.215</v>
      </c>
      <c r="F16" s="6" t="n">
        <f aca="false">IF(E16&gt;0,+E16+0.05,0)</f>
        <v>2.265</v>
      </c>
      <c r="G16" s="7" t="n">
        <f aca="false">C16*F16</f>
        <v>0</v>
      </c>
      <c r="H16" s="7"/>
      <c r="I16" s="7" t="n">
        <v>0</v>
      </c>
      <c r="J16" s="7" t="n">
        <f aca="false">+J15+I16-G16</f>
        <v>33650</v>
      </c>
      <c r="L16" s="8"/>
    </row>
    <row r="17" customFormat="false" ht="12.75" hidden="false" customHeight="false" outlineLevel="0" collapsed="false">
      <c r="A17" s="0" t="s">
        <v>28</v>
      </c>
      <c r="B17" s="3" t="n">
        <f aca="false">+B16+1</f>
        <v>37298</v>
      </c>
      <c r="C17" s="4" t="n">
        <v>2000</v>
      </c>
      <c r="D17" s="5" t="s">
        <v>24</v>
      </c>
      <c r="E17" s="6" t="n">
        <v>2.215</v>
      </c>
      <c r="F17" s="6" t="n">
        <f aca="false">IF(E17&gt;0,+E17+0.05,0)</f>
        <v>2.265</v>
      </c>
      <c r="G17" s="7" t="n">
        <f aca="false">C17*F17</f>
        <v>4530</v>
      </c>
      <c r="H17" s="7"/>
      <c r="I17" s="7" t="n">
        <v>0</v>
      </c>
      <c r="J17" s="7" t="n">
        <f aca="false">+J16+I17-G17</f>
        <v>29120</v>
      </c>
      <c r="L17" s="8"/>
    </row>
    <row r="18" customFormat="false" ht="12.75" hidden="false" customHeight="false" outlineLevel="0" collapsed="false">
      <c r="A18" s="0" t="s">
        <v>29</v>
      </c>
      <c r="B18" s="3" t="n">
        <f aca="false">+B17+1</f>
        <v>37299</v>
      </c>
      <c r="C18" s="4" t="n">
        <v>2000</v>
      </c>
      <c r="D18" s="5" t="s">
        <v>24</v>
      </c>
      <c r="E18" s="6" t="n">
        <v>2.23</v>
      </c>
      <c r="F18" s="6" t="n">
        <f aca="false">IF(E18&gt;0,+E18+0.05,0)</f>
        <v>2.28</v>
      </c>
      <c r="G18" s="7" t="n">
        <f aca="false">C18*F18</f>
        <v>4560</v>
      </c>
      <c r="H18" s="7"/>
      <c r="I18" s="7" t="n">
        <v>0</v>
      </c>
      <c r="J18" s="7" t="n">
        <f aca="false">+J17+I18-G18</f>
        <v>24560</v>
      </c>
      <c r="L18" s="8"/>
    </row>
    <row r="19" customFormat="false" ht="12.75" hidden="false" customHeight="false" outlineLevel="0" collapsed="false">
      <c r="A19" s="0" t="s">
        <v>22</v>
      </c>
      <c r="B19" s="3" t="n">
        <f aca="false">+B18+1</f>
        <v>37300</v>
      </c>
      <c r="C19" s="4" t="n">
        <v>2000</v>
      </c>
      <c r="D19" s="5" t="s">
        <v>24</v>
      </c>
      <c r="E19" s="6" t="n">
        <v>2.4</v>
      </c>
      <c r="F19" s="6" t="n">
        <f aca="false">IF(E19&gt;0,+E19+0.05,0)</f>
        <v>2.45</v>
      </c>
      <c r="G19" s="7" t="n">
        <f aca="false">C19*F19</f>
        <v>4900</v>
      </c>
      <c r="H19" s="7"/>
      <c r="I19" s="7" t="n">
        <v>0</v>
      </c>
      <c r="J19" s="7" t="n">
        <f aca="false">+J18+I19-G19</f>
        <v>19660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37301</v>
      </c>
      <c r="C20" s="4" t="n">
        <v>2000</v>
      </c>
      <c r="D20" s="5" t="s">
        <v>24</v>
      </c>
      <c r="E20" s="6" t="n">
        <v>2.365</v>
      </c>
      <c r="F20" s="6" t="n">
        <f aca="false">IF(E20&gt;0,+E20+0.05,0)</f>
        <v>2.415</v>
      </c>
      <c r="G20" s="7" t="n">
        <f aca="false">C20*F20</f>
        <v>4830</v>
      </c>
      <c r="H20" s="7"/>
      <c r="I20" s="7" t="n">
        <v>26000</v>
      </c>
      <c r="J20" s="7" t="n">
        <f aca="false">+J19+I20-G20</f>
        <v>40830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37302</v>
      </c>
      <c r="C21" s="4" t="n">
        <v>2000</v>
      </c>
      <c r="D21" s="5" t="s">
        <v>30</v>
      </c>
      <c r="E21" s="6" t="n">
        <v>2.265</v>
      </c>
      <c r="F21" s="6" t="n">
        <f aca="false">IF(E21&gt;0,+E21+0.05,0)</f>
        <v>2.315</v>
      </c>
      <c r="G21" s="7" t="n">
        <f aca="false">C21*F21</f>
        <v>4630</v>
      </c>
      <c r="H21" s="7"/>
      <c r="I21" s="7" t="n">
        <v>0</v>
      </c>
      <c r="J21" s="7" t="n">
        <f aca="false">+J20+I21-G21</f>
        <v>36200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37303</v>
      </c>
      <c r="C22" s="4" t="n">
        <v>0</v>
      </c>
      <c r="D22" s="5" t="s">
        <v>31</v>
      </c>
      <c r="E22" s="6" t="n">
        <v>2.175</v>
      </c>
      <c r="F22" s="6" t="n">
        <f aca="false">IF(E22&gt;0,+E22+0.05,0)</f>
        <v>2.225</v>
      </c>
      <c r="G22" s="7" t="n">
        <f aca="false">C22*F22</f>
        <v>0</v>
      </c>
      <c r="H22" s="7"/>
      <c r="I22" s="7" t="n">
        <v>0</v>
      </c>
      <c r="J22" s="7" t="n">
        <f aca="false">+J21+I22-G22</f>
        <v>36200</v>
      </c>
    </row>
    <row r="23" customFormat="false" ht="12.75" hidden="false" customHeight="false" outlineLevel="0" collapsed="false">
      <c r="A23" s="0" t="s">
        <v>27</v>
      </c>
      <c r="B23" s="3" t="n">
        <f aca="false">+B22+1</f>
        <v>37304</v>
      </c>
      <c r="C23" s="4" t="n">
        <v>0</v>
      </c>
      <c r="D23" s="5" t="s">
        <v>31</v>
      </c>
      <c r="E23" s="6" t="n">
        <v>2.175</v>
      </c>
      <c r="F23" s="6" t="n">
        <f aca="false">IF(E23&gt;0,+E23+0.05,0)</f>
        <v>2.225</v>
      </c>
      <c r="G23" s="7" t="n">
        <f aca="false">C23*F23</f>
        <v>0</v>
      </c>
      <c r="H23" s="7"/>
      <c r="I23" s="7" t="n">
        <v>0</v>
      </c>
      <c r="J23" s="7" t="n">
        <f aca="false">+J22+I23-G23</f>
        <v>36200</v>
      </c>
    </row>
    <row r="24" customFormat="false" ht="12.75" hidden="false" customHeight="false" outlineLevel="0" collapsed="false">
      <c r="A24" s="0" t="s">
        <v>28</v>
      </c>
      <c r="B24" s="3" t="n">
        <f aca="false">+B23+1</f>
        <v>37305</v>
      </c>
      <c r="C24" s="4" t="n">
        <v>0</v>
      </c>
      <c r="D24" s="5" t="s">
        <v>31</v>
      </c>
      <c r="E24" s="6" t="n">
        <v>2.175</v>
      </c>
      <c r="F24" s="6" t="n">
        <f aca="false">IF(E24&gt;0,+E24+0.05,0)</f>
        <v>2.225</v>
      </c>
      <c r="G24" s="7" t="n">
        <f aca="false">C24*F24</f>
        <v>0</v>
      </c>
      <c r="H24" s="7"/>
      <c r="I24" s="7" t="n">
        <v>0</v>
      </c>
      <c r="J24" s="7" t="n">
        <f aca="false">+J23+I24-G24</f>
        <v>36200</v>
      </c>
    </row>
    <row r="25" customFormat="false" ht="12.75" hidden="false" customHeight="false" outlineLevel="0" collapsed="false">
      <c r="A25" s="0" t="s">
        <v>29</v>
      </c>
      <c r="B25" s="3" t="n">
        <f aca="false">+B24+1</f>
        <v>37306</v>
      </c>
      <c r="C25" s="4" t="n">
        <v>0</v>
      </c>
      <c r="D25" s="5" t="s">
        <v>31</v>
      </c>
      <c r="E25" s="6" t="n">
        <v>2.175</v>
      </c>
      <c r="F25" s="6" t="n">
        <f aca="false">IF(E25&gt;0,+E25+0.05,0)</f>
        <v>2.225</v>
      </c>
      <c r="G25" s="7" t="n">
        <f aca="false">C25*F25</f>
        <v>0</v>
      </c>
      <c r="H25" s="7"/>
      <c r="I25" s="7" t="n">
        <v>0</v>
      </c>
      <c r="J25" s="7" t="n">
        <f aca="false">+J24+I25-G25</f>
        <v>36200</v>
      </c>
    </row>
    <row r="26" customFormat="false" ht="12.75" hidden="false" customHeight="false" outlineLevel="0" collapsed="false">
      <c r="A26" s="0" t="s">
        <v>22</v>
      </c>
      <c r="B26" s="3" t="n">
        <f aca="false">+B25+1</f>
        <v>37307</v>
      </c>
      <c r="C26" s="4" t="n">
        <v>2000</v>
      </c>
      <c r="D26" s="5" t="s">
        <v>30</v>
      </c>
      <c r="E26" s="6" t="n">
        <v>2.305</v>
      </c>
      <c r="F26" s="6" t="n">
        <f aca="false">IF(E26&gt;0,+E26+0.05,0)</f>
        <v>2.355</v>
      </c>
      <c r="G26" s="7" t="n">
        <f aca="false">C26*F26</f>
        <v>4710</v>
      </c>
      <c r="H26" s="7"/>
      <c r="I26" s="7" t="n">
        <v>0</v>
      </c>
      <c r="J26" s="7" t="n">
        <f aca="false">+J25+I26-G26</f>
        <v>31490</v>
      </c>
    </row>
    <row r="27" customFormat="false" ht="12.75" hidden="false" customHeight="false" outlineLevel="0" collapsed="false">
      <c r="A27" s="0" t="s">
        <v>23</v>
      </c>
      <c r="B27" s="3" t="n">
        <f aca="false">+B26+1</f>
        <v>37308</v>
      </c>
      <c r="C27" s="4" t="n">
        <v>2000</v>
      </c>
      <c r="D27" s="5" t="s">
        <v>30</v>
      </c>
      <c r="E27" s="6" t="n">
        <v>2.43</v>
      </c>
      <c r="F27" s="6" t="n">
        <f aca="false">IF(E27&gt;0,+E27+0.05,0)</f>
        <v>2.48</v>
      </c>
      <c r="G27" s="7" t="n">
        <f aca="false">C27*F27</f>
        <v>4960</v>
      </c>
      <c r="H27" s="7"/>
      <c r="I27" s="7" t="n">
        <v>10000</v>
      </c>
      <c r="J27" s="7" t="n">
        <f aca="false">+J26+I27-G27</f>
        <v>36530</v>
      </c>
    </row>
    <row r="28" customFormat="false" ht="12.75" hidden="false" customHeight="false" outlineLevel="0" collapsed="false">
      <c r="A28" s="0" t="s">
        <v>25</v>
      </c>
      <c r="B28" s="3" t="n">
        <f aca="false">+B27+1</f>
        <v>37309</v>
      </c>
      <c r="C28" s="4" t="n">
        <v>2000</v>
      </c>
      <c r="D28" s="5" t="s">
        <v>24</v>
      </c>
      <c r="E28" s="6" t="n">
        <v>2.38</v>
      </c>
      <c r="F28" s="6" t="n">
        <f aca="false">IF(E28&gt;0,+E28+0.05,0)</f>
        <v>2.43</v>
      </c>
      <c r="G28" s="7" t="n">
        <f aca="false">C28*F28</f>
        <v>4860</v>
      </c>
      <c r="H28" s="7"/>
      <c r="I28" s="7" t="n">
        <v>0</v>
      </c>
      <c r="J28" s="7" t="n">
        <f aca="false">+J27+I28-G28</f>
        <v>31670</v>
      </c>
    </row>
    <row r="29" customFormat="false" ht="12.75" hidden="false" customHeight="false" outlineLevel="0" collapsed="false">
      <c r="A29" s="0" t="s">
        <v>26</v>
      </c>
      <c r="B29" s="3" t="n">
        <f aca="false">+B28+1</f>
        <v>37310</v>
      </c>
      <c r="C29" s="4" t="n">
        <v>0</v>
      </c>
      <c r="D29" s="5" t="s">
        <v>31</v>
      </c>
      <c r="E29" s="6" t="n">
        <v>0</v>
      </c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31670</v>
      </c>
    </row>
    <row r="30" customFormat="false" ht="12.75" hidden="false" customHeight="false" outlineLevel="0" collapsed="false">
      <c r="A30" s="0" t="s">
        <v>27</v>
      </c>
      <c r="B30" s="3" t="n">
        <f aca="false">+B29+1</f>
        <v>37311</v>
      </c>
      <c r="C30" s="4" t="n">
        <v>0</v>
      </c>
      <c r="D30" s="5" t="s">
        <v>31</v>
      </c>
      <c r="E30" s="6" t="n">
        <v>0</v>
      </c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31670</v>
      </c>
    </row>
    <row r="31" customFormat="false" ht="12.75" hidden="false" customHeight="false" outlineLevel="0" collapsed="false">
      <c r="A31" s="0" t="s">
        <v>28</v>
      </c>
      <c r="B31" s="3" t="n">
        <f aca="false">+B30+1</f>
        <v>37312</v>
      </c>
      <c r="C31" s="4" t="n">
        <v>0</v>
      </c>
      <c r="D31" s="5" t="s">
        <v>31</v>
      </c>
      <c r="E31" s="6" t="n">
        <v>0</v>
      </c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31670</v>
      </c>
    </row>
    <row r="32" customFormat="false" ht="12.75" hidden="false" customHeight="false" outlineLevel="0" collapsed="false">
      <c r="A32" s="0" t="s">
        <v>29</v>
      </c>
      <c r="B32" s="3" t="n">
        <f aca="false">+B31+1</f>
        <v>37313</v>
      </c>
      <c r="C32" s="4" t="n">
        <v>2000</v>
      </c>
      <c r="D32" s="5" t="s">
        <v>32</v>
      </c>
      <c r="E32" s="6" t="n">
        <v>2.415</v>
      </c>
      <c r="F32" s="6" t="n">
        <f aca="false">IF(E32&gt;0,+E32+0.06,0)</f>
        <v>2.475</v>
      </c>
      <c r="G32" s="7" t="n">
        <f aca="false">C32*F32</f>
        <v>4950</v>
      </c>
      <c r="H32" s="7"/>
      <c r="I32" s="7" t="n">
        <v>0</v>
      </c>
      <c r="J32" s="7" t="n">
        <f aca="false">+J31+I32-G32</f>
        <v>26720</v>
      </c>
    </row>
    <row r="33" customFormat="false" ht="12.75" hidden="false" customHeight="false" outlineLevel="0" collapsed="false">
      <c r="A33" s="0" t="s">
        <v>22</v>
      </c>
      <c r="B33" s="3" t="n">
        <f aca="false">+B32+1</f>
        <v>37314</v>
      </c>
      <c r="C33" s="4" t="n">
        <v>2000</v>
      </c>
      <c r="D33" s="5" t="s">
        <v>33</v>
      </c>
      <c r="E33" s="6" t="n">
        <v>2.515</v>
      </c>
      <c r="F33" s="6" t="n">
        <f aca="false">IF(E33&gt;0,+E33+0.06,0)</f>
        <v>2.575</v>
      </c>
      <c r="G33" s="7" t="n">
        <f aca="false">C33*F33</f>
        <v>5150</v>
      </c>
      <c r="H33" s="7"/>
      <c r="I33" s="7" t="n">
        <v>0</v>
      </c>
      <c r="J33" s="7" t="n">
        <f aca="false">+J32+I33-G33</f>
        <v>21570</v>
      </c>
    </row>
    <row r="34" customFormat="false" ht="12.75" hidden="false" customHeight="false" outlineLevel="0" collapsed="false">
      <c r="A34" s="0" t="s">
        <v>23</v>
      </c>
      <c r="B34" s="3" t="n">
        <f aca="false">+B33+1</f>
        <v>37315</v>
      </c>
      <c r="C34" s="9" t="n">
        <v>2000</v>
      </c>
      <c r="D34" s="5" t="s">
        <v>32</v>
      </c>
      <c r="E34" s="10" t="n">
        <v>2.525</v>
      </c>
      <c r="F34" s="6" t="n">
        <f aca="false">IF(E34&gt;0,+E34+0.06,0)</f>
        <v>2.585</v>
      </c>
      <c r="G34" s="7" t="n">
        <f aca="false">C34*F34</f>
        <v>5170</v>
      </c>
      <c r="H34" s="11"/>
      <c r="I34" s="7" t="n">
        <v>19000</v>
      </c>
      <c r="J34" s="7" t="n">
        <f aca="false">+J33+I34-G34</f>
        <v>35400</v>
      </c>
    </row>
    <row r="35" customFormat="false" ht="15" hidden="false" customHeight="false" outlineLevel="0" collapsed="false">
      <c r="B35" s="3"/>
      <c r="C35" s="12"/>
      <c r="D35" s="13"/>
      <c r="E35" s="5"/>
      <c r="F35" s="5"/>
      <c r="G35" s="14"/>
      <c r="H35" s="14"/>
    </row>
    <row r="36" customFormat="false" ht="15" hidden="false" customHeight="false" outlineLevel="0" collapsed="false">
      <c r="C36" s="12"/>
      <c r="E36" s="5"/>
      <c r="F36" s="5"/>
      <c r="G36" s="14"/>
      <c r="H36" s="14"/>
    </row>
    <row r="37" customFormat="false" ht="12.75" hidden="false" customHeight="false" outlineLevel="0" collapsed="false">
      <c r="B37" s="0" t="s">
        <v>34</v>
      </c>
      <c r="C37" s="4" t="n">
        <f aca="false">SUM(C12:C36)</f>
        <v>26000</v>
      </c>
      <c r="D37" s="0" t="s">
        <v>35</v>
      </c>
      <c r="E37" s="5"/>
      <c r="F37" s="5"/>
      <c r="G37" s="7" t="n">
        <f aca="false">SUM(G12:G35)</f>
        <v>62100</v>
      </c>
      <c r="H37" s="7"/>
    </row>
    <row r="38" customFormat="false" ht="12.75" hidden="false" customHeight="false" outlineLevel="0" collapsed="false">
      <c r="C38" s="4"/>
      <c r="E38" s="5"/>
      <c r="F38" s="5"/>
      <c r="G38" s="7"/>
      <c r="H38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39" activePane="bottomLeft" state="frozen"/>
      <selection pane="topLeft" activeCell="A1" activeCellId="0" sqref="A1"/>
      <selection pane="bottomLeft" activeCell="I45" activeCellId="0" sqref="I4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36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43</v>
      </c>
      <c r="J15" s="5" t="n">
        <f aca="false">+'Feb 2002'!J34</f>
        <v>35400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25</v>
      </c>
      <c r="B17" s="3" t="n">
        <v>37316</v>
      </c>
      <c r="C17" s="4" t="n">
        <v>2000</v>
      </c>
      <c r="D17" s="5" t="s">
        <v>32</v>
      </c>
      <c r="E17" s="6" t="n">
        <v>2.515</v>
      </c>
      <c r="F17" s="6" t="n">
        <f aca="false">IF(E17&gt;0,+E17+0.06,0)</f>
        <v>2.575</v>
      </c>
      <c r="G17" s="7" t="n">
        <f aca="false">C17*E17</f>
        <v>5030</v>
      </c>
      <c r="H17" s="7"/>
      <c r="I17" s="7" t="n">
        <v>0</v>
      </c>
      <c r="J17" s="7" t="n">
        <f aca="false">+J15+I17-G17</f>
        <v>30370</v>
      </c>
    </row>
    <row r="18" customFormat="false" ht="12.75" hidden="false" customHeight="false" outlineLevel="0" collapsed="false">
      <c r="A18" s="0" t="s">
        <v>26</v>
      </c>
      <c r="B18" s="3" t="n">
        <f aca="false">+B17+1</f>
        <v>37317</v>
      </c>
      <c r="C18" s="4" t="n">
        <v>2000</v>
      </c>
      <c r="D18" s="5" t="s">
        <v>32</v>
      </c>
      <c r="E18" s="6" t="n">
        <v>2.515</v>
      </c>
      <c r="F18" s="6" t="n">
        <f aca="false">IF(E18&gt;0,+E18+0.06,0)</f>
        <v>2.575</v>
      </c>
      <c r="G18" s="7" t="n">
        <f aca="false">C18*F18</f>
        <v>5150</v>
      </c>
      <c r="H18" s="7"/>
      <c r="I18" s="7" t="n">
        <v>0</v>
      </c>
      <c r="J18" s="7" t="n">
        <f aca="false">+J17+I18-G18</f>
        <v>25220</v>
      </c>
    </row>
    <row r="19" customFormat="false" ht="12.75" hidden="false" customHeight="false" outlineLevel="0" collapsed="false">
      <c r="A19" s="0" t="s">
        <v>27</v>
      </c>
      <c r="B19" s="3" t="n">
        <f aca="false">+B18+1</f>
        <v>37318</v>
      </c>
      <c r="C19" s="4" t="n">
        <v>2000</v>
      </c>
      <c r="D19" s="5" t="s">
        <v>32</v>
      </c>
      <c r="E19" s="6" t="n">
        <v>2.515</v>
      </c>
      <c r="F19" s="6" t="n">
        <f aca="false">IF(E19&gt;0,+E19+0.06,0)</f>
        <v>2.575</v>
      </c>
      <c r="G19" s="7" t="n">
        <f aca="false">C19*F19</f>
        <v>5150</v>
      </c>
      <c r="H19" s="7"/>
      <c r="I19" s="7" t="n">
        <v>0</v>
      </c>
      <c r="J19" s="7" t="n">
        <f aca="false">+J18+I19-G19</f>
        <v>20070</v>
      </c>
      <c r="L19" s="8"/>
    </row>
    <row r="20" customFormat="false" ht="12.75" hidden="false" customHeight="false" outlineLevel="0" collapsed="false">
      <c r="A20" s="0" t="s">
        <v>28</v>
      </c>
      <c r="B20" s="3" t="n">
        <f aca="false">+B19+1</f>
        <v>37319</v>
      </c>
      <c r="C20" s="4" t="n">
        <v>2000</v>
      </c>
      <c r="D20" s="5" t="s">
        <v>32</v>
      </c>
      <c r="E20" s="6" t="n">
        <v>2.515</v>
      </c>
      <c r="F20" s="6" t="n">
        <f aca="false">IF(E20&gt;0,+E20+0.06,0)</f>
        <v>2.575</v>
      </c>
      <c r="G20" s="7" t="n">
        <f aca="false">C20*F20</f>
        <v>5150</v>
      </c>
      <c r="H20" s="7"/>
      <c r="I20" s="7" t="n">
        <v>0</v>
      </c>
      <c r="J20" s="7" t="n">
        <f aca="false">+J19+I20-G20</f>
        <v>14920</v>
      </c>
      <c r="L20" s="8"/>
    </row>
    <row r="21" customFormat="false" ht="12.75" hidden="false" customHeight="false" outlineLevel="0" collapsed="false">
      <c r="A21" s="0" t="s">
        <v>29</v>
      </c>
      <c r="B21" s="3" t="n">
        <f aca="false">+B20+1</f>
        <v>37320</v>
      </c>
      <c r="C21" s="4" t="n">
        <v>2000</v>
      </c>
      <c r="D21" s="5" t="s">
        <v>32</v>
      </c>
      <c r="E21" s="6" t="n">
        <v>2.74</v>
      </c>
      <c r="F21" s="6" t="n">
        <f aca="false">IF(E21&gt;0,+E21+0.06,0)</f>
        <v>2.8</v>
      </c>
      <c r="G21" s="7" t="n">
        <f aca="false">C21*F21</f>
        <v>5600</v>
      </c>
      <c r="H21" s="7"/>
      <c r="I21" s="7" t="n">
        <v>0</v>
      </c>
      <c r="J21" s="7" t="n">
        <f aca="false">+J20+I21-G21</f>
        <v>9320</v>
      </c>
      <c r="L21" s="8"/>
    </row>
    <row r="22" customFormat="false" ht="12.75" hidden="false" customHeight="false" outlineLevel="0" collapsed="false">
      <c r="A22" s="0" t="s">
        <v>22</v>
      </c>
      <c r="B22" s="3" t="n">
        <f aca="false">+B21+1</f>
        <v>37321</v>
      </c>
      <c r="C22" s="4" t="n">
        <v>2000</v>
      </c>
      <c r="D22" s="5" t="s">
        <v>32</v>
      </c>
      <c r="E22" s="6" t="n">
        <v>2.63</v>
      </c>
      <c r="F22" s="6" t="n">
        <f aca="false">IF(E22&gt;0,+E22+0.06,0)</f>
        <v>2.69</v>
      </c>
      <c r="G22" s="7" t="n">
        <f aca="false">C22*F22</f>
        <v>5380</v>
      </c>
      <c r="H22" s="7"/>
      <c r="I22" s="7" t="n">
        <v>42000</v>
      </c>
      <c r="J22" s="7" t="n">
        <f aca="false">+J21+I22-G22</f>
        <v>45940</v>
      </c>
      <c r="L22" s="8"/>
    </row>
    <row r="23" customFormat="false" ht="12.75" hidden="false" customHeight="false" outlineLevel="0" collapsed="false">
      <c r="A23" s="0" t="s">
        <v>23</v>
      </c>
      <c r="B23" s="3" t="n">
        <f aca="false">+B22+1</f>
        <v>37322</v>
      </c>
      <c r="C23" s="4" t="n">
        <v>2000</v>
      </c>
      <c r="D23" s="5" t="s">
        <v>32</v>
      </c>
      <c r="E23" s="6" t="n">
        <v>2.525</v>
      </c>
      <c r="F23" s="6" t="n">
        <f aca="false">IF(E23&gt;0,+E23+0.06,0)</f>
        <v>2.585</v>
      </c>
      <c r="G23" s="7" t="n">
        <f aca="false">C23*F23</f>
        <v>5170</v>
      </c>
      <c r="H23" s="7"/>
      <c r="I23" s="7" t="n">
        <v>0</v>
      </c>
      <c r="J23" s="7" t="n">
        <f aca="false">+J22+I23-G23</f>
        <v>40770</v>
      </c>
      <c r="L23" s="8"/>
    </row>
    <row r="24" customFormat="false" ht="12.75" hidden="false" customHeight="false" outlineLevel="0" collapsed="false">
      <c r="A24" s="0" t="s">
        <v>25</v>
      </c>
      <c r="B24" s="3" t="n">
        <f aca="false">+B23+1</f>
        <v>37323</v>
      </c>
      <c r="C24" s="4" t="n">
        <v>2000</v>
      </c>
      <c r="D24" s="5" t="s">
        <v>32</v>
      </c>
      <c r="E24" s="6" t="n">
        <v>2.72</v>
      </c>
      <c r="F24" s="6" t="n">
        <f aca="false">IF(E24&gt;0,+E24+0.06,0)</f>
        <v>2.78</v>
      </c>
      <c r="G24" s="7" t="n">
        <f aca="false">C24*F24</f>
        <v>5560</v>
      </c>
      <c r="H24" s="7"/>
      <c r="I24" s="7" t="n">
        <v>0</v>
      </c>
      <c r="J24" s="7" t="n">
        <f aca="false">+J23+I24-G24</f>
        <v>35210</v>
      </c>
      <c r="L24" s="8"/>
    </row>
    <row r="25" customFormat="false" ht="12.75" hidden="false" customHeight="false" outlineLevel="0" collapsed="false">
      <c r="A25" s="0" t="s">
        <v>26</v>
      </c>
      <c r="B25" s="3" t="n">
        <f aca="false">+B24+1</f>
        <v>37324</v>
      </c>
      <c r="C25" s="4" t="n">
        <v>2000</v>
      </c>
      <c r="D25" s="5" t="s">
        <v>32</v>
      </c>
      <c r="E25" s="6" t="n">
        <v>2.805</v>
      </c>
      <c r="F25" s="6" t="n">
        <f aca="false">IF(E25&gt;0,+E25+0.06,0)</f>
        <v>2.865</v>
      </c>
      <c r="G25" s="7" t="n">
        <f aca="false">C25*F25</f>
        <v>5730</v>
      </c>
      <c r="H25" s="7"/>
      <c r="I25" s="7" t="n">
        <v>0</v>
      </c>
      <c r="J25" s="7" t="n">
        <f aca="false">+J24+I25-G25</f>
        <v>29480</v>
      </c>
      <c r="L25" s="8"/>
    </row>
    <row r="26" customFormat="false" ht="12.75" hidden="false" customHeight="false" outlineLevel="0" collapsed="false">
      <c r="A26" s="0" t="s">
        <v>27</v>
      </c>
      <c r="B26" s="3" t="n">
        <f aca="false">+B25+1</f>
        <v>37325</v>
      </c>
      <c r="C26" s="4" t="n">
        <v>2000</v>
      </c>
      <c r="D26" s="5" t="s">
        <v>32</v>
      </c>
      <c r="E26" s="6" t="n">
        <f aca="false">+E25</f>
        <v>2.805</v>
      </c>
      <c r="F26" s="6" t="n">
        <f aca="false">IF(E26&gt;0,+E26+0.06,0)</f>
        <v>2.865</v>
      </c>
      <c r="G26" s="7" t="n">
        <f aca="false">C26*F26</f>
        <v>5730</v>
      </c>
      <c r="H26" s="7"/>
      <c r="I26" s="7" t="n">
        <v>0</v>
      </c>
      <c r="J26" s="7" t="n">
        <f aca="false">+J25+I26-G26</f>
        <v>23750</v>
      </c>
      <c r="L26" s="8"/>
    </row>
    <row r="27" customFormat="false" ht="12.75" hidden="false" customHeight="false" outlineLevel="0" collapsed="false">
      <c r="A27" s="0" t="s">
        <v>28</v>
      </c>
      <c r="B27" s="3" t="n">
        <f aca="false">+B26+1</f>
        <v>37326</v>
      </c>
      <c r="C27" s="4" t="n">
        <v>2000</v>
      </c>
      <c r="D27" s="5" t="s">
        <v>32</v>
      </c>
      <c r="E27" s="6" t="n">
        <f aca="false">+E26</f>
        <v>2.805</v>
      </c>
      <c r="F27" s="6" t="n">
        <f aca="false">IF(E27&gt;0,+E27+0.06,0)</f>
        <v>2.865</v>
      </c>
      <c r="G27" s="7" t="n">
        <f aca="false">C27*F27</f>
        <v>5730</v>
      </c>
      <c r="H27" s="7"/>
      <c r="I27" s="7" t="n">
        <v>0</v>
      </c>
      <c r="J27" s="7" t="n">
        <f aca="false">+J26+I27-G27</f>
        <v>18020</v>
      </c>
      <c r="L27" s="8"/>
    </row>
    <row r="28" customFormat="false" ht="12.75" hidden="false" customHeight="false" outlineLevel="0" collapsed="false">
      <c r="A28" s="0" t="s">
        <v>29</v>
      </c>
      <c r="B28" s="3" t="n">
        <f aca="false">+B27+1</f>
        <v>37327</v>
      </c>
      <c r="C28" s="4" t="n">
        <v>0</v>
      </c>
      <c r="D28" s="5" t="s">
        <v>33</v>
      </c>
      <c r="E28" s="6" t="n">
        <v>2.885</v>
      </c>
      <c r="F28" s="6" t="n">
        <f aca="false">IF(E28&gt;0,+E28+0.06,0)</f>
        <v>2.945</v>
      </c>
      <c r="G28" s="7" t="n">
        <f aca="false">C28*F28</f>
        <v>0</v>
      </c>
      <c r="H28" s="7"/>
      <c r="I28" s="7" t="n">
        <v>0</v>
      </c>
      <c r="J28" s="7" t="n">
        <f aca="false">+J27+I28-G28</f>
        <v>18020</v>
      </c>
      <c r="L28" s="8"/>
    </row>
    <row r="29" customFormat="false" ht="12.75" hidden="false" customHeight="false" outlineLevel="0" collapsed="false">
      <c r="A29" s="0" t="s">
        <v>22</v>
      </c>
      <c r="B29" s="3" t="n">
        <f aca="false">+B28+1</f>
        <v>37328</v>
      </c>
      <c r="C29" s="4" t="n">
        <v>0</v>
      </c>
      <c r="D29" s="5" t="s">
        <v>32</v>
      </c>
      <c r="E29" s="6" t="n">
        <v>2.93</v>
      </c>
      <c r="F29" s="6" t="n">
        <f aca="false">IF(E29&gt;0,+E29+0.06,0)</f>
        <v>2.99</v>
      </c>
      <c r="G29" s="7" t="n">
        <f aca="false">C29*F29</f>
        <v>0</v>
      </c>
      <c r="H29" s="7"/>
      <c r="I29" s="7" t="n">
        <v>0</v>
      </c>
      <c r="J29" s="7" t="n">
        <f aca="false">+J28+I29-G29</f>
        <v>18020</v>
      </c>
      <c r="L29" s="8"/>
    </row>
    <row r="30" customFormat="false" ht="12.75" hidden="false" customHeight="false" outlineLevel="0" collapsed="false">
      <c r="A30" s="0" t="s">
        <v>23</v>
      </c>
      <c r="B30" s="3" t="n">
        <f aca="false">+B29+1</f>
        <v>37329</v>
      </c>
      <c r="C30" s="4" t="n">
        <v>0</v>
      </c>
      <c r="D30" s="5" t="s">
        <v>32</v>
      </c>
      <c r="E30" s="6" t="n">
        <v>2.94</v>
      </c>
      <c r="F30" s="6" t="n">
        <f aca="false">IF(E30&gt;0,+E30+0.06,0)</f>
        <v>3</v>
      </c>
      <c r="G30" s="7" t="n">
        <f aca="false">C30*F30</f>
        <v>0</v>
      </c>
      <c r="H30" s="7"/>
      <c r="I30" s="7" t="n">
        <v>25000</v>
      </c>
      <c r="J30" s="7" t="n">
        <f aca="false">+J29+I30-G30</f>
        <v>43020</v>
      </c>
      <c r="L30" s="8"/>
    </row>
    <row r="31" customFormat="false" ht="12.75" hidden="false" customHeight="false" outlineLevel="0" collapsed="false">
      <c r="A31" s="0" t="s">
        <v>25</v>
      </c>
      <c r="B31" s="3" t="n">
        <f aca="false">+B30+1</f>
        <v>37330</v>
      </c>
      <c r="C31" s="4" t="n">
        <v>0</v>
      </c>
      <c r="D31" s="5" t="s">
        <v>32</v>
      </c>
      <c r="E31" s="6" t="n">
        <v>2.775</v>
      </c>
      <c r="F31" s="6" t="n">
        <f aca="false">IF(E31&gt;0,+E31+0.06,0)</f>
        <v>2.835</v>
      </c>
      <c r="G31" s="7" t="n">
        <f aca="false">C31*F31</f>
        <v>0</v>
      </c>
      <c r="H31" s="7"/>
      <c r="I31" s="7" t="n">
        <v>0</v>
      </c>
      <c r="J31" s="7" t="n">
        <f aca="false">+J30+I31-G31</f>
        <v>43020</v>
      </c>
      <c r="L31" s="8"/>
    </row>
    <row r="32" customFormat="false" ht="12.75" hidden="false" customHeight="false" outlineLevel="0" collapsed="false">
      <c r="A32" s="0" t="s">
        <v>26</v>
      </c>
      <c r="B32" s="3" t="n">
        <f aca="false">+B31+1</f>
        <v>37331</v>
      </c>
      <c r="C32" s="4" t="n">
        <v>0</v>
      </c>
      <c r="D32" s="5" t="s">
        <v>32</v>
      </c>
      <c r="E32" s="6" t="n">
        <v>2.985</v>
      </c>
      <c r="F32" s="6" t="n">
        <f aca="false">IF(E32&gt;0,+E32+0.06,0)</f>
        <v>3.045</v>
      </c>
      <c r="G32" s="7" t="n">
        <f aca="false">C32*F32</f>
        <v>0</v>
      </c>
      <c r="H32" s="7"/>
      <c r="I32" s="7" t="n">
        <v>0</v>
      </c>
      <c r="J32" s="7" t="n">
        <f aca="false">+J31+I32-G32</f>
        <v>43020</v>
      </c>
      <c r="L32" s="8"/>
    </row>
    <row r="33" customFormat="false" ht="12.75" hidden="false" customHeight="false" outlineLevel="0" collapsed="false">
      <c r="A33" s="0" t="s">
        <v>27</v>
      </c>
      <c r="B33" s="3" t="n">
        <f aca="false">+B32+1</f>
        <v>37332</v>
      </c>
      <c r="C33" s="4" t="n">
        <v>0</v>
      </c>
      <c r="D33" s="5" t="s">
        <v>32</v>
      </c>
      <c r="E33" s="6" t="n">
        <v>2.985</v>
      </c>
      <c r="F33" s="6" t="n">
        <f aca="false">IF(E33&gt;0,+E33+0.06,0)</f>
        <v>3.045</v>
      </c>
      <c r="G33" s="7" t="n">
        <f aca="false">C33*F33</f>
        <v>0</v>
      </c>
      <c r="H33" s="7"/>
      <c r="I33" s="7" t="n">
        <v>0</v>
      </c>
      <c r="J33" s="7" t="n">
        <f aca="false">+J32+I33-G33</f>
        <v>43020</v>
      </c>
      <c r="L33" s="8"/>
    </row>
    <row r="34" customFormat="false" ht="12.75" hidden="false" customHeight="false" outlineLevel="0" collapsed="false">
      <c r="A34" s="0" t="s">
        <v>28</v>
      </c>
      <c r="B34" s="3" t="n">
        <f aca="false">+B33+1</f>
        <v>37333</v>
      </c>
      <c r="C34" s="4" t="n">
        <v>0</v>
      </c>
      <c r="D34" s="5" t="s">
        <v>32</v>
      </c>
      <c r="E34" s="6" t="n">
        <v>2.985</v>
      </c>
      <c r="F34" s="6" t="n">
        <f aca="false">IF(E34&gt;0,+E34+0.06,0)</f>
        <v>3.045</v>
      </c>
      <c r="G34" s="7" t="n">
        <f aca="false">C34*F34</f>
        <v>0</v>
      </c>
      <c r="H34" s="7"/>
      <c r="I34" s="7" t="n">
        <v>0</v>
      </c>
      <c r="J34" s="7" t="n">
        <f aca="false">+J33+I34-G34</f>
        <v>43020</v>
      </c>
      <c r="L34" s="8"/>
    </row>
    <row r="35" customFormat="false" ht="12.75" hidden="false" customHeight="false" outlineLevel="0" collapsed="false">
      <c r="A35" s="0" t="s">
        <v>29</v>
      </c>
      <c r="B35" s="3" t="n">
        <f aca="false">+B34+1</f>
        <v>37334</v>
      </c>
      <c r="C35" s="4" t="n">
        <v>2000</v>
      </c>
      <c r="D35" s="5" t="s">
        <v>32</v>
      </c>
      <c r="E35" s="6" t="n">
        <v>3.185</v>
      </c>
      <c r="F35" s="6" t="n">
        <f aca="false">IF(E35&gt;0,+E35+0.06,0)</f>
        <v>3.245</v>
      </c>
      <c r="G35" s="7" t="n">
        <f aca="false">C35*F35</f>
        <v>6490</v>
      </c>
      <c r="H35" s="7"/>
      <c r="I35" s="7" t="n">
        <v>0</v>
      </c>
      <c r="J35" s="7" t="n">
        <f aca="false">+J34+I35-G35</f>
        <v>36530</v>
      </c>
      <c r="L35" s="8"/>
    </row>
    <row r="36" customFormat="false" ht="12.75" hidden="false" customHeight="false" outlineLevel="0" collapsed="false">
      <c r="A36" s="0" t="s">
        <v>22</v>
      </c>
      <c r="B36" s="3" t="n">
        <f aca="false">+B35+1</f>
        <v>37335</v>
      </c>
      <c r="C36" s="4" t="n">
        <v>2000</v>
      </c>
      <c r="D36" s="5" t="s">
        <v>33</v>
      </c>
      <c r="E36" s="6" t="n">
        <v>3.35</v>
      </c>
      <c r="F36" s="6" t="n">
        <f aca="false">IF(E36&gt;0,+E36+0.06,0)</f>
        <v>3.41</v>
      </c>
      <c r="G36" s="7" t="n">
        <f aca="false">C36*F36</f>
        <v>6820</v>
      </c>
      <c r="H36" s="7"/>
      <c r="I36" s="7" t="n">
        <v>0</v>
      </c>
      <c r="J36" s="7" t="n">
        <f aca="false">+J35+I36-G36</f>
        <v>29710</v>
      </c>
      <c r="L36" s="8"/>
    </row>
    <row r="37" customFormat="false" ht="12.75" hidden="false" customHeight="false" outlineLevel="0" collapsed="false">
      <c r="A37" s="0" t="s">
        <v>23</v>
      </c>
      <c r="B37" s="3" t="n">
        <f aca="false">+B36+1</f>
        <v>37336</v>
      </c>
      <c r="C37" s="4" t="n">
        <v>2000</v>
      </c>
      <c r="D37" s="5" t="s">
        <v>32</v>
      </c>
      <c r="E37" s="6" t="n">
        <v>3.32</v>
      </c>
      <c r="F37" s="6" t="n">
        <f aca="false">IF(E37&gt;0,+E37+0.06,0)</f>
        <v>3.38</v>
      </c>
      <c r="G37" s="7" t="n">
        <f aca="false">C37*F37</f>
        <v>6760</v>
      </c>
      <c r="H37" s="7"/>
      <c r="I37" s="7" t="n">
        <v>30000</v>
      </c>
      <c r="J37" s="7" t="n">
        <f aca="false">+J36+I37-G37</f>
        <v>52950</v>
      </c>
      <c r="L37" s="8"/>
    </row>
    <row r="38" customFormat="false" ht="12.75" hidden="false" customHeight="false" outlineLevel="0" collapsed="false">
      <c r="A38" s="0" t="s">
        <v>25</v>
      </c>
      <c r="B38" s="3" t="n">
        <f aca="false">+B37+1</f>
        <v>37337</v>
      </c>
      <c r="C38" s="4" t="n">
        <v>2000</v>
      </c>
      <c r="D38" s="5" t="s">
        <v>32</v>
      </c>
      <c r="E38" s="6" t="n">
        <v>3.2</v>
      </c>
      <c r="F38" s="6" t="n">
        <f aca="false">IF(E38&gt;0,+E38+0.06,0)</f>
        <v>3.26</v>
      </c>
      <c r="G38" s="7" t="n">
        <f aca="false">C38*F38</f>
        <v>6520</v>
      </c>
      <c r="H38" s="7"/>
      <c r="I38" s="7" t="n">
        <v>0</v>
      </c>
      <c r="J38" s="7" t="n">
        <f aca="false">+J37+I38-G38</f>
        <v>46430</v>
      </c>
      <c r="L38" s="8"/>
    </row>
    <row r="39" customFormat="false" ht="12.75" hidden="false" customHeight="false" outlineLevel="0" collapsed="false">
      <c r="A39" s="0" t="s">
        <v>26</v>
      </c>
      <c r="B39" s="3" t="n">
        <f aca="false">+B38+1</f>
        <v>37338</v>
      </c>
      <c r="C39" s="4" t="n">
        <v>0</v>
      </c>
      <c r="D39" s="5" t="s">
        <v>32</v>
      </c>
      <c r="E39" s="6" t="n">
        <v>3.555</v>
      </c>
      <c r="F39" s="6" t="n">
        <f aca="false">IF(E39&gt;0,+E39+0.06,0)</f>
        <v>3.615</v>
      </c>
      <c r="G39" s="7" t="n">
        <f aca="false">C39*F39</f>
        <v>0</v>
      </c>
      <c r="H39" s="7"/>
      <c r="I39" s="7" t="n">
        <v>0</v>
      </c>
      <c r="J39" s="7" t="n">
        <f aca="false">+J38+I39-G39</f>
        <v>46430</v>
      </c>
      <c r="L39" s="8"/>
    </row>
    <row r="40" customFormat="false" ht="12.75" hidden="false" customHeight="false" outlineLevel="0" collapsed="false">
      <c r="A40" s="0" t="s">
        <v>27</v>
      </c>
      <c r="B40" s="3" t="n">
        <f aca="false">+B39+1</f>
        <v>37339</v>
      </c>
      <c r="C40" s="4" t="n">
        <v>0</v>
      </c>
      <c r="D40" s="5" t="s">
        <v>32</v>
      </c>
      <c r="E40" s="6" t="n">
        <v>3.555</v>
      </c>
      <c r="F40" s="6" t="n">
        <f aca="false">IF(E40&gt;0,+E40+0.06,0)</f>
        <v>3.615</v>
      </c>
      <c r="G40" s="7" t="n">
        <f aca="false">C40*F40</f>
        <v>0</v>
      </c>
      <c r="H40" s="7"/>
      <c r="I40" s="7" t="n">
        <v>0</v>
      </c>
      <c r="J40" s="7" t="n">
        <f aca="false">+J39+I40-G40</f>
        <v>46430</v>
      </c>
      <c r="L40" s="8"/>
    </row>
    <row r="41" customFormat="false" ht="12.75" hidden="false" customHeight="false" outlineLevel="0" collapsed="false">
      <c r="A41" s="0" t="s">
        <v>28</v>
      </c>
      <c r="B41" s="3" t="n">
        <f aca="false">+B40+1</f>
        <v>37340</v>
      </c>
      <c r="C41" s="4" t="n">
        <v>0</v>
      </c>
      <c r="D41" s="5" t="s">
        <v>32</v>
      </c>
      <c r="E41" s="6" t="n">
        <v>3.555</v>
      </c>
      <c r="F41" s="6" t="n">
        <f aca="false">IF(E41&gt;0,+E41+0.06,0)</f>
        <v>3.615</v>
      </c>
      <c r="G41" s="7" t="n">
        <f aca="false">C41*F41</f>
        <v>0</v>
      </c>
      <c r="H41" s="7"/>
      <c r="I41" s="7" t="n">
        <v>0</v>
      </c>
      <c r="J41" s="7" t="n">
        <f aca="false">+J40+I41-G41</f>
        <v>46430</v>
      </c>
      <c r="L41" s="8"/>
    </row>
    <row r="42" customFormat="false" ht="12.75" hidden="false" customHeight="false" outlineLevel="0" collapsed="false">
      <c r="A42" s="0" t="s">
        <v>29</v>
      </c>
      <c r="B42" s="3" t="n">
        <f aca="false">+B41+1</f>
        <v>37341</v>
      </c>
      <c r="C42" s="4" t="n">
        <v>2000</v>
      </c>
      <c r="D42" s="5" t="s">
        <v>33</v>
      </c>
      <c r="E42" s="6" t="n">
        <v>3.445</v>
      </c>
      <c r="F42" s="6" t="n">
        <f aca="false">IF(E42&gt;0,+E42+0.06,0)</f>
        <v>3.505</v>
      </c>
      <c r="G42" s="7" t="n">
        <f aca="false">C42*F42</f>
        <v>7010</v>
      </c>
      <c r="H42" s="7"/>
      <c r="I42" s="7" t="n">
        <v>0</v>
      </c>
      <c r="J42" s="7" t="n">
        <f aca="false">+J41+I42-G42</f>
        <v>39420</v>
      </c>
      <c r="L42" s="8"/>
    </row>
    <row r="43" customFormat="false" ht="12.75" hidden="false" customHeight="false" outlineLevel="0" collapsed="false">
      <c r="A43" s="0" t="s">
        <v>22</v>
      </c>
      <c r="B43" s="3" t="n">
        <f aca="false">+B42+1</f>
        <v>37342</v>
      </c>
      <c r="C43" s="4" t="n">
        <v>2000</v>
      </c>
      <c r="D43" s="5" t="s">
        <v>33</v>
      </c>
      <c r="E43" s="6" t="n">
        <v>3.58</v>
      </c>
      <c r="F43" s="6" t="n">
        <f aca="false">IF(E43&gt;0,+E43+0.06,0)</f>
        <v>3.64</v>
      </c>
      <c r="G43" s="7" t="n">
        <f aca="false">C43*F43</f>
        <v>7280</v>
      </c>
      <c r="H43" s="7"/>
      <c r="I43" s="7" t="n">
        <v>0</v>
      </c>
      <c r="J43" s="7" t="n">
        <f aca="false">+J42+I43-G43</f>
        <v>32140</v>
      </c>
      <c r="L43" s="8"/>
    </row>
    <row r="44" customFormat="false" ht="12.75" hidden="false" customHeight="false" outlineLevel="0" collapsed="false">
      <c r="A44" s="0" t="s">
        <v>23</v>
      </c>
      <c r="B44" s="3" t="n">
        <f aca="false">+B43+1</f>
        <v>37343</v>
      </c>
      <c r="C44" s="4" t="n">
        <v>0</v>
      </c>
      <c r="D44" s="16" t="s">
        <v>44</v>
      </c>
      <c r="E44" s="6" t="n">
        <v>0</v>
      </c>
      <c r="F44" s="6" t="n">
        <f aca="false">IF(E44&gt;0,+E44+0.06,0)</f>
        <v>0</v>
      </c>
      <c r="G44" s="7" t="n">
        <f aca="false">C44*F44</f>
        <v>0</v>
      </c>
      <c r="H44" s="7"/>
      <c r="I44" s="7" t="n">
        <v>40000</v>
      </c>
      <c r="J44" s="7" t="n">
        <f aca="false">+J43+I44-G44</f>
        <v>72140</v>
      </c>
      <c r="L44" s="8"/>
    </row>
    <row r="45" customFormat="false" ht="12.75" hidden="false" customHeight="false" outlineLevel="0" collapsed="false">
      <c r="A45" s="0" t="s">
        <v>25</v>
      </c>
      <c r="B45" s="3" t="n">
        <f aca="false">+B44+1</f>
        <v>37344</v>
      </c>
      <c r="C45" s="4" t="n">
        <v>0</v>
      </c>
      <c r="D45" s="5"/>
      <c r="E45" s="6" t="n">
        <v>0</v>
      </c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72140</v>
      </c>
      <c r="L45" s="8"/>
    </row>
    <row r="46" customFormat="false" ht="12.75" hidden="false" customHeight="false" outlineLevel="0" collapsed="false">
      <c r="A46" s="0" t="s">
        <v>26</v>
      </c>
      <c r="B46" s="3" t="n">
        <f aca="false">+B45+1</f>
        <v>37345</v>
      </c>
      <c r="C46" s="4" t="n">
        <v>0</v>
      </c>
      <c r="D46" s="5"/>
      <c r="E46" s="6" t="n">
        <v>0</v>
      </c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72140</v>
      </c>
      <c r="L46" s="8"/>
    </row>
    <row r="47" customFormat="false" ht="12.75" hidden="false" customHeight="false" outlineLevel="0" collapsed="false">
      <c r="A47" s="0" t="s">
        <v>27</v>
      </c>
      <c r="B47" s="3" t="n">
        <f aca="false">+B46+1</f>
        <v>37346</v>
      </c>
      <c r="C47" s="4" t="n">
        <v>0</v>
      </c>
      <c r="D47" s="5"/>
      <c r="E47" s="6" t="n">
        <v>0</v>
      </c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72140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34000</v>
      </c>
      <c r="D49" s="0" t="s">
        <v>45</v>
      </c>
      <c r="G49" s="7" t="n">
        <f aca="false">SUM(G17:G48)</f>
        <v>100260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4" topLeftCell="BM15" activePane="bottomLeft" state="frozen"/>
      <selection pane="topLeft" activeCell="A1" activeCellId="0" sqref="A1"/>
      <selection pane="bottomLeft" activeCell="D18" activeCellId="0" sqref="D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2.85"/>
    <col collapsed="false" customWidth="true" hidden="false" outlineLevel="0" max="3" min="3" style="0" width="11.56"/>
    <col collapsed="false" customWidth="true" hidden="false" outlineLevel="0" max="4" min="4" style="0" width="22.56"/>
    <col collapsed="false" customWidth="true" hidden="false" outlineLevel="0" max="5" min="5" style="0" width="11.99"/>
    <col collapsed="false" customWidth="true" hidden="false" outlineLevel="0" max="6" min="6" style="0" width="9.7"/>
    <col collapsed="false" customWidth="true" hidden="false" outlineLevel="0" max="7" min="7" style="0" width="12.56"/>
    <col collapsed="false" customWidth="true" hidden="false" outlineLevel="0" max="8" min="8" style="0" width="3.42"/>
    <col collapsed="false" customWidth="true" hidden="false" outlineLevel="0" max="9" min="9" style="0" width="15.99"/>
    <col collapsed="false" customWidth="true" hidden="false" outlineLevel="0" max="10" min="10" style="0" width="15.41"/>
  </cols>
  <sheetData>
    <row r="1" customFormat="false" ht="18" hidden="false" customHeight="false" outlineLevel="0" collapsed="false">
      <c r="A1" s="1" t="s">
        <v>47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A3" s="0" t="s">
        <v>2</v>
      </c>
      <c r="C3" s="0" t="s">
        <v>3</v>
      </c>
    </row>
    <row r="4" customFormat="false" ht="12.75" hidden="false" customHeight="false" outlineLevel="0" collapsed="false">
      <c r="A4" s="0" t="s">
        <v>4</v>
      </c>
      <c r="C4" s="0" t="s">
        <v>5</v>
      </c>
    </row>
    <row r="5" customFormat="false" ht="12.75" hidden="false" customHeight="false" outlineLevel="0" collapsed="false">
      <c r="A5" s="0" t="s">
        <v>6</v>
      </c>
      <c r="C5" s="0" t="s">
        <v>7</v>
      </c>
    </row>
    <row r="6" customFormat="false" ht="12.75" hidden="false" customHeight="false" outlineLevel="0" collapsed="false">
      <c r="A6" s="0" t="s">
        <v>8</v>
      </c>
      <c r="C6" s="0" t="s">
        <v>9</v>
      </c>
    </row>
    <row r="7" customFormat="false" ht="12.75" hidden="false" customHeight="false" outlineLevel="0" collapsed="false">
      <c r="A7" s="0" t="s">
        <v>10</v>
      </c>
      <c r="C7" s="0" t="s">
        <v>11</v>
      </c>
    </row>
    <row r="8" customFormat="false" ht="12.75" hidden="false" customHeight="false" outlineLevel="0" collapsed="false">
      <c r="A8" s="0" t="s">
        <v>12</v>
      </c>
      <c r="C8" s="0" t="s">
        <v>13</v>
      </c>
    </row>
    <row r="9" customFormat="false" ht="12.75" hidden="false" customHeight="false" outlineLevel="0" collapsed="false">
      <c r="A9" s="0" t="s">
        <v>12</v>
      </c>
      <c r="C9" s="0" t="s">
        <v>37</v>
      </c>
    </row>
    <row r="10" customFormat="false" ht="12.75" hidden="false" customHeight="false" outlineLevel="0" collapsed="false">
      <c r="A10" s="0" t="s">
        <v>38</v>
      </c>
      <c r="C10" s="0" t="s">
        <v>39</v>
      </c>
    </row>
    <row r="11" customFormat="false" ht="12.75" hidden="false" customHeight="false" outlineLevel="0" collapsed="false">
      <c r="A11" s="0" t="s">
        <v>40</v>
      </c>
      <c r="C11" s="0" t="s">
        <v>41</v>
      </c>
    </row>
    <row r="12" customFormat="false" ht="12.75" hidden="false" customHeight="false" outlineLevel="0" collapsed="false">
      <c r="A12" s="0" t="s">
        <v>40</v>
      </c>
      <c r="C12" s="0" t="s">
        <v>42</v>
      </c>
    </row>
    <row r="14" customFormat="false" ht="12.75" hidden="false" customHeight="false" outlineLevel="0" collapsed="false">
      <c r="B14" s="2" t="s">
        <v>14</v>
      </c>
      <c r="C14" s="2" t="s">
        <v>15</v>
      </c>
      <c r="D14" s="2" t="s">
        <v>16</v>
      </c>
      <c r="E14" s="2" t="s">
        <v>17</v>
      </c>
      <c r="F14" s="2" t="s">
        <v>18</v>
      </c>
      <c r="G14" s="2" t="s">
        <v>19</v>
      </c>
      <c r="H14" s="2"/>
      <c r="I14" s="2" t="s">
        <v>20</v>
      </c>
      <c r="J14" s="2" t="s">
        <v>21</v>
      </c>
    </row>
    <row r="15" customFormat="false" ht="12.75" hidden="false" customHeight="false" outlineLevel="0" collapsed="false">
      <c r="C15" s="4"/>
      <c r="E15" s="5"/>
      <c r="F15" s="5"/>
      <c r="G15" s="7"/>
      <c r="H15" s="7"/>
      <c r="I15" s="15" t="s">
        <v>48</v>
      </c>
      <c r="J15" s="5" t="n">
        <f aca="false">+'Mar 2002'!J47</f>
        <v>72140</v>
      </c>
    </row>
    <row r="16" customFormat="false" ht="12.75" hidden="false" customHeight="false" outlineLevel="0" collapsed="false">
      <c r="B16" s="2"/>
      <c r="C16" s="2"/>
      <c r="D16" s="2"/>
      <c r="E16" s="2"/>
      <c r="F16" s="2"/>
      <c r="G16" s="2"/>
      <c r="H16" s="2"/>
      <c r="I16" s="2"/>
      <c r="J16" s="2"/>
    </row>
    <row r="17" customFormat="false" ht="12.75" hidden="false" customHeight="false" outlineLevel="0" collapsed="false">
      <c r="A17" s="0" t="s">
        <v>28</v>
      </c>
      <c r="B17" s="3" t="n">
        <v>37347</v>
      </c>
      <c r="C17" s="4" t="n">
        <v>2000</v>
      </c>
      <c r="D17" s="5" t="s">
        <v>49</v>
      </c>
      <c r="E17" s="6" t="s">
        <v>50</v>
      </c>
      <c r="F17" s="6" t="n">
        <v>3.32</v>
      </c>
      <c r="G17" s="7" t="n">
        <f aca="false">+C17*F17</f>
        <v>6640</v>
      </c>
      <c r="H17" s="7"/>
      <c r="I17" s="7" t="n">
        <v>0</v>
      </c>
      <c r="J17" s="7" t="n">
        <f aca="false">+J15+I17-G17</f>
        <v>65500</v>
      </c>
    </row>
    <row r="18" customFormat="false" ht="12.75" hidden="false" customHeight="false" outlineLevel="0" collapsed="false">
      <c r="A18" s="0" t="s">
        <v>29</v>
      </c>
      <c r="B18" s="3" t="n">
        <f aca="false">+B17+1</f>
        <v>37348</v>
      </c>
      <c r="C18" s="4" t="n">
        <v>2000</v>
      </c>
      <c r="D18" s="5" t="s">
        <v>44</v>
      </c>
      <c r="E18" s="6" t="n">
        <v>3.43</v>
      </c>
      <c r="F18" s="6" t="n">
        <f aca="false">IF(E18&gt;0,+E18+0.06,0)</f>
        <v>3.49</v>
      </c>
      <c r="G18" s="7" t="n">
        <f aca="false">C18*F18</f>
        <v>6980</v>
      </c>
      <c r="H18" s="7"/>
      <c r="I18" s="7" t="n">
        <v>0</v>
      </c>
      <c r="J18" s="7" t="n">
        <f aca="false">+J17+I18-G18</f>
        <v>58520</v>
      </c>
    </row>
    <row r="19" customFormat="false" ht="12.75" hidden="false" customHeight="false" outlineLevel="0" collapsed="false">
      <c r="A19" s="0" t="s">
        <v>22</v>
      </c>
      <c r="B19" s="3" t="n">
        <f aca="false">+B18+1</f>
        <v>37349</v>
      </c>
      <c r="C19" s="4"/>
      <c r="D19" s="5"/>
      <c r="E19" s="6"/>
      <c r="F19" s="6" t="n">
        <f aca="false">IF(E19&gt;0,+E19+0.06,0)</f>
        <v>0</v>
      </c>
      <c r="G19" s="7" t="n">
        <f aca="false">C19*F19</f>
        <v>0</v>
      </c>
      <c r="H19" s="7"/>
      <c r="I19" s="7" t="n">
        <v>0</v>
      </c>
      <c r="J19" s="7" t="n">
        <f aca="false">+J18+I19-G19</f>
        <v>58520</v>
      </c>
      <c r="L19" s="8"/>
    </row>
    <row r="20" customFormat="false" ht="12.75" hidden="false" customHeight="false" outlineLevel="0" collapsed="false">
      <c r="A20" s="0" t="s">
        <v>23</v>
      </c>
      <c r="B20" s="3" t="n">
        <f aca="false">+B19+1</f>
        <v>37350</v>
      </c>
      <c r="C20" s="4"/>
      <c r="D20" s="5"/>
      <c r="E20" s="6"/>
      <c r="F20" s="6" t="n">
        <f aca="false">IF(E20&gt;0,+E20+0.06,0)</f>
        <v>0</v>
      </c>
      <c r="G20" s="7" t="n">
        <f aca="false">C20*F20</f>
        <v>0</v>
      </c>
      <c r="H20" s="7"/>
      <c r="I20" s="7" t="n">
        <v>0</v>
      </c>
      <c r="J20" s="7" t="n">
        <f aca="false">+J19+I20-G20</f>
        <v>58520</v>
      </c>
      <c r="L20" s="8"/>
    </row>
    <row r="21" customFormat="false" ht="12.75" hidden="false" customHeight="false" outlineLevel="0" collapsed="false">
      <c r="A21" s="0" t="s">
        <v>25</v>
      </c>
      <c r="B21" s="3" t="n">
        <f aca="false">+B20+1</f>
        <v>37351</v>
      </c>
      <c r="C21" s="4"/>
      <c r="D21" s="5"/>
      <c r="E21" s="6"/>
      <c r="F21" s="6" t="n">
        <f aca="false">IF(E21&gt;0,+E21+0.06,0)</f>
        <v>0</v>
      </c>
      <c r="G21" s="7" t="n">
        <f aca="false">C21*F21</f>
        <v>0</v>
      </c>
      <c r="H21" s="7"/>
      <c r="I21" s="7" t="n">
        <v>0</v>
      </c>
      <c r="J21" s="7" t="n">
        <f aca="false">+J20+I21-G21</f>
        <v>58520</v>
      </c>
      <c r="L21" s="8"/>
    </row>
    <row r="22" customFormat="false" ht="12.75" hidden="false" customHeight="false" outlineLevel="0" collapsed="false">
      <c r="A22" s="0" t="s">
        <v>26</v>
      </c>
      <c r="B22" s="3" t="n">
        <f aca="false">+B21+1</f>
        <v>37352</v>
      </c>
      <c r="C22" s="4"/>
      <c r="D22" s="5"/>
      <c r="E22" s="6"/>
      <c r="F22" s="6" t="n">
        <f aca="false">IF(E22&gt;0,+E22+0.06,0)</f>
        <v>0</v>
      </c>
      <c r="G22" s="7" t="n">
        <f aca="false">C22*F22</f>
        <v>0</v>
      </c>
      <c r="H22" s="7"/>
      <c r="I22" s="7" t="n">
        <v>0</v>
      </c>
      <c r="J22" s="7" t="n">
        <f aca="false">+J21+I22-G22</f>
        <v>58520</v>
      </c>
      <c r="L22" s="8"/>
    </row>
    <row r="23" customFormat="false" ht="12.75" hidden="false" customHeight="false" outlineLevel="0" collapsed="false">
      <c r="A23" s="0" t="s">
        <v>27</v>
      </c>
      <c r="B23" s="3" t="n">
        <f aca="false">+B22+1</f>
        <v>37353</v>
      </c>
      <c r="C23" s="4"/>
      <c r="D23" s="5"/>
      <c r="E23" s="6"/>
      <c r="F23" s="6" t="n">
        <f aca="false">IF(E23&gt;0,+E23+0.06,0)</f>
        <v>0</v>
      </c>
      <c r="G23" s="7" t="n">
        <f aca="false">C23*F23</f>
        <v>0</v>
      </c>
      <c r="H23" s="7"/>
      <c r="I23" s="7" t="n">
        <v>0</v>
      </c>
      <c r="J23" s="7" t="n">
        <f aca="false">+J22+I23-G23</f>
        <v>58520</v>
      </c>
      <c r="L23" s="8"/>
    </row>
    <row r="24" customFormat="false" ht="12.75" hidden="false" customHeight="false" outlineLevel="0" collapsed="false">
      <c r="A24" s="0" t="s">
        <v>28</v>
      </c>
      <c r="B24" s="3" t="n">
        <f aca="false">+B23+1</f>
        <v>37354</v>
      </c>
      <c r="C24" s="4"/>
      <c r="D24" s="5"/>
      <c r="E24" s="6"/>
      <c r="F24" s="6" t="n">
        <f aca="false">IF(E24&gt;0,+E24+0.06,0)</f>
        <v>0</v>
      </c>
      <c r="G24" s="7" t="n">
        <f aca="false">C24*F24</f>
        <v>0</v>
      </c>
      <c r="H24" s="7"/>
      <c r="I24" s="7" t="n">
        <v>0</v>
      </c>
      <c r="J24" s="7" t="n">
        <f aca="false">+J23+I24-G24</f>
        <v>58520</v>
      </c>
      <c r="L24" s="8"/>
    </row>
    <row r="25" customFormat="false" ht="12.75" hidden="false" customHeight="false" outlineLevel="0" collapsed="false">
      <c r="A25" s="0" t="s">
        <v>29</v>
      </c>
      <c r="B25" s="3" t="n">
        <f aca="false">+B24+1</f>
        <v>37355</v>
      </c>
      <c r="C25" s="4"/>
      <c r="D25" s="5"/>
      <c r="E25" s="6"/>
      <c r="F25" s="6" t="n">
        <f aca="false">IF(E25&gt;0,+E25+0.06,0)</f>
        <v>0</v>
      </c>
      <c r="G25" s="7" t="n">
        <f aca="false">C25*F25</f>
        <v>0</v>
      </c>
      <c r="H25" s="7"/>
      <c r="I25" s="7" t="n">
        <v>0</v>
      </c>
      <c r="J25" s="7" t="n">
        <f aca="false">+J24+I25-G25</f>
        <v>58520</v>
      </c>
      <c r="L25" s="8"/>
    </row>
    <row r="26" customFormat="false" ht="12.75" hidden="false" customHeight="false" outlineLevel="0" collapsed="false">
      <c r="A26" s="0" t="s">
        <v>22</v>
      </c>
      <c r="B26" s="3" t="n">
        <f aca="false">+B25+1</f>
        <v>37356</v>
      </c>
      <c r="C26" s="4"/>
      <c r="D26" s="5"/>
      <c r="E26" s="6"/>
      <c r="F26" s="6" t="n">
        <f aca="false">IF(E26&gt;0,+E26+0.06,0)</f>
        <v>0</v>
      </c>
      <c r="G26" s="7" t="n">
        <f aca="false">C26*F26</f>
        <v>0</v>
      </c>
      <c r="H26" s="7"/>
      <c r="I26" s="7" t="n">
        <v>0</v>
      </c>
      <c r="J26" s="7" t="n">
        <f aca="false">+J25+I26-G26</f>
        <v>58520</v>
      </c>
      <c r="L26" s="8"/>
    </row>
    <row r="27" customFormat="false" ht="12.75" hidden="false" customHeight="false" outlineLevel="0" collapsed="false">
      <c r="A27" s="0" t="s">
        <v>23</v>
      </c>
      <c r="B27" s="3" t="n">
        <f aca="false">+B26+1</f>
        <v>37357</v>
      </c>
      <c r="C27" s="4"/>
      <c r="D27" s="5"/>
      <c r="E27" s="6"/>
      <c r="F27" s="6" t="n">
        <f aca="false">IF(E27&gt;0,+E27+0.06,0)</f>
        <v>0</v>
      </c>
      <c r="G27" s="7" t="n">
        <f aca="false">C27*F27</f>
        <v>0</v>
      </c>
      <c r="H27" s="7"/>
      <c r="I27" s="7" t="n">
        <v>0</v>
      </c>
      <c r="J27" s="7" t="n">
        <f aca="false">+J26+I27-G27</f>
        <v>58520</v>
      </c>
      <c r="L27" s="8"/>
    </row>
    <row r="28" customFormat="false" ht="12.75" hidden="false" customHeight="false" outlineLevel="0" collapsed="false">
      <c r="A28" s="0" t="s">
        <v>25</v>
      </c>
      <c r="B28" s="3" t="n">
        <f aca="false">+B27+1</f>
        <v>37358</v>
      </c>
      <c r="C28" s="4"/>
      <c r="D28" s="5"/>
      <c r="E28" s="6"/>
      <c r="F28" s="6" t="n">
        <f aca="false">IF(E28&gt;0,+E28+0.06,0)</f>
        <v>0</v>
      </c>
      <c r="G28" s="7" t="n">
        <f aca="false">C28*F28</f>
        <v>0</v>
      </c>
      <c r="H28" s="7"/>
      <c r="I28" s="7" t="n">
        <v>0</v>
      </c>
      <c r="J28" s="7" t="n">
        <f aca="false">+J27+I28-G28</f>
        <v>58520</v>
      </c>
      <c r="L28" s="8"/>
    </row>
    <row r="29" customFormat="false" ht="12.75" hidden="false" customHeight="false" outlineLevel="0" collapsed="false">
      <c r="A29" s="0" t="s">
        <v>26</v>
      </c>
      <c r="B29" s="3" t="n">
        <f aca="false">+B28+1</f>
        <v>37359</v>
      </c>
      <c r="C29" s="4"/>
      <c r="D29" s="5"/>
      <c r="E29" s="6"/>
      <c r="F29" s="6" t="n">
        <f aca="false">IF(E29&gt;0,+E29+0.06,0)</f>
        <v>0</v>
      </c>
      <c r="G29" s="7" t="n">
        <f aca="false">C29*F29</f>
        <v>0</v>
      </c>
      <c r="H29" s="7"/>
      <c r="I29" s="7" t="n">
        <v>0</v>
      </c>
      <c r="J29" s="7" t="n">
        <f aca="false">+J28+I29-G29</f>
        <v>58520</v>
      </c>
      <c r="L29" s="8"/>
    </row>
    <row r="30" customFormat="false" ht="12.75" hidden="false" customHeight="false" outlineLevel="0" collapsed="false">
      <c r="A30" s="0" t="s">
        <v>27</v>
      </c>
      <c r="B30" s="3" t="n">
        <f aca="false">+B29+1</f>
        <v>37360</v>
      </c>
      <c r="C30" s="4"/>
      <c r="D30" s="5"/>
      <c r="E30" s="6"/>
      <c r="F30" s="6" t="n">
        <f aca="false">IF(E30&gt;0,+E30+0.06,0)</f>
        <v>0</v>
      </c>
      <c r="G30" s="7" t="n">
        <f aca="false">C30*F30</f>
        <v>0</v>
      </c>
      <c r="H30" s="7"/>
      <c r="I30" s="7" t="n">
        <v>0</v>
      </c>
      <c r="J30" s="7" t="n">
        <f aca="false">+J29+I30-G30</f>
        <v>58520</v>
      </c>
      <c r="L30" s="8"/>
    </row>
    <row r="31" customFormat="false" ht="12.75" hidden="false" customHeight="false" outlineLevel="0" collapsed="false">
      <c r="A31" s="0" t="s">
        <v>28</v>
      </c>
      <c r="B31" s="3" t="n">
        <f aca="false">+B30+1</f>
        <v>37361</v>
      </c>
      <c r="C31" s="4"/>
      <c r="D31" s="5"/>
      <c r="E31" s="6"/>
      <c r="F31" s="6" t="n">
        <f aca="false">IF(E31&gt;0,+E31+0.06,0)</f>
        <v>0</v>
      </c>
      <c r="G31" s="7" t="n">
        <f aca="false">C31*F31</f>
        <v>0</v>
      </c>
      <c r="H31" s="7"/>
      <c r="I31" s="7" t="n">
        <v>0</v>
      </c>
      <c r="J31" s="7" t="n">
        <f aca="false">+J30+I31-G31</f>
        <v>58520</v>
      </c>
      <c r="L31" s="8"/>
    </row>
    <row r="32" customFormat="false" ht="12.75" hidden="false" customHeight="false" outlineLevel="0" collapsed="false">
      <c r="A32" s="0" t="s">
        <v>29</v>
      </c>
      <c r="B32" s="3" t="n">
        <f aca="false">+B31+1</f>
        <v>37362</v>
      </c>
      <c r="C32" s="4"/>
      <c r="D32" s="5"/>
      <c r="E32" s="6"/>
      <c r="F32" s="6" t="n">
        <f aca="false">IF(E32&gt;0,+E32+0.06,0)</f>
        <v>0</v>
      </c>
      <c r="G32" s="7" t="n">
        <f aca="false">C32*F32</f>
        <v>0</v>
      </c>
      <c r="H32" s="7"/>
      <c r="I32" s="7" t="n">
        <v>0</v>
      </c>
      <c r="J32" s="7" t="n">
        <f aca="false">+J31+I32-G32</f>
        <v>58520</v>
      </c>
      <c r="L32" s="8"/>
    </row>
    <row r="33" customFormat="false" ht="12.75" hidden="false" customHeight="false" outlineLevel="0" collapsed="false">
      <c r="A33" s="0" t="s">
        <v>22</v>
      </c>
      <c r="B33" s="3" t="n">
        <f aca="false">+B32+1</f>
        <v>37363</v>
      </c>
      <c r="C33" s="4"/>
      <c r="D33" s="5"/>
      <c r="E33" s="6"/>
      <c r="F33" s="6" t="n">
        <f aca="false">IF(E33&gt;0,+E33+0.06,0)</f>
        <v>0</v>
      </c>
      <c r="G33" s="7" t="n">
        <f aca="false">C33*F33</f>
        <v>0</v>
      </c>
      <c r="H33" s="7"/>
      <c r="I33" s="7" t="n">
        <v>0</v>
      </c>
      <c r="J33" s="7" t="n">
        <f aca="false">+J32+I33-G33</f>
        <v>58520</v>
      </c>
      <c r="L33" s="8"/>
    </row>
    <row r="34" customFormat="false" ht="12.75" hidden="false" customHeight="false" outlineLevel="0" collapsed="false">
      <c r="A34" s="0" t="s">
        <v>23</v>
      </c>
      <c r="B34" s="3" t="n">
        <f aca="false">+B33+1</f>
        <v>37364</v>
      </c>
      <c r="C34" s="4"/>
      <c r="D34" s="5"/>
      <c r="E34" s="6"/>
      <c r="F34" s="6" t="n">
        <f aca="false">IF(E34&gt;0,+E34+0.06,0)</f>
        <v>0</v>
      </c>
      <c r="G34" s="7" t="n">
        <f aca="false">C34*F34</f>
        <v>0</v>
      </c>
      <c r="H34" s="7"/>
      <c r="I34" s="7" t="n">
        <v>0</v>
      </c>
      <c r="J34" s="7" t="n">
        <f aca="false">+J33+I34-G34</f>
        <v>58520</v>
      </c>
      <c r="L34" s="8"/>
    </row>
    <row r="35" customFormat="false" ht="12.75" hidden="false" customHeight="false" outlineLevel="0" collapsed="false">
      <c r="A35" s="0" t="s">
        <v>25</v>
      </c>
      <c r="B35" s="3" t="n">
        <f aca="false">+B34+1</f>
        <v>37365</v>
      </c>
      <c r="C35" s="4"/>
      <c r="D35" s="5"/>
      <c r="E35" s="6"/>
      <c r="F35" s="6" t="n">
        <f aca="false">IF(E35&gt;0,+E35+0.06,0)</f>
        <v>0</v>
      </c>
      <c r="G35" s="7" t="n">
        <f aca="false">C35*F35</f>
        <v>0</v>
      </c>
      <c r="H35" s="7"/>
      <c r="I35" s="7" t="n">
        <v>0</v>
      </c>
      <c r="J35" s="7" t="n">
        <f aca="false">+J34+I35-G35</f>
        <v>58520</v>
      </c>
      <c r="L35" s="8"/>
    </row>
    <row r="36" customFormat="false" ht="12.75" hidden="false" customHeight="false" outlineLevel="0" collapsed="false">
      <c r="A36" s="0" t="s">
        <v>26</v>
      </c>
      <c r="B36" s="3" t="n">
        <f aca="false">+B35+1</f>
        <v>37366</v>
      </c>
      <c r="C36" s="4"/>
      <c r="D36" s="5"/>
      <c r="E36" s="6"/>
      <c r="F36" s="6" t="n">
        <f aca="false">IF(E36&gt;0,+E36+0.06,0)</f>
        <v>0</v>
      </c>
      <c r="G36" s="7" t="n">
        <f aca="false">C36*F36</f>
        <v>0</v>
      </c>
      <c r="H36" s="7"/>
      <c r="I36" s="7" t="n">
        <v>0</v>
      </c>
      <c r="J36" s="7" t="n">
        <f aca="false">+J35+I36-G36</f>
        <v>58520</v>
      </c>
      <c r="L36" s="8"/>
    </row>
    <row r="37" customFormat="false" ht="12.75" hidden="false" customHeight="false" outlineLevel="0" collapsed="false">
      <c r="A37" s="0" t="s">
        <v>27</v>
      </c>
      <c r="B37" s="3" t="n">
        <f aca="false">+B36+1</f>
        <v>37367</v>
      </c>
      <c r="C37" s="4"/>
      <c r="D37" s="5"/>
      <c r="E37" s="6"/>
      <c r="F37" s="6" t="n">
        <f aca="false">IF(E37&gt;0,+E37+0.06,0)</f>
        <v>0</v>
      </c>
      <c r="G37" s="7" t="n">
        <f aca="false">C37*F37</f>
        <v>0</v>
      </c>
      <c r="H37" s="7"/>
      <c r="I37" s="7" t="n">
        <v>0</v>
      </c>
      <c r="J37" s="7" t="n">
        <f aca="false">+J36+I37-G37</f>
        <v>58520</v>
      </c>
      <c r="L37" s="8"/>
    </row>
    <row r="38" customFormat="false" ht="12.75" hidden="false" customHeight="false" outlineLevel="0" collapsed="false">
      <c r="A38" s="0" t="s">
        <v>28</v>
      </c>
      <c r="B38" s="3" t="n">
        <f aca="false">+B37+1</f>
        <v>37368</v>
      </c>
      <c r="C38" s="4"/>
      <c r="D38" s="5"/>
      <c r="E38" s="6"/>
      <c r="F38" s="6" t="n">
        <f aca="false">IF(E38&gt;0,+E38+0.06,0)</f>
        <v>0</v>
      </c>
      <c r="G38" s="7" t="n">
        <f aca="false">C38*F38</f>
        <v>0</v>
      </c>
      <c r="H38" s="7"/>
      <c r="I38" s="7" t="n">
        <v>0</v>
      </c>
      <c r="J38" s="7" t="n">
        <f aca="false">+J37+I38-G38</f>
        <v>58520</v>
      </c>
      <c r="L38" s="8"/>
    </row>
    <row r="39" customFormat="false" ht="12.75" hidden="false" customHeight="false" outlineLevel="0" collapsed="false">
      <c r="A39" s="0" t="s">
        <v>29</v>
      </c>
      <c r="B39" s="3" t="n">
        <f aca="false">+B38+1</f>
        <v>37369</v>
      </c>
      <c r="C39" s="4"/>
      <c r="D39" s="5"/>
      <c r="E39" s="6"/>
      <c r="F39" s="6" t="n">
        <f aca="false">IF(E39&gt;0,+E39+0.06,0)</f>
        <v>0</v>
      </c>
      <c r="G39" s="7" t="n">
        <f aca="false">C39*F39</f>
        <v>0</v>
      </c>
      <c r="H39" s="7"/>
      <c r="I39" s="7" t="n">
        <v>0</v>
      </c>
      <c r="J39" s="7" t="n">
        <f aca="false">+J38+I39-G39</f>
        <v>58520</v>
      </c>
      <c r="L39" s="8"/>
    </row>
    <row r="40" customFormat="false" ht="12.75" hidden="false" customHeight="false" outlineLevel="0" collapsed="false">
      <c r="A40" s="0" t="s">
        <v>22</v>
      </c>
      <c r="B40" s="3" t="n">
        <f aca="false">+B39+1</f>
        <v>37370</v>
      </c>
      <c r="C40" s="4"/>
      <c r="D40" s="5"/>
      <c r="E40" s="6"/>
      <c r="F40" s="6" t="n">
        <f aca="false">IF(E40&gt;0,+E40+0.06,0)</f>
        <v>0</v>
      </c>
      <c r="G40" s="7" t="n">
        <f aca="false">C40*F40</f>
        <v>0</v>
      </c>
      <c r="H40" s="7"/>
      <c r="I40" s="7" t="n">
        <v>0</v>
      </c>
      <c r="J40" s="7" t="n">
        <f aca="false">+J39+I40-G40</f>
        <v>58520</v>
      </c>
      <c r="L40" s="8"/>
    </row>
    <row r="41" customFormat="false" ht="12.75" hidden="false" customHeight="false" outlineLevel="0" collapsed="false">
      <c r="A41" s="0" t="s">
        <v>23</v>
      </c>
      <c r="B41" s="3" t="n">
        <f aca="false">+B40+1</f>
        <v>37371</v>
      </c>
      <c r="C41" s="4"/>
      <c r="D41" s="5"/>
      <c r="E41" s="6"/>
      <c r="F41" s="6" t="n">
        <f aca="false">IF(E41&gt;0,+E41+0.06,0)</f>
        <v>0</v>
      </c>
      <c r="G41" s="7" t="n">
        <f aca="false">C41*F41</f>
        <v>0</v>
      </c>
      <c r="H41" s="7"/>
      <c r="I41" s="7" t="n">
        <v>0</v>
      </c>
      <c r="J41" s="7" t="n">
        <f aca="false">+J40+I41-G41</f>
        <v>58520</v>
      </c>
      <c r="L41" s="8"/>
    </row>
    <row r="42" customFormat="false" ht="12.75" hidden="false" customHeight="false" outlineLevel="0" collapsed="false">
      <c r="A42" s="0" t="s">
        <v>25</v>
      </c>
      <c r="B42" s="3" t="n">
        <f aca="false">+B41+1</f>
        <v>37372</v>
      </c>
      <c r="C42" s="4"/>
      <c r="D42" s="5"/>
      <c r="E42" s="6"/>
      <c r="F42" s="6" t="n">
        <f aca="false">IF(E42&gt;0,+E42+0.06,0)</f>
        <v>0</v>
      </c>
      <c r="G42" s="7" t="n">
        <f aca="false">C42*F42</f>
        <v>0</v>
      </c>
      <c r="H42" s="7"/>
      <c r="I42" s="7" t="n">
        <v>0</v>
      </c>
      <c r="J42" s="7" t="n">
        <f aca="false">+J41+I42-G42</f>
        <v>58520</v>
      </c>
      <c r="L42" s="8"/>
    </row>
    <row r="43" customFormat="false" ht="12.75" hidden="false" customHeight="false" outlineLevel="0" collapsed="false">
      <c r="A43" s="0" t="s">
        <v>26</v>
      </c>
      <c r="B43" s="3" t="n">
        <f aca="false">+B42+1</f>
        <v>37373</v>
      </c>
      <c r="C43" s="4"/>
      <c r="D43" s="5"/>
      <c r="E43" s="6"/>
      <c r="F43" s="6" t="n">
        <f aca="false">IF(E43&gt;0,+E43+0.06,0)</f>
        <v>0</v>
      </c>
      <c r="G43" s="7" t="n">
        <f aca="false">C43*F43</f>
        <v>0</v>
      </c>
      <c r="H43" s="7"/>
      <c r="I43" s="7" t="n">
        <v>0</v>
      </c>
      <c r="J43" s="7" t="n">
        <f aca="false">+J42+I43-G43</f>
        <v>58520</v>
      </c>
      <c r="L43" s="8"/>
    </row>
    <row r="44" customFormat="false" ht="12.75" hidden="false" customHeight="false" outlineLevel="0" collapsed="false">
      <c r="A44" s="0" t="s">
        <v>27</v>
      </c>
      <c r="B44" s="3" t="n">
        <f aca="false">+B43+1</f>
        <v>37374</v>
      </c>
      <c r="C44" s="4"/>
      <c r="D44" s="16"/>
      <c r="E44" s="6"/>
      <c r="F44" s="6" t="n">
        <f aca="false">IF(E44&gt;0,+E44+0.06,0)</f>
        <v>0</v>
      </c>
      <c r="G44" s="7" t="n">
        <f aca="false">C44*F44</f>
        <v>0</v>
      </c>
      <c r="H44" s="7"/>
      <c r="I44" s="7" t="n">
        <v>0</v>
      </c>
      <c r="J44" s="7" t="n">
        <f aca="false">+J43+I44-G44</f>
        <v>58520</v>
      </c>
      <c r="L44" s="8"/>
    </row>
    <row r="45" customFormat="false" ht="12.75" hidden="false" customHeight="false" outlineLevel="0" collapsed="false">
      <c r="A45" s="0" t="s">
        <v>28</v>
      </c>
      <c r="B45" s="3" t="n">
        <f aca="false">+B44+1</f>
        <v>37375</v>
      </c>
      <c r="C45" s="4"/>
      <c r="D45" s="5"/>
      <c r="E45" s="6"/>
      <c r="F45" s="6" t="n">
        <f aca="false">IF(E45&gt;0,+E45+0.06,0)</f>
        <v>0</v>
      </c>
      <c r="G45" s="7" t="n">
        <f aca="false">C45*F45</f>
        <v>0</v>
      </c>
      <c r="H45" s="7"/>
      <c r="I45" s="7" t="n">
        <v>0</v>
      </c>
      <c r="J45" s="7" t="n">
        <f aca="false">+J44+I45-G45</f>
        <v>58520</v>
      </c>
      <c r="L45" s="8"/>
    </row>
    <row r="46" customFormat="false" ht="12.75" hidden="false" customHeight="false" outlineLevel="0" collapsed="false">
      <c r="A46" s="0" t="s">
        <v>29</v>
      </c>
      <c r="B46" s="3" t="n">
        <f aca="false">+B45+1</f>
        <v>37376</v>
      </c>
      <c r="C46" s="4"/>
      <c r="D46" s="5"/>
      <c r="E46" s="6"/>
      <c r="F46" s="6" t="n">
        <f aca="false">IF(E46&gt;0,+E46+0.06,0)</f>
        <v>0</v>
      </c>
      <c r="G46" s="7" t="n">
        <f aca="false">C46*F46</f>
        <v>0</v>
      </c>
      <c r="H46" s="7"/>
      <c r="I46" s="7" t="n">
        <v>0</v>
      </c>
      <c r="J46" s="7" t="n">
        <f aca="false">+J45+I46-G46</f>
        <v>58520</v>
      </c>
      <c r="L46" s="8"/>
    </row>
    <row r="47" customFormat="false" ht="12.75" hidden="false" customHeight="false" outlineLevel="0" collapsed="false">
      <c r="B47" s="3"/>
      <c r="C47" s="4"/>
      <c r="D47" s="5"/>
      <c r="E47" s="6"/>
      <c r="F47" s="6" t="n">
        <f aca="false">IF(E47&gt;0,+E47+0.06,0)</f>
        <v>0</v>
      </c>
      <c r="G47" s="7" t="n">
        <f aca="false">C47*F47</f>
        <v>0</v>
      </c>
      <c r="H47" s="7"/>
      <c r="I47" s="7" t="n">
        <v>0</v>
      </c>
      <c r="J47" s="7" t="n">
        <f aca="false">+J46+I47-G47</f>
        <v>58520</v>
      </c>
      <c r="L47" s="8"/>
    </row>
    <row r="48" customFormat="false" ht="12.75" hidden="false" customHeight="false" outlineLevel="0" collapsed="false">
      <c r="C48" s="4"/>
      <c r="E48" s="5"/>
      <c r="F48" s="5"/>
      <c r="G48" s="7"/>
      <c r="H48" s="7"/>
    </row>
    <row r="49" customFormat="false" ht="12.75" hidden="false" customHeight="false" outlineLevel="0" collapsed="false">
      <c r="C49" s="17" t="n">
        <f aca="false">SUM(C17:C48)</f>
        <v>4000</v>
      </c>
      <c r="D49" s="0" t="s">
        <v>51</v>
      </c>
      <c r="G49" s="7" t="n">
        <f aca="false">SUM(G17:G48)</f>
        <v>13620</v>
      </c>
    </row>
    <row r="52" customFormat="false" ht="12.75" hidden="false" customHeight="false" outlineLevel="0" collapsed="false">
      <c r="B52" s="18" t="s">
        <v>46</v>
      </c>
      <c r="C52" s="18"/>
      <c r="D52" s="18"/>
      <c r="E52" s="18"/>
      <c r="F52" s="1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7" topLeftCell="BM20" activePane="bottomLeft" state="frozen"/>
      <selection pane="topLeft" activeCell="A1" activeCellId="0" sqref="A1"/>
      <selection pane="bottomLeft" activeCell="E21" activeCellId="0" sqref="E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23.99"/>
    <col collapsed="false" customWidth="true" hidden="false" outlineLevel="0" max="4" min="4" style="0" width="15.99"/>
    <col collapsed="false" customWidth="true" hidden="false" outlineLevel="0" max="5" min="5" style="0" width="20.41"/>
  </cols>
  <sheetData>
    <row r="1" customFormat="false" ht="18" hidden="false" customHeight="false" outlineLevel="0" collapsed="false">
      <c r="A1" s="1" t="s">
        <v>52</v>
      </c>
      <c r="B1" s="1"/>
    </row>
    <row r="2" customFormat="false" ht="18" hidden="false" customHeight="false" outlineLevel="0" collapsed="false">
      <c r="A2" s="1"/>
      <c r="B2" s="1"/>
    </row>
    <row r="3" customFormat="false" ht="12.75" hidden="false" customHeight="false" outlineLevel="0" collapsed="false">
      <c r="A3" s="0" t="s">
        <v>40</v>
      </c>
      <c r="C3" s="0" t="s">
        <v>41</v>
      </c>
    </row>
    <row r="4" customFormat="false" ht="12.75" hidden="false" customHeight="false" outlineLevel="0" collapsed="false">
      <c r="A4" s="0" t="s">
        <v>40</v>
      </c>
      <c r="C4" s="0" t="s">
        <v>42</v>
      </c>
    </row>
    <row r="6" customFormat="false" ht="12.75" hidden="false" customHeight="false" outlineLevel="0" collapsed="false">
      <c r="D6" s="19" t="s">
        <v>53</v>
      </c>
    </row>
    <row r="7" customFormat="false" ht="12.75" hidden="false" customHeight="false" outlineLevel="0" collapsed="false">
      <c r="C7" s="2" t="s">
        <v>14</v>
      </c>
      <c r="D7" s="2" t="s">
        <v>54</v>
      </c>
      <c r="E7" s="20" t="s">
        <v>55</v>
      </c>
    </row>
    <row r="8" customFormat="false" ht="12.75" hidden="false" customHeight="false" outlineLevel="0" collapsed="false">
      <c r="B8" s="0" t="s">
        <v>22</v>
      </c>
      <c r="C8" s="3" t="n">
        <v>37293</v>
      </c>
      <c r="D8" s="7" t="n">
        <v>22500</v>
      </c>
      <c r="E8" s="7"/>
    </row>
    <row r="9" customFormat="false" ht="12.75" hidden="false" customHeight="false" outlineLevel="0" collapsed="false">
      <c r="B9" s="0" t="s">
        <v>25</v>
      </c>
      <c r="C9" s="3" t="n">
        <v>37295</v>
      </c>
      <c r="D9" s="7" t="n">
        <v>20000</v>
      </c>
      <c r="E9" s="7"/>
    </row>
    <row r="10" customFormat="false" ht="12.75" hidden="false" customHeight="false" outlineLevel="0" collapsed="false">
      <c r="B10" s="0" t="s">
        <v>23</v>
      </c>
      <c r="C10" s="3" t="n">
        <v>37301</v>
      </c>
      <c r="D10" s="7" t="n">
        <v>26000</v>
      </c>
      <c r="E10" s="7"/>
    </row>
    <row r="11" customFormat="false" ht="12.75" hidden="false" customHeight="false" outlineLevel="0" collapsed="false">
      <c r="B11" s="0" t="s">
        <v>23</v>
      </c>
      <c r="C11" s="3" t="n">
        <v>37308</v>
      </c>
      <c r="D11" s="7" t="n">
        <v>10000</v>
      </c>
      <c r="E11" s="7"/>
    </row>
    <row r="12" customFormat="false" ht="12.75" hidden="false" customHeight="false" outlineLevel="0" collapsed="false">
      <c r="B12" s="0" t="s">
        <v>23</v>
      </c>
      <c r="C12" s="3" t="n">
        <v>37315</v>
      </c>
      <c r="D12" s="7" t="n">
        <v>19000</v>
      </c>
      <c r="E12" s="7"/>
    </row>
    <row r="13" customFormat="false" ht="12.75" hidden="false" customHeight="false" outlineLevel="0" collapsed="false">
      <c r="C13" s="21" t="s">
        <v>56</v>
      </c>
      <c r="D13" s="22" t="n">
        <f aca="false">SUM(D8:D12)</f>
        <v>97500</v>
      </c>
      <c r="E13" s="23"/>
    </row>
    <row r="14" customFormat="false" ht="12.75" hidden="false" customHeight="false" outlineLevel="0" collapsed="false">
      <c r="C14" s="21" t="s">
        <v>57</v>
      </c>
      <c r="D14" s="22" t="n">
        <f aca="false">-'Feb 2002'!G37</f>
        <v>-62100</v>
      </c>
      <c r="E14" s="23"/>
    </row>
    <row r="15" customFormat="false" ht="13.5" hidden="false" customHeight="false" outlineLevel="0" collapsed="false">
      <c r="C15" s="21" t="s">
        <v>58</v>
      </c>
      <c r="D15" s="24" t="n">
        <f aca="false">+D13+D14</f>
        <v>35400</v>
      </c>
      <c r="E15" s="25"/>
    </row>
    <row r="16" customFormat="false" ht="13.5" hidden="false" customHeight="false" outlineLevel="0" collapsed="false">
      <c r="C16" s="3"/>
      <c r="D16" s="7"/>
      <c r="E16" s="7"/>
    </row>
    <row r="17" customFormat="false" ht="12.75" hidden="false" customHeight="false" outlineLevel="0" collapsed="false">
      <c r="C17" s="3"/>
      <c r="D17" s="7"/>
      <c r="E17" s="7"/>
    </row>
    <row r="18" customFormat="false" ht="12.75" hidden="false" customHeight="false" outlineLevel="0" collapsed="false">
      <c r="B18" s="0" t="s">
        <v>22</v>
      </c>
      <c r="C18" s="3" t="n">
        <v>37321</v>
      </c>
      <c r="D18" s="26" t="n">
        <v>42000</v>
      </c>
      <c r="E18" s="26"/>
    </row>
    <row r="19" customFormat="false" ht="12.75" hidden="false" customHeight="false" outlineLevel="0" collapsed="false">
      <c r="B19" s="0" t="s">
        <v>23</v>
      </c>
      <c r="C19" s="3" t="n">
        <v>37329</v>
      </c>
      <c r="D19" s="26" t="n">
        <v>25000</v>
      </c>
      <c r="E19" s="26"/>
    </row>
    <row r="20" customFormat="false" ht="12.75" hidden="false" customHeight="false" outlineLevel="0" collapsed="false">
      <c r="B20" s="0" t="s">
        <v>23</v>
      </c>
      <c r="C20" s="3" t="n">
        <f aca="false">+C19+7</f>
        <v>37336</v>
      </c>
      <c r="D20" s="26" t="n">
        <v>30000</v>
      </c>
      <c r="E20" s="0" t="s">
        <v>59</v>
      </c>
    </row>
    <row r="21" customFormat="false" ht="12.75" hidden="false" customHeight="false" outlineLevel="0" collapsed="false">
      <c r="B21" s="0" t="s">
        <v>23</v>
      </c>
      <c r="C21" s="3" t="n">
        <v>37343</v>
      </c>
      <c r="D21" s="26" t="n">
        <v>40000</v>
      </c>
      <c r="E21" s="26" t="s">
        <v>60</v>
      </c>
    </row>
    <row r="22" customFormat="false" ht="12.75" hidden="false" customHeight="false" outlineLevel="0" collapsed="false">
      <c r="B22" s="0" t="s">
        <v>23</v>
      </c>
      <c r="C22" s="3" t="n">
        <v>37343</v>
      </c>
      <c r="D22" s="27" t="n">
        <v>701760</v>
      </c>
      <c r="E22" s="28" t="s">
        <v>61</v>
      </c>
    </row>
    <row r="23" customFormat="false" ht="12.75" hidden="false" customHeight="false" outlineLevel="0" collapsed="false">
      <c r="B23" s="0" t="s">
        <v>23</v>
      </c>
      <c r="C23" s="3" t="n">
        <v>37343</v>
      </c>
      <c r="D23" s="27" t="n">
        <v>989700</v>
      </c>
      <c r="E23" s="28" t="s">
        <v>62</v>
      </c>
    </row>
    <row r="24" customFormat="false" ht="12.75" hidden="false" customHeight="false" outlineLevel="0" collapsed="false">
      <c r="C24" s="21" t="s">
        <v>63</v>
      </c>
      <c r="D24" s="22" t="n">
        <f aca="false">SUM(D17:D23)</f>
        <v>1828460</v>
      </c>
      <c r="E24" s="23"/>
    </row>
    <row r="25" customFormat="false" ht="12.75" hidden="false" customHeight="false" outlineLevel="0" collapsed="false">
      <c r="C25" s="21" t="s">
        <v>64</v>
      </c>
      <c r="D25" s="23" t="n">
        <f aca="false">-'Mar 2002'!G49</f>
        <v>-100260</v>
      </c>
      <c r="E25" s="23"/>
    </row>
    <row r="26" customFormat="false" ht="13.5" hidden="false" customHeight="false" outlineLevel="0" collapsed="false">
      <c r="C26" s="21" t="s">
        <v>65</v>
      </c>
      <c r="D26" s="24" t="n">
        <f aca="false">+D15+D24+D25</f>
        <v>1763600</v>
      </c>
      <c r="E26" s="25"/>
    </row>
    <row r="27" customFormat="false" ht="13.5" hidden="false" customHeight="false" outlineLevel="0" collapsed="false">
      <c r="C27" s="21"/>
      <c r="D27" s="23"/>
      <c r="E27" s="23"/>
    </row>
    <row r="28" customFormat="false" ht="12.75" hidden="false" customHeight="false" outlineLevel="0" collapsed="false">
      <c r="C28" s="21"/>
      <c r="D28" s="23"/>
      <c r="E28" s="23"/>
    </row>
    <row r="29" customFormat="false" ht="12.75" hidden="false" customHeight="false" outlineLevel="0" collapsed="false">
      <c r="B29" s="0" t="s">
        <v>23</v>
      </c>
      <c r="C29" s="3" t="n">
        <v>37350</v>
      </c>
      <c r="D29" s="26" t="n">
        <v>0</v>
      </c>
      <c r="E29" s="26"/>
    </row>
    <row r="30" customFormat="false" ht="12.75" hidden="false" customHeight="false" outlineLevel="0" collapsed="false">
      <c r="B30" s="0" t="s">
        <v>23</v>
      </c>
      <c r="C30" s="3" t="n">
        <f aca="false">+C29+7</f>
        <v>37357</v>
      </c>
      <c r="D30" s="26" t="n">
        <v>0</v>
      </c>
      <c r="E30" s="26"/>
    </row>
    <row r="31" customFormat="false" ht="12.75" hidden="false" customHeight="false" outlineLevel="0" collapsed="false">
      <c r="B31" s="0" t="s">
        <v>23</v>
      </c>
      <c r="C31" s="3" t="n">
        <f aca="false">+C30+7</f>
        <v>37364</v>
      </c>
      <c r="D31" s="26" t="n">
        <v>0</v>
      </c>
    </row>
    <row r="32" customFormat="false" ht="12.75" hidden="false" customHeight="false" outlineLevel="0" collapsed="false">
      <c r="B32" s="0" t="s">
        <v>23</v>
      </c>
      <c r="C32" s="3" t="n">
        <f aca="false">+C31+7</f>
        <v>37371</v>
      </c>
      <c r="D32" s="26" t="n">
        <v>0</v>
      </c>
      <c r="E32" s="26"/>
    </row>
    <row r="33" customFormat="false" ht="12.75" hidden="false" customHeight="false" outlineLevel="0" collapsed="false">
      <c r="C33" s="21" t="s">
        <v>66</v>
      </c>
      <c r="D33" s="22" t="n">
        <f aca="false">SUM(D29:D32)</f>
        <v>0</v>
      </c>
      <c r="E33" s="23"/>
    </row>
    <row r="34" customFormat="false" ht="12.75" hidden="false" customHeight="false" outlineLevel="0" collapsed="false">
      <c r="C34" s="21"/>
      <c r="D34" s="23"/>
      <c r="E34" s="23"/>
    </row>
    <row r="35" customFormat="false" ht="12.75" hidden="false" customHeight="false" outlineLevel="0" collapsed="false">
      <c r="C35" s="21" t="s">
        <v>67</v>
      </c>
      <c r="D35" s="29" t="n">
        <f aca="false">-204000*3.44</f>
        <v>-701760</v>
      </c>
      <c r="E35" s="23" t="s">
        <v>68</v>
      </c>
    </row>
    <row r="36" customFormat="false" ht="12.75" hidden="false" customHeight="false" outlineLevel="0" collapsed="false">
      <c r="C36" s="21" t="s">
        <v>69</v>
      </c>
      <c r="D36" s="29" t="n">
        <f aca="false">-(10000*3.27)-(10000*29*3.3)</f>
        <v>-989700</v>
      </c>
      <c r="E36" s="23" t="s">
        <v>70</v>
      </c>
    </row>
    <row r="37" customFormat="false" ht="12.75" hidden="false" customHeight="false" outlineLevel="0" collapsed="false">
      <c r="C37" s="21" t="s">
        <v>71</v>
      </c>
      <c r="D37" s="29" t="n">
        <f aca="false">-'Apr 2002'!G49</f>
        <v>-13620</v>
      </c>
      <c r="E37" s="29" t="s">
        <v>72</v>
      </c>
    </row>
    <row r="38" customFormat="false" ht="12.75" hidden="false" customHeight="false" outlineLevel="0" collapsed="false">
      <c r="C38" s="21" t="s">
        <v>73</v>
      </c>
      <c r="D38" s="22" t="n">
        <f aca="false">SUM(D35:D37)</f>
        <v>-1705080</v>
      </c>
    </row>
    <row r="39" customFormat="false" ht="13.5" hidden="false" customHeight="false" outlineLevel="0" collapsed="false">
      <c r="C39" s="21" t="s">
        <v>74</v>
      </c>
      <c r="D39" s="24" t="n">
        <f aca="false">+D38+D33+D26</f>
        <v>58520</v>
      </c>
    </row>
    <row r="4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2002-01-24T14:29:18Z</dcterms:created>
  <dc:creator>csanche</dc:creator>
  <dc:description/>
  <dc:language>en-US</dc:language>
  <cp:lastModifiedBy>cgerman</cp:lastModifiedBy>
  <cp:lastPrinted>2002-03-05T12:48:00Z</cp:lastPrinted>
  <dcterms:modified xsi:type="dcterms:W3CDTF">2002-04-01T13:29:43Z</dcterms:modified>
  <cp:revision>0</cp:revision>
  <dc:subject/>
  <dc:title/>
</cp:coreProperties>
</file>