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34</xdr:colOff>
                <xdr:row>24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<sst xmlns="http://schemas.openxmlformats.org/spreadsheetml/2006/main" count="301" uniqueCount="81">
  <si>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</si>
  <si>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</si>
  <si>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</si>
  <si>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</si>
  <si>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</si>
  <si>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</si>
  <si>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</si>
  <si>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</si>
  <si>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</si>
  <si>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</si>
  <si>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</si>
  <si>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</si>
  <si>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</si>
  <si>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</si>
  <si>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</si>
  <si>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</si>
  <si>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</si>
  <si>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</si>
  <si>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</si>
  <si>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</si>
  <si>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</si>
  <si>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</si>
  <si>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</si>
  <si>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</si>
  <si>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</si>
  <si>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</si>
  <si>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</si>
  <si>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</si>
  <si>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</si>
  <si>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</si>
  <si>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</si>
  <si>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</si>
  <si>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</si>
  <si>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</si>
  <si>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</si>
  <si>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</si>
  <si>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</si>
  <si>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</si>
  <si>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</si>
  <si>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</si>
  <si>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</si>
  <si>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</si>
  <si>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</si>
  <si>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</si>
  <si>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</si>
  <si>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</si>
  <si>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</si>
  <si>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</si>
  <si>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</si>
  <si>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City of Tallahassee</t>
  </si>
  <si>
    <t xml:space="preserve">Pam McCullers 850-891-6895</t>
  </si>
  <si>
    <t xml:space="preserve">Balance from March 2002</t>
  </si>
  <si>
    <t xml:space="preserve">Fixed Price Zone 3</t>
  </si>
  <si>
    <t xml:space="preserve">N/A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</si>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</sst>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" topLeftCell="BM16" activePane="bottomLeft" state="frozen"/>
      <selection pane="topLeft" activeCell="A1" activeCellId="0" sqref="A1"/>
      <selection pane="bottom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16</v>
      </c>
      <c r="E15" s="2" t="s">
        <v>17</v>
      </c>
      <c r="F15" s="2" t="s">
        <v>18</v>
      </c>
      <c r="G15" s="2" t="s">
        <v>19</v>
      </c>
      <c r="H15" s="2"/>
      <c r="I15" s="2" t="s">
        <v>20</v>
      </c>
      <c r="J15" s="2" t="s">
        <v>21</v>
      </c>
    </row>
    <row r="16" customFormat="false" ht="12.75" hidden="false" customHeight="false" outlineLevel="0" collapsed="false">
      <c r="C16" s="4"/>
      <c r="E16" s="5"/>
      <c r="F16" s="5"/>
      <c r="G16" s="7"/>
      <c r="H16" s="7"/>
      <c r="I16" s="15" t="s">
        <v>51</v>
      </c>
      <c r="J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5" t="s">
        <v>52</v>
      </c>
      <c r="E18" s="6" t="s">
        <v>53</v>
      </c>
      <c r="F18" s="6" t="n">
        <v>3.32</v>
      </c>
      <c r="G18" s="7" t="n">
        <f aca="false">+C18*F18</f>
        <v>6640</v>
      </c>
      <c r="H18" s="7"/>
      <c r="I18" s="7" t="n">
        <v>0</v>
      </c>
      <c r="J18" s="7" t="n">
        <f aca="false">+J16+I18-G18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5" t="s">
        <v>33</v>
      </c>
      <c r="E19" s="6" t="n">
        <v>3.445</v>
      </c>
      <c r="F19" s="6" t="n">
        <f aca="false">IF(E19&gt;0,+E19+0.06,0)</f>
        <v>3.505</v>
      </c>
      <c r="G19" s="7" t="n">
        <f aca="false">C19*F19</f>
        <v>7010</v>
      </c>
      <c r="H19" s="7"/>
      <c r="I19" s="7" t="n">
        <v>0</v>
      </c>
      <c r="J19" s="7" t="n">
        <f aca="false">+J18+I19-G19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5" t="s">
        <v>33</v>
      </c>
      <c r="E20" s="6" t="n">
        <v>3.75</v>
      </c>
      <c r="F20" s="6" t="n">
        <f aca="false">IF(E20&gt;0,+E20+0.06,0)</f>
        <v>3.81</v>
      </c>
      <c r="G20" s="7" t="n">
        <f aca="false">C20*F20</f>
        <v>7620</v>
      </c>
      <c r="H20" s="7"/>
      <c r="I20" s="7" t="n">
        <v>0</v>
      </c>
      <c r="J20" s="7" t="n">
        <f aca="false">+J19+I20-G20</f>
        <v>50750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5" t="s">
        <v>33</v>
      </c>
      <c r="E21" s="6" t="n">
        <v>3.7</v>
      </c>
      <c r="F21" s="6" t="n">
        <f aca="false">IF(E21&gt;0,+E21+0.06,0)</f>
        <v>3.76</v>
      </c>
      <c r="G21" s="7" t="n">
        <f aca="false">C21*F21</f>
        <v>7520</v>
      </c>
      <c r="H21" s="7"/>
      <c r="I21" s="7" t="n">
        <v>37000</v>
      </c>
      <c r="J21" s="7" t="n">
        <f aca="false">+J20+I21-G21</f>
        <v>80230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5" t="s">
        <v>33</v>
      </c>
      <c r="E22" s="6" t="n">
        <v>3.6</v>
      </c>
      <c r="F22" s="6" t="n">
        <f aca="false">IF(E22&gt;0,+E22+0.06,0)</f>
        <v>3.66</v>
      </c>
      <c r="G22" s="7" t="n">
        <f aca="false">C22*F22</f>
        <v>7320</v>
      </c>
      <c r="H22" s="7"/>
      <c r="I22" s="7" t="n">
        <v>0</v>
      </c>
      <c r="J22" s="7" t="n">
        <f aca="false">+J21+I22-G22</f>
        <v>72910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5"/>
      <c r="E23" s="6" t="n">
        <v>3.32</v>
      </c>
      <c r="F23" s="6" t="n">
        <f aca="false">IF(E23&gt;0,+E23+0.06,0)</f>
        <v>3.38</v>
      </c>
      <c r="G23" s="7" t="n">
        <f aca="false">C23*F23</f>
        <v>0</v>
      </c>
      <c r="H23" s="7"/>
      <c r="I23" s="7" t="n">
        <v>0</v>
      </c>
      <c r="J23" s="7" t="n">
        <f aca="false">+J22+I23-G23</f>
        <v>72910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5"/>
      <c r="E24" s="6" t="n">
        <v>3.32</v>
      </c>
      <c r="F24" s="6" t="n">
        <f aca="false">IF(E24&gt;0,+E24+0.06,0)</f>
        <v>3.38</v>
      </c>
      <c r="G24" s="7" t="n">
        <f aca="false">C24*F24</f>
        <v>0</v>
      </c>
      <c r="H24" s="7"/>
      <c r="I24" s="7" t="n">
        <v>0</v>
      </c>
      <c r="J24" s="7" t="n">
        <f aca="false">+J23+I24-G24</f>
        <v>72910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5" t="s">
        <v>33</v>
      </c>
      <c r="E25" s="6" t="n">
        <v>3.32</v>
      </c>
      <c r="F25" s="6" t="n">
        <f aca="false">IF(E25&gt;0,+E25+0.06,0)</f>
        <v>3.38</v>
      </c>
      <c r="G25" s="7" t="n">
        <f aca="false">C25*F25</f>
        <v>6760</v>
      </c>
      <c r="H25" s="7"/>
      <c r="I25" s="7" t="n">
        <v>0</v>
      </c>
      <c r="J25" s="7" t="n">
        <f aca="false">+J24+I25-G25</f>
        <v>66150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5" t="s">
        <v>33</v>
      </c>
      <c r="E26" s="6" t="n">
        <v>3.37</v>
      </c>
      <c r="F26" s="6" t="n">
        <f aca="false">IF(E26&gt;0,+E26+0.06,0)</f>
        <v>3.43</v>
      </c>
      <c r="G26" s="7" t="n">
        <f aca="false">C26*F26</f>
        <v>0</v>
      </c>
      <c r="H26" s="7"/>
      <c r="I26" s="7" t="n">
        <v>0</v>
      </c>
      <c r="J26" s="7" t="n">
        <f aca="false">+J25+I26-G26</f>
        <v>66150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5" t="s">
        <v>33</v>
      </c>
      <c r="E27" s="6" t="n">
        <v>3.26</v>
      </c>
      <c r="F27" s="6" t="n">
        <f aca="false">IF(E27&gt;0,+E27+0.06,0)</f>
        <v>3.32</v>
      </c>
      <c r="G27" s="7" t="n">
        <f aca="false">C27*F27</f>
        <v>6640</v>
      </c>
      <c r="H27" s="7"/>
      <c r="I27" s="7" t="n">
        <v>0</v>
      </c>
      <c r="J27" s="7" t="n">
        <f aca="false">+J26+I27-G27</f>
        <v>59510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5" t="s">
        <v>33</v>
      </c>
      <c r="E28" s="6" t="n">
        <v>3.27</v>
      </c>
      <c r="F28" s="6" t="n">
        <f aca="false">IF(E28&gt;0,+E28+0.06,0)</f>
        <v>3.33</v>
      </c>
      <c r="G28" s="7" t="n">
        <f aca="false">C28*F28</f>
        <v>6660</v>
      </c>
      <c r="H28" s="7"/>
      <c r="I28" s="7" t="n">
        <v>0</v>
      </c>
      <c r="J28" s="7" t="n">
        <f aca="false">+J27+I28-G28</f>
        <v>52850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19" t="s">
        <v>44</v>
      </c>
      <c r="E29" s="6"/>
      <c r="F29" s="6" t="n">
        <f aca="false">IF(E29&gt;0,+E29+0.06,0)</f>
        <v>0</v>
      </c>
      <c r="G29" s="7" t="n">
        <f aca="false">C29*F29</f>
        <v>0</v>
      </c>
      <c r="H29" s="7"/>
      <c r="I29" s="7" t="n">
        <v>22000</v>
      </c>
      <c r="J29" s="7" t="n">
        <f aca="false">+J28+I29-G29</f>
        <v>74850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/>
      <c r="D30" s="19" t="s">
        <v>44</v>
      </c>
      <c r="E30" s="6"/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74850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/>
      <c r="D31" s="19" t="s">
        <v>44</v>
      </c>
      <c r="E31" s="6"/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74850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/>
      <c r="D32" s="19" t="s">
        <v>44</v>
      </c>
      <c r="E32" s="6"/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74850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/>
      <c r="D33" s="19" t="s">
        <v>44</v>
      </c>
      <c r="E33" s="6"/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74850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/>
      <c r="D34" s="19" t="s">
        <v>44</v>
      </c>
      <c r="E34" s="6"/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74850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/>
      <c r="D35" s="19" t="s">
        <v>44</v>
      </c>
      <c r="E35" s="6"/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74850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/>
      <c r="D36" s="19" t="s">
        <v>44</v>
      </c>
      <c r="E36" s="6"/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74850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19" t="s">
        <v>44</v>
      </c>
      <c r="E37" s="6"/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74850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19" t="s">
        <v>44</v>
      </c>
      <c r="E38" s="6"/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74850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19" t="s">
        <v>44</v>
      </c>
      <c r="E39" s="6"/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74850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19" t="s">
        <v>44</v>
      </c>
      <c r="E40" s="6"/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74850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19" t="s">
        <v>44</v>
      </c>
      <c r="E41" s="6"/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74850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19" t="s">
        <v>44</v>
      </c>
      <c r="E42" s="6"/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74850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19" t="s">
        <v>44</v>
      </c>
      <c r="E43" s="6"/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74850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19" t="s">
        <v>44</v>
      </c>
      <c r="E44" s="6"/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74850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19" t="s">
        <v>44</v>
      </c>
      <c r="E45" s="6"/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74850</v>
      </c>
      <c r="L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19" t="s">
        <v>44</v>
      </c>
      <c r="E46" s="6"/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74850</v>
      </c>
      <c r="L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19" t="s">
        <v>44</v>
      </c>
      <c r="E47" s="6"/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74850</v>
      </c>
      <c r="L47" s="8"/>
    </row>
    <row r="48" customFormat="false" ht="12.75" hidden="false" customHeight="false" outlineLevel="0" collapsed="false">
      <c r="B48" s="3"/>
      <c r="C48" s="4"/>
      <c r="D48" s="5"/>
      <c r="E48" s="6"/>
      <c r="F48" s="6" t="n">
        <f aca="false">IF(E48&gt;0,+E48+0.06,0)</f>
        <v>0</v>
      </c>
      <c r="G48" s="7" t="n">
        <f aca="false">C48*F48</f>
        <v>0</v>
      </c>
      <c r="H48" s="7"/>
      <c r="I48" s="7" t="n">
        <v>0</v>
      </c>
      <c r="J48" s="7" t="n">
        <f aca="false">+J47+I48-G48</f>
        <v>74850</v>
      </c>
      <c r="L48" s="8"/>
    </row>
    <row r="49" customFormat="false" ht="12.75" hidden="false" customHeight="false" outlineLevel="0" collapsed="false">
      <c r="C49" s="4"/>
      <c r="E49" s="5"/>
      <c r="F49" s="5"/>
      <c r="G49" s="7"/>
      <c r="H49" s="7"/>
    </row>
    <row r="50" customFormat="false" ht="12.75" hidden="false" customHeight="false" outlineLevel="0" collapsed="false">
      <c r="C50" s="17" t="n">
        <f aca="false">SUM(C18:C49)</f>
        <v>16000</v>
      </c>
      <c r="D50" s="0" t="s">
        <v>54</v>
      </c>
      <c r="G50" s="7" t="n">
        <f aca="false">SUM(G18:G49)</f>
        <v>56170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33" activePane="bottomLeft" state="frozen"/>
      <selection pane="topLeft" activeCell="A1" activeCellId="0" sqref="A1"/>
      <selection pane="bottomLeft" activeCell="D39" activeCellId="0" sqref="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55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0" t="s">
        <v>56</v>
      </c>
    </row>
    <row r="7" customFormat="false" ht="12.75" hidden="false" customHeight="false" outlineLevel="0" collapsed="false">
      <c r="C7" s="2" t="s">
        <v>14</v>
      </c>
      <c r="D7" s="2" t="s">
        <v>57</v>
      </c>
      <c r="E7" s="21" t="s">
        <v>58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2" t="s">
        <v>59</v>
      </c>
      <c r="D13" s="23" t="n">
        <f aca="false">SUM(D8:D12)</f>
        <v>97500</v>
      </c>
      <c r="E13" s="24"/>
    </row>
    <row r="14" customFormat="false" ht="12.75" hidden="false" customHeight="false" outlineLevel="0" collapsed="false">
      <c r="C14" s="22" t="s">
        <v>60</v>
      </c>
      <c r="D14" s="23" t="n">
        <f aca="false">-'Feb 2002'!G37</f>
        <v>-62100</v>
      </c>
      <c r="E14" s="24"/>
    </row>
    <row r="15" customFormat="false" ht="13.5" hidden="false" customHeight="false" outlineLevel="0" collapsed="false">
      <c r="C15" s="22" t="s">
        <v>61</v>
      </c>
      <c r="D15" s="25" t="n">
        <f aca="false">+D13+D14</f>
        <v>35400</v>
      </c>
      <c r="E15" s="26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7" t="n">
        <v>42000</v>
      </c>
      <c r="E18" s="27"/>
    </row>
    <row r="19" customFormat="false" ht="12.75" hidden="false" customHeight="false" outlineLevel="0" collapsed="false">
      <c r="B19" s="0" t="s">
        <v>23</v>
      </c>
      <c r="C19" s="3" t="n">
        <v>37329</v>
      </c>
      <c r="D19" s="27" t="n">
        <v>25000</v>
      </c>
      <c r="E19" s="27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7" t="n">
        <v>30000</v>
      </c>
      <c r="E20" s="0" t="s">
        <v>62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7" t="n">
        <v>40000</v>
      </c>
      <c r="E21" s="27" t="s">
        <v>63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8" t="n">
        <v>701760</v>
      </c>
      <c r="E22" s="29" t="s">
        <v>64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8" t="n">
        <v>989700</v>
      </c>
      <c r="E23" s="29" t="s">
        <v>65</v>
      </c>
    </row>
    <row r="24" customFormat="false" ht="12.75" hidden="false" customHeight="false" outlineLevel="0" collapsed="false">
      <c r="C24" s="22" t="s">
        <v>66</v>
      </c>
      <c r="D24" s="23" t="n">
        <f aca="false">SUM(D17:D23)</f>
        <v>1828460</v>
      </c>
      <c r="E24" s="24"/>
    </row>
    <row r="25" customFormat="false" ht="12.75" hidden="false" customHeight="false" outlineLevel="0" collapsed="false">
      <c r="C25" s="22" t="s">
        <v>67</v>
      </c>
      <c r="D25" s="24" t="n">
        <f aca="false">-'Mar 2002'!G49</f>
        <v>-100380</v>
      </c>
      <c r="E25" s="24"/>
    </row>
    <row r="26" customFormat="false" ht="13.5" hidden="false" customHeight="false" outlineLevel="0" collapsed="false">
      <c r="C26" s="22" t="s">
        <v>68</v>
      </c>
      <c r="D26" s="25" t="n">
        <f aca="false">+D15+D24+D25</f>
        <v>1763480</v>
      </c>
      <c r="E26" s="26"/>
    </row>
    <row r="27" customFormat="false" ht="13.5" hidden="false" customHeight="false" outlineLevel="0" collapsed="false">
      <c r="C27" s="22"/>
      <c r="D27" s="24"/>
      <c r="E27" s="24"/>
    </row>
    <row r="28" customFormat="false" ht="12.75" hidden="false" customHeight="false" outlineLevel="0" collapsed="false">
      <c r="C28" s="22"/>
      <c r="D28" s="24"/>
      <c r="E28" s="24"/>
    </row>
    <row r="29" customFormat="false" ht="12.75" hidden="false" customHeight="false" outlineLevel="0" collapsed="false">
      <c r="B29" s="0" t="s">
        <v>23</v>
      </c>
      <c r="C29" s="3" t="n">
        <v>37350</v>
      </c>
      <c r="D29" s="27" t="n">
        <v>37000</v>
      </c>
      <c r="E29" s="30" t="s">
        <v>69</v>
      </c>
    </row>
    <row r="30" customFormat="false" ht="12.75" hidden="false" customHeight="false" outlineLevel="0" collapsed="false">
      <c r="B30" s="31" t="s">
        <v>25</v>
      </c>
      <c r="C30" s="3" t="n">
        <f aca="false">+C29+7+1</f>
        <v>37358</v>
      </c>
      <c r="D30" s="27" t="n">
        <v>22000</v>
      </c>
      <c r="E30" s="27"/>
    </row>
    <row r="31" customFormat="false" ht="12.75" hidden="false" customHeight="false" outlineLevel="0" collapsed="false">
      <c r="B31" s="0" t="s">
        <v>23</v>
      </c>
      <c r="C31" s="3" t="n">
        <f aca="false">+C30+7-1</f>
        <v>37364</v>
      </c>
      <c r="D31" s="27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7" t="n">
        <v>0</v>
      </c>
      <c r="E32" s="27"/>
    </row>
    <row r="33" customFormat="false" ht="12.75" hidden="false" customHeight="false" outlineLevel="0" collapsed="false">
      <c r="C33" s="22" t="s">
        <v>70</v>
      </c>
      <c r="D33" s="23" t="n">
        <f aca="false">SUM(D29:D32)</f>
        <v>59000</v>
      </c>
      <c r="E33" s="24"/>
    </row>
    <row r="34" customFormat="false" ht="12.75" hidden="false" customHeight="false" outlineLevel="0" collapsed="false">
      <c r="C34" s="22"/>
      <c r="D34" s="24"/>
      <c r="E34" s="24"/>
    </row>
    <row r="35" customFormat="false" ht="12.75" hidden="false" customHeight="false" outlineLevel="0" collapsed="false">
      <c r="C35" s="22" t="s">
        <v>71</v>
      </c>
      <c r="D35" s="32" t="n">
        <f aca="false">-204000*3.44</f>
        <v>-701760</v>
      </c>
      <c r="E35" s="24" t="s">
        <v>72</v>
      </c>
    </row>
    <row r="36" customFormat="false" ht="12.75" hidden="false" customHeight="false" outlineLevel="0" collapsed="false">
      <c r="C36" s="22" t="s">
        <v>73</v>
      </c>
      <c r="D36" s="32" t="n">
        <f aca="false">-(10000*3.27)-(10000*29*3.3)</f>
        <v>-989700</v>
      </c>
      <c r="E36" s="24" t="s">
        <v>74</v>
      </c>
    </row>
    <row r="37" customFormat="false" ht="12.75" hidden="false" customHeight="false" outlineLevel="0" collapsed="false">
      <c r="C37" s="22" t="s">
        <v>75</v>
      </c>
      <c r="D37" s="32" t="n">
        <f aca="false">-'Apr 2002'!G50</f>
        <v>-56170</v>
      </c>
      <c r="E37" s="32" t="s">
        <v>76</v>
      </c>
    </row>
    <row r="38" customFormat="false" ht="12.75" hidden="false" customHeight="false" outlineLevel="0" collapsed="false">
      <c r="C38" s="22" t="s">
        <v>77</v>
      </c>
      <c r="D38" s="23" t="n">
        <f aca="false">SUM(D35:D37)</f>
        <v>-1747630</v>
      </c>
    </row>
    <row r="39" customFormat="false" ht="13.5" hidden="false" customHeight="false" outlineLevel="0" collapsed="false">
      <c r="C39" s="33" t="s">
        <v>78</v>
      </c>
      <c r="D39" s="34" t="n">
        <f aca="false">+D38+D33+D26</f>
        <v>74850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5" t="s">
        <v>79</v>
      </c>
      <c r="B42" s="0" t="s">
        <v>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2002-04-11T12:27:27Z</dcterms:modified>
  <cp:revision>0</cp:revision>
  <dc:subject/>
  <dc:title/>
</cp:coreProperties>
</file>