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gines" sheetId="1" state="visible" r:id="rId3"/>
    <sheet name="Summary" sheetId="2" state="visible" r:id="rId4"/>
    <sheet name="Tanks" sheetId="3" state="visible" r:id="rId5"/>
    <sheet name="Load" sheetId="4" state="visible" r:id="rId6"/>
    <sheet name="Fugitives" sheetId="5" state="visible" r:id="rId7"/>
  </sheets>
  <definedNames>
    <definedName function="false" hidden="false" localSheetId="1" name="_xlnm.Print_Area" vbProcedure="false">Summary!$A$1:$H$33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<sst xmlns="http://schemas.openxmlformats.org/spreadsheetml/2006/main" count="270" uniqueCount="155">
  <si>
    <t xml:space="preserve">NORTHERN NATURAL GAS COMPANY</t>
  </si>
  <si>
    <t xml:space="preserve">ELDORADO COMPRESSOR STATION</t>
  </si>
  <si>
    <t xml:space="preserve">TNRCC ACCOUNT NO. SF-0036-Q</t>
  </si>
  <si>
    <t xml:space="preserve"> </t>
  </si>
  <si>
    <t xml:space="preserve">NATURAL GAS FIRED PIPELINE COMPRESSOR ENGINES</t>
  </si>
  <si>
    <t xml:space="preserve">ANNUAL EMISSIONS</t>
  </si>
  <si>
    <t xml:space="preserve">UNIT</t>
  </si>
  <si>
    <t xml:space="preserve">TOTAL</t>
  </si>
  <si>
    <t xml:space="preserve">HEAT</t>
  </si>
  <si>
    <t xml:space="preserve">RATED</t>
  </si>
  <si>
    <t xml:space="preserve">EMISSION FACTORS (lb/MMBtu) (3) (4) (5)</t>
  </si>
  <si>
    <t xml:space="preserve">ANNUAL EMISSIONS (TONS/YR)</t>
  </si>
  <si>
    <t xml:space="preserve">I.D.</t>
  </si>
  <si>
    <t xml:space="preserve">ANNUAL</t>
  </si>
  <si>
    <t xml:space="preserve">RATE</t>
  </si>
  <si>
    <t xml:space="preserve">HORSE</t>
  </si>
  <si>
    <t xml:space="preserve">(1)</t>
  </si>
  <si>
    <t xml:space="preserve">(EPN)</t>
  </si>
  <si>
    <t xml:space="preserve">HOURS</t>
  </si>
  <si>
    <t xml:space="preserve">(Btu/hp-hr)</t>
  </si>
  <si>
    <t xml:space="preserve">POWER</t>
  </si>
  <si>
    <t xml:space="preserve">SO2</t>
  </si>
  <si>
    <t xml:space="preserve">NOX</t>
  </si>
  <si>
    <t xml:space="preserve">CO</t>
  </si>
  <si>
    <t xml:space="preserve">nm-VOC</t>
  </si>
  <si>
    <t xml:space="preserve">PM2.5</t>
  </si>
  <si>
    <t xml:space="preserve">E-1</t>
  </si>
  <si>
    <t xml:space="preserve">E-2</t>
  </si>
  <si>
    <t xml:space="preserve">E-3</t>
  </si>
  <si>
    <t xml:space="preserve">A-1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</si>
  <si>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</si>
  <si>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</si>
  <si>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</si>
  <si>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</si>
  <si>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</si>
  <si>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Turbines</t>
  </si>
  <si>
    <t xml:space="preserve">Gasoline</t>
  </si>
  <si>
    <t xml:space="preserve">Acetaldehyde</t>
  </si>
  <si>
    <t xml:space="preserve">Acrolein</t>
  </si>
  <si>
    <t xml:space="preserve">Benzene</t>
  </si>
  <si>
    <t xml:space="preserve">Formaldehyde</t>
  </si>
  <si>
    <t xml:space="preserve">Methanol</t>
  </si>
  <si>
    <t xml:space="preserve">Ethylbenzene</t>
  </si>
  <si>
    <t xml:space="preserve">Toluene</t>
  </si>
  <si>
    <t xml:space="preserve">Xylenes</t>
  </si>
  <si>
    <t xml:space="preserve">Total HAP</t>
  </si>
  <si>
    <t xml:space="preserve">POTENTIAL ANNUAL HAP EMISSIONS (tpy)</t>
  </si>
  <si>
    <t xml:space="preserve">MMBtu/hr</t>
  </si>
  <si>
    <t xml:space="preserve">Xylene</t>
  </si>
  <si>
    <t xml:space="preserve">-</t>
  </si>
  <si>
    <t xml:space="preserve">NOTES:</t>
  </si>
  <si>
    <t xml:space="preserve">(1) Analysis of natural gas shows no sulfur.</t>
  </si>
  <si>
    <t xml:space="preserve">(2) Engines E-1, E-2, and E-3 emission factors for NOx, CO, and VOC from AGA test data.</t>
  </si>
  <si>
    <t xml:space="preserve">(3) Engine A-1 emission factors (lbs/MMBtu) from AP-42  Table 3.2-3 (4 cycle rich burn) dated 7/00.</t>
  </si>
  <si>
    <t xml:space="preserve">(4) 100% of Total Outlet particulate is assumed to be PM2.5.  Emission factor from AP-42.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</si>
  <si>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</si>
  <si>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</si>
  <si>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</si>
  <si>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</si>
  <si>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NOx</t>
  </si>
  <si>
    <t xml:space="preserve">VOC</t>
  </si>
  <si>
    <t xml:space="preserve">PM</t>
  </si>
  <si>
    <t xml:space="preserve">TK-1</t>
  </si>
  <si>
    <t xml:space="preserve">TK-2</t>
  </si>
  <si>
    <t xml:space="preserve">TK-3</t>
  </si>
  <si>
    <t xml:space="preserve">TK-4</t>
  </si>
  <si>
    <t xml:space="preserve">TK-5</t>
  </si>
  <si>
    <t xml:space="preserve">TK-6</t>
  </si>
  <si>
    <t xml:space="preserve">TK-7</t>
  </si>
  <si>
    <t xml:space="preserve">TK-8</t>
  </si>
  <si>
    <t xml:space="preserve">TK-9</t>
  </si>
  <si>
    <t xml:space="preserve">TK-10</t>
  </si>
  <si>
    <t xml:space="preserve">TK-11</t>
  </si>
  <si>
    <t xml:space="preserve">TK-12</t>
  </si>
  <si>
    <t xml:space="preserve">TK-13</t>
  </si>
  <si>
    <t xml:space="preserve">TK-14</t>
  </si>
  <si>
    <t xml:space="preserve">TK-15</t>
  </si>
  <si>
    <t xml:space="preserve">TK-16</t>
  </si>
  <si>
    <t xml:space="preserve">FUG</t>
  </si>
  <si>
    <t xml:space="preserve">LOAD</t>
  </si>
  <si>
    <t xml:space="preserve">Note:</t>
  </si>
  <si>
    <t xml:space="preserve">1. Tank emissions include breathing and working losses only.</t>
  </si>
  <si>
    <t xml:space="preserve">Storage Tank Potential To Emit</t>
  </si>
  <si>
    <t xml:space="preserve">TANK EMISSIONS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</si>
  <si>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</si>
  <si>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</si>
  <si>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</si>
  <si>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</si>
  <si>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</si>
  <si>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</si>
  <si>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</si>
  <si>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</si>
  <si>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</si>
  <si>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</si>
  <si>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</si>
  <si>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</si>
  <si>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</si>
  <si>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</si>
  <si>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</si>
  <si>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</si>
  <si>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</si>
  <si>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</si>
  <si>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</si>
  <si>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Condensate</t>
  </si>
  <si>
    <t xml:space="preserve">Used Lube Oil</t>
  </si>
  <si>
    <t xml:space="preserve">Oily Waste Water</t>
  </si>
  <si>
    <t xml:space="preserve">Norkool</t>
  </si>
  <si>
    <t xml:space="preserve">Lube Oil</t>
  </si>
  <si>
    <t xml:space="preserve">Diesel</t>
  </si>
  <si>
    <t xml:space="preserve">1. Tank emissions (except for TK-1 and TK-4) are insignifcant due to low vapor pressures and were not estimated.</t>
  </si>
  <si>
    <t xml:space="preserve">Mol</t>
  </si>
  <si>
    <t xml:space="preserve">AVE.</t>
  </si>
  <si>
    <t xml:space="preserve">AVG. VAPOR</t>
  </si>
  <si>
    <t xml:space="preserve">SAT.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</si>
  <si>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</si>
  <si>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</si>
  <si>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</si>
  <si>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</si>
  <si>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</si>
  <si>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</si>
  <si>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</si>
  <si>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</si>
  <si>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</si>
  <si>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</si>
  <si>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</si>
  <si>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</si>
  <si>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</si>
  <si>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</si>
  <si>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CONDENSATE</t>
  </si>
  <si>
    <t xml:space="preserve">(1) Annual throughput conservatively estimated. </t>
  </si>
  <si>
    <t xml:space="preserve">(2) Physical data estimated.</t>
  </si>
  <si>
    <t xml:space="preserve">EPN: FUG       AREA FUGITIVE EMISSIONS</t>
  </si>
  <si>
    <t xml:space="preserve">EMISSION</t>
  </si>
  <si>
    <t xml:space="preserve">PERCENT</t>
  </si>
  <si>
    <t xml:space="preserve">COMPONENT</t>
  </si>
  <si>
    <t xml:space="preserve">COUNT</t>
  </si>
  <si>
    <t xml:space="preserve">FACTOR *1</t>
  </si>
  <si>
    <t xml:space="preserve"> VOC *2</t>
  </si>
  <si>
    <t xml:space="preserve">DAILY</t>
  </si>
  <si>
    <t xml:space="preserve">(lb/hr/comp)</t>
  </si>
  <si>
    <t xml:space="preserve">(tn/yr)</t>
  </si>
  <si>
    <t xml:space="preserve">(lb/day)</t>
  </si>
  <si>
    <t xml:space="preserve">VALVES:</t>
  </si>
  <si>
    <t xml:space="preserve">GAS/VAPOR</t>
  </si>
  <si>
    <t xml:space="preserve">LIGHT OIL</t>
  </si>
  <si>
    <t xml:space="preserve">PUMP SEALS:</t>
  </si>
  <si>
    <t xml:space="preserve">FLANGES:</t>
  </si>
  <si>
    <t xml:space="preserve">COMPRESSOR SEALS:</t>
  </si>
  <si>
    <t xml:space="preserve">OPEN ENDED LINES:</t>
  </si>
  <si>
    <t xml:space="preserve">RELIEF VALVES:</t>
  </si>
  <si>
    <t xml:space="preserve">SAMPLE CONNECTIONS:</t>
  </si>
  <si>
    <t xml:space="preserve">TOTAL VOC (59999):</t>
  </si>
  <si>
    <t xml:space="preserve">*1. Average emission factors for oil and gas production operations.</t>
  </si>
  <si>
    <t xml:space="preserve">*2.  % VOC conservatively estimated; emissions exclude methane &amp; ethane. For liquid service, used EPA Speciate Profiles #0316, #0321.</t>
  </si>
  <si>
    <t xml:space="preserve">*3.  Compressors are purged during shutdown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</si>
</sst>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0_)"/>
    <numFmt numFmtId="166" formatCode="0.000_)"/>
    <numFmt numFmtId="167" formatCode="0.0_)"/>
    <numFmt numFmtId="168" formatCode="0_)"/>
    <numFmt numFmtId="169" formatCode="0.000000_)"/>
    <numFmt numFmtId="170" formatCode="0.00000_)"/>
    <numFmt numFmtId="171" formatCode="0.00"/>
    <numFmt numFmtId="172" formatCode="0%"/>
    <numFmt numFmtId="173" formatCode="0.00%"/>
    <numFmt numFmtId="174" formatCode="0.0%"/>
    <numFmt numFmtId="175" formatCode="0.0000_)"/>
    <numFmt numFmtId="176" formatCode="0.000"/>
    <numFmt numFmtId="177" formatCode="0.0"/>
    <numFmt numFmtId="178" formatCode="_(* #,##0.00_);_(* \(#,##0.00\);_(* \-??_);_(@_)"/>
    <numFmt numFmtId="179" formatCode="_(* #,##0_);_(* \(#,##0\);_(* \-??_);_(@_)"/>
    <numFmt numFmtId="180" formatCode="[$-409]#,##0_);\(#,##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0"/>
    </font>
    <font>
      <sz val="10"/>
      <name val="Times New Roman"/>
      <family val="0"/>
    </font>
    <font>
      <sz val="10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b val="true"/>
      <i val="true"/>
      <sz val="12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FDFDF"/>
        <bgColor rgb="FFEFEFEF"/>
      </patternFill>
    </fill>
    <fill>
      <patternFill patternType="solid">
        <fgColor rgb="FFEFEFEF"/>
        <bgColor rgb="FFDFDFD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1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2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2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2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2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3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0" fontId="9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ASTINGS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7"/>
    <col collapsed="false" customWidth="true" hidden="false" outlineLevel="0" max="3" min="3" style="0" width="17.56"/>
    <col collapsed="false" customWidth="true" hidden="false" outlineLevel="0" max="4" min="4" style="0" width="10.99"/>
    <col collapsed="false" customWidth="true" hidden="false" outlineLevel="0" max="5" min="5" style="0" width="11.85"/>
    <col collapsed="false" customWidth="true" hidden="false" outlineLevel="0" max="6" min="6" style="0" width="18.14"/>
    <col collapsed="false" customWidth="true" hidden="false" outlineLevel="0" max="7" min="7" style="0" width="12.28"/>
    <col collapsed="false" customWidth="true" hidden="false" outlineLevel="0" max="8" min="8" style="0" width="17.56"/>
    <col collapsed="false" customWidth="true" hidden="false" outlineLevel="0" max="9" min="9" style="0" width="10.85"/>
    <col collapsed="false" customWidth="true" hidden="false" outlineLevel="0" max="10" min="10" style="0" width="9.28"/>
    <col collapsed="false" customWidth="true" hidden="false" outlineLevel="0" max="11" min="11" style="0" width="13.41"/>
    <col collapsed="false" customWidth="true" hidden="false" outlineLevel="0" max="14" min="12" style="0" width="9.28"/>
    <col collapsed="false" customWidth="true" hidden="false" outlineLevel="0" max="15" min="15" style="0" width="10.85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2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2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customFormat="false" ht="12.75" hidden="false" customHeight="false" outlineLevel="0" collapsed="false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 t="s">
        <v>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customFormat="false" ht="12.75" hidden="false" customHeight="false" outlineLevel="0" collapsed="false">
      <c r="A5" s="3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customFormat="false" ht="12.75" hidden="false" customHeight="false" outlineLevel="0" collapsed="false">
      <c r="A7" s="3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customFormat="false" ht="12.75" hidden="false" customHeight="false" outlineLevel="0" collapsed="false">
      <c r="A8" s="4" t="s">
        <v>6</v>
      </c>
      <c r="B8" s="5" t="s">
        <v>7</v>
      </c>
      <c r="C8" s="6" t="s">
        <v>8</v>
      </c>
      <c r="D8" s="6" t="s">
        <v>9</v>
      </c>
      <c r="E8" s="7" t="s">
        <v>10</v>
      </c>
      <c r="F8" s="8"/>
      <c r="G8" s="8"/>
      <c r="H8" s="8"/>
      <c r="I8" s="9"/>
      <c r="J8" s="10" t="s">
        <v>11</v>
      </c>
      <c r="K8" s="10"/>
      <c r="L8" s="10"/>
      <c r="M8" s="10"/>
      <c r="N8" s="10"/>
      <c r="O8" s="11"/>
      <c r="P8" s="2"/>
      <c r="Q8" s="2"/>
      <c r="R8" s="2"/>
      <c r="S8" s="2"/>
      <c r="T8" s="2"/>
      <c r="U8" s="2"/>
      <c r="V8" s="2"/>
      <c r="W8" s="2"/>
      <c r="X8" s="2"/>
    </row>
    <row r="9" customFormat="false" ht="12.75" hidden="false" customHeight="false" outlineLevel="0" collapsed="false">
      <c r="A9" s="12" t="s">
        <v>12</v>
      </c>
      <c r="B9" s="13" t="s">
        <v>13</v>
      </c>
      <c r="C9" s="14" t="s">
        <v>14</v>
      </c>
      <c r="D9" s="15" t="s">
        <v>15</v>
      </c>
      <c r="E9" s="16" t="s">
        <v>16</v>
      </c>
      <c r="F9" s="17"/>
      <c r="G9" s="17"/>
      <c r="H9" s="18"/>
      <c r="I9" s="19"/>
      <c r="J9" s="20"/>
      <c r="K9" s="17"/>
      <c r="L9" s="17"/>
      <c r="M9" s="17"/>
      <c r="N9" s="21" t="s">
        <v>3</v>
      </c>
      <c r="O9" s="22"/>
      <c r="P9" s="22"/>
      <c r="Q9" s="2"/>
      <c r="R9" s="2"/>
      <c r="S9" s="2"/>
      <c r="T9" s="2"/>
      <c r="U9" s="2"/>
      <c r="V9" s="2"/>
      <c r="W9" s="2"/>
      <c r="X9" s="2"/>
    </row>
    <row r="10" customFormat="false" ht="13.5" hidden="false" customHeight="false" outlineLevel="0" collapsed="false">
      <c r="A10" s="23" t="s">
        <v>17</v>
      </c>
      <c r="B10" s="24" t="s">
        <v>18</v>
      </c>
      <c r="C10" s="25" t="s">
        <v>19</v>
      </c>
      <c r="D10" s="25" t="s">
        <v>20</v>
      </c>
      <c r="E10" s="26" t="s">
        <v>21</v>
      </c>
      <c r="F10" s="27" t="s">
        <v>22</v>
      </c>
      <c r="G10" s="27" t="s">
        <v>23</v>
      </c>
      <c r="H10" s="27" t="s">
        <v>24</v>
      </c>
      <c r="I10" s="28" t="s">
        <v>25</v>
      </c>
      <c r="J10" s="26" t="s">
        <v>21</v>
      </c>
      <c r="K10" s="27" t="s">
        <v>22</v>
      </c>
      <c r="L10" s="27" t="s">
        <v>23</v>
      </c>
      <c r="M10" s="27" t="s">
        <v>24</v>
      </c>
      <c r="N10" s="29" t="s">
        <v>25</v>
      </c>
      <c r="O10" s="22"/>
      <c r="P10" s="22"/>
      <c r="Q10" s="2"/>
      <c r="R10" s="2"/>
      <c r="S10" s="2"/>
      <c r="T10" s="2"/>
      <c r="U10" s="2"/>
      <c r="V10" s="2"/>
      <c r="W10" s="2"/>
      <c r="X10" s="2"/>
    </row>
    <row r="11" customFormat="false" ht="13.5" hidden="false" customHeight="false" outlineLevel="0" collapsed="false">
      <c r="A11" s="30"/>
      <c r="B11" s="31"/>
      <c r="C11" s="32"/>
      <c r="D11" s="2"/>
      <c r="E11" s="33" t="s">
        <v>3</v>
      </c>
      <c r="F11" s="34" t="s">
        <v>3</v>
      </c>
      <c r="G11" s="34" t="s">
        <v>3</v>
      </c>
      <c r="H11" s="35" t="s">
        <v>3</v>
      </c>
      <c r="I11" s="2"/>
      <c r="J11" s="36"/>
      <c r="K11" s="37"/>
      <c r="L11" s="37"/>
      <c r="M11" s="37"/>
      <c r="N11" s="38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customFormat="false" ht="12.75" hidden="false" customHeight="false" outlineLevel="0" collapsed="false">
      <c r="A12" s="39" t="s">
        <v>26</v>
      </c>
      <c r="B12" s="40" t="n">
        <v>8760</v>
      </c>
      <c r="C12" s="41" t="n">
        <v>7500</v>
      </c>
      <c r="D12" s="42" t="n">
        <v>1262</v>
      </c>
      <c r="E12" s="43" t="n">
        <v>0.000588</v>
      </c>
      <c r="F12" s="44" t="n">
        <v>14.38</v>
      </c>
      <c r="G12" s="44" t="n">
        <v>1</v>
      </c>
      <c r="H12" s="45" t="n">
        <v>1.24</v>
      </c>
      <c r="I12" s="46" t="n">
        <v>0.04831</v>
      </c>
      <c r="J12" s="47" t="n">
        <f aca="false">+E12*$C12*$D12*$B12/1000000/2000</f>
        <v>0.0243765396</v>
      </c>
      <c r="K12" s="48" t="n">
        <f aca="false">+F12*$B12*$D12/453.6/2000</f>
        <v>175.234375661376</v>
      </c>
      <c r="L12" s="48" t="n">
        <f aca="false">+G12*$B12*$D12/453.6/2000</f>
        <v>12.1859788359788</v>
      </c>
      <c r="M12" s="48" t="n">
        <f aca="false">+H12*$B12*$D12/453.6/2000</f>
        <v>15.1106137566138</v>
      </c>
      <c r="N12" s="48" t="n">
        <f aca="false">+I12*$C12*$D12*$B12/1000000/2000</f>
        <v>2.002773177</v>
      </c>
      <c r="O12" s="49"/>
      <c r="P12" s="50"/>
      <c r="Q12" s="51"/>
      <c r="R12" s="52"/>
      <c r="S12" s="2"/>
      <c r="T12" s="2"/>
      <c r="U12" s="2"/>
      <c r="V12" s="2"/>
      <c r="W12" s="2"/>
      <c r="X12" s="2"/>
    </row>
    <row r="13" customFormat="false" ht="12.75" hidden="false" customHeight="false" outlineLevel="0" collapsed="false">
      <c r="A13" s="39" t="s">
        <v>27</v>
      </c>
      <c r="B13" s="40" t="n">
        <v>8760</v>
      </c>
      <c r="C13" s="41" t="n">
        <v>7500</v>
      </c>
      <c r="D13" s="42" t="n">
        <v>1262</v>
      </c>
      <c r="E13" s="43" t="n">
        <v>0.000588</v>
      </c>
      <c r="F13" s="44" t="n">
        <v>14.38</v>
      </c>
      <c r="G13" s="44" t="n">
        <v>1</v>
      </c>
      <c r="H13" s="45" t="n">
        <v>1.24</v>
      </c>
      <c r="I13" s="46" t="n">
        <v>0.04831</v>
      </c>
      <c r="J13" s="47" t="n">
        <f aca="false">+E13*$C13*$D13*$B13/1000000/2000</f>
        <v>0.0243765396</v>
      </c>
      <c r="K13" s="48" t="n">
        <f aca="false">+F13*$B13*$D13/453.6/2000</f>
        <v>175.234375661376</v>
      </c>
      <c r="L13" s="48" t="n">
        <f aca="false">+G13*$B13*$D13/453.6/2000</f>
        <v>12.1859788359788</v>
      </c>
      <c r="M13" s="48" t="n">
        <f aca="false">+H13*$B13*$D13/453.6/2000</f>
        <v>15.1106137566138</v>
      </c>
      <c r="N13" s="48" t="n">
        <f aca="false">+I13*$C13*$D13*$B13/1000000/2000</f>
        <v>2.002773177</v>
      </c>
      <c r="O13" s="49"/>
      <c r="P13" s="50"/>
      <c r="Q13" s="53"/>
      <c r="R13" s="52"/>
      <c r="S13" s="2"/>
      <c r="T13" s="2"/>
      <c r="U13" s="2"/>
      <c r="V13" s="2"/>
      <c r="W13" s="2"/>
      <c r="X13" s="2"/>
    </row>
    <row r="14" customFormat="false" ht="12.75" hidden="false" customHeight="false" outlineLevel="0" collapsed="false">
      <c r="A14" s="39" t="s">
        <v>28</v>
      </c>
      <c r="B14" s="40" t="n">
        <v>8760</v>
      </c>
      <c r="C14" s="41" t="n">
        <v>7500</v>
      </c>
      <c r="D14" s="42" t="n">
        <v>1262</v>
      </c>
      <c r="E14" s="43" t="n">
        <v>0.000588</v>
      </c>
      <c r="F14" s="44" t="n">
        <v>14.38</v>
      </c>
      <c r="G14" s="44" t="n">
        <v>1</v>
      </c>
      <c r="H14" s="45" t="n">
        <v>1.24</v>
      </c>
      <c r="I14" s="46" t="n">
        <v>0.04831</v>
      </c>
      <c r="J14" s="47" t="n">
        <f aca="false">+E14*$C14*$D14*$B14/1000000/2000</f>
        <v>0.0243765396</v>
      </c>
      <c r="K14" s="48" t="n">
        <f aca="false">+F14*$B14*$D14/453.6/2000</f>
        <v>175.234375661376</v>
      </c>
      <c r="L14" s="48" t="n">
        <f aca="false">+G14*$B14*$D14/453.6/2000</f>
        <v>12.1859788359788</v>
      </c>
      <c r="M14" s="48" t="n">
        <f aca="false">+H14*$B14*$D14/453.6/2000</f>
        <v>15.1106137566138</v>
      </c>
      <c r="N14" s="48" t="n">
        <f aca="false">+I14*$C14*$D14*$B14/1000000/2000</f>
        <v>2.002773177</v>
      </c>
      <c r="O14" s="49"/>
      <c r="P14" s="50"/>
      <c r="Q14" s="53"/>
      <c r="R14" s="52"/>
      <c r="S14" s="2"/>
      <c r="T14" s="2"/>
      <c r="U14" s="2"/>
      <c r="V14" s="2"/>
      <c r="W14" s="2"/>
      <c r="X14" s="2"/>
    </row>
    <row r="15" customFormat="false" ht="12.75" hidden="false" customHeight="false" outlineLevel="0" collapsed="false">
      <c r="A15" s="39" t="s">
        <v>29</v>
      </c>
      <c r="B15" s="54" t="n">
        <v>8760</v>
      </c>
      <c r="C15" s="55" t="n">
        <v>7500</v>
      </c>
      <c r="D15" s="42" t="n">
        <v>225</v>
      </c>
      <c r="E15" s="43" t="n">
        <v>0.000588</v>
      </c>
      <c r="F15" s="44" t="n">
        <v>2.27</v>
      </c>
      <c r="G15" s="44" t="n">
        <v>3.51</v>
      </c>
      <c r="H15" s="56" t="n">
        <v>0.0296</v>
      </c>
      <c r="I15" s="46" t="n">
        <v>0.01941</v>
      </c>
      <c r="J15" s="47" t="n">
        <f aca="false">+E15*$B15*$C15*$D15/1000000/2000</f>
        <v>0.004346055</v>
      </c>
      <c r="K15" s="48" t="n">
        <f aca="false">+F15*$B15*$C15*$D15/1000000/2000</f>
        <v>16.7781375</v>
      </c>
      <c r="L15" s="48" t="n">
        <f aca="false">+G15*$B15*$C15*$D15/1000000/2000</f>
        <v>25.9432875</v>
      </c>
      <c r="M15" s="48" t="n">
        <f aca="false">+H15*$B15*$C15*$D15/1000000/2000</f>
        <v>0.218781</v>
      </c>
      <c r="N15" s="48" t="n">
        <f aca="false">+I15*$B15*$C15*$D15/1000000/2000</f>
        <v>0.1434641625</v>
      </c>
      <c r="O15" s="49"/>
      <c r="P15" s="50"/>
      <c r="Q15" s="57"/>
      <c r="R15" s="52"/>
      <c r="S15" s="2"/>
      <c r="T15" s="2"/>
      <c r="U15" s="2"/>
      <c r="V15" s="2"/>
      <c r="W15" s="2"/>
      <c r="X15" s="2"/>
    </row>
    <row r="16" customFormat="false" ht="13.5" hidden="false" customHeight="false" outlineLevel="0" collapsed="false">
      <c r="A16" s="58"/>
      <c r="B16" s="59"/>
      <c r="C16" s="60"/>
      <c r="D16" s="60"/>
      <c r="E16" s="61"/>
      <c r="F16" s="62"/>
      <c r="G16" s="62"/>
      <c r="H16" s="62"/>
      <c r="I16" s="63"/>
      <c r="J16" s="64"/>
      <c r="K16" s="63"/>
      <c r="L16" s="63"/>
      <c r="M16" s="63"/>
      <c r="N16" s="65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customFormat="false" ht="13.5" hidden="false" customHeight="false" outlineLevel="0" collapsed="false">
      <c r="A17" s="66" t="s">
        <v>7</v>
      </c>
      <c r="B17" s="67"/>
      <c r="C17" s="67"/>
      <c r="D17" s="68"/>
      <c r="E17" s="69" t="s">
        <v>3</v>
      </c>
      <c r="F17" s="70" t="s">
        <v>3</v>
      </c>
      <c r="G17" s="70" t="s">
        <v>3</v>
      </c>
      <c r="H17" s="71" t="s">
        <v>3</v>
      </c>
      <c r="I17" s="72" t="s">
        <v>3</v>
      </c>
      <c r="J17" s="71" t="n">
        <f aca="false">SUM(J12:J15)</f>
        <v>0.0774756738</v>
      </c>
      <c r="K17" s="71" t="n">
        <f aca="false">SUM(K12:K15)</f>
        <v>542.481264484127</v>
      </c>
      <c r="L17" s="71" t="n">
        <f aca="false">SUM(L12:L15)</f>
        <v>62.5012240079365</v>
      </c>
      <c r="M17" s="71" t="n">
        <f aca="false">SUM(M12:M15)</f>
        <v>45.5506222698413</v>
      </c>
      <c r="N17" s="73" t="n">
        <f aca="false">SUM(N12:N15)</f>
        <v>6.1517836935</v>
      </c>
      <c r="O17" s="2"/>
      <c r="P17" s="2"/>
      <c r="Q17" s="2"/>
      <c r="R17" s="2"/>
      <c r="S17" s="2"/>
      <c r="T17" s="2"/>
      <c r="U17" s="2"/>
      <c r="V17" s="2"/>
      <c r="W17" s="2"/>
      <c r="X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37"/>
      <c r="I18" s="7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customFormat="false" ht="12.75" hidden="false" customHeight="false" outlineLevel="0" collapsed="false">
      <c r="A19" s="75" t="s">
        <v>30</v>
      </c>
      <c r="B19" s="76"/>
      <c r="C19" s="77"/>
      <c r="D19" s="78"/>
      <c r="E19" s="79"/>
      <c r="F19" s="79"/>
      <c r="G19" s="79"/>
      <c r="H19" s="79"/>
      <c r="I19" s="79"/>
      <c r="J19" s="79"/>
      <c r="K19" s="7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customFormat="false" ht="12.75" hidden="false" customHeight="false" outlineLevel="0" collapsed="false">
      <c r="A20" s="80"/>
      <c r="B20" s="81"/>
      <c r="C20" s="82"/>
      <c r="D20" s="78"/>
      <c r="E20" s="79"/>
      <c r="F20" s="79"/>
      <c r="G20" s="79"/>
      <c r="H20" s="79"/>
      <c r="I20" s="79"/>
      <c r="J20" s="79"/>
      <c r="K20" s="7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customFormat="false" ht="13.5" hidden="false" customHeight="false" outlineLevel="0" collapsed="false">
      <c r="A21" s="83" t="s">
        <v>31</v>
      </c>
      <c r="B21" s="84" t="s">
        <v>32</v>
      </c>
      <c r="C21" s="85" t="s">
        <v>33</v>
      </c>
      <c r="D21" s="86" t="s">
        <v>34</v>
      </c>
      <c r="E21" s="86" t="s">
        <v>35</v>
      </c>
      <c r="F21" s="86" t="s">
        <v>36</v>
      </c>
      <c r="G21" s="79"/>
      <c r="H21" s="79"/>
      <c r="I21" s="79"/>
      <c r="J21" s="79"/>
      <c r="K21" s="7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customFormat="false" ht="12.75" hidden="false" customHeight="false" outlineLevel="0" collapsed="false">
      <c r="A22" s="87" t="s">
        <v>37</v>
      </c>
      <c r="B22" s="88" t="n">
        <v>0.00279</v>
      </c>
      <c r="C22" s="88" t="n">
        <v>0.00836</v>
      </c>
      <c r="D22" s="89" t="n">
        <v>0.00776</v>
      </c>
      <c r="E22" s="90" t="n">
        <v>4E-005</v>
      </c>
      <c r="F22" s="90"/>
      <c r="G22" s="79"/>
      <c r="H22" s="79"/>
      <c r="I22" s="79"/>
      <c r="J22" s="79"/>
      <c r="K22" s="7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customFormat="false" ht="12.75" hidden="false" customHeight="false" outlineLevel="0" collapsed="false">
      <c r="A23" s="87" t="s">
        <v>38</v>
      </c>
      <c r="B23" s="88" t="n">
        <v>0.00263</v>
      </c>
      <c r="C23" s="88" t="n">
        <v>0.00514</v>
      </c>
      <c r="D23" s="89" t="n">
        <v>0.00778</v>
      </c>
      <c r="E23" s="90"/>
      <c r="F23" s="90"/>
      <c r="G23" s="79"/>
      <c r="H23" s="79"/>
      <c r="I23" s="79"/>
      <c r="J23" s="79"/>
      <c r="K23" s="7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customFormat="false" ht="12.75" hidden="false" customHeight="false" outlineLevel="0" collapsed="false">
      <c r="A24" s="87" t="s">
        <v>39</v>
      </c>
      <c r="B24" s="88" t="n">
        <v>0.00158</v>
      </c>
      <c r="C24" s="88" t="n">
        <v>0.00044</v>
      </c>
      <c r="D24" s="89" t="n">
        <v>0.00194</v>
      </c>
      <c r="E24" s="90"/>
      <c r="F24" s="90"/>
      <c r="G24" s="79"/>
      <c r="H24" s="79"/>
      <c r="I24" s="79"/>
      <c r="J24" s="79"/>
      <c r="K24" s="7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customFormat="false" ht="12.75" hidden="false" customHeight="false" outlineLevel="0" collapsed="false">
      <c r="A25" s="87" t="s">
        <v>40</v>
      </c>
      <c r="B25" s="88" t="n">
        <v>0.0205</v>
      </c>
      <c r="C25" s="88" t="n">
        <v>0.0528</v>
      </c>
      <c r="D25" s="89" t="n">
        <v>0.0552</v>
      </c>
      <c r="E25" s="90" t="n">
        <v>0.00071</v>
      </c>
      <c r="F25" s="90"/>
      <c r="G25" s="79"/>
      <c r="H25" s="79"/>
      <c r="I25" s="79"/>
      <c r="J25" s="79"/>
      <c r="K25" s="7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customFormat="false" ht="12.75" hidden="false" customHeight="false" outlineLevel="0" collapsed="false">
      <c r="A26" s="87" t="s">
        <v>41</v>
      </c>
      <c r="B26" s="88" t="n">
        <v>0.00306</v>
      </c>
      <c r="C26" s="88" t="n">
        <v>0.0025</v>
      </c>
      <c r="D26" s="89" t="n">
        <v>0.00248</v>
      </c>
      <c r="E26" s="90"/>
      <c r="F26" s="90"/>
      <c r="G26" s="79"/>
      <c r="H26" s="79"/>
      <c r="I26" s="79"/>
      <c r="J26" s="79"/>
      <c r="K26" s="7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customFormat="false" ht="12.75" hidden="false" customHeight="false" outlineLevel="0" collapsed="false">
      <c r="A27" s="87" t="s">
        <v>42</v>
      </c>
      <c r="B27" s="88"/>
      <c r="C27" s="88"/>
      <c r="D27" s="89"/>
      <c r="E27" s="90" t="n">
        <v>3.2E-005</v>
      </c>
      <c r="F27" s="90"/>
      <c r="G27" s="79"/>
      <c r="H27" s="79"/>
      <c r="I27" s="79"/>
      <c r="J27" s="79"/>
      <c r="K27" s="7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customFormat="false" ht="12.75" hidden="false" customHeight="false" outlineLevel="0" collapsed="false">
      <c r="A28" s="87" t="s">
        <v>43</v>
      </c>
      <c r="B28" s="88"/>
      <c r="C28" s="88"/>
      <c r="D28" s="89"/>
      <c r="E28" s="90" t="n">
        <v>0.00013</v>
      </c>
      <c r="F28" s="90"/>
      <c r="G28" s="79"/>
      <c r="H28" s="79"/>
      <c r="I28" s="79"/>
      <c r="J28" s="79"/>
      <c r="K28" s="7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customFormat="false" ht="12.75" hidden="false" customHeight="false" outlineLevel="0" collapsed="false">
      <c r="A29" s="87" t="s">
        <v>44</v>
      </c>
      <c r="B29" s="88"/>
      <c r="C29" s="88"/>
      <c r="D29" s="89"/>
      <c r="E29" s="90" t="n">
        <v>6.4E-005</v>
      </c>
      <c r="F29" s="90"/>
      <c r="G29" s="79"/>
      <c r="H29" s="79"/>
      <c r="I29" s="79"/>
      <c r="J29" s="79"/>
      <c r="K29" s="7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customFormat="false" ht="12.75" hidden="false" customHeight="false" outlineLevel="0" collapsed="false">
      <c r="A30" s="91" t="s">
        <v>45</v>
      </c>
      <c r="B30" s="92" t="n">
        <v>0.0324</v>
      </c>
      <c r="C30" s="92" t="n">
        <v>0.07203</v>
      </c>
      <c r="D30" s="92" t="n">
        <v>0.07954</v>
      </c>
      <c r="E30" s="93" t="n">
        <v>0.001027</v>
      </c>
      <c r="F30" s="94" t="n">
        <v>0.00485</v>
      </c>
      <c r="G30" s="79"/>
      <c r="H30" s="79"/>
      <c r="I30" s="79"/>
      <c r="J30" s="79"/>
      <c r="K30" s="7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customFormat="false" ht="12.75" hidden="false" customHeight="false" outlineLevel="0" collapsed="false">
      <c r="A31" s="80"/>
      <c r="B31" s="81"/>
      <c r="C31" s="82"/>
      <c r="D31" s="78"/>
      <c r="E31" s="79"/>
      <c r="F31" s="79"/>
      <c r="G31" s="79"/>
      <c r="H31" s="79"/>
      <c r="I31" s="79"/>
      <c r="J31" s="79"/>
      <c r="K31" s="7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customFormat="false" ht="12.75" hidden="false" customHeight="false" outlineLevel="0" collapsed="false">
      <c r="A32" s="95" t="s">
        <v>46</v>
      </c>
      <c r="B32" s="95"/>
      <c r="C32" s="79"/>
      <c r="D32" s="79"/>
      <c r="E32" s="79"/>
      <c r="F32" s="79"/>
      <c r="G32" s="79"/>
      <c r="H32" s="79"/>
      <c r="I32" s="79"/>
      <c r="J32" s="79"/>
      <c r="K32" s="7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customFormat="false" ht="12.75" hidden="false" customHeight="false" outlineLevel="0" collapsed="false">
      <c r="A33" s="96" t="s">
        <v>6</v>
      </c>
      <c r="B33" s="97"/>
      <c r="C33" s="98"/>
      <c r="D33" s="98"/>
      <c r="E33" s="98"/>
      <c r="F33" s="98"/>
      <c r="G33" s="98"/>
      <c r="H33" s="98"/>
      <c r="I33" s="98"/>
      <c r="J33" s="98"/>
      <c r="K33" s="9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customFormat="false" ht="12.75" hidden="false" customHeight="false" outlineLevel="0" collapsed="false">
      <c r="A34" s="100" t="s">
        <v>12</v>
      </c>
      <c r="B34" s="101"/>
      <c r="C34" s="102" t="s">
        <v>31</v>
      </c>
      <c r="D34" s="102"/>
      <c r="E34" s="102"/>
      <c r="F34" s="102"/>
      <c r="G34" s="102"/>
      <c r="H34" s="103"/>
      <c r="I34" s="103"/>
      <c r="J34" s="103"/>
      <c r="K34" s="10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customFormat="false" ht="13.5" hidden="false" customHeight="false" outlineLevel="0" collapsed="false">
      <c r="A35" s="104"/>
      <c r="B35" s="105" t="s">
        <v>47</v>
      </c>
      <c r="C35" s="105" t="s">
        <v>37</v>
      </c>
      <c r="D35" s="105" t="s">
        <v>38</v>
      </c>
      <c r="E35" s="105" t="s">
        <v>39</v>
      </c>
      <c r="F35" s="105" t="s">
        <v>40</v>
      </c>
      <c r="G35" s="105" t="s">
        <v>41</v>
      </c>
      <c r="H35" s="105" t="s">
        <v>42</v>
      </c>
      <c r="I35" s="105" t="s">
        <v>43</v>
      </c>
      <c r="J35" s="105" t="s">
        <v>48</v>
      </c>
      <c r="K35" s="105" t="s">
        <v>45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customFormat="false" ht="13.5" hidden="false" customHeight="false" outlineLevel="0" collapsed="false">
      <c r="A36" s="106" t="s">
        <v>26</v>
      </c>
      <c r="B36" s="107" t="n">
        <f aca="false">+C12*D12/1000000</f>
        <v>9.465</v>
      </c>
      <c r="C36" s="107" t="n">
        <f aca="false">+$B36*$D$22*4.38</f>
        <v>0.321703992</v>
      </c>
      <c r="D36" s="107" t="n">
        <f aca="false">+$B36*$D$23*4.38</f>
        <v>0.322533126</v>
      </c>
      <c r="E36" s="107" t="n">
        <f aca="false">+$B36*$D$24*4.38</f>
        <v>0.080425998</v>
      </c>
      <c r="F36" s="107" t="n">
        <f aca="false">+$B36*$D$25*4.38</f>
        <v>2.28840984</v>
      </c>
      <c r="G36" s="107" t="n">
        <f aca="false">+$B36*$D$260*4.38</f>
        <v>0</v>
      </c>
      <c r="H36" s="108" t="s">
        <v>49</v>
      </c>
      <c r="I36" s="108" t="s">
        <v>49</v>
      </c>
      <c r="J36" s="108" t="s">
        <v>49</v>
      </c>
      <c r="K36" s="107" t="n">
        <f aca="false">+$B36*$D$30*4.38</f>
        <v>3.297465918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customFormat="false" ht="12.75" hidden="false" customHeight="false" outlineLevel="0" collapsed="false">
      <c r="A37" s="109" t="s">
        <v>27</v>
      </c>
      <c r="B37" s="107" t="n">
        <f aca="false">+C13*D13/1000000</f>
        <v>9.465</v>
      </c>
      <c r="C37" s="107" t="n">
        <f aca="false">+$B37*$D$22*4.38</f>
        <v>0.321703992</v>
      </c>
      <c r="D37" s="107" t="n">
        <f aca="false">+$B37*$D$23*4.38</f>
        <v>0.322533126</v>
      </c>
      <c r="E37" s="107" t="n">
        <f aca="false">+$B37*$D$24*4.38</f>
        <v>0.080425998</v>
      </c>
      <c r="F37" s="107" t="n">
        <f aca="false">+$B37*$D$25*4.38</f>
        <v>2.28840984</v>
      </c>
      <c r="G37" s="107" t="n">
        <f aca="false">+$B37*$D$260*4.38</f>
        <v>0</v>
      </c>
      <c r="H37" s="108" t="s">
        <v>49</v>
      </c>
      <c r="I37" s="108" t="s">
        <v>49</v>
      </c>
      <c r="J37" s="108" t="s">
        <v>49</v>
      </c>
      <c r="K37" s="107" t="n">
        <f aca="false">+$B37*$D$30*4.38</f>
        <v>3.297465918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customFormat="false" ht="12.75" hidden="false" customHeight="false" outlineLevel="0" collapsed="false">
      <c r="A38" s="109" t="s">
        <v>28</v>
      </c>
      <c r="B38" s="107" t="n">
        <f aca="false">+C14*D14/1000000</f>
        <v>9.465</v>
      </c>
      <c r="C38" s="107" t="n">
        <f aca="false">+$B38*$D$22*4.38</f>
        <v>0.321703992</v>
      </c>
      <c r="D38" s="107" t="n">
        <f aca="false">+$B38*$D$23*4.38</f>
        <v>0.322533126</v>
      </c>
      <c r="E38" s="107" t="n">
        <f aca="false">+$B38*$D$24*4.38</f>
        <v>0.080425998</v>
      </c>
      <c r="F38" s="107" t="n">
        <f aca="false">+$B38*$D$25*4.38</f>
        <v>2.28840984</v>
      </c>
      <c r="G38" s="107" t="n">
        <f aca="false">+$B38*$D$260*4.38</f>
        <v>0</v>
      </c>
      <c r="H38" s="108" t="s">
        <v>49</v>
      </c>
      <c r="I38" s="108" t="s">
        <v>49</v>
      </c>
      <c r="J38" s="108" t="s">
        <v>49</v>
      </c>
      <c r="K38" s="107" t="n">
        <f aca="false">+$B38*$D$30*4.38</f>
        <v>3.297465918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customFormat="false" ht="12.75" hidden="false" customHeight="false" outlineLevel="0" collapsed="false">
      <c r="A39" s="109" t="s">
        <v>29</v>
      </c>
      <c r="B39" s="107" t="n">
        <f aca="false">+C15*D15/1000000</f>
        <v>1.6875</v>
      </c>
      <c r="C39" s="107" t="n">
        <f aca="false">+$B39*$B$22*4.38</f>
        <v>0.0206215875</v>
      </c>
      <c r="D39" s="107" t="n">
        <f aca="false">+$B39*$B$23*4.38</f>
        <v>0.0194389875</v>
      </c>
      <c r="E39" s="107" t="n">
        <f aca="false">+$B39*$B$24*4.38</f>
        <v>0.011678175</v>
      </c>
      <c r="F39" s="107" t="n">
        <f aca="false">+$B39*$B$25*4.38</f>
        <v>0.151520625</v>
      </c>
      <c r="G39" s="107" t="n">
        <f aca="false">+$B39*$B$260*4.38</f>
        <v>0</v>
      </c>
      <c r="H39" s="108" t="s">
        <v>49</v>
      </c>
      <c r="I39" s="108" t="s">
        <v>49</v>
      </c>
      <c r="J39" s="108" t="s">
        <v>49</v>
      </c>
      <c r="K39" s="107" t="n">
        <f aca="false">+$B39*$B$30*4.38</f>
        <v>0.2394765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customFormat="false" ht="12.75" hidden="false" customHeight="false" outlineLevel="0" collapsed="false">
      <c r="A40" s="107" t="s">
        <v>7</v>
      </c>
      <c r="B40" s="110"/>
      <c r="C40" s="111" t="n">
        <f aca="false">SUM(C36:C39)</f>
        <v>0.9857335635</v>
      </c>
      <c r="D40" s="111" t="n">
        <f aca="false">SUM(D36:D39)</f>
        <v>0.9870383655</v>
      </c>
      <c r="E40" s="111" t="n">
        <f aca="false">SUM(E36:E39)</f>
        <v>0.252956169</v>
      </c>
      <c r="F40" s="111" t="n">
        <f aca="false">SUM(F36:F39)</f>
        <v>7.016750145</v>
      </c>
      <c r="G40" s="111" t="n">
        <f aca="false">SUM(G36:G39)</f>
        <v>0</v>
      </c>
      <c r="H40" s="111" t="n">
        <f aca="false">SUM(H36:H39)</f>
        <v>0</v>
      </c>
      <c r="I40" s="111" t="n">
        <f aca="false">SUM(I36:I39)</f>
        <v>0</v>
      </c>
      <c r="J40" s="111" t="n">
        <f aca="false">SUM(J36:J39)</f>
        <v>0</v>
      </c>
      <c r="K40" s="111" t="n">
        <f aca="false">SUM(K36:K39)</f>
        <v>10.131874254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37"/>
      <c r="I41" s="7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customFormat="false" ht="12.75" hidden="false" customHeight="false" outlineLevel="0" collapsed="false">
      <c r="A42" s="112" t="s">
        <v>50</v>
      </c>
      <c r="B42" s="2"/>
      <c r="C42" s="2"/>
      <c r="D42" s="2"/>
      <c r="E42" s="113"/>
      <c r="F42" s="114"/>
      <c r="G42" s="114"/>
      <c r="H42" s="2"/>
      <c r="I42" s="2"/>
      <c r="J42" s="2"/>
      <c r="K42" s="37"/>
      <c r="L42" s="37"/>
      <c r="M42" s="37"/>
      <c r="N42" s="37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customFormat="false" ht="12.75" hidden="false" customHeight="false" outlineLevel="0" collapsed="false">
      <c r="A43" s="112" t="s">
        <v>51</v>
      </c>
      <c r="B43" s="2"/>
      <c r="C43" s="2"/>
      <c r="D43" s="2"/>
      <c r="E43" s="113"/>
      <c r="F43" s="114"/>
      <c r="G43" s="114"/>
      <c r="H43" s="2"/>
      <c r="I43" s="2"/>
      <c r="J43" s="2"/>
      <c r="K43" s="37"/>
      <c r="L43" s="37"/>
      <c r="M43" s="37"/>
      <c r="N43" s="37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customFormat="false" ht="12.75" hidden="false" customHeight="false" outlineLevel="0" collapsed="false">
      <c r="A44" s="112" t="s">
        <v>52</v>
      </c>
      <c r="B44" s="115"/>
      <c r="C44" s="11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7"/>
      <c r="R44" s="2"/>
      <c r="S44" s="2"/>
      <c r="T44" s="2"/>
      <c r="U44" s="2"/>
      <c r="V44" s="2"/>
      <c r="W44" s="2"/>
      <c r="X44" s="2"/>
    </row>
    <row r="45" customFormat="false" ht="12.75" hidden="false" customHeight="false" outlineLevel="0" collapsed="false">
      <c r="A45" s="112" t="s">
        <v>53</v>
      </c>
      <c r="B45" s="115"/>
      <c r="C45" s="11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customFormat="false" ht="12.75" hidden="false" customHeight="false" outlineLevel="0" collapsed="false">
      <c r="A46" s="112" t="s">
        <v>54</v>
      </c>
      <c r="B46" s="115"/>
      <c r="C46" s="115"/>
      <c r="D46" s="2"/>
      <c r="E46" s="2"/>
      <c r="F46" s="2"/>
      <c r="G46" s="2"/>
      <c r="H46" s="2"/>
      <c r="I46" s="2"/>
      <c r="J46" s="2"/>
      <c r="K46" s="44"/>
      <c r="L46" s="44"/>
      <c r="M46" s="2"/>
      <c r="N46" s="2"/>
      <c r="O46" s="2"/>
      <c r="P46" s="2"/>
      <c r="Q46" s="37"/>
      <c r="R46" s="2"/>
      <c r="S46" s="2"/>
      <c r="T46" s="2"/>
      <c r="U46" s="2"/>
      <c r="V46" s="2"/>
      <c r="W46" s="2"/>
      <c r="X46" s="2"/>
    </row>
    <row r="47" customFormat="false" ht="12.75" hidden="false" customHeight="false" outlineLevel="0" collapsed="false">
      <c r="A47" s="112"/>
      <c r="B47" s="115"/>
      <c r="C47" s="11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customFormat="false" ht="12.75" hidden="false" customHeight="false" outlineLevel="0" collapsed="false">
      <c r="A48" s="115"/>
      <c r="B48" s="115"/>
      <c r="C48" s="11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mergeCells count="3">
    <mergeCell ref="J8:N8"/>
    <mergeCell ref="C34:G34"/>
    <mergeCell ref="H34:K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9.56"/>
    <col collapsed="false" customWidth="true" hidden="false" outlineLevel="0" max="7" min="7" style="0" width="17.14"/>
    <col collapsed="false" customWidth="true" hidden="false" outlineLevel="0" max="8" min="8" style="0" width="12.14"/>
  </cols>
  <sheetData>
    <row r="1" customFormat="false" ht="15" hidden="false" customHeight="false" outlineLevel="0" collapsed="false">
      <c r="A1" s="1" t="s">
        <v>0</v>
      </c>
      <c r="B1" s="116"/>
      <c r="C1" s="116"/>
      <c r="D1" s="116"/>
      <c r="E1" s="116"/>
      <c r="F1" s="116"/>
      <c r="G1" s="116"/>
      <c r="H1" s="116"/>
    </row>
    <row r="2" customFormat="false" ht="15" hidden="false" customHeight="false" outlineLevel="0" collapsed="false">
      <c r="A2" s="1" t="s">
        <v>1</v>
      </c>
      <c r="B2" s="116"/>
      <c r="C2" s="116"/>
      <c r="D2" s="116"/>
      <c r="E2" s="116"/>
      <c r="F2" s="116"/>
      <c r="G2" s="116"/>
      <c r="H2" s="116"/>
    </row>
    <row r="3" customFormat="false" ht="15" hidden="false" customHeight="false" outlineLevel="0" collapsed="false">
      <c r="A3" s="1" t="s">
        <v>2</v>
      </c>
      <c r="B3" s="116"/>
      <c r="C3" s="116"/>
      <c r="D3" s="116"/>
      <c r="E3" s="116"/>
      <c r="F3" s="116"/>
      <c r="G3" s="116"/>
      <c r="H3" s="116"/>
    </row>
    <row r="4" customFormat="false" ht="18" hidden="false" customHeight="false" outlineLevel="0" collapsed="false">
      <c r="A4" s="117"/>
      <c r="B4" s="116"/>
      <c r="C4" s="116"/>
      <c r="D4" s="116"/>
      <c r="E4" s="116"/>
      <c r="F4" s="116"/>
      <c r="G4" s="116"/>
      <c r="H4" s="116"/>
    </row>
    <row r="5" customFormat="false" ht="15" hidden="false" customHeight="false" outlineLevel="0" collapsed="false">
      <c r="A5" s="116" t="s">
        <v>55</v>
      </c>
      <c r="B5" s="116"/>
      <c r="C5" s="116"/>
      <c r="D5" s="116"/>
      <c r="E5" s="116"/>
      <c r="F5" s="116"/>
      <c r="G5" s="116"/>
      <c r="H5" s="116"/>
    </row>
    <row r="6" customFormat="false" ht="15.75" hidden="false" customHeight="false" outlineLevel="0" collapsed="false">
      <c r="A6" s="116"/>
      <c r="B6" s="116"/>
      <c r="C6" s="116"/>
      <c r="D6" s="116"/>
      <c r="E6" s="116"/>
      <c r="F6" s="116"/>
      <c r="G6" s="116"/>
      <c r="H6" s="116"/>
    </row>
    <row r="7" customFormat="false" ht="15.75" hidden="false" customHeight="false" outlineLevel="0" collapsed="false">
      <c r="A7" s="118" t="s">
        <v>56</v>
      </c>
      <c r="B7" s="119" t="s">
        <v>57</v>
      </c>
      <c r="C7" s="119"/>
      <c r="D7" s="119"/>
      <c r="E7" s="119"/>
      <c r="F7" s="119"/>
      <c r="G7" s="119"/>
      <c r="H7" s="119"/>
    </row>
    <row r="8" customFormat="false" ht="16.5" hidden="false" customHeight="false" outlineLevel="0" collapsed="false">
      <c r="A8" s="120" t="s">
        <v>58</v>
      </c>
      <c r="B8" s="121" t="s">
        <v>21</v>
      </c>
      <c r="C8" s="122" t="s">
        <v>59</v>
      </c>
      <c r="D8" s="122" t="s">
        <v>23</v>
      </c>
      <c r="E8" s="122" t="s">
        <v>60</v>
      </c>
      <c r="F8" s="122" t="s">
        <v>61</v>
      </c>
      <c r="G8" s="123" t="s">
        <v>40</v>
      </c>
      <c r="H8" s="124" t="s">
        <v>45</v>
      </c>
    </row>
    <row r="9" customFormat="false" ht="15" hidden="false" customHeight="false" outlineLevel="0" collapsed="false">
      <c r="A9" s="125" t="s">
        <v>26</v>
      </c>
      <c r="B9" s="126" t="n">
        <f aca="false">+Engines!J12</f>
        <v>0.0243765396</v>
      </c>
      <c r="C9" s="126" t="n">
        <f aca="false">+Engines!K12</f>
        <v>175.234375661376</v>
      </c>
      <c r="D9" s="126" t="n">
        <f aca="false">+Engines!L12</f>
        <v>12.1859788359788</v>
      </c>
      <c r="E9" s="126" t="n">
        <f aca="false">+Engines!M12</f>
        <v>15.1106137566138</v>
      </c>
      <c r="F9" s="126" t="n">
        <f aca="false">+Engines!N12</f>
        <v>2.002773177</v>
      </c>
      <c r="G9" s="127" t="n">
        <f aca="false">+Engines!F36</f>
        <v>2.28840984</v>
      </c>
      <c r="H9" s="128" t="n">
        <f aca="false">+Engines!K36</f>
        <v>3.297465918</v>
      </c>
    </row>
    <row r="10" customFormat="false" ht="15" hidden="false" customHeight="false" outlineLevel="0" collapsed="false">
      <c r="A10" s="129" t="s">
        <v>27</v>
      </c>
      <c r="B10" s="126" t="n">
        <f aca="false">+Engines!J13</f>
        <v>0.0243765396</v>
      </c>
      <c r="C10" s="126" t="n">
        <f aca="false">+Engines!K13</f>
        <v>175.234375661376</v>
      </c>
      <c r="D10" s="126" t="n">
        <f aca="false">+Engines!L13</f>
        <v>12.1859788359788</v>
      </c>
      <c r="E10" s="126" t="n">
        <f aca="false">+Engines!M13</f>
        <v>15.1106137566138</v>
      </c>
      <c r="F10" s="126" t="n">
        <f aca="false">+Engines!N13</f>
        <v>2.002773177</v>
      </c>
      <c r="G10" s="130" t="n">
        <f aca="false">+Engines!F37</f>
        <v>2.28840984</v>
      </c>
      <c r="H10" s="131" t="n">
        <f aca="false">+Engines!K37</f>
        <v>3.297465918</v>
      </c>
    </row>
    <row r="11" customFormat="false" ht="15" hidden="false" customHeight="false" outlineLevel="0" collapsed="false">
      <c r="A11" s="129" t="s">
        <v>28</v>
      </c>
      <c r="B11" s="126" t="n">
        <f aca="false">+Engines!J14</f>
        <v>0.0243765396</v>
      </c>
      <c r="C11" s="126" t="n">
        <f aca="false">+Engines!K14</f>
        <v>175.234375661376</v>
      </c>
      <c r="D11" s="126" t="n">
        <f aca="false">+Engines!L14</f>
        <v>12.1859788359788</v>
      </c>
      <c r="E11" s="126" t="n">
        <f aca="false">+Engines!M14</f>
        <v>15.1106137566138</v>
      </c>
      <c r="F11" s="126" t="n">
        <f aca="false">+Engines!N14</f>
        <v>2.002773177</v>
      </c>
      <c r="G11" s="130" t="n">
        <f aca="false">+Engines!F38</f>
        <v>2.28840984</v>
      </c>
      <c r="H11" s="131" t="n">
        <f aca="false">+Engines!K38</f>
        <v>3.297465918</v>
      </c>
    </row>
    <row r="12" customFormat="false" ht="15" hidden="false" customHeight="false" outlineLevel="0" collapsed="false">
      <c r="A12" s="129" t="s">
        <v>29</v>
      </c>
      <c r="B12" s="126" t="n">
        <f aca="false">+Engines!J15</f>
        <v>0.004346055</v>
      </c>
      <c r="C12" s="126" t="n">
        <f aca="false">+Engines!K15</f>
        <v>16.7781375</v>
      </c>
      <c r="D12" s="126" t="n">
        <f aca="false">+Engines!L15</f>
        <v>25.9432875</v>
      </c>
      <c r="E12" s="126" t="n">
        <f aca="false">+Engines!M15</f>
        <v>0.218781</v>
      </c>
      <c r="F12" s="126" t="n">
        <f aca="false">+Engines!N15</f>
        <v>0.1434641625</v>
      </c>
      <c r="G12" s="130" t="n">
        <f aca="false">+Engines!F39</f>
        <v>0.151520625</v>
      </c>
      <c r="H12" s="131" t="n">
        <f aca="false">+Engines!K39</f>
        <v>0.2394765</v>
      </c>
    </row>
    <row r="13" customFormat="false" ht="15" hidden="false" customHeight="false" outlineLevel="0" collapsed="false">
      <c r="A13" s="132" t="s">
        <v>62</v>
      </c>
      <c r="B13" s="133" t="n">
        <v>0</v>
      </c>
      <c r="C13" s="134" t="n">
        <v>0</v>
      </c>
      <c r="D13" s="134" t="n">
        <v>0</v>
      </c>
      <c r="E13" s="134" t="n">
        <f aca="false">+Tanks!H11</f>
        <v>0.5755</v>
      </c>
      <c r="F13" s="134" t="n">
        <v>0</v>
      </c>
      <c r="G13" s="130" t="n">
        <v>0</v>
      </c>
      <c r="H13" s="131" t="n">
        <v>0</v>
      </c>
    </row>
    <row r="14" customFormat="false" ht="15" hidden="false" customHeight="false" outlineLevel="0" collapsed="false">
      <c r="A14" s="132" t="s">
        <v>63</v>
      </c>
      <c r="B14" s="133" t="n">
        <v>0</v>
      </c>
      <c r="C14" s="134" t="n">
        <v>0</v>
      </c>
      <c r="D14" s="134" t="n">
        <v>0</v>
      </c>
      <c r="E14" s="134" t="n">
        <f aca="false">+Tanks!H12</f>
        <v>0</v>
      </c>
      <c r="F14" s="134" t="n">
        <v>0</v>
      </c>
      <c r="G14" s="130" t="n">
        <v>0</v>
      </c>
      <c r="H14" s="131" t="n">
        <v>0</v>
      </c>
    </row>
    <row r="15" customFormat="false" ht="15" hidden="false" customHeight="false" outlineLevel="0" collapsed="false">
      <c r="A15" s="132" t="s">
        <v>64</v>
      </c>
      <c r="B15" s="133" t="n">
        <v>0</v>
      </c>
      <c r="C15" s="134" t="n">
        <v>0</v>
      </c>
      <c r="D15" s="134" t="n">
        <v>0</v>
      </c>
      <c r="E15" s="134" t="n">
        <f aca="false">+Tanks!H13</f>
        <v>0</v>
      </c>
      <c r="F15" s="134" t="n">
        <v>0</v>
      </c>
      <c r="G15" s="130" t="n">
        <v>0</v>
      </c>
      <c r="H15" s="131" t="n">
        <v>0</v>
      </c>
    </row>
    <row r="16" customFormat="false" ht="15" hidden="false" customHeight="false" outlineLevel="0" collapsed="false">
      <c r="A16" s="132" t="s">
        <v>65</v>
      </c>
      <c r="B16" s="133" t="n">
        <v>0</v>
      </c>
      <c r="C16" s="134" t="n">
        <v>0</v>
      </c>
      <c r="D16" s="134" t="n">
        <v>0</v>
      </c>
      <c r="E16" s="134" t="n">
        <f aca="false">+Tanks!H14</f>
        <v>1.151</v>
      </c>
      <c r="F16" s="134" t="n">
        <v>0</v>
      </c>
      <c r="G16" s="130" t="n">
        <v>0</v>
      </c>
      <c r="H16" s="131" t="n">
        <v>0</v>
      </c>
    </row>
    <row r="17" customFormat="false" ht="15" hidden="false" customHeight="false" outlineLevel="0" collapsed="false">
      <c r="A17" s="132" t="s">
        <v>66</v>
      </c>
      <c r="B17" s="133" t="n">
        <v>0</v>
      </c>
      <c r="C17" s="134" t="n">
        <v>0</v>
      </c>
      <c r="D17" s="134" t="n">
        <v>0</v>
      </c>
      <c r="E17" s="134" t="n">
        <f aca="false">+Tanks!H15</f>
        <v>0</v>
      </c>
      <c r="F17" s="134" t="n">
        <v>0</v>
      </c>
      <c r="G17" s="130" t="n">
        <v>0</v>
      </c>
      <c r="H17" s="131" t="n">
        <v>0</v>
      </c>
    </row>
    <row r="18" customFormat="false" ht="15" hidden="false" customHeight="false" outlineLevel="0" collapsed="false">
      <c r="A18" s="132" t="s">
        <v>67</v>
      </c>
      <c r="B18" s="133" t="n">
        <v>0</v>
      </c>
      <c r="C18" s="134" t="n">
        <v>0</v>
      </c>
      <c r="D18" s="134" t="n">
        <v>0</v>
      </c>
      <c r="E18" s="134" t="n">
        <f aca="false">+Tanks!H16</f>
        <v>0</v>
      </c>
      <c r="F18" s="134" t="n">
        <v>0</v>
      </c>
      <c r="G18" s="130" t="n">
        <v>0</v>
      </c>
      <c r="H18" s="131" t="n">
        <v>0</v>
      </c>
    </row>
    <row r="19" customFormat="false" ht="15" hidden="false" customHeight="false" outlineLevel="0" collapsed="false">
      <c r="A19" s="132" t="s">
        <v>68</v>
      </c>
      <c r="B19" s="133" t="n">
        <v>0</v>
      </c>
      <c r="C19" s="134" t="n">
        <v>0</v>
      </c>
      <c r="D19" s="134" t="n">
        <v>0</v>
      </c>
      <c r="E19" s="134" t="n">
        <f aca="false">+Tanks!H17</f>
        <v>0</v>
      </c>
      <c r="F19" s="134" t="n">
        <v>0</v>
      </c>
      <c r="G19" s="130" t="n">
        <v>0</v>
      </c>
      <c r="H19" s="131" t="n">
        <v>0</v>
      </c>
    </row>
    <row r="20" customFormat="false" ht="15" hidden="false" customHeight="false" outlineLevel="0" collapsed="false">
      <c r="A20" s="132" t="s">
        <v>69</v>
      </c>
      <c r="B20" s="133" t="n">
        <v>0</v>
      </c>
      <c r="C20" s="134" t="n">
        <v>0</v>
      </c>
      <c r="D20" s="134" t="n">
        <v>0</v>
      </c>
      <c r="E20" s="134" t="n">
        <f aca="false">+Tanks!H18</f>
        <v>0</v>
      </c>
      <c r="F20" s="134" t="n">
        <v>0</v>
      </c>
      <c r="G20" s="130" t="n">
        <v>0</v>
      </c>
      <c r="H20" s="131" t="n">
        <v>0</v>
      </c>
    </row>
    <row r="21" customFormat="false" ht="15" hidden="false" customHeight="false" outlineLevel="0" collapsed="false">
      <c r="A21" s="132" t="s">
        <v>70</v>
      </c>
      <c r="B21" s="133" t="n">
        <v>0</v>
      </c>
      <c r="C21" s="134" t="n">
        <v>0</v>
      </c>
      <c r="D21" s="134" t="n">
        <v>0</v>
      </c>
      <c r="E21" s="134" t="n">
        <f aca="false">+Tanks!H19</f>
        <v>0</v>
      </c>
      <c r="F21" s="134" t="n">
        <v>0</v>
      </c>
      <c r="G21" s="130" t="n">
        <v>0</v>
      </c>
      <c r="H21" s="131" t="n">
        <v>0</v>
      </c>
    </row>
    <row r="22" customFormat="false" ht="15" hidden="false" customHeight="false" outlineLevel="0" collapsed="false">
      <c r="A22" s="132" t="s">
        <v>71</v>
      </c>
      <c r="B22" s="133" t="n">
        <v>0</v>
      </c>
      <c r="C22" s="134" t="n">
        <v>0</v>
      </c>
      <c r="D22" s="134" t="n">
        <v>0</v>
      </c>
      <c r="E22" s="134" t="n">
        <f aca="false">+Tanks!H20</f>
        <v>0</v>
      </c>
      <c r="F22" s="134" t="n">
        <v>0</v>
      </c>
      <c r="G22" s="130" t="n">
        <v>0</v>
      </c>
      <c r="H22" s="131" t="n">
        <v>0</v>
      </c>
    </row>
    <row r="23" customFormat="false" ht="15" hidden="false" customHeight="false" outlineLevel="0" collapsed="false">
      <c r="A23" s="132" t="s">
        <v>72</v>
      </c>
      <c r="B23" s="133" t="n">
        <v>0</v>
      </c>
      <c r="C23" s="134" t="n">
        <v>0</v>
      </c>
      <c r="D23" s="134" t="n">
        <v>0</v>
      </c>
      <c r="E23" s="134" t="n">
        <f aca="false">+Tanks!H21</f>
        <v>0</v>
      </c>
      <c r="F23" s="134" t="n">
        <v>0</v>
      </c>
      <c r="G23" s="130" t="n">
        <v>0</v>
      </c>
      <c r="H23" s="131" t="n">
        <v>0</v>
      </c>
    </row>
    <row r="24" customFormat="false" ht="15" hidden="false" customHeight="false" outlineLevel="0" collapsed="false">
      <c r="A24" s="132" t="s">
        <v>73</v>
      </c>
      <c r="B24" s="133" t="n">
        <v>0</v>
      </c>
      <c r="C24" s="134" t="n">
        <v>0</v>
      </c>
      <c r="D24" s="134" t="n">
        <v>0</v>
      </c>
      <c r="E24" s="134" t="n">
        <f aca="false">+Tanks!H22</f>
        <v>0</v>
      </c>
      <c r="F24" s="134" t="n">
        <v>0</v>
      </c>
      <c r="G24" s="130" t="n">
        <v>0</v>
      </c>
      <c r="H24" s="131" t="n">
        <v>0</v>
      </c>
    </row>
    <row r="25" customFormat="false" ht="15" hidden="false" customHeight="false" outlineLevel="0" collapsed="false">
      <c r="A25" s="132" t="s">
        <v>74</v>
      </c>
      <c r="B25" s="133" t="n">
        <v>0</v>
      </c>
      <c r="C25" s="134" t="n">
        <v>0</v>
      </c>
      <c r="D25" s="134" t="n">
        <v>0</v>
      </c>
      <c r="E25" s="134" t="n">
        <f aca="false">+Tanks!H23</f>
        <v>0</v>
      </c>
      <c r="F25" s="134" t="n">
        <v>0</v>
      </c>
      <c r="G25" s="130" t="n">
        <v>0</v>
      </c>
      <c r="H25" s="131" t="n">
        <v>0</v>
      </c>
    </row>
    <row r="26" customFormat="false" ht="15" hidden="false" customHeight="false" outlineLevel="0" collapsed="false">
      <c r="A26" s="132" t="s">
        <v>75</v>
      </c>
      <c r="B26" s="133" t="n">
        <v>0</v>
      </c>
      <c r="C26" s="134" t="n">
        <v>0</v>
      </c>
      <c r="D26" s="134" t="n">
        <v>0</v>
      </c>
      <c r="E26" s="134" t="n">
        <f aca="false">+Tanks!H24</f>
        <v>0</v>
      </c>
      <c r="F26" s="134" t="n">
        <v>0</v>
      </c>
      <c r="G26" s="130" t="n">
        <v>0</v>
      </c>
      <c r="H26" s="131" t="n">
        <v>0</v>
      </c>
    </row>
    <row r="27" customFormat="false" ht="15" hidden="false" customHeight="false" outlineLevel="0" collapsed="false">
      <c r="A27" s="132" t="s">
        <v>76</v>
      </c>
      <c r="B27" s="133" t="n">
        <v>0</v>
      </c>
      <c r="C27" s="134" t="n">
        <v>0</v>
      </c>
      <c r="D27" s="134" t="n">
        <v>0</v>
      </c>
      <c r="E27" s="134" t="n">
        <f aca="false">+Tanks!H25</f>
        <v>0</v>
      </c>
      <c r="F27" s="134" t="n">
        <v>0</v>
      </c>
      <c r="G27" s="130" t="n">
        <v>0</v>
      </c>
      <c r="H27" s="131" t="n">
        <v>0</v>
      </c>
    </row>
    <row r="28" customFormat="false" ht="15" hidden="false" customHeight="false" outlineLevel="0" collapsed="false">
      <c r="A28" s="132" t="s">
        <v>77</v>
      </c>
      <c r="B28" s="133" t="n">
        <v>0</v>
      </c>
      <c r="C28" s="134" t="n">
        <v>0</v>
      </c>
      <c r="D28" s="134" t="n">
        <v>0</v>
      </c>
      <c r="E28" s="134" t="n">
        <f aca="false">+Tanks!H26</f>
        <v>1.7265</v>
      </c>
      <c r="F28" s="134" t="n">
        <v>0</v>
      </c>
      <c r="G28" s="130" t="n">
        <v>0</v>
      </c>
      <c r="H28" s="131" t="n">
        <v>0</v>
      </c>
    </row>
    <row r="29" customFormat="false" ht="15" hidden="false" customHeight="false" outlineLevel="0" collapsed="false">
      <c r="A29" s="132" t="s">
        <v>78</v>
      </c>
      <c r="B29" s="133" t="n">
        <v>0</v>
      </c>
      <c r="C29" s="134" t="n">
        <v>0</v>
      </c>
      <c r="D29" s="134" t="n">
        <v>0</v>
      </c>
      <c r="E29" s="134" t="n">
        <f aca="false">+Fugitives!G23</f>
        <v>1.39425912</v>
      </c>
      <c r="F29" s="134" t="n">
        <v>0</v>
      </c>
      <c r="G29" s="130" t="n">
        <v>0</v>
      </c>
      <c r="H29" s="131" t="n">
        <v>0</v>
      </c>
    </row>
    <row r="30" customFormat="false" ht="15.75" hidden="false" customHeight="false" outlineLevel="0" collapsed="false">
      <c r="A30" s="135" t="s">
        <v>79</v>
      </c>
      <c r="B30" s="136" t="n">
        <v>0</v>
      </c>
      <c r="C30" s="137" t="n">
        <v>0</v>
      </c>
      <c r="D30" s="137" t="n">
        <v>0</v>
      </c>
      <c r="E30" s="137" t="n">
        <f aca="false">+Load!H12</f>
        <v>0.214916382348387</v>
      </c>
      <c r="F30" s="137" t="n">
        <v>0</v>
      </c>
      <c r="G30" s="138" t="n">
        <v>0</v>
      </c>
      <c r="H30" s="139" t="n">
        <v>0</v>
      </c>
    </row>
    <row r="31" customFormat="false" ht="16.5" hidden="false" customHeight="false" outlineLevel="0" collapsed="false">
      <c r="A31" s="140" t="s">
        <v>7</v>
      </c>
      <c r="B31" s="141" t="n">
        <f aca="false">SUM(B9:B30)</f>
        <v>0.0774756738</v>
      </c>
      <c r="C31" s="142" t="n">
        <f aca="false">SUM(C9:C30)</f>
        <v>542.481264484127</v>
      </c>
      <c r="D31" s="142" t="n">
        <f aca="false">SUM(D9:D30)</f>
        <v>62.5012240079365</v>
      </c>
      <c r="E31" s="142" t="n">
        <f aca="false">SUM(E9:E30)</f>
        <v>50.6127977721897</v>
      </c>
      <c r="F31" s="142" t="n">
        <f aca="false">SUM(F9:F30)</f>
        <v>6.1517836935</v>
      </c>
      <c r="G31" s="143" t="n">
        <f aca="false">SUM(G9:G30)</f>
        <v>7.016750145</v>
      </c>
      <c r="H31" s="144" t="n">
        <f aca="false">SUM(H9:H30)</f>
        <v>10.131874254</v>
      </c>
    </row>
    <row r="32" customFormat="false" ht="15" hidden="false" customHeight="false" outlineLevel="0" collapsed="false">
      <c r="A32" s="116" t="s">
        <v>80</v>
      </c>
      <c r="B32" s="116"/>
      <c r="C32" s="116"/>
      <c r="D32" s="116"/>
      <c r="E32" s="116"/>
      <c r="F32" s="116"/>
      <c r="G32" s="116"/>
      <c r="H32" s="116"/>
    </row>
    <row r="33" customFormat="false" ht="15.75" hidden="false" customHeight="false" outlineLevel="0" collapsed="false">
      <c r="A33" s="145" t="s">
        <v>81</v>
      </c>
      <c r="B33" s="145"/>
      <c r="C33" s="145"/>
      <c r="D33" s="145"/>
      <c r="E33" s="145"/>
      <c r="F33" s="145"/>
      <c r="G33" s="145"/>
      <c r="H33" s="145"/>
    </row>
  </sheetData>
  <mergeCells count="1">
    <mergeCell ref="B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2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A28" activeCellId="0" sqref="A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21.28"/>
    <col collapsed="false" customWidth="true" hidden="false" outlineLevel="0" max="3" min="3" style="0" width="13.41"/>
    <col collapsed="false" customWidth="true" hidden="false" outlineLevel="0" max="4" min="4" style="0" width="13.56"/>
    <col collapsed="false" customWidth="true" hidden="false" outlineLevel="0" max="5" min="5" style="0" width="11.99"/>
    <col collapsed="false" customWidth="true" hidden="false" outlineLevel="0" max="6" min="6" style="0" width="10.41"/>
    <col collapsed="false" customWidth="true" hidden="false" outlineLevel="0" max="7" min="7" style="0" width="10.56"/>
    <col collapsed="false" customWidth="true" hidden="false" outlineLevel="0" max="8" min="8" style="0" width="13.41"/>
    <col collapsed="false" customWidth="true" hidden="false" outlineLevel="0" max="9" min="9" style="0" width="12.85"/>
  </cols>
  <sheetData>
    <row r="1" customFormat="false" ht="15" hidden="false" customHeight="false" outlineLevel="0" collapsed="false">
      <c r="A1" s="1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customFormat="false" ht="15" hidden="false" customHeight="false" outlineLevel="0" collapsed="false">
      <c r="A2" s="1" t="s">
        <v>1</v>
      </c>
      <c r="B2" s="116"/>
      <c r="C2" s="116"/>
      <c r="D2" s="116"/>
      <c r="E2" s="116"/>
      <c r="F2" s="116"/>
      <c r="G2" s="116"/>
      <c r="H2" s="116"/>
      <c r="I2" s="116"/>
      <c r="J2" s="116"/>
    </row>
    <row r="3" customFormat="false" ht="15" hidden="false" customHeight="false" outlineLevel="0" collapsed="false">
      <c r="A3" s="1" t="s">
        <v>2</v>
      </c>
      <c r="B3" s="116"/>
      <c r="C3" s="116"/>
      <c r="D3" s="116"/>
      <c r="E3" s="116"/>
      <c r="F3" s="116"/>
      <c r="G3" s="116"/>
      <c r="H3" s="116"/>
      <c r="I3" s="116"/>
      <c r="J3" s="116"/>
    </row>
    <row r="4" customFormat="false" ht="18" hidden="false" customHeight="false" outlineLevel="0" collapsed="false">
      <c r="A4" s="117"/>
      <c r="B4" s="116"/>
      <c r="C4" s="116"/>
      <c r="D4" s="116"/>
      <c r="E4" s="116"/>
      <c r="F4" s="116"/>
      <c r="G4" s="116"/>
      <c r="H4" s="116"/>
      <c r="I4" s="116"/>
      <c r="J4" s="116"/>
    </row>
    <row r="5" customFormat="false" ht="15.75" hidden="false" customHeight="false" outlineLevel="0" collapsed="false">
      <c r="A5" s="146" t="s">
        <v>82</v>
      </c>
      <c r="B5" s="116"/>
      <c r="C5" s="116"/>
      <c r="D5" s="116"/>
      <c r="E5" s="116"/>
      <c r="F5" s="116"/>
      <c r="G5" s="116"/>
      <c r="H5" s="116"/>
      <c r="I5" s="116"/>
      <c r="J5" s="116"/>
    </row>
    <row r="6" customFormat="false" ht="15" hidden="false" customHeight="false" outlineLevel="0" collapsed="false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customFormat="false" ht="15" hidden="false" customHeight="false" outlineLevel="0" collapsed="false">
      <c r="A7" s="147" t="s">
        <v>83</v>
      </c>
      <c r="B7" s="116"/>
      <c r="C7" s="116"/>
      <c r="D7" s="116"/>
      <c r="E7" s="116"/>
      <c r="F7" s="116"/>
      <c r="G7" s="116"/>
      <c r="H7" s="116"/>
      <c r="I7" s="116"/>
      <c r="J7" s="116"/>
    </row>
    <row r="8" customFormat="false" ht="15" hidden="false" customHeight="false" outlineLevel="0" collapsed="false">
      <c r="A8" s="148"/>
      <c r="B8" s="149"/>
      <c r="C8" s="150"/>
      <c r="D8" s="150" t="s">
        <v>84</v>
      </c>
      <c r="E8" s="150" t="s">
        <v>85</v>
      </c>
      <c r="F8" s="150" t="s">
        <v>86</v>
      </c>
      <c r="G8" s="150" t="s">
        <v>87</v>
      </c>
      <c r="H8" s="150" t="s">
        <v>84</v>
      </c>
      <c r="I8" s="150" t="s">
        <v>88</v>
      </c>
      <c r="J8" s="116"/>
    </row>
    <row r="9" customFormat="false" ht="15" hidden="false" customHeight="false" outlineLevel="0" collapsed="false">
      <c r="A9" s="151"/>
      <c r="B9" s="152"/>
      <c r="C9" s="153" t="s">
        <v>89</v>
      </c>
      <c r="D9" s="153" t="s">
        <v>90</v>
      </c>
      <c r="E9" s="153" t="s">
        <v>91</v>
      </c>
      <c r="F9" s="153" t="s">
        <v>92</v>
      </c>
      <c r="G9" s="153" t="s">
        <v>92</v>
      </c>
      <c r="H9" s="153" t="s">
        <v>93</v>
      </c>
      <c r="I9" s="153" t="s">
        <v>94</v>
      </c>
      <c r="J9" s="116"/>
    </row>
    <row r="10" customFormat="false" ht="15.75" hidden="false" customHeight="false" outlineLevel="0" collapsed="false">
      <c r="A10" s="154" t="s">
        <v>95</v>
      </c>
      <c r="B10" s="155" t="s">
        <v>96</v>
      </c>
      <c r="C10" s="156" t="s">
        <v>97</v>
      </c>
      <c r="D10" s="156" t="s">
        <v>98</v>
      </c>
      <c r="E10" s="156" t="s">
        <v>99</v>
      </c>
      <c r="F10" s="156" t="s">
        <v>100</v>
      </c>
      <c r="G10" s="156" t="s">
        <v>100</v>
      </c>
      <c r="H10" s="156" t="s">
        <v>101</v>
      </c>
      <c r="I10" s="156" t="s">
        <v>102</v>
      </c>
      <c r="J10" s="116"/>
    </row>
    <row r="11" customFormat="false" ht="15.75" hidden="false" customHeight="false" outlineLevel="0" collapsed="false">
      <c r="A11" s="151" t="s">
        <v>62</v>
      </c>
      <c r="B11" s="152" t="s">
        <v>103</v>
      </c>
      <c r="C11" s="157" t="n">
        <v>8820</v>
      </c>
      <c r="D11" s="157" t="n">
        <f aca="false">+C11*12</f>
        <v>105840</v>
      </c>
      <c r="E11" s="158" t="n">
        <v>4200</v>
      </c>
      <c r="F11" s="159" t="n">
        <v>541</v>
      </c>
      <c r="G11" s="159" t="n">
        <v>610</v>
      </c>
      <c r="H11" s="160" t="n">
        <f aca="false">(F11+G11)/2000</f>
        <v>0.5755</v>
      </c>
      <c r="I11" s="159" t="n">
        <f aca="false">+((F11*E11)/D11)+G11/8760</f>
        <v>21.5378886714503</v>
      </c>
      <c r="J11" s="116"/>
    </row>
    <row r="12" customFormat="false" ht="15" hidden="false" customHeight="false" outlineLevel="0" collapsed="false">
      <c r="A12" s="151" t="s">
        <v>63</v>
      </c>
      <c r="B12" s="152" t="s">
        <v>104</v>
      </c>
      <c r="C12" s="157" t="n">
        <v>4200</v>
      </c>
      <c r="D12" s="157" t="n">
        <f aca="false">+C12*12</f>
        <v>50400</v>
      </c>
      <c r="E12" s="158" t="n">
        <v>4200</v>
      </c>
      <c r="F12" s="159" t="n">
        <v>0</v>
      </c>
      <c r="G12" s="159" t="n">
        <v>0</v>
      </c>
      <c r="H12" s="159" t="n">
        <f aca="false">(F12+G12)/2000</f>
        <v>0</v>
      </c>
      <c r="I12" s="159" t="n">
        <f aca="false">+((F12*E12)/D12)+G12/8760</f>
        <v>0</v>
      </c>
      <c r="J12" s="116"/>
    </row>
    <row r="13" customFormat="false" ht="15" hidden="false" customHeight="false" outlineLevel="0" collapsed="false">
      <c r="A13" s="151" t="s">
        <v>64</v>
      </c>
      <c r="B13" s="152" t="s">
        <v>105</v>
      </c>
      <c r="C13" s="157" t="n">
        <v>4200</v>
      </c>
      <c r="D13" s="157" t="n">
        <f aca="false">+C13*12</f>
        <v>50400</v>
      </c>
      <c r="E13" s="158" t="n">
        <v>4200</v>
      </c>
      <c r="F13" s="159" t="n">
        <v>0</v>
      </c>
      <c r="G13" s="159" t="n">
        <v>0</v>
      </c>
      <c r="H13" s="161" t="n">
        <v>0</v>
      </c>
      <c r="I13" s="159" t="n">
        <v>0</v>
      </c>
      <c r="J13" s="116"/>
    </row>
    <row r="14" customFormat="false" ht="15" hidden="false" customHeight="false" outlineLevel="0" collapsed="false">
      <c r="A14" s="151" t="s">
        <v>65</v>
      </c>
      <c r="B14" s="152" t="s">
        <v>36</v>
      </c>
      <c r="C14" s="157" t="n">
        <v>3000</v>
      </c>
      <c r="D14" s="157" t="n">
        <f aca="false">+C14*12</f>
        <v>36000</v>
      </c>
      <c r="E14" s="158" t="n">
        <v>4200</v>
      </c>
      <c r="F14" s="159" t="n">
        <v>200</v>
      </c>
      <c r="G14" s="159" t="n">
        <v>2102</v>
      </c>
      <c r="H14" s="159" t="n">
        <f aca="false">(F14+G14)/2000</f>
        <v>1.151</v>
      </c>
      <c r="I14" s="159" t="n">
        <f aca="false">+((F14*E14)/D14)+G14/8760</f>
        <v>23.5732876712329</v>
      </c>
      <c r="J14" s="116"/>
    </row>
    <row r="15" customFormat="false" ht="15" hidden="false" customHeight="false" outlineLevel="0" collapsed="false">
      <c r="A15" s="151" t="s">
        <v>66</v>
      </c>
      <c r="B15" s="152" t="s">
        <v>41</v>
      </c>
      <c r="C15" s="157" t="n">
        <v>1478</v>
      </c>
      <c r="D15" s="157" t="n">
        <f aca="false">+C15*12</f>
        <v>17736</v>
      </c>
      <c r="E15" s="158" t="n">
        <v>4200</v>
      </c>
      <c r="F15" s="159" t="n">
        <v>0</v>
      </c>
      <c r="G15" s="159" t="n">
        <v>0</v>
      </c>
      <c r="H15" s="159" t="n">
        <v>0</v>
      </c>
      <c r="I15" s="159" t="n">
        <v>0</v>
      </c>
      <c r="J15" s="116"/>
    </row>
    <row r="16" customFormat="false" ht="15" hidden="false" customHeight="false" outlineLevel="0" collapsed="false">
      <c r="A16" s="151" t="s">
        <v>67</v>
      </c>
      <c r="B16" s="152" t="s">
        <v>41</v>
      </c>
      <c r="C16" s="157" t="n">
        <v>2000</v>
      </c>
      <c r="D16" s="157" t="n">
        <f aca="false">+C16*12</f>
        <v>24000</v>
      </c>
      <c r="E16" s="158" t="n">
        <v>4200</v>
      </c>
      <c r="F16" s="159" t="n">
        <v>0</v>
      </c>
      <c r="G16" s="159" t="n">
        <v>0</v>
      </c>
      <c r="H16" s="159" t="n">
        <v>0</v>
      </c>
      <c r="I16" s="159" t="n">
        <v>0</v>
      </c>
      <c r="J16" s="116"/>
    </row>
    <row r="17" customFormat="false" ht="15" hidden="false" customHeight="false" outlineLevel="0" collapsed="false">
      <c r="A17" s="151" t="s">
        <v>68</v>
      </c>
      <c r="B17" s="152" t="s">
        <v>41</v>
      </c>
      <c r="C17" s="157" t="n">
        <v>1142</v>
      </c>
      <c r="D17" s="157" t="n">
        <f aca="false">+C17*12</f>
        <v>13704</v>
      </c>
      <c r="E17" s="158" t="n">
        <v>4200</v>
      </c>
      <c r="F17" s="159" t="n">
        <v>0</v>
      </c>
      <c r="G17" s="159" t="n">
        <v>0</v>
      </c>
      <c r="H17" s="159" t="n">
        <v>0</v>
      </c>
      <c r="I17" s="159" t="n">
        <v>0</v>
      </c>
      <c r="J17" s="116"/>
    </row>
    <row r="18" customFormat="false" ht="15" hidden="false" customHeight="false" outlineLevel="0" collapsed="false">
      <c r="A18" s="151" t="s">
        <v>69</v>
      </c>
      <c r="B18" s="152" t="s">
        <v>41</v>
      </c>
      <c r="C18" s="157" t="n">
        <v>2000</v>
      </c>
      <c r="D18" s="157" t="n">
        <f aca="false">+C18*12</f>
        <v>24000</v>
      </c>
      <c r="E18" s="158" t="n">
        <v>4200</v>
      </c>
      <c r="F18" s="159" t="n">
        <v>0</v>
      </c>
      <c r="G18" s="159" t="n">
        <v>0</v>
      </c>
      <c r="H18" s="159" t="n">
        <v>0</v>
      </c>
      <c r="I18" s="159" t="n">
        <v>0</v>
      </c>
      <c r="J18" s="116"/>
    </row>
    <row r="19" customFormat="false" ht="15" hidden="false" customHeight="false" outlineLevel="0" collapsed="false">
      <c r="A19" s="151" t="s">
        <v>70</v>
      </c>
      <c r="B19" s="152" t="s">
        <v>106</v>
      </c>
      <c r="C19" s="157" t="n">
        <v>1036</v>
      </c>
      <c r="D19" s="157" t="n">
        <f aca="false">+C19*12</f>
        <v>12432</v>
      </c>
      <c r="E19" s="158" t="n">
        <v>4200</v>
      </c>
      <c r="F19" s="159" t="n">
        <v>0</v>
      </c>
      <c r="G19" s="159" t="n">
        <v>0</v>
      </c>
      <c r="H19" s="159" t="n">
        <v>0</v>
      </c>
      <c r="I19" s="159" t="n">
        <v>0</v>
      </c>
      <c r="J19" s="116"/>
    </row>
    <row r="20" customFormat="false" ht="15" hidden="false" customHeight="false" outlineLevel="0" collapsed="false">
      <c r="A20" s="151" t="s">
        <v>71</v>
      </c>
      <c r="B20" s="152" t="s">
        <v>107</v>
      </c>
      <c r="C20" s="157" t="n">
        <v>6000</v>
      </c>
      <c r="D20" s="157" t="n">
        <f aca="false">+C20*12</f>
        <v>72000</v>
      </c>
      <c r="E20" s="158" t="n">
        <v>4200</v>
      </c>
      <c r="F20" s="159" t="n">
        <v>0</v>
      </c>
      <c r="G20" s="159" t="n">
        <v>0</v>
      </c>
      <c r="H20" s="159" t="n">
        <v>0</v>
      </c>
      <c r="I20" s="159" t="n">
        <v>0</v>
      </c>
      <c r="J20" s="116"/>
    </row>
    <row r="21" customFormat="false" ht="15" hidden="false" customHeight="false" outlineLevel="0" collapsed="false">
      <c r="A21" s="151" t="s">
        <v>72</v>
      </c>
      <c r="B21" s="152" t="s">
        <v>107</v>
      </c>
      <c r="C21" s="157" t="n">
        <v>12000</v>
      </c>
      <c r="D21" s="157" t="n">
        <f aca="false">+C21*12</f>
        <v>144000</v>
      </c>
      <c r="E21" s="158" t="n">
        <v>4200</v>
      </c>
      <c r="F21" s="159" t="n">
        <v>0</v>
      </c>
      <c r="G21" s="159" t="n">
        <v>0</v>
      </c>
      <c r="H21" s="159" t="n">
        <v>0</v>
      </c>
      <c r="I21" s="159" t="n">
        <v>0</v>
      </c>
      <c r="J21" s="116"/>
    </row>
    <row r="22" customFormat="false" ht="15" hidden="false" customHeight="false" outlineLevel="0" collapsed="false">
      <c r="A22" s="151" t="s">
        <v>73</v>
      </c>
      <c r="B22" s="152" t="s">
        <v>108</v>
      </c>
      <c r="C22" s="157" t="n">
        <v>260</v>
      </c>
      <c r="D22" s="157" t="n">
        <f aca="false">+C22*12</f>
        <v>3120</v>
      </c>
      <c r="E22" s="158" t="n">
        <v>4200</v>
      </c>
      <c r="F22" s="159" t="n">
        <v>0</v>
      </c>
      <c r="G22" s="159" t="n">
        <v>0</v>
      </c>
      <c r="H22" s="159" t="n">
        <v>0</v>
      </c>
      <c r="I22" s="159" t="n">
        <v>0</v>
      </c>
      <c r="J22" s="116"/>
    </row>
    <row r="23" customFormat="false" ht="15" hidden="false" customHeight="false" outlineLevel="0" collapsed="false">
      <c r="A23" s="151" t="s">
        <v>74</v>
      </c>
      <c r="B23" s="152" t="s">
        <v>105</v>
      </c>
      <c r="C23" s="157" t="n">
        <v>4200</v>
      </c>
      <c r="D23" s="157" t="n">
        <f aca="false">+C23*12</f>
        <v>50400</v>
      </c>
      <c r="E23" s="158" t="n">
        <v>4200</v>
      </c>
      <c r="F23" s="159" t="n">
        <v>0</v>
      </c>
      <c r="G23" s="159" t="n">
        <v>0</v>
      </c>
      <c r="H23" s="159" t="n">
        <v>0</v>
      </c>
      <c r="I23" s="159" t="n">
        <v>0</v>
      </c>
      <c r="J23" s="116"/>
    </row>
    <row r="24" customFormat="false" ht="15" hidden="false" customHeight="false" outlineLevel="0" collapsed="false">
      <c r="A24" s="151" t="s">
        <v>75</v>
      </c>
      <c r="B24" s="152" t="s">
        <v>104</v>
      </c>
      <c r="C24" s="157" t="n">
        <v>450</v>
      </c>
      <c r="D24" s="157" t="n">
        <f aca="false">+C24*12</f>
        <v>5400</v>
      </c>
      <c r="E24" s="158" t="n">
        <v>4200</v>
      </c>
      <c r="F24" s="159" t="n">
        <v>0</v>
      </c>
      <c r="G24" s="159" t="n">
        <v>0</v>
      </c>
      <c r="H24" s="159" t="n">
        <v>0</v>
      </c>
      <c r="I24" s="159" t="n">
        <v>0</v>
      </c>
      <c r="J24" s="116"/>
    </row>
    <row r="25" customFormat="false" ht="15" hidden="false" customHeight="false" outlineLevel="0" collapsed="false">
      <c r="A25" s="162" t="s">
        <v>76</v>
      </c>
      <c r="B25" s="163" t="s">
        <v>104</v>
      </c>
      <c r="C25" s="164" t="n">
        <v>450</v>
      </c>
      <c r="D25" s="164" t="n">
        <f aca="false">+C25*12</f>
        <v>5400</v>
      </c>
      <c r="E25" s="165" t="n">
        <v>4200</v>
      </c>
      <c r="F25" s="161" t="n">
        <v>0</v>
      </c>
      <c r="G25" s="161" t="n">
        <v>0</v>
      </c>
      <c r="H25" s="161" t="n">
        <v>0</v>
      </c>
      <c r="I25" s="161" t="n">
        <v>0</v>
      </c>
      <c r="J25" s="116"/>
    </row>
    <row r="26" customFormat="false" ht="15" hidden="false" customHeight="false" outlineLevel="0" collapsed="false">
      <c r="A26" s="162" t="s">
        <v>7</v>
      </c>
      <c r="B26" s="163"/>
      <c r="C26" s="166"/>
      <c r="D26" s="167"/>
      <c r="E26" s="166"/>
      <c r="F26" s="168" t="n">
        <f aca="false">SUM(F11:F25)</f>
        <v>741</v>
      </c>
      <c r="G26" s="168" t="n">
        <f aca="false">SUM(G11:G25)</f>
        <v>2712</v>
      </c>
      <c r="H26" s="168" t="n">
        <f aca="false">SUM(H11:H25)</f>
        <v>1.7265</v>
      </c>
      <c r="I26" s="168" t="n">
        <f aca="false">SUM(I11:I25)</f>
        <v>45.1111763426832</v>
      </c>
      <c r="J26" s="116"/>
    </row>
    <row r="27" customFormat="false" ht="15" hidden="false" customHeight="false" outlineLevel="0" collapsed="false">
      <c r="A27" s="116"/>
      <c r="B27" s="116"/>
      <c r="C27" s="116"/>
      <c r="D27" s="116"/>
      <c r="E27" s="116"/>
      <c r="F27" s="116"/>
      <c r="G27" s="116"/>
      <c r="H27" s="116"/>
      <c r="I27" s="116"/>
      <c r="J27" s="116"/>
    </row>
    <row r="28" customFormat="false" ht="15" hidden="false" customHeight="false" outlineLevel="0" collapsed="false">
      <c r="A28" s="169" t="s">
        <v>80</v>
      </c>
      <c r="B28" s="116"/>
      <c r="C28" s="116"/>
      <c r="D28" s="116"/>
      <c r="E28" s="116"/>
      <c r="F28" s="116"/>
      <c r="G28" s="116"/>
      <c r="H28" s="116"/>
      <c r="I28" s="116"/>
      <c r="J28" s="116"/>
    </row>
    <row r="29" customFormat="false" ht="15" hidden="false" customHeight="false" outlineLevel="0" collapsed="false">
      <c r="A29" s="170" t="s">
        <v>109</v>
      </c>
      <c r="B29" s="116"/>
      <c r="C29" s="116"/>
      <c r="D29" s="116"/>
      <c r="E29" s="116"/>
      <c r="F29" s="116"/>
      <c r="G29" s="116"/>
      <c r="H29" s="116"/>
      <c r="I29" s="116"/>
      <c r="J29" s="116"/>
    </row>
    <row r="30" customFormat="false" ht="15" hidden="false" customHeight="false" outlineLevel="0" collapsed="false">
      <c r="A30" s="169"/>
      <c r="B30" s="116"/>
      <c r="C30" s="116"/>
      <c r="D30" s="116"/>
      <c r="E30" s="116"/>
      <c r="F30" s="116"/>
      <c r="G30" s="116"/>
      <c r="H30" s="116"/>
      <c r="I30" s="116"/>
      <c r="J30" s="116"/>
    </row>
    <row r="31" customFormat="false" ht="15" hidden="false" customHeight="false" outlineLevel="0" collapsed="false">
      <c r="A31" s="116"/>
      <c r="B31" s="116"/>
      <c r="C31" s="116"/>
      <c r="D31" s="116"/>
      <c r="E31" s="116"/>
      <c r="F31" s="116"/>
      <c r="G31" s="116"/>
      <c r="H31" s="116"/>
      <c r="I31" s="116"/>
      <c r="J31" s="116"/>
    </row>
    <row r="32" customFormat="false" ht="15.75" hidden="false" customHeight="false" outlineLevel="0" collapsed="false">
      <c r="A32" s="145"/>
      <c r="B32" s="145"/>
      <c r="C32" s="145"/>
      <c r="D32" s="145"/>
      <c r="E32" s="145"/>
      <c r="F32" s="145"/>
      <c r="G32" s="145"/>
      <c r="H32" s="145"/>
      <c r="I32" s="145"/>
      <c r="J32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5.41"/>
    <col collapsed="false" customWidth="true" hidden="false" outlineLevel="0" max="6" min="6" style="0" width="10.56"/>
    <col collapsed="false" customWidth="true" hidden="false" outlineLevel="0" max="7" min="7" style="0" width="16.84"/>
    <col collapsed="false" customWidth="true" hidden="false" outlineLevel="0" max="8" min="8" style="0" width="13.7"/>
  </cols>
  <sheetData>
    <row r="1" customFormat="false" ht="15" hidden="false" customHeight="false" outlineLevel="0" collapsed="false">
      <c r="A1" s="1" t="s">
        <v>0</v>
      </c>
      <c r="B1" s="116"/>
      <c r="C1" s="116"/>
      <c r="D1" s="116"/>
      <c r="E1" s="116"/>
      <c r="F1" s="116"/>
      <c r="G1" s="116"/>
      <c r="H1" s="116"/>
      <c r="I1" s="116"/>
    </row>
    <row r="2" customFormat="false" ht="15" hidden="false" customHeight="false" outlineLevel="0" collapsed="false">
      <c r="A2" s="1" t="s">
        <v>1</v>
      </c>
      <c r="B2" s="116"/>
      <c r="C2" s="116"/>
      <c r="D2" s="116"/>
      <c r="E2" s="116"/>
      <c r="F2" s="116"/>
      <c r="G2" s="116"/>
      <c r="H2" s="116"/>
      <c r="I2" s="116"/>
    </row>
    <row r="3" customFormat="false" ht="15" hidden="false" customHeight="false" outlineLevel="0" collapsed="false">
      <c r="A3" s="1" t="s">
        <v>2</v>
      </c>
      <c r="B3" s="116"/>
      <c r="C3" s="116"/>
      <c r="D3" s="116"/>
      <c r="E3" s="116"/>
      <c r="F3" s="116"/>
      <c r="G3" s="116"/>
      <c r="H3" s="116"/>
      <c r="I3" s="116"/>
    </row>
    <row r="4" customFormat="false" ht="18" hidden="false" customHeight="false" outlineLevel="0" collapsed="false">
      <c r="A4" s="117"/>
      <c r="B4" s="116"/>
      <c r="C4" s="116"/>
      <c r="D4" s="116"/>
      <c r="E4" s="116"/>
      <c r="F4" s="116"/>
      <c r="G4" s="116"/>
      <c r="H4" s="116"/>
      <c r="I4" s="116"/>
    </row>
    <row r="5" customFormat="false" ht="15" hidden="false" customHeight="false" outlineLevel="0" collapsed="false">
      <c r="A5" s="116"/>
      <c r="B5" s="116"/>
      <c r="C5" s="116"/>
      <c r="D5" s="116"/>
      <c r="E5" s="116"/>
      <c r="F5" s="116"/>
      <c r="G5" s="116"/>
      <c r="H5" s="116"/>
      <c r="I5" s="116"/>
    </row>
    <row r="6" customFormat="false" ht="15.75" hidden="false" customHeight="false" outlineLevel="0" collapsed="false">
      <c r="A6" s="146" t="s">
        <v>82</v>
      </c>
      <c r="B6" s="116"/>
      <c r="C6" s="116"/>
      <c r="D6" s="116"/>
      <c r="E6" s="116"/>
      <c r="F6" s="171"/>
      <c r="G6" s="116"/>
      <c r="H6" s="116"/>
      <c r="I6" s="116"/>
    </row>
    <row r="7" customFormat="false" ht="15" hidden="false" customHeight="false" outlineLevel="0" collapsed="false">
      <c r="A7" s="116"/>
      <c r="B7" s="116"/>
      <c r="C7" s="116"/>
      <c r="D7" s="116"/>
      <c r="E7" s="116"/>
      <c r="F7" s="171"/>
      <c r="G7" s="116"/>
      <c r="H7" s="116"/>
      <c r="I7" s="116"/>
    </row>
    <row r="8" customFormat="false" ht="15" hidden="false" customHeight="false" outlineLevel="0" collapsed="false">
      <c r="A8" s="172"/>
      <c r="B8" s="173"/>
      <c r="C8" s="174" t="s">
        <v>110</v>
      </c>
      <c r="D8" s="174" t="s">
        <v>111</v>
      </c>
      <c r="E8" s="174" t="s">
        <v>112</v>
      </c>
      <c r="F8" s="174" t="s">
        <v>113</v>
      </c>
      <c r="G8" s="174" t="s">
        <v>13</v>
      </c>
      <c r="H8" s="175" t="s">
        <v>114</v>
      </c>
      <c r="I8" s="116"/>
    </row>
    <row r="9" customFormat="false" ht="15" hidden="false" customHeight="false" outlineLevel="0" collapsed="false">
      <c r="A9" s="176" t="s">
        <v>115</v>
      </c>
      <c r="B9" s="177" t="s">
        <v>116</v>
      </c>
      <c r="C9" s="178" t="s">
        <v>117</v>
      </c>
      <c r="D9" s="178" t="s">
        <v>118</v>
      </c>
      <c r="E9" s="178" t="s">
        <v>119</v>
      </c>
      <c r="F9" s="178" t="s">
        <v>120</v>
      </c>
      <c r="G9" s="178" t="s">
        <v>121</v>
      </c>
      <c r="H9" s="179" t="s">
        <v>122</v>
      </c>
      <c r="I9" s="116"/>
    </row>
    <row r="10" customFormat="false" ht="15" hidden="false" customHeight="false" outlineLevel="0" collapsed="false">
      <c r="A10" s="180"/>
      <c r="B10" s="181"/>
      <c r="C10" s="182" t="s">
        <v>123</v>
      </c>
      <c r="D10" s="182" t="s">
        <v>124</v>
      </c>
      <c r="E10" s="182" t="s">
        <v>125</v>
      </c>
      <c r="F10" s="182"/>
      <c r="G10" s="182" t="s">
        <v>126</v>
      </c>
      <c r="H10" s="183" t="s">
        <v>127</v>
      </c>
      <c r="I10" s="116"/>
    </row>
    <row r="11" customFormat="false" ht="15" hidden="false" customHeight="false" outlineLevel="0" collapsed="false">
      <c r="A11" s="184"/>
      <c r="B11" s="184"/>
      <c r="C11" s="116"/>
      <c r="D11" s="116"/>
      <c r="E11" s="116"/>
      <c r="F11" s="116"/>
      <c r="G11" s="116"/>
      <c r="H11" s="152"/>
      <c r="I11" s="116"/>
    </row>
    <row r="12" customFormat="false" ht="15" hidden="false" customHeight="false" outlineLevel="0" collapsed="false">
      <c r="A12" s="185" t="s">
        <v>79</v>
      </c>
      <c r="B12" s="185" t="s">
        <v>128</v>
      </c>
      <c r="C12" s="186" t="n">
        <v>68</v>
      </c>
      <c r="D12" s="187" t="n">
        <v>67</v>
      </c>
      <c r="E12" s="188" t="n">
        <v>4.21</v>
      </c>
      <c r="F12" s="189" t="n">
        <v>0.6</v>
      </c>
      <c r="G12" s="190" t="n">
        <f aca="false">+Tanks!D11</f>
        <v>105840</v>
      </c>
      <c r="H12" s="191" t="n">
        <f aca="false">(12.46*E12*F12*C12/(D12+460))*(G12/1000)/2000</f>
        <v>0.214916382348387</v>
      </c>
      <c r="I12" s="116"/>
    </row>
    <row r="13" customFormat="false" ht="15" hidden="false" customHeight="false" outlineLevel="0" collapsed="false">
      <c r="A13" s="192"/>
      <c r="B13" s="192"/>
      <c r="C13" s="193"/>
      <c r="D13" s="193"/>
      <c r="E13" s="193"/>
      <c r="F13" s="193"/>
      <c r="G13" s="193"/>
      <c r="H13" s="163"/>
      <c r="I13" s="116"/>
    </row>
    <row r="14" customFormat="false" ht="15" hidden="false" customHeight="false" outlineLevel="0" collapsed="false">
      <c r="A14" s="116"/>
      <c r="B14" s="116"/>
      <c r="C14" s="116"/>
      <c r="D14" s="116"/>
      <c r="E14" s="116"/>
      <c r="F14" s="116"/>
      <c r="G14" s="116"/>
      <c r="H14" s="116"/>
      <c r="I14" s="116"/>
    </row>
    <row r="15" customFormat="false" ht="15" hidden="false" customHeight="false" outlineLevel="0" collapsed="false">
      <c r="A15" s="169" t="s">
        <v>80</v>
      </c>
      <c r="B15" s="116"/>
      <c r="C15" s="116"/>
      <c r="D15" s="116"/>
      <c r="E15" s="116"/>
      <c r="F15" s="116"/>
      <c r="G15" s="116"/>
      <c r="H15" s="116"/>
      <c r="I15" s="116"/>
    </row>
    <row r="16" customFormat="false" ht="15.75" hidden="false" customHeight="false" outlineLevel="0" collapsed="false">
      <c r="A16" s="194" t="s">
        <v>129</v>
      </c>
      <c r="B16" s="145"/>
      <c r="C16" s="145"/>
      <c r="D16" s="145"/>
      <c r="E16" s="145"/>
      <c r="F16" s="145"/>
      <c r="G16" s="145"/>
      <c r="H16" s="145"/>
      <c r="I16" s="145"/>
    </row>
    <row r="17" customFormat="false" ht="15.75" hidden="false" customHeight="false" outlineLevel="0" collapsed="false">
      <c r="A17" s="194" t="s">
        <v>130</v>
      </c>
      <c r="B17" s="145"/>
      <c r="C17" s="145"/>
      <c r="D17" s="145"/>
      <c r="E17" s="145"/>
      <c r="F17" s="145"/>
      <c r="G17" s="145"/>
      <c r="H17" s="145"/>
      <c r="I17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14.7"/>
    <col collapsed="false" customWidth="true" hidden="false" outlineLevel="0" max="3" min="3" style="0" width="13.7"/>
    <col collapsed="false" customWidth="true" hidden="false" outlineLevel="0" max="5" min="5" style="0" width="11.99"/>
    <col collapsed="false" customWidth="true" hidden="false" outlineLevel="0" max="6" min="6" style="0" width="11.85"/>
    <col collapsed="false" customWidth="true" hidden="false" outlineLevel="0" max="7" min="7" style="0" width="12.14"/>
    <col collapsed="false" customWidth="true" hidden="false" outlineLevel="0" max="8" min="8" style="0" width="13.85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1"/>
      <c r="B4" s="2"/>
      <c r="C4" s="2"/>
      <c r="D4" s="2"/>
      <c r="E4" s="2"/>
      <c r="F4" s="2"/>
      <c r="G4" s="2"/>
      <c r="H4" s="2"/>
      <c r="I4" s="2"/>
    </row>
    <row r="5" customFormat="false" ht="12.75" hidden="false" customHeight="false" outlineLevel="0" collapsed="false">
      <c r="A5" s="22" t="s">
        <v>3</v>
      </c>
      <c r="B5" s="2"/>
      <c r="C5" s="2"/>
      <c r="D5" s="2"/>
      <c r="E5" s="2"/>
      <c r="F5" s="2"/>
      <c r="G5" s="2"/>
      <c r="H5" s="2"/>
      <c r="I5" s="2"/>
    </row>
    <row r="6" customFormat="false" ht="12.75" hidden="false" customHeight="false" outlineLevel="0" collapsed="false">
      <c r="A6" s="22" t="s">
        <v>3</v>
      </c>
      <c r="B6" s="2"/>
      <c r="C6" s="2"/>
      <c r="D6" s="2"/>
      <c r="E6" s="2"/>
      <c r="F6" s="2"/>
      <c r="G6" s="2"/>
      <c r="H6" s="2"/>
      <c r="I6" s="2"/>
    </row>
    <row r="7" customFormat="false" ht="12.75" hidden="false" customHeight="false" outlineLevel="0" collapsed="false">
      <c r="A7" s="3" t="s">
        <v>131</v>
      </c>
      <c r="B7" s="2"/>
      <c r="C7" s="2"/>
      <c r="D7" s="2"/>
      <c r="E7" s="2"/>
      <c r="F7" s="2"/>
      <c r="G7" s="2"/>
      <c r="H7" s="2"/>
      <c r="I7" s="2"/>
    </row>
    <row r="8" customFormat="false" ht="12.75" hidden="false" customHeight="false" outlineLevel="0" collapsed="false">
      <c r="A8" s="195"/>
      <c r="B8" s="196"/>
      <c r="C8" s="6" t="s">
        <v>132</v>
      </c>
      <c r="D8" s="196"/>
      <c r="E8" s="6" t="s">
        <v>133</v>
      </c>
      <c r="F8" s="197" t="s">
        <v>49</v>
      </c>
      <c r="G8" s="6" t="s">
        <v>122</v>
      </c>
      <c r="H8" s="198" t="s">
        <v>49</v>
      </c>
      <c r="I8" s="2"/>
    </row>
    <row r="9" customFormat="false" ht="12.75" hidden="false" customHeight="false" outlineLevel="0" collapsed="false">
      <c r="A9" s="12" t="s">
        <v>134</v>
      </c>
      <c r="B9" s="15" t="s">
        <v>135</v>
      </c>
      <c r="C9" s="15" t="s">
        <v>136</v>
      </c>
      <c r="D9" s="15" t="s">
        <v>18</v>
      </c>
      <c r="E9" s="15" t="s">
        <v>137</v>
      </c>
      <c r="F9" s="12" t="s">
        <v>13</v>
      </c>
      <c r="G9" s="15" t="s">
        <v>13</v>
      </c>
      <c r="H9" s="199" t="s">
        <v>138</v>
      </c>
      <c r="I9" s="2"/>
    </row>
    <row r="10" customFormat="false" ht="12.75" hidden="false" customHeight="false" outlineLevel="0" collapsed="false">
      <c r="A10" s="200"/>
      <c r="B10" s="201"/>
      <c r="C10" s="202" t="s">
        <v>139</v>
      </c>
      <c r="D10" s="201"/>
      <c r="E10" s="201"/>
      <c r="F10" s="203" t="s">
        <v>100</v>
      </c>
      <c r="G10" s="202" t="s">
        <v>140</v>
      </c>
      <c r="H10" s="204" t="s">
        <v>141</v>
      </c>
      <c r="I10" s="2"/>
    </row>
    <row r="11" customFormat="false" ht="12.75" hidden="false" customHeight="false" outlineLevel="0" collapsed="false">
      <c r="A11" s="205" t="s">
        <v>142</v>
      </c>
      <c r="B11" s="22" t="s">
        <v>3</v>
      </c>
      <c r="C11" s="2"/>
      <c r="D11" s="2"/>
      <c r="E11" s="22" t="s">
        <v>3</v>
      </c>
      <c r="F11" s="30"/>
      <c r="G11" s="2"/>
      <c r="H11" s="38"/>
      <c r="I11" s="2"/>
    </row>
    <row r="12" customFormat="false" ht="12.75" hidden="false" customHeight="false" outlineLevel="0" collapsed="false">
      <c r="A12" s="39" t="s">
        <v>143</v>
      </c>
      <c r="B12" s="206" t="n">
        <v>230</v>
      </c>
      <c r="C12" s="113" t="n">
        <v>0.00992</v>
      </c>
      <c r="D12" s="206" t="n">
        <v>8760</v>
      </c>
      <c r="E12" s="207" t="n">
        <v>0.1</v>
      </c>
      <c r="F12" s="208" t="n">
        <f aca="false">(B12*C12*D12*E12)</f>
        <v>1998.6816</v>
      </c>
      <c r="G12" s="74" t="n">
        <f aca="false">F12/2000</f>
        <v>0.9993408</v>
      </c>
      <c r="H12" s="209" t="n">
        <f aca="false">+F12/365</f>
        <v>5.47584</v>
      </c>
      <c r="I12" s="2"/>
    </row>
    <row r="13" customFormat="false" ht="12.75" hidden="false" customHeight="false" outlineLevel="0" collapsed="false">
      <c r="A13" s="39" t="s">
        <v>144</v>
      </c>
      <c r="B13" s="2"/>
      <c r="C13" s="113" t="n">
        <v>0.0055</v>
      </c>
      <c r="D13" s="2"/>
      <c r="E13" s="210" t="n">
        <v>1</v>
      </c>
      <c r="F13" s="30"/>
      <c r="G13" s="2"/>
      <c r="H13" s="38"/>
      <c r="I13" s="2"/>
    </row>
    <row r="14" customFormat="false" ht="12.75" hidden="false" customHeight="false" outlineLevel="0" collapsed="false">
      <c r="A14" s="205" t="s">
        <v>145</v>
      </c>
      <c r="B14" s="2"/>
      <c r="C14" s="113"/>
      <c r="D14" s="2"/>
      <c r="E14" s="211" t="s">
        <v>3</v>
      </c>
      <c r="F14" s="30"/>
      <c r="G14" s="2"/>
      <c r="H14" s="38"/>
      <c r="I14" s="2"/>
    </row>
    <row r="15" customFormat="false" ht="12.75" hidden="false" customHeight="false" outlineLevel="0" collapsed="false">
      <c r="A15" s="39" t="s">
        <v>144</v>
      </c>
      <c r="B15" s="2"/>
      <c r="C15" s="113" t="n">
        <v>0.00529</v>
      </c>
      <c r="D15" s="2"/>
      <c r="E15" s="210" t="n">
        <v>1</v>
      </c>
      <c r="F15" s="208"/>
      <c r="G15" s="74"/>
      <c r="H15" s="209"/>
      <c r="I15" s="2"/>
    </row>
    <row r="16" customFormat="false" ht="12.75" hidden="false" customHeight="false" outlineLevel="0" collapsed="false">
      <c r="A16" s="205" t="s">
        <v>146</v>
      </c>
      <c r="B16" s="2"/>
      <c r="C16" s="113"/>
      <c r="D16" s="2"/>
      <c r="E16" s="2"/>
      <c r="F16" s="30"/>
      <c r="G16" s="2"/>
      <c r="H16" s="38"/>
      <c r="I16" s="2"/>
    </row>
    <row r="17" customFormat="false" ht="12.75" hidden="false" customHeight="false" outlineLevel="0" collapsed="false">
      <c r="A17" s="39" t="s">
        <v>143</v>
      </c>
      <c r="B17" s="206" t="n">
        <v>900</v>
      </c>
      <c r="C17" s="74" t="n">
        <v>0.00086</v>
      </c>
      <c r="D17" s="206" t="n">
        <v>8760</v>
      </c>
      <c r="E17" s="207" t="n">
        <v>0.1</v>
      </c>
      <c r="F17" s="208" t="n">
        <f aca="false">(B17*C17*D17*E17)</f>
        <v>678.024</v>
      </c>
      <c r="G17" s="74" t="n">
        <f aca="false">F17/2000</f>
        <v>0.339012</v>
      </c>
      <c r="H17" s="209" t="n">
        <f aca="false">+F17/365</f>
        <v>1.8576</v>
      </c>
      <c r="I17" s="2"/>
    </row>
    <row r="18" customFormat="false" ht="12.75" hidden="false" customHeight="false" outlineLevel="0" collapsed="false">
      <c r="A18" s="39" t="s">
        <v>144</v>
      </c>
      <c r="B18" s="2"/>
      <c r="C18" s="74" t="n">
        <v>0.000242</v>
      </c>
      <c r="D18" s="2"/>
      <c r="E18" s="210" t="n">
        <v>1</v>
      </c>
      <c r="F18" s="208"/>
      <c r="G18" s="74"/>
      <c r="H18" s="209"/>
      <c r="I18" s="2"/>
    </row>
    <row r="19" customFormat="false" ht="12.75" hidden="false" customHeight="false" outlineLevel="0" collapsed="false">
      <c r="A19" s="205" t="s">
        <v>147</v>
      </c>
      <c r="B19" s="206" t="n">
        <v>3</v>
      </c>
      <c r="C19" s="113" t="n">
        <v>0.0194</v>
      </c>
      <c r="D19" s="212" t="n">
        <v>8760</v>
      </c>
      <c r="E19" s="207" t="n">
        <v>0.1</v>
      </c>
      <c r="F19" s="208" t="n">
        <f aca="false">(B19*C19*D19*E19)</f>
        <v>50.9832</v>
      </c>
      <c r="G19" s="74" t="n">
        <f aca="false">F19/2000</f>
        <v>0.0254916</v>
      </c>
      <c r="H19" s="209" t="n">
        <f aca="false">+F19/365</f>
        <v>0.13968</v>
      </c>
      <c r="I19" s="2"/>
    </row>
    <row r="20" customFormat="false" ht="12.75" hidden="false" customHeight="false" outlineLevel="0" collapsed="false">
      <c r="A20" s="205" t="s">
        <v>148</v>
      </c>
      <c r="B20" s="2"/>
      <c r="C20" s="113" t="n">
        <v>0.00441</v>
      </c>
      <c r="D20" s="2"/>
      <c r="E20" s="210" t="n">
        <v>1</v>
      </c>
      <c r="F20" s="208"/>
      <c r="G20" s="74"/>
      <c r="H20" s="209"/>
      <c r="I20" s="2"/>
    </row>
    <row r="21" customFormat="false" ht="12.75" hidden="false" customHeight="false" outlineLevel="0" collapsed="false">
      <c r="A21" s="205" t="s">
        <v>149</v>
      </c>
      <c r="B21" s="206" t="n">
        <v>7</v>
      </c>
      <c r="C21" s="113" t="n">
        <v>0.00992</v>
      </c>
      <c r="D21" s="206" t="n">
        <v>8760</v>
      </c>
      <c r="E21" s="207" t="n">
        <v>0.1</v>
      </c>
      <c r="F21" s="208" t="n">
        <f aca="false">(B21*C21*D21*E21)</f>
        <v>60.82944</v>
      </c>
      <c r="G21" s="74" t="n">
        <f aca="false">F21/2000</f>
        <v>0.03041472</v>
      </c>
      <c r="H21" s="209" t="n">
        <f aca="false">+F21/365</f>
        <v>0.166656</v>
      </c>
      <c r="I21" s="2"/>
    </row>
    <row r="22" customFormat="false" ht="12.75" hidden="false" customHeight="false" outlineLevel="0" collapsed="false">
      <c r="A22" s="66" t="s">
        <v>150</v>
      </c>
      <c r="B22" s="213"/>
      <c r="C22" s="214" t="n">
        <v>0.00044</v>
      </c>
      <c r="D22" s="213"/>
      <c r="E22" s="215" t="n">
        <v>1</v>
      </c>
      <c r="F22" s="216"/>
      <c r="G22" s="214"/>
      <c r="H22" s="217"/>
      <c r="I22" s="2"/>
    </row>
    <row r="23" customFormat="false" ht="12.75" hidden="false" customHeight="false" outlineLevel="0" collapsed="false">
      <c r="A23" s="218" t="s">
        <v>3</v>
      </c>
      <c r="B23" s="22" t="s">
        <v>3</v>
      </c>
      <c r="C23" s="22" t="s">
        <v>3</v>
      </c>
      <c r="D23" s="1" t="s">
        <v>151</v>
      </c>
      <c r="E23" s="2"/>
      <c r="F23" s="2"/>
      <c r="G23" s="219" t="n">
        <f aca="false">SUM(G12:G22)</f>
        <v>1.39425912</v>
      </c>
      <c r="H23" s="219" t="n">
        <f aca="false">SUM(H12:H22)</f>
        <v>7.639776</v>
      </c>
      <c r="I23" s="2"/>
    </row>
    <row r="24" customFormat="false" ht="12.75" hidden="false" customHeight="false" outlineLevel="0" collapsed="false">
      <c r="A24" s="112" t="s">
        <v>152</v>
      </c>
      <c r="B24" s="2"/>
      <c r="C24" s="2"/>
      <c r="D24" s="2"/>
      <c r="E24" s="2"/>
      <c r="F24" s="2"/>
      <c r="G24" s="2"/>
      <c r="H24" s="2"/>
      <c r="I24" s="2"/>
    </row>
    <row r="25" customFormat="false" ht="12.75" hidden="false" customHeight="false" outlineLevel="0" collapsed="false">
      <c r="A25" s="112" t="s">
        <v>153</v>
      </c>
      <c r="B25" s="2"/>
      <c r="C25" s="2"/>
      <c r="D25" s="2"/>
      <c r="E25" s="2"/>
      <c r="F25" s="2"/>
      <c r="G25" s="2"/>
      <c r="H25" s="2"/>
      <c r="I25" s="2"/>
    </row>
    <row r="26" customFormat="false" ht="12.75" hidden="false" customHeight="false" outlineLevel="0" collapsed="false">
      <c r="A26" s="112" t="s">
        <v>154</v>
      </c>
      <c r="B26" s="2"/>
      <c r="C26" s="2"/>
      <c r="D26" s="2"/>
      <c r="E26" s="2"/>
      <c r="F26" s="2"/>
      <c r="G26" s="2"/>
      <c r="H26" s="2"/>
      <c r="I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1999-02-16T19:57:06Z</dcterms:created>
  <dc:creator>Greg haunschild</dc:creator>
  <dc:description/>
  <dc:language>en-US</dc:language>
  <cp:lastModifiedBy>Jon Fields</cp:lastModifiedBy>
  <cp:lastPrinted>2001-11-05T16:02:40Z</cp:lastPrinted>
  <dcterms:modified xsi:type="dcterms:W3CDTF">2001-11-05T16:02:40Z</dcterms:modified>
  <cp:revision>0</cp:revision>
  <dc:subject/>
  <dc:title/>
</cp:coreProperties>
</file>