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12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XPLANATION" sheetId="1" state="visible" r:id="rId3"/>
    <sheet name="BASE MODEL" sheetId="2" state="visible" r:id="rId4"/>
    <sheet name="ELBA CURVE" sheetId="3" state="visible" r:id="rId5"/>
    <sheet name="NETBACK COMPARISON" sheetId="4" state="visible" r:id="rId6"/>
    <sheet name="SHIPPING" sheetId="5" state="visible" r:id="rId7"/>
    <sheet name="BASIS WEIGHT" sheetId="6" state="visible" r:id="rId8"/>
    <sheet name="STAK" sheetId="7" state="visible" r:id="rId9"/>
    <sheet name="DEMAND" sheetId="8" state="visible" r:id="rId10"/>
    <sheet name="SUPPLY" sheetId="9" state="visible" r:id="rId11"/>
    <sheet name="ANNUAL CURVES" sheetId="10" state="visible" r:id="rId12"/>
    <sheet name="MONTHLY CURVES" sheetId="11" state="visible" r:id="rId13"/>
    <sheet name="Fetch" sheetId="12" state="visible" r:id="rId14"/>
  </sheets>
  <definedNames>
    <definedName function="false" hidden="false" localSheetId="9" name="_xlnm.Print_Area" vbProcedure="false">'ANNUAL CURVES'!$N$3:$Y$29</definedName>
    <definedName function="false" hidden="false" localSheetId="1" name="_xlnm.Print_Area" vbProcedure="false">'BASE MODEL'!$A$1:$U$37</definedName>
    <definedName function="false" hidden="false" localSheetId="5" name="_xlnm.Print_Area" vbProcedure="false">'BASIS WEIGHT'!$A$1:$K$33</definedName>
    <definedName function="false" hidden="false" localSheetId="0" name="_xlnm.Print_Area" vbProcedure="false">EXPLANATION!$A$1:$R$20</definedName>
    <definedName function="false" hidden="false" localSheetId="3" name="_xlnm.Print_Area" vbProcedure="false">'NETBACK COMPARISON'!$A$1:$P$33</definedName>
    <definedName function="false" hidden="false" localSheetId="4" name="_xlnm.Print_Area" vbProcedure="false">SHIPPING!$A$1:$F$35</definedName>
    <definedName function="false" hidden="false" name="BookType" vbProcedure="false">Fetch!$B$9</definedName>
    <definedName function="false" hidden="false" name="CurveCode" vbProcedure="false">Fetch!$B$7</definedName>
    <definedName function="false" hidden="false" name="CurveDate" vbProcedure="false">Fetch!$B$4</definedName>
    <definedName function="false" hidden="false" name="CurveType" vbProcedure="false">Fetch!$B$8</definedName>
    <definedName function="false" hidden="false" name="FirstMonth" vbProcedure="false">Fetch!$B$5</definedName>
    <definedName function="false" hidden="false" name="NumOfCurves" vbProcedure="false">Fetch!$B$2</definedName>
    <definedName function="false" hidden="false" name="Position" vbProcedure="false">Fetch!$B$11</definedName>
    <definedName function="true" hidden="false" name="SPRDOPT" vbProcedure="true"/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<sst xmlns="http://schemas.openxmlformats.org/spreadsheetml/2006/main" count="409" uniqueCount="217">
  <si>
    <t xml:space="preserve">Elba Island LNG Regasification Terminal</t>
  </si>
  <si>
    <t xml:space="preserve">Enron Put Option to El Paso Corp</t>
  </si>
  <si>
    <r>
      <rPr>
        <b val="true"/>
        <sz val="10"/>
        <rFont val="Arial"/>
        <family val="2"/>
      </rPr>
      <t xml:space="preserve">Purpose</t>
    </r>
    <r>
      <rPr>
        <sz val="10"/>
        <rFont val="Arial"/>
        <family val="0"/>
      </rPr>
      <t xml:space="preserve">:  The purpose of this model is to value the option that Enron has to put LNG to El Paso for delivery to the Elba Island Regas facility in Georgia.</t>
    </r>
  </si>
  <si>
    <r>
      <rPr>
        <b val="true"/>
        <sz val="10"/>
        <rFont val="Arial"/>
        <family val="2"/>
      </rPr>
      <t xml:space="preserve">Description</t>
    </r>
    <r>
      <rPr>
        <sz val="10"/>
        <rFont val="Arial"/>
        <family val="0"/>
      </rPr>
      <t xml:space="preserve">:  This model attempts to value this option by looking at the competitive market for LNG coming into the US for each year during the term of</t>
    </r>
  </si>
  <si>
    <t xml:space="preserve">the Elba Island contract.  The put option that Enron has is in the money when our put price (Nymex + 2) is higher than the competitive basis</t>
  </si>
  <si>
    <t xml:space="preserve">price taken from the downstream markets at the other US regas terminals.  This weighted average is determined by analysing the probability of future supply </t>
  </si>
  <si>
    <t xml:space="preserve">sources that will meet downstream gas specs. (ie.  In 2002, only Trinidad volumes will fit into Elba, therefore the Weighted average is 100% Everett terminal in </t>
  </si>
  <si>
    <t xml:space="preserve">Boston as this terminal has the best downstream market and currently is taking all of the offtake from Trinidad.  Also, in 2002 the Cove Point terminal is </t>
  </si>
  <si>
    <t xml:space="preserve">expected to reactivate.  Therefore the basis curve relavent to Cove Point's downstream market have a small weight attached to them.  In 2005 and forward, we</t>
  </si>
  <si>
    <t xml:space="preserve">expect multiple additional supply sources to come online that can meet the interchangeability specs at Elba.  Therefore the competition is no longer the </t>
  </si>
  <si>
    <t xml:space="preserve">Everett terminal but that of Lake Charles which is the least attractive basis market of the 4 US terminals.  If after taking into consideration the terminal costs and</t>
  </si>
  <si>
    <t xml:space="preserve">shipping differentials, Elba can beat the other terminals then we should be able to put volumes into Elba.</t>
  </si>
  <si>
    <t xml:space="preserve">ELBA BASE CAPACITY VALUE</t>
  </si>
  <si>
    <t xml:space="preserve">TOTAL VALUE OF BASE MODEL</t>
  </si>
  <si>
    <t xml:space="preserve">TOTAL VALUE OF ELBA</t>
  </si>
  <si>
    <t xml:space="preserve">CALCULATION OF ELBA CURVE FOR PUT VALUATION</t>
  </si>
  <si>
    <t xml:space="preserve">EXPIRATION</t>
  </si>
  <si>
    <t xml:space="preserve">VOLUME</t>
  </si>
  <si>
    <t xml:space="preserve">CONTRACT</t>
  </si>
  <si>
    <t xml:space="preserve">HENRYHUB</t>
  </si>
  <si>
    <t xml:space="preserve">TERMINAL</t>
  </si>
  <si>
    <t xml:space="preserve">STRIKE</t>
  </si>
  <si>
    <t xml:space="preserve">FLOATING</t>
  </si>
  <si>
    <t xml:space="preserve">FLOAT</t>
  </si>
  <si>
    <t xml:space="preserve">MID</t>
  </si>
  <si>
    <t xml:space="preserve">OPTION</t>
  </si>
  <si>
    <t xml:space="preserve">DATE</t>
  </si>
  <si>
    <t xml:space="preserve">MMBTU</t>
  </si>
  <si>
    <t xml:space="preserve">STRIKE PRICE</t>
  </si>
  <si>
    <t xml:space="preserve">BASIS</t>
  </si>
  <si>
    <t xml:space="preserve">COMMODITY FEE</t>
  </si>
  <si>
    <t xml:space="preserve">PRICE</t>
  </si>
  <si>
    <t xml:space="preserve">NYMEX</t>
  </si>
  <si>
    <t xml:space="preserve">MKT BASIS</t>
  </si>
  <si>
    <t xml:space="preserve">VOL</t>
  </si>
  <si>
    <t xml:space="preserve">VOL B</t>
  </si>
  <si>
    <t xml:space="preserve">IR</t>
  </si>
  <si>
    <t xml:space="preserve">CORRELATION</t>
  </si>
  <si>
    <t xml:space="preserve">PREMIUM</t>
  </si>
  <si>
    <t xml:space="preserve">VALUE</t>
  </si>
  <si>
    <t xml:space="preserve">NET MTM</t>
  </si>
  <si>
    <t xml:space="preserve">DELTA A</t>
  </si>
  <si>
    <t xml:space="preserve">DELTA B</t>
  </si>
  <si>
    <t xml:space="preserve">NET DELTA</t>
  </si>
  <si>
    <t xml:space="preserve">Annual Curves</t>
  </si>
  <si>
    <t xml:space="preserve">Monthly</t>
  </si>
  <si>
    <t xml:space="preserve">WEIGHTED</t>
  </si>
  <si>
    <t xml:space="preserve">MARKET</t>
  </si>
  <si>
    <t xml:space="preserve">ELBA</t>
  </si>
  <si>
    <t xml:space="preserve">Weighted </t>
  </si>
  <si>
    <t xml:space="preserve">Weigthed</t>
  </si>
  <si>
    <t xml:space="preserve">Market</t>
  </si>
  <si>
    <t xml:space="preserve">NG</t>
  </si>
  <si>
    <t xml:space="preserve">TRANSIT DIFF</t>
  </si>
  <si>
    <t xml:space="preserve">CLEARING SPREAD</t>
  </si>
  <si>
    <t xml:space="preserve">Year</t>
  </si>
  <si>
    <t xml:space="preserve">Month</t>
  </si>
  <si>
    <t xml:space="preserve">NYMEX NG</t>
  </si>
  <si>
    <t xml:space="preserve">Basis</t>
  </si>
  <si>
    <t xml:space="preserve">Transit Diff</t>
  </si>
  <si>
    <t xml:space="preserve">Clearing Spread</t>
  </si>
  <si>
    <t xml:space="preserve">Elba Basis</t>
  </si>
  <si>
    <t xml:space="preserve">Differentials in Shipping Cost to from Various LNG Supply Point to US Terminals</t>
  </si>
  <si>
    <t xml:space="preserve">AVERAGE SHIPPING DIFF PER MMBTU</t>
  </si>
  <si>
    <t xml:space="preserve">AVERAGE TERMINAL COST</t>
  </si>
  <si>
    <t xml:space="preserve">WEIGHT</t>
  </si>
  <si>
    <t xml:space="preserve">Nautical Mileage</t>
  </si>
  <si>
    <t xml:space="preserve">COVE</t>
  </si>
  <si>
    <t xml:space="preserve">LAKE</t>
  </si>
  <si>
    <t xml:space="preserve">TRANSIT</t>
  </si>
  <si>
    <t xml:space="preserve">ISLAND</t>
  </si>
  <si>
    <t xml:space="preserve">BOSTON</t>
  </si>
  <si>
    <t xml:space="preserve">POINT</t>
  </si>
  <si>
    <t xml:space="preserve">CHARLES</t>
  </si>
  <si>
    <t xml:space="preserve">BAHAMAS</t>
  </si>
  <si>
    <t xml:space="preserve">Boston</t>
  </si>
  <si>
    <t xml:space="preserve">Cove</t>
  </si>
  <si>
    <t xml:space="preserve">Elba</t>
  </si>
  <si>
    <t xml:space="preserve">LC</t>
  </si>
  <si>
    <t xml:space="preserve">Oman</t>
  </si>
  <si>
    <t xml:space="preserve">Nigeria</t>
  </si>
  <si>
    <t xml:space="preserve">Algeria</t>
  </si>
  <si>
    <t xml:space="preserve">Trinidad</t>
  </si>
  <si>
    <t xml:space="preserve">CALCULATION OF WEIGHTED AVERAGE SHIPPING DIFFERENTIALS</t>
  </si>
  <si>
    <t xml:space="preserve">Mileage</t>
  </si>
  <si>
    <t xml:space="preserve">Angola</t>
  </si>
  <si>
    <t xml:space="preserve">Egypt</t>
  </si>
  <si>
    <t xml:space="preserve">Jose</t>
  </si>
  <si>
    <t xml:space="preserve">average</t>
  </si>
  <si>
    <t xml:space="preserve">Bahamas</t>
  </si>
  <si>
    <t xml:space="preserve">WEIGHT OF COMPETITION IN DETERMINING VALUE OF GAS DELIVERED TO ELBA</t>
  </si>
  <si>
    <t xml:space="preserve">ANNUAL PHYSICAL BASIS CURVES</t>
  </si>
  <si>
    <t xml:space="preserve">FGT</t>
  </si>
  <si>
    <t xml:space="preserve">TOTAL</t>
  </si>
  <si>
    <t xml:space="preserve">ELBA ISLAND</t>
  </si>
  <si>
    <t xml:space="preserve">MKTAREA</t>
  </si>
  <si>
    <t xml:space="preserve">BASIS CURVE</t>
  </si>
  <si>
    <t xml:space="preserve">Trunkline</t>
  </si>
  <si>
    <t xml:space="preserve">Transco Z5</t>
  </si>
  <si>
    <t xml:space="preserve">Transco Z6</t>
  </si>
  <si>
    <t xml:space="preserve">Al Citygate</t>
  </si>
  <si>
    <t xml:space="preserve">CGT Appalachia</t>
  </si>
  <si>
    <t xml:space="preserve">Elba Island </t>
  </si>
  <si>
    <t xml:space="preserve">Basis Curve</t>
  </si>
  <si>
    <t xml:space="preserve">Demand Stack- Atlantic</t>
  </si>
  <si>
    <t xml:space="preserve">bcm/year</t>
  </si>
  <si>
    <t xml:space="preserve">Supply less Algeria</t>
  </si>
  <si>
    <t xml:space="preserve">Supply less</t>
  </si>
  <si>
    <t xml:space="preserve">less</t>
  </si>
  <si>
    <t xml:space="preserve">Total</t>
  </si>
  <si>
    <t xml:space="preserve">Boston, Cove</t>
  </si>
  <si>
    <t xml:space="preserve">Venezuela</t>
  </si>
  <si>
    <t xml:space="preserve">Norway</t>
  </si>
  <si>
    <t xml:space="preserve">Supply</t>
  </si>
  <si>
    <t xml:space="preserve">Cove Point</t>
  </si>
  <si>
    <t xml:space="preserve">Elba Island</t>
  </si>
  <si>
    <t xml:space="preserve">Lake Charles</t>
  </si>
  <si>
    <t xml:space="preserve">US</t>
  </si>
  <si>
    <t xml:space="preserve">Europe</t>
  </si>
  <si>
    <t xml:space="preserve">Demand</t>
  </si>
  <si>
    <t xml:space="preserve">Atlantic Basin</t>
  </si>
  <si>
    <t xml:space="preserve">and Bahamas</t>
  </si>
  <si>
    <t xml:space="preserve">USA</t>
  </si>
  <si>
    <t xml:space="preserve">Spain</t>
  </si>
  <si>
    <t xml:space="preserve">France</t>
  </si>
  <si>
    <t xml:space="preserve">Italy</t>
  </si>
  <si>
    <t xml:space="preserve">Belgium</t>
  </si>
  <si>
    <t xml:space="preserve">Turkey</t>
  </si>
  <si>
    <t xml:space="preserve">Portugal</t>
  </si>
  <si>
    <t xml:space="preserve">UK</t>
  </si>
  <si>
    <t xml:space="preserve">Carribean</t>
  </si>
  <si>
    <t xml:space="preserve">Brazil</t>
  </si>
  <si>
    <t xml:space="preserve">Everett</t>
  </si>
  <si>
    <t xml:space="preserve">West Coast</t>
  </si>
  <si>
    <t xml:space="preserve">Other</t>
  </si>
  <si>
    <t xml:space="preserve">Barcelona</t>
  </si>
  <si>
    <t xml:space="preserve">Huelva</t>
  </si>
  <si>
    <t xml:space="preserve">Cartagena</t>
  </si>
  <si>
    <t xml:space="preserve">Montoir</t>
  </si>
  <si>
    <t xml:space="preserve">Fos</t>
  </si>
  <si>
    <t xml:space="preserve">La Spezia</t>
  </si>
  <si>
    <t xml:space="preserve">Zeebrugge</t>
  </si>
  <si>
    <t xml:space="preserve">Other EUR</t>
  </si>
  <si>
    <t xml:space="preserve">Total EUR</t>
  </si>
  <si>
    <t xml:space="preserve">Eco</t>
  </si>
  <si>
    <t xml:space="preserve">base</t>
  </si>
  <si>
    <t xml:space="preserve">expansion</t>
  </si>
  <si>
    <t xml:space="preserve">extension</t>
  </si>
  <si>
    <t xml:space="preserve">Supply Stack- Atlantic</t>
  </si>
  <si>
    <t xml:space="preserve">Train 1</t>
  </si>
  <si>
    <t xml:space="preserve">Train 2</t>
  </si>
  <si>
    <t xml:space="preserve">Train 3</t>
  </si>
  <si>
    <t xml:space="preserve">Train 4</t>
  </si>
  <si>
    <t xml:space="preserve">Train 5</t>
  </si>
  <si>
    <t xml:space="preserve">West Delta</t>
  </si>
  <si>
    <t xml:space="preserve">Brass River</t>
  </si>
  <si>
    <t xml:space="preserve">GL-1Z</t>
  </si>
  <si>
    <t xml:space="preserve">GL-2Z</t>
  </si>
  <si>
    <t xml:space="preserve">GL-1K</t>
  </si>
  <si>
    <t xml:space="preserve">GL-2K</t>
  </si>
  <si>
    <t xml:space="preserve">GL-4Z</t>
  </si>
  <si>
    <t xml:space="preserve">Snohvit</t>
  </si>
  <si>
    <t xml:space="preserve">Union Fenosa</t>
  </si>
  <si>
    <t xml:space="preserve">BG-Idku</t>
  </si>
  <si>
    <t xml:space="preserve">Shell</t>
  </si>
  <si>
    <t xml:space="preserve">Damietta</t>
  </si>
  <si>
    <t xml:space="preserve">N.Paria</t>
  </si>
  <si>
    <t xml:space="preserve">mta</t>
  </si>
  <si>
    <t xml:space="preserve">(Exxon)</t>
  </si>
  <si>
    <t xml:space="preserve">(Phillips)</t>
  </si>
  <si>
    <t xml:space="preserve">Bethioua</t>
  </si>
  <si>
    <t xml:space="preserve">Skikda</t>
  </si>
  <si>
    <t xml:space="preserve">Arzew</t>
  </si>
  <si>
    <t xml:space="preserve">PHYSICAL BASIS CURVES</t>
  </si>
  <si>
    <t xml:space="preserve">Nymex</t>
  </si>
  <si>
    <t xml:space="preserve">Tractabel</t>
  </si>
  <si>
    <t xml:space="preserve">IR Curve</t>
  </si>
  <si>
    <t xml:space="preserve">PV</t>
  </si>
  <si>
    <t xml:space="preserve">Boston </t>
  </si>
  <si>
    <t xml:space="preserve">Terminal</t>
  </si>
  <si>
    <t xml:space="preserve">Loss</t>
  </si>
  <si>
    <t xml:space="preserve">Ex-ship</t>
  </si>
  <si>
    <t xml:space="preserve">Shipping</t>
  </si>
  <si>
    <t xml:space="preserve">Compare</t>
  </si>
  <si>
    <t xml:space="preserve">Hicky</t>
  </si>
  <si>
    <t xml:space="preserve">Monthly Curves</t>
  </si>
  <si>
    <t xml:space="preserve">AA Libor</t>
  </si>
  <si>
    <t xml:space="preserve">Transco</t>
  </si>
  <si>
    <t xml:space="preserve">Algonquin</t>
  </si>
  <si>
    <t xml:space="preserve">CGT</t>
  </si>
  <si>
    <t xml:space="preserve">WLA</t>
  </si>
  <si>
    <t xml:space="preserve">Z5</t>
  </si>
  <si>
    <t xml:space="preserve">Z6</t>
  </si>
  <si>
    <t xml:space="preserve">Citygate</t>
  </si>
  <si>
    <t xml:space="preserve">Appalachia</t>
  </si>
  <si>
    <t xml:space="preserve">MKT AREA</t>
  </si>
  <si>
    <t xml:space="preserve">Number of Curves to Fetch:</t>
  </si>
  <si>
    <t xml:space="preserve">Curve Date</t>
  </si>
  <si>
    <t xml:space="preserve">First Month</t>
  </si>
  <si>
    <t xml:space="preserve">Curve Code</t>
  </si>
  <si>
    <t xml:space="preserve">INT</t>
  </si>
  <si>
    <t xml:space="preserve">IF-TRANSCO/Z5</t>
  </si>
  <si>
    <t xml:space="preserve">TRUNKL/WLA-GD</t>
  </si>
  <si>
    <t xml:space="preserve">IF-TRANSCO/Z6</t>
  </si>
  <si>
    <t xml:space="preserve">IF-CGT/APPALAC</t>
  </si>
  <si>
    <t xml:space="preserve">NGW-ALGO/CITY</t>
  </si>
  <si>
    <t xml:space="preserve">IF-FGT/MKTAREA</t>
  </si>
  <si>
    <t xml:space="preserve">IF-HEHUB</t>
  </si>
  <si>
    <t xml:space="preserve">Curve Type</t>
  </si>
  <si>
    <t xml:space="preserve">AA</t>
  </si>
  <si>
    <t xml:space="preserve">PR</t>
  </si>
  <si>
    <t xml:space="preserve">VO</t>
  </si>
  <si>
    <t xml:space="preserve">Book Type</t>
  </si>
  <si>
    <t xml:space="preserve">R</t>
  </si>
  <si>
    <t xml:space="preserve">P</t>
  </si>
  <si>
    <t xml:space="preserve">D</t>
  </si>
  <si>
    <t xml:space="preserve">I</t>
  </si>
</sst>
</file>

<file path=xl/styles.xml><?xml version="1.0" encoding="utf-8"?>
<styleSheet xmlns="http://schemas.openxmlformats.org/spreadsheetml/2006/main">
  <numFmts count="21">
    <numFmt numFmtId="164" formatCode="General"/>
    <numFmt numFmtId="165" formatCode="\$#,##0_);[RED]&quot;($&quot;#,##0\)"/>
    <numFmt numFmtId="166" formatCode="0%"/>
    <numFmt numFmtId="167" formatCode="\$#,##0.000_);[RED]&quot;($&quot;#,##0.000\)"/>
    <numFmt numFmtId="168" formatCode="[$-409]#,##0_);[RED]\(#,##0\)"/>
    <numFmt numFmtId="169" formatCode="[$-409]m/d/yyyy"/>
    <numFmt numFmtId="170" formatCode="\$#,##0.00_);[RED]&quot;($&quot;#,##0.00\)"/>
    <numFmt numFmtId="171" formatCode="0.00%"/>
    <numFmt numFmtId="172" formatCode="# ??/??"/>
    <numFmt numFmtId="173" formatCode="_(* #,##0.00_);_(* \(#,##0.00\);_(* \-??_);_(@_)"/>
    <numFmt numFmtId="174" formatCode="_(* #,##0.000_);_(* \(#,##0.000\);_(* \-??_);_(@_)"/>
    <numFmt numFmtId="175" formatCode="[$-409]mmm\-yy"/>
    <numFmt numFmtId="176" formatCode="0.00"/>
    <numFmt numFmtId="177" formatCode="0.00_);[RED]\(0.00\)"/>
    <numFmt numFmtId="178" formatCode="0.000"/>
    <numFmt numFmtId="179" formatCode="0"/>
    <numFmt numFmtId="180" formatCode="0.0"/>
    <numFmt numFmtId="181" formatCode="0.000%"/>
    <numFmt numFmtId="182" formatCode="0.0%"/>
    <numFmt numFmtId="183" formatCode="mm/dd/yy"/>
    <numFmt numFmtId="184" formatCode="0.0000"/>
  </numFmts>
  <fonts count="1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8"/>
      <name val="Arial"/>
      <family val="2"/>
    </font>
    <font>
      <b val="true"/>
      <sz val="22"/>
      <name val="Arial"/>
      <family val="2"/>
    </font>
    <font>
      <b val="true"/>
      <sz val="14"/>
      <name val="Arial"/>
      <family val="2"/>
    </font>
    <font>
      <b val="true"/>
      <sz val="10"/>
      <name val="Arial"/>
      <family val="2"/>
    </font>
    <font>
      <b val="true"/>
      <sz val="16"/>
      <name val="Arial"/>
      <family val="2"/>
    </font>
    <font>
      <b val="true"/>
      <sz val="10"/>
      <color rgb="FFCCFFCC"/>
      <name val="Arial"/>
      <family val="2"/>
    </font>
    <font>
      <sz val="10"/>
      <name val="Arial"/>
      <family val="2"/>
    </font>
    <font>
      <b val="true"/>
      <sz val="12"/>
      <name val="Arial"/>
      <family val="2"/>
    </font>
    <font>
      <b val="true"/>
      <sz val="14"/>
      <color rgb="FF003366"/>
      <name val="Arial"/>
      <family val="2"/>
    </font>
    <font>
      <b val="true"/>
      <sz val="10"/>
      <color rgb="FF0000FF"/>
      <name val="Arial"/>
      <family val="2"/>
    </font>
    <font>
      <b val="true"/>
      <sz val="10"/>
      <color rgb="FF000080"/>
      <name val="Arial"/>
      <family val="2"/>
    </font>
    <font>
      <b val="true"/>
      <sz val="12"/>
      <color rgb="FFFFFF00"/>
      <name val="Arial"/>
      <family val="2"/>
    </font>
    <font>
      <sz val="10"/>
      <color rgb="FFC0C0C0"/>
      <name val="Arial"/>
      <family val="2"/>
    </font>
    <font>
      <b val="true"/>
      <sz val="10"/>
      <color rgb="FFC0C0C0"/>
      <name val="Arial"/>
      <family val="2"/>
    </font>
    <font>
      <i val="true"/>
      <sz val="10"/>
      <name val="Arial"/>
      <family val="2"/>
    </font>
  </fonts>
  <fills count="20">
    <fill>
      <patternFill patternType="none"/>
    </fill>
    <fill>
      <patternFill patternType="gray125"/>
    </fill>
    <fill>
      <patternFill patternType="solid">
        <fgColor rgb="FF99CCFF"/>
        <bgColor rgb="FFCCCCFF"/>
      </patternFill>
    </fill>
    <fill>
      <patternFill patternType="solid">
        <fgColor rgb="FF000080"/>
        <bgColor rgb="FF00008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008000"/>
        <bgColor rgb="FF008080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3366FF"/>
        <bgColor rgb="FF0066CC"/>
      </patternFill>
    </fill>
    <fill>
      <patternFill patternType="solid">
        <fgColor rgb="FF33CCCC"/>
        <bgColor rgb="FF00CCFF"/>
      </patternFill>
    </fill>
    <fill>
      <patternFill patternType="solid">
        <fgColor rgb="FF666699"/>
        <bgColor rgb="FF808080"/>
      </patternFill>
    </fill>
    <fill>
      <patternFill patternType="solid">
        <fgColor rgb="FF99CC00"/>
        <bgColor rgb="FFFFCC00"/>
      </patternFill>
    </fill>
    <fill>
      <patternFill patternType="solid">
        <fgColor rgb="FF008080"/>
        <bgColor rgb="FF008080"/>
      </patternFill>
    </fill>
    <fill>
      <patternFill patternType="solid">
        <fgColor rgb="FF808000"/>
        <bgColor rgb="FF808080"/>
      </patternFill>
    </fill>
    <fill>
      <patternFill patternType="solid">
        <fgColor rgb="FFFFFF00"/>
        <bgColor rgb="FFFFFF00"/>
      </patternFill>
    </fill>
    <fill>
      <patternFill patternType="solid">
        <fgColor rgb="FFFF9900"/>
        <bgColor rgb="FFFFCC00"/>
      </patternFill>
    </fill>
    <fill>
      <patternFill patternType="solid">
        <fgColor rgb="FF800000"/>
        <bgColor rgb="FF800000"/>
      </patternFill>
    </fill>
    <fill>
      <patternFill patternType="solid">
        <fgColor rgb="FF993300"/>
        <bgColor rgb="FF993366"/>
      </patternFill>
    </fill>
    <fill>
      <patternFill patternType="solid">
        <fgColor rgb="FFFF99CC"/>
        <bgColor rgb="FFFF8080"/>
      </patternFill>
    </fill>
  </fills>
  <borders count="44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/>
      <right style="medium"/>
      <top/>
      <bottom style="thin"/>
      <diagonal/>
    </border>
    <border diagonalUp="false" diagonalDown="false">
      <left/>
      <right style="medium"/>
      <top/>
      <bottom style="medium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37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3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4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7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5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5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7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2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0" borderId="15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0" borderId="14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0" borderId="1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0" borderId="16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0" borderId="1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0" borderId="15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0" fillId="0" borderId="15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3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0" borderId="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0" fillId="0" borderId="15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0" borderId="2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7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22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0" borderId="23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0" borderId="23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0" borderId="2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0" borderId="24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0" borderId="23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0" fillId="0" borderId="23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0" fillId="0" borderId="2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2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0" borderId="2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0" fillId="0" borderId="2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0" borderId="2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0" borderId="25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26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28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0" borderId="2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0" borderId="2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0" borderId="3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0" borderId="3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0" borderId="2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0" fillId="0" borderId="2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0" fillId="0" borderId="3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3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0" borderId="3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0" fillId="0" borderId="3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0" borderId="3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0" borderId="32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" fillId="3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4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0" borderId="2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34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0" borderId="18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0" borderId="1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6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6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7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8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8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8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0" fillId="5" borderId="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0" fillId="0" borderId="14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0" fillId="0" borderId="1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0" fillId="0" borderId="16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4" fillId="0" borderId="1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4" fillId="0" borderId="16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0" fillId="0" borderId="1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0" borderId="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0" fillId="5" borderId="2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0" borderId="2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5" borderId="34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0" borderId="2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0" fillId="0" borderId="18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0" fillId="0" borderId="1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0" fillId="0" borderId="2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0" borderId="3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9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1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8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1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1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5" borderId="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8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1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5" borderId="2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1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8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1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1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5" borderId="3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0" fillId="0" borderId="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2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2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8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1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1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14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0" borderId="1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3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34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" fillId="6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8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8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8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7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8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5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5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5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5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5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3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4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4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0" fillId="0" borderId="2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3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4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27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3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3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0" fillId="0" borderId="3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5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5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1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5" borderId="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11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5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1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2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1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1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2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11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5" borderId="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1" borderId="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5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1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1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3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3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5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5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5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6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6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6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6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6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1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1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1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1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1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12" borderId="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12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1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1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12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6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1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8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8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8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8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8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8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8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15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0" fillId="0" borderId="1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7" fillId="8" borderId="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1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7" fillId="8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7" fillId="8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7" fillId="8" borderId="2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7" fillId="8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18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0" fillId="0" borderId="2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7" fillId="8" borderId="34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0" fillId="0" borderId="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7" fillId="8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5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5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1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12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14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1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16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17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18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8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8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8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7" fillId="0" borderId="1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7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0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1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7" fillId="0" borderId="2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7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0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1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19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1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19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11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11" borderId="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1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7" fillId="15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7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BTUProposal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100440</xdr:colOff>
          <xdr:row>1</xdr:row>
          <xdr:rowOff>19080</xdr:rowOff>
        </xdr:from>
        <xdr:to>
          <xdr:col>4</xdr:col>
          <xdr:colOff>21960</xdr:colOff>
          <xdr:row>4</xdr:row>
          <xdr:rowOff>123840</xdr:rowOff>
        </xdr:to>
        <xdr:sp>
          <xdr:nvSpPr>
            <xdr:cNvPr id="1001" name="Button 1" descr="Fetch Curv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Fetch Curves</a:t>
              </a:r>
            </a:p>
          </xdr:txBody>
        </xdr:sp>
        <xdr:clientData/>
      </xdr:twoCellAnchor>
    </mc:Choice>
  </mc:AlternateContent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2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O1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>
    <row r="1" customFormat="false" ht="27.75" hidden="false" customHeight="false" outlineLevel="0" collapsed="fals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customFormat="false" ht="18" hidden="false" customHeight="false" outlineLevel="0" collapsed="false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</row>
    <row r="3" customFormat="false" ht="12.75" hidden="false" customHeight="false" outlineLevel="0" collapsed="false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</row>
    <row r="6" customFormat="false" ht="12.75" hidden="false" customHeight="false" outlineLevel="0" collapsed="false">
      <c r="A6" s="4" t="s">
        <v>2</v>
      </c>
    </row>
    <row r="8" customFormat="false" ht="12.75" hidden="false" customHeight="false" outlineLevel="0" collapsed="false">
      <c r="A8" s="4" t="s">
        <v>3</v>
      </c>
    </row>
    <row r="9" customFormat="false" ht="12.75" hidden="false" customHeight="false" outlineLevel="0" collapsed="false">
      <c r="A9" s="5" t="s">
        <v>4</v>
      </c>
    </row>
    <row r="10" customFormat="false" ht="12.75" hidden="false" customHeight="false" outlineLevel="0" collapsed="false">
      <c r="A10" s="5" t="s">
        <v>5</v>
      </c>
    </row>
    <row r="11" customFormat="false" ht="12.75" hidden="false" customHeight="false" outlineLevel="0" collapsed="false">
      <c r="A11" s="5" t="s">
        <v>6</v>
      </c>
    </row>
    <row r="12" customFormat="false" ht="12.75" hidden="false" customHeight="false" outlineLevel="0" collapsed="false">
      <c r="A12" s="5" t="s">
        <v>7</v>
      </c>
    </row>
    <row r="13" customFormat="false" ht="12.75" hidden="false" customHeight="false" outlineLevel="0" collapsed="false">
      <c r="A13" s="5" t="s">
        <v>8</v>
      </c>
    </row>
    <row r="14" customFormat="false" ht="12.75" hidden="false" customHeight="false" outlineLevel="0" collapsed="false">
      <c r="A14" s="5" t="s">
        <v>9</v>
      </c>
    </row>
    <row r="15" customFormat="false" ht="12.75" hidden="false" customHeight="false" outlineLevel="0" collapsed="false">
      <c r="A15" s="5" t="s">
        <v>10</v>
      </c>
    </row>
    <row r="16" customFormat="false" ht="12.75" hidden="false" customHeight="false" outlineLevel="0" collapsed="false">
      <c r="A16" s="5" t="s">
        <v>11</v>
      </c>
    </row>
  </sheetData>
  <mergeCells count="2">
    <mergeCell ref="A1:O1"/>
    <mergeCell ref="A2:O2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29"/>
  <sheetViews>
    <sheetView showFormulas="false" showGridLines="fals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6" activeCellId="0" sqref="A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5" min="4" style="5" width="10.71"/>
    <col collapsed="false" customWidth="true" hidden="false" outlineLevel="0" max="11" min="6" style="5" width="16.42"/>
    <col collapsed="false" customWidth="true" hidden="false" outlineLevel="0" max="15" min="15" style="5" width="8.7"/>
    <col collapsed="false" customWidth="true" hidden="false" outlineLevel="0" max="16" min="16" style="5" width="9.99"/>
    <col collapsed="false" customWidth="true" hidden="false" outlineLevel="0" max="17" min="17" style="5" width="7.42"/>
    <col collapsed="false" customWidth="true" hidden="false" outlineLevel="0" max="18" min="18" style="5" width="8.41"/>
    <col collapsed="false" customWidth="true" hidden="false" outlineLevel="0" max="19" min="19" style="5" width="9.85"/>
    <col collapsed="false" customWidth="true" hidden="false" outlineLevel="0" max="20" min="20" style="5" width="10.28"/>
    <col collapsed="false" customWidth="true" hidden="false" outlineLevel="0" max="22" min="21" style="5" width="7.85"/>
    <col collapsed="false" customWidth="true" hidden="false" outlineLevel="0" max="25" min="24" style="5" width="10.28"/>
  </cols>
  <sheetData>
    <row r="1" customFormat="false" ht="12.75" hidden="false" customHeight="false" outlineLevel="0" collapsed="false">
      <c r="A1" s="4" t="s">
        <v>44</v>
      </c>
    </row>
    <row r="2" customFormat="false" ht="12.75" hidden="false" customHeight="false" outlineLevel="0" collapsed="false"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customFormat="false" ht="12.75" hidden="false" customHeight="false" outlineLevel="0" collapsed="false">
      <c r="F3" s="132" t="s">
        <v>173</v>
      </c>
      <c r="G3" s="132"/>
      <c r="H3" s="132"/>
      <c r="I3" s="132"/>
      <c r="J3" s="132"/>
      <c r="K3" s="132"/>
      <c r="O3" s="145"/>
      <c r="P3" s="145"/>
      <c r="Q3" s="145"/>
      <c r="R3" s="145"/>
      <c r="S3" s="145"/>
      <c r="T3" s="145"/>
      <c r="U3" s="348" t="n">
        <v>0.94</v>
      </c>
      <c r="V3" s="348" t="n">
        <v>0.93</v>
      </c>
      <c r="W3" s="145"/>
      <c r="X3" s="348" t="n">
        <v>0.94</v>
      </c>
      <c r="Y3" s="348" t="n">
        <v>0.93</v>
      </c>
      <c r="Z3" s="3"/>
    </row>
    <row r="4" customFormat="false" ht="12.75" hidden="false" customHeight="false" outlineLevel="0" collapsed="false">
      <c r="A4" s="24"/>
      <c r="B4" s="349"/>
      <c r="C4" s="350"/>
      <c r="D4" s="25" t="s">
        <v>32</v>
      </c>
      <c r="E4" s="25" t="s">
        <v>32</v>
      </c>
      <c r="F4" s="138" t="str">
        <f aca="false">+'MONTHLY CURVES'!H4</f>
        <v>Trunkline</v>
      </c>
      <c r="G4" s="136" t="str">
        <f aca="false">+'MONTHLY CURVES'!I4</f>
        <v>Transco</v>
      </c>
      <c r="H4" s="136" t="str">
        <f aca="false">+'MONTHLY CURVES'!J4</f>
        <v>Transco</v>
      </c>
      <c r="I4" s="136" t="str">
        <f aca="false">+'MONTHLY CURVES'!K4</f>
        <v>Algonquin</v>
      </c>
      <c r="J4" s="136" t="str">
        <f aca="false">+'MONTHLY CURVES'!L4</f>
        <v>CGT</v>
      </c>
      <c r="K4" s="137" t="str">
        <f aca="false">+'MONTHLY CURVES'!M4</f>
        <v>FGT</v>
      </c>
      <c r="O4" s="145"/>
      <c r="P4" s="145"/>
      <c r="Q4" s="145"/>
      <c r="R4" s="145"/>
      <c r="S4" s="145"/>
      <c r="T4" s="145" t="s">
        <v>77</v>
      </c>
      <c r="U4" s="145" t="s">
        <v>174</v>
      </c>
      <c r="V4" s="145" t="s">
        <v>174</v>
      </c>
      <c r="W4" s="145"/>
      <c r="X4" s="145" t="s">
        <v>175</v>
      </c>
      <c r="Y4" s="145" t="s">
        <v>175</v>
      </c>
      <c r="Z4" s="3"/>
    </row>
    <row r="5" customFormat="false" ht="12.75" hidden="false" customHeight="false" outlineLevel="0" collapsed="false">
      <c r="A5" s="24"/>
      <c r="B5" s="351" t="s">
        <v>176</v>
      </c>
      <c r="C5" s="352" t="s">
        <v>177</v>
      </c>
      <c r="D5" s="35" t="s">
        <v>52</v>
      </c>
      <c r="E5" s="35" t="s">
        <v>34</v>
      </c>
      <c r="F5" s="143" t="str">
        <f aca="false">+'MONTHLY CURVES'!H5</f>
        <v>WLA</v>
      </c>
      <c r="G5" s="141" t="str">
        <f aca="false">+'MONTHLY CURVES'!I5</f>
        <v>Z5</v>
      </c>
      <c r="H5" s="141" t="str">
        <f aca="false">+'MONTHLY CURVES'!J5</f>
        <v>Z6</v>
      </c>
      <c r="I5" s="141" t="str">
        <f aca="false">+'MONTHLY CURVES'!K5</f>
        <v>Citygate</v>
      </c>
      <c r="J5" s="141" t="str">
        <f aca="false">+'MONTHLY CURVES'!L5</f>
        <v>Appalachia</v>
      </c>
      <c r="K5" s="142" t="str">
        <f aca="false">+'MONTHLY CURVES'!M5</f>
        <v>MKT AREA</v>
      </c>
      <c r="O5" s="145" t="s">
        <v>178</v>
      </c>
      <c r="P5" s="145" t="s">
        <v>179</v>
      </c>
      <c r="Q5" s="145" t="s">
        <v>180</v>
      </c>
      <c r="R5" s="145" t="s">
        <v>181</v>
      </c>
      <c r="S5" s="145" t="s">
        <v>182</v>
      </c>
      <c r="T5" s="145" t="s">
        <v>183</v>
      </c>
      <c r="U5" s="145" t="s">
        <v>58</v>
      </c>
      <c r="V5" s="145" t="s">
        <v>58</v>
      </c>
      <c r="W5" s="145"/>
      <c r="X5" s="145" t="s">
        <v>184</v>
      </c>
      <c r="Y5" s="145" t="s">
        <v>184</v>
      </c>
      <c r="Z5" s="3"/>
    </row>
    <row r="6" customFormat="false" ht="12.75" hidden="false" customHeight="false" outlineLevel="0" collapsed="false">
      <c r="A6" s="5" t="n">
        <v>2001</v>
      </c>
      <c r="B6" s="353" t="n">
        <f aca="false">+SUMIF('MONTHLY CURVES'!$A$6:$A$329,$A6,'MONTHLY CURVES'!$D$6:$D$329)/SUMIF('MONTHLY CURVES'!$A$6:$A$329,$A6,'MONTHLY CURVES'!$B$6:$B$329)</f>
        <v>0.0254936777687987</v>
      </c>
      <c r="C6" s="353" t="n">
        <f aca="false">+SUMIF('MONTHLY CURVES'!$A$6:$A$329,$A6,'MONTHLY CURVES'!$E$6:$E$329)/SUMIF('MONTHLY CURVES'!$A$6:$A$329,$A6,'MONTHLY CURVES'!$B$6:$B$329)</f>
        <v>1</v>
      </c>
      <c r="D6" s="63" t="n">
        <f aca="false">+SUMIF('MONTHLY CURVES'!$A$6:$A$329,$A6,'MONTHLY CURVES'!F$6:F$329)/SUMIF('MONTHLY CURVES'!$A$6:$A$329,$A6,'MONTHLY CURVES'!$B$6:$B$329)</f>
        <v>2.62366666666667</v>
      </c>
      <c r="E6" s="50" t="n">
        <f aca="false">+SUMIF('MONTHLY CURVES'!$A$6:$A$329,$A6,'MONTHLY CURVES'!G$6:G$329)/SUMIF('MONTHLY CURVES'!$A$6:$A$329,$A6,'MONTHLY CURVES'!$B$6:$B$329)</f>
        <v>0.931666666666667</v>
      </c>
      <c r="F6" s="63" t="n">
        <f aca="false">+SUMIF('MONTHLY CURVES'!$A$6:$A$329,$A6,'MONTHLY CURVES'!H$6:H$329)/SUMIF('MONTHLY CURVES'!$A$6:$A$329,$A6,'MONTHLY CURVES'!$B$6:$B$329)</f>
        <v>-0.0941666666666667</v>
      </c>
      <c r="G6" s="63" t="n">
        <f aca="false">+SUMIF('MONTHLY CURVES'!$A$6:$A$329,$A6,'MONTHLY CURVES'!I$6:I$329)/SUMIF('MONTHLY CURVES'!$A$6:$A$329,$A6,'MONTHLY CURVES'!$B$6:$B$329)</f>
        <v>0.498333333333333</v>
      </c>
      <c r="H6" s="63" t="n">
        <f aca="false">+SUMIF('MONTHLY CURVES'!$A$6:$A$329,$A6,'MONTHLY CURVES'!J$6:J$329)/SUMIF('MONTHLY CURVES'!$A$6:$A$329,$A6,'MONTHLY CURVES'!$B$6:$B$329)</f>
        <v>0.79</v>
      </c>
      <c r="I6" s="63" t="n">
        <f aca="false">+SUMIF('MONTHLY CURVES'!$A$6:$A$329,$A6,'MONTHLY CURVES'!K$6:K$329)/SUMIF('MONTHLY CURVES'!$A$6:$A$329,$A6,'MONTHLY CURVES'!$B$6:$B$329)</f>
        <v>0.7275</v>
      </c>
      <c r="J6" s="63" t="n">
        <f aca="false">+SUMIF('MONTHLY CURVES'!$A$6:$A$329,$A6,'MONTHLY CURVES'!L$6:L$329)/SUMIF('MONTHLY CURVES'!$A$6:$A$329,$A6,'MONTHLY CURVES'!$B$6:$B$329)</f>
        <v>0.243333333333333</v>
      </c>
      <c r="K6" s="63" t="n">
        <f aca="false">+SUMIF('MONTHLY CURVES'!$A$6:$A$329,$A6,'MONTHLY CURVES'!M$6:M$329)/SUMIF('MONTHLY CURVES'!$A$6:$A$329,$A6,'MONTHLY CURVES'!$B$6:$B$329)</f>
        <v>0.223333333333333</v>
      </c>
      <c r="O6" s="354" t="n">
        <f aca="false">+I6</f>
        <v>0.7275</v>
      </c>
      <c r="P6" s="354" t="n">
        <v>-0.18</v>
      </c>
      <c r="Q6" s="354" t="n">
        <f aca="false">-0.02*(D6+O6)</f>
        <v>-0.0670233333333333</v>
      </c>
      <c r="R6" s="354" t="n">
        <f aca="false">+O6+P6+Q6</f>
        <v>0.480476666666667</v>
      </c>
      <c r="S6" s="354" t="n">
        <v>-0.034</v>
      </c>
      <c r="T6" s="354" t="n">
        <f aca="false">+S6+R6</f>
        <v>0.446476666666667</v>
      </c>
      <c r="U6" s="354" t="n">
        <f aca="false">-$D6+$D6*0.94</f>
        <v>-0.15742</v>
      </c>
      <c r="V6" s="354" t="n">
        <f aca="false">-$D6+$D6*0.93</f>
        <v>-0.183656666666666</v>
      </c>
      <c r="X6" s="354" t="n">
        <f aca="false">+U6-T6</f>
        <v>-0.603896666666667</v>
      </c>
      <c r="Y6" s="354" t="n">
        <f aca="false">+V6-T6</f>
        <v>-0.630133333333333</v>
      </c>
    </row>
    <row r="7" customFormat="false" ht="12.75" hidden="false" customHeight="false" outlineLevel="0" collapsed="false">
      <c r="A7" s="5" t="n">
        <v>2002</v>
      </c>
      <c r="B7" s="353" t="n">
        <f aca="false">+SUMIF('MONTHLY CURVES'!$A$6:$A$329,$A7,'MONTHLY CURVES'!$D$6:$D$329)/SUMIF('MONTHLY CURVES'!$A$6:$A$329,$A7,'MONTHLY CURVES'!$B$6:$B$329)</f>
        <v>0.0233106371854427</v>
      </c>
      <c r="C7" s="353" t="n">
        <f aca="false">+SUMIF('MONTHLY CURVES'!$A$6:$A$329,$A7,'MONTHLY CURVES'!$E$6:$E$329)/SUMIF('MONTHLY CURVES'!$A$6:$A$329,$A7,'MONTHLY CURVES'!$B$6:$B$329)</f>
        <v>1</v>
      </c>
      <c r="D7" s="63" t="n">
        <f aca="false">+SUMIF('MONTHLY CURVES'!$A$6:$A$329,$A7,'MONTHLY CURVES'!F$6:F$329)/SUMIF('MONTHLY CURVES'!$A$6:$A$329,$A7,'MONTHLY CURVES'!$B$6:$B$329)</f>
        <v>3.25566666666667</v>
      </c>
      <c r="E7" s="50" t="n">
        <f aca="false">+SUMIF('MONTHLY CURVES'!$A$6:$A$329,$A7,'MONTHLY CURVES'!G$6:G$329)/SUMIF('MONTHLY CURVES'!$A$6:$A$329,$A7,'MONTHLY CURVES'!$B$6:$B$329)</f>
        <v>0.528958333333333</v>
      </c>
      <c r="F7" s="63" t="n">
        <f aca="false">+SUMIF('MONTHLY CURVES'!$A$6:$A$329,$A7,'MONTHLY CURVES'!H$6:H$329)/SUMIF('MONTHLY CURVES'!$A$6:$A$329,$A7,'MONTHLY CURVES'!$B$6:$B$329)</f>
        <v>-0.111666666666667</v>
      </c>
      <c r="G7" s="63" t="n">
        <f aca="false">+SUMIF('MONTHLY CURVES'!$A$6:$A$329,$A7,'MONTHLY CURVES'!I$6:I$329)/SUMIF('MONTHLY CURVES'!$A$6:$A$329,$A7,'MONTHLY CURVES'!$B$6:$B$329)</f>
        <v>0.684166666666667</v>
      </c>
      <c r="H7" s="63" t="n">
        <f aca="false">+SUMIF('MONTHLY CURVES'!$A$6:$A$329,$A7,'MONTHLY CURVES'!J$6:J$329)/SUMIF('MONTHLY CURVES'!$A$6:$A$329,$A7,'MONTHLY CURVES'!$B$6:$B$329)</f>
        <v>0.992916666666667</v>
      </c>
      <c r="I7" s="63" t="n">
        <f aca="false">+SUMIF('MONTHLY CURVES'!$A$6:$A$329,$A7,'MONTHLY CURVES'!K$6:K$329)/SUMIF('MONTHLY CURVES'!$A$6:$A$329,$A7,'MONTHLY CURVES'!$B$6:$B$329)</f>
        <v>0.69875</v>
      </c>
      <c r="J7" s="63" t="n">
        <f aca="false">+SUMIF('MONTHLY CURVES'!$A$6:$A$329,$A7,'MONTHLY CURVES'!L$6:L$329)/SUMIF('MONTHLY CURVES'!$A$6:$A$329,$A7,'MONTHLY CURVES'!$B$6:$B$329)</f>
        <v>0.213958333333333</v>
      </c>
      <c r="K7" s="63" t="n">
        <f aca="false">+SUMIF('MONTHLY CURVES'!$A$6:$A$329,$A7,'MONTHLY CURVES'!M$6:M$329)/SUMIF('MONTHLY CURVES'!$A$6:$A$329,$A7,'MONTHLY CURVES'!$B$6:$B$329)</f>
        <v>0.449583333333333</v>
      </c>
      <c r="O7" s="354" t="n">
        <f aca="false">+I7</f>
        <v>0.69875</v>
      </c>
      <c r="P7" s="354" t="n">
        <v>-0.18</v>
      </c>
      <c r="Q7" s="354" t="n">
        <f aca="false">-0.02*(D7+O7)</f>
        <v>-0.0790883333333333</v>
      </c>
      <c r="R7" s="354" t="n">
        <f aca="false">+O7+P7+Q7</f>
        <v>0.439661666666667</v>
      </c>
      <c r="S7" s="354" t="n">
        <v>-0.034</v>
      </c>
      <c r="T7" s="354" t="n">
        <f aca="false">+S7+R7</f>
        <v>0.405661666666667</v>
      </c>
      <c r="U7" s="354" t="n">
        <f aca="false">-$D7+$D7*0.94</f>
        <v>-0.19534</v>
      </c>
      <c r="V7" s="354" t="n">
        <f aca="false">-$D7+$D7*0.93</f>
        <v>-0.227896666666667</v>
      </c>
      <c r="X7" s="354" t="n">
        <f aca="false">+U7-T7</f>
        <v>-0.601001666666667</v>
      </c>
      <c r="Y7" s="354" t="n">
        <f aca="false">+V7-T7</f>
        <v>-0.633558333333333</v>
      </c>
    </row>
    <row r="8" customFormat="false" ht="12.75" hidden="false" customHeight="false" outlineLevel="0" collapsed="false">
      <c r="A8" s="5" t="n">
        <v>2003</v>
      </c>
      <c r="B8" s="353" t="n">
        <f aca="false">+SUMIF('MONTHLY CURVES'!$A$6:$A$329,$A8,'MONTHLY CURVES'!$D$6:$D$329)/SUMIF('MONTHLY CURVES'!$A$6:$A$329,$A8,'MONTHLY CURVES'!$B$6:$B$329)</f>
        <v>0.0282799951301993</v>
      </c>
      <c r="C8" s="353" t="n">
        <f aca="false">+SUMIF('MONTHLY CURVES'!$A$6:$A$329,$A8,'MONTHLY CURVES'!$E$6:$E$329)/SUMIF('MONTHLY CURVES'!$A$6:$A$329,$A8,'MONTHLY CURVES'!$B$6:$B$329)</f>
        <v>1</v>
      </c>
      <c r="D8" s="63" t="n">
        <f aca="false">+SUMIF('MONTHLY CURVES'!$A$6:$A$329,$A8,'MONTHLY CURVES'!F$6:F$329)/SUMIF('MONTHLY CURVES'!$A$6:$A$329,$A8,'MONTHLY CURVES'!$B$6:$B$329)</f>
        <v>3.57458333333333</v>
      </c>
      <c r="E8" s="50" t="n">
        <f aca="false">+SUMIF('MONTHLY CURVES'!$A$6:$A$329,$A8,'MONTHLY CURVES'!G$6:G$329)/SUMIF('MONTHLY CURVES'!$A$6:$A$329,$A8,'MONTHLY CURVES'!$B$6:$B$329)</f>
        <v>0.379166666666667</v>
      </c>
      <c r="F8" s="63" t="n">
        <f aca="false">+SUMIF('MONTHLY CURVES'!$A$6:$A$329,$A8,'MONTHLY CURVES'!H$6:H$329)/SUMIF('MONTHLY CURVES'!$A$6:$A$329,$A8,'MONTHLY CURVES'!$B$6:$B$329)</f>
        <v>-0.118125</v>
      </c>
      <c r="G8" s="63" t="n">
        <f aca="false">+SUMIF('MONTHLY CURVES'!$A$6:$A$329,$A8,'MONTHLY CURVES'!I$6:I$329)/SUMIF('MONTHLY CURVES'!$A$6:$A$329,$A8,'MONTHLY CURVES'!$B$6:$B$329)</f>
        <v>0.621666666666667</v>
      </c>
      <c r="H8" s="63" t="n">
        <f aca="false">+SUMIF('MONTHLY CURVES'!$A$6:$A$329,$A8,'MONTHLY CURVES'!J$6:J$329)/SUMIF('MONTHLY CURVES'!$A$6:$A$329,$A8,'MONTHLY CURVES'!$B$6:$B$329)</f>
        <v>0.85625</v>
      </c>
      <c r="I8" s="63" t="n">
        <f aca="false">+SUMIF('MONTHLY CURVES'!$A$6:$A$329,$A8,'MONTHLY CURVES'!K$6:K$329)/SUMIF('MONTHLY CURVES'!$A$6:$A$329,$A8,'MONTHLY CURVES'!$B$6:$B$329)</f>
        <v>0.735</v>
      </c>
      <c r="J8" s="63" t="n">
        <f aca="false">+SUMIF('MONTHLY CURVES'!$A$6:$A$329,$A8,'MONTHLY CURVES'!L$6:L$329)/SUMIF('MONTHLY CURVES'!$A$6:$A$329,$A8,'MONTHLY CURVES'!$B$6:$B$329)</f>
        <v>0.216666666666667</v>
      </c>
      <c r="K8" s="63" t="n">
        <f aca="false">+SUMIF('MONTHLY CURVES'!$A$6:$A$329,$A8,'MONTHLY CURVES'!M$6:M$329)/SUMIF('MONTHLY CURVES'!$A$6:$A$329,$A8,'MONTHLY CURVES'!$B$6:$B$329)</f>
        <v>0.476666666666667</v>
      </c>
      <c r="O8" s="354" t="n">
        <f aca="false">+I8</f>
        <v>0.735</v>
      </c>
      <c r="P8" s="354" t="n">
        <v>-0.18</v>
      </c>
      <c r="Q8" s="354" t="n">
        <f aca="false">-0.02*(D8+O8)</f>
        <v>-0.0861916666666667</v>
      </c>
      <c r="R8" s="354" t="n">
        <f aca="false">+O8+P8+Q8</f>
        <v>0.468808333333333</v>
      </c>
      <c r="S8" s="354" t="n">
        <v>-0.034</v>
      </c>
      <c r="T8" s="354" t="n">
        <f aca="false">+S8+R8</f>
        <v>0.434808333333333</v>
      </c>
      <c r="U8" s="354" t="n">
        <f aca="false">-$D8+$D8*0.94</f>
        <v>-0.214475</v>
      </c>
      <c r="V8" s="354" t="n">
        <f aca="false">-$D8+$D8*0.93</f>
        <v>-0.250220833333333</v>
      </c>
      <c r="X8" s="354" t="n">
        <f aca="false">+U8-T8</f>
        <v>-0.649283333333333</v>
      </c>
      <c r="Y8" s="354" t="n">
        <f aca="false">+V8-T8</f>
        <v>-0.685029166666666</v>
      </c>
    </row>
    <row r="9" customFormat="false" ht="12.75" hidden="false" customHeight="false" outlineLevel="0" collapsed="false">
      <c r="A9" s="5" t="n">
        <v>2004</v>
      </c>
      <c r="B9" s="353" t="n">
        <f aca="false">+SUMIF('MONTHLY CURVES'!$A$6:$A$329,$A9,'MONTHLY CURVES'!$D$6:$D$329)/SUMIF('MONTHLY CURVES'!$A$6:$A$329,$A9,'MONTHLY CURVES'!$B$6:$B$329)</f>
        <v>0.0351165676769629</v>
      </c>
      <c r="C9" s="353" t="n">
        <f aca="false">+SUMIF('MONTHLY CURVES'!$A$6:$A$329,$A9,'MONTHLY CURVES'!$E$6:$E$329)/SUMIF('MONTHLY CURVES'!$A$6:$A$329,$A9,'MONTHLY CURVES'!$B$6:$B$329)</f>
        <v>1</v>
      </c>
      <c r="D9" s="63" t="n">
        <f aca="false">+SUMIF('MONTHLY CURVES'!$A$6:$A$329,$A9,'MONTHLY CURVES'!F$6:F$329)/SUMIF('MONTHLY CURVES'!$A$6:$A$329,$A9,'MONTHLY CURVES'!$B$6:$B$329)</f>
        <v>3.69433333333333</v>
      </c>
      <c r="E9" s="50" t="n">
        <f aca="false">+SUMIF('MONTHLY CURVES'!$A$6:$A$329,$A9,'MONTHLY CURVES'!G$6:G$329)/SUMIF('MONTHLY CURVES'!$A$6:$A$329,$A9,'MONTHLY CURVES'!$B$6:$B$329)</f>
        <v>0.313125</v>
      </c>
      <c r="F9" s="63" t="n">
        <f aca="false">+SUMIF('MONTHLY CURVES'!$A$6:$A$329,$A9,'MONTHLY CURVES'!H$6:H$329)/SUMIF('MONTHLY CURVES'!$A$6:$A$329,$A9,'MONTHLY CURVES'!$B$6:$B$329)</f>
        <v>-0.109791666666667</v>
      </c>
      <c r="G9" s="63" t="n">
        <f aca="false">+SUMIF('MONTHLY CURVES'!$A$6:$A$329,$A9,'MONTHLY CURVES'!I$6:I$329)/SUMIF('MONTHLY CURVES'!$A$6:$A$329,$A9,'MONTHLY CURVES'!$B$6:$B$329)</f>
        <v>0.575416666666667</v>
      </c>
      <c r="H9" s="63" t="n">
        <f aca="false">+SUMIF('MONTHLY CURVES'!$A$6:$A$329,$A9,'MONTHLY CURVES'!J$6:J$329)/SUMIF('MONTHLY CURVES'!$A$6:$A$329,$A9,'MONTHLY CURVES'!$B$6:$B$329)</f>
        <v>0.81</v>
      </c>
      <c r="I9" s="63" t="n">
        <f aca="false">+SUMIF('MONTHLY CURVES'!$A$6:$A$329,$A9,'MONTHLY CURVES'!K$6:K$329)/SUMIF('MONTHLY CURVES'!$A$6:$A$329,$A9,'MONTHLY CURVES'!$B$6:$B$329)</f>
        <v>0.743333333333333</v>
      </c>
      <c r="J9" s="63" t="n">
        <f aca="false">+SUMIF('MONTHLY CURVES'!$A$6:$A$329,$A9,'MONTHLY CURVES'!L$6:L$329)/SUMIF('MONTHLY CURVES'!$A$6:$A$329,$A9,'MONTHLY CURVES'!$B$6:$B$329)</f>
        <v>0.216666666666667</v>
      </c>
      <c r="K9" s="63" t="n">
        <f aca="false">+SUMIF('MONTHLY CURVES'!$A$6:$A$329,$A9,'MONTHLY CURVES'!M$6:M$329)/SUMIF('MONTHLY CURVES'!$A$6:$A$329,$A9,'MONTHLY CURVES'!$B$6:$B$329)</f>
        <v>0.4975</v>
      </c>
      <c r="O9" s="354" t="n">
        <f aca="false">+I9</f>
        <v>0.743333333333333</v>
      </c>
      <c r="P9" s="354" t="n">
        <v>-0.18</v>
      </c>
      <c r="Q9" s="354" t="n">
        <f aca="false">-0.02*(D9+O9)</f>
        <v>-0.0887533333333333</v>
      </c>
      <c r="R9" s="354" t="n">
        <f aca="false">+O9+P9+Q9</f>
        <v>0.47458</v>
      </c>
      <c r="S9" s="354" t="n">
        <v>-0.034</v>
      </c>
      <c r="T9" s="354" t="n">
        <f aca="false">+S9+R9</f>
        <v>0.44058</v>
      </c>
      <c r="U9" s="354" t="n">
        <f aca="false">-$D9+$D9*0.94</f>
        <v>-0.22166</v>
      </c>
      <c r="V9" s="354" t="n">
        <f aca="false">-$D9+$D9*0.93</f>
        <v>-0.258603333333333</v>
      </c>
      <c r="X9" s="354" t="n">
        <f aca="false">+U9-T9</f>
        <v>-0.66224</v>
      </c>
      <c r="Y9" s="354" t="n">
        <f aca="false">+V9-T9</f>
        <v>-0.699183333333333</v>
      </c>
    </row>
    <row r="10" customFormat="false" ht="12.75" hidden="false" customHeight="false" outlineLevel="0" collapsed="false">
      <c r="A10" s="5" t="n">
        <v>2005</v>
      </c>
      <c r="B10" s="353" t="n">
        <f aca="false">+SUMIF('MONTHLY CURVES'!$A$6:$A$329,$A10,'MONTHLY CURVES'!$D$6:$D$329)/SUMIF('MONTHLY CURVES'!$A$6:$A$329,$A10,'MONTHLY CURVES'!$B$6:$B$329)</f>
        <v>0.0403695584456525</v>
      </c>
      <c r="C10" s="353" t="n">
        <f aca="false">+SUMIF('MONTHLY CURVES'!$A$6:$A$329,$A10,'MONTHLY CURVES'!$E$6:$E$329)/SUMIF('MONTHLY CURVES'!$A$6:$A$329,$A10,'MONTHLY CURVES'!$B$6:$B$329)</f>
        <v>1</v>
      </c>
      <c r="D10" s="63" t="n">
        <f aca="false">+SUMIF('MONTHLY CURVES'!$A$6:$A$329,$A10,'MONTHLY CURVES'!F$6:F$329)/SUMIF('MONTHLY CURVES'!$A$6:$A$329,$A10,'MONTHLY CURVES'!$B$6:$B$329)</f>
        <v>3.79433333333333</v>
      </c>
      <c r="E10" s="50" t="n">
        <f aca="false">+SUMIF('MONTHLY CURVES'!$A$6:$A$329,$A10,'MONTHLY CURVES'!G$6:G$329)/SUMIF('MONTHLY CURVES'!$A$6:$A$329,$A10,'MONTHLY CURVES'!$B$6:$B$329)</f>
        <v>0.267291666666667</v>
      </c>
      <c r="F10" s="63" t="n">
        <f aca="false">+SUMIF('MONTHLY CURVES'!$A$6:$A$329,$A10,'MONTHLY CURVES'!H$6:H$329)/SUMIF('MONTHLY CURVES'!$A$6:$A$329,$A10,'MONTHLY CURVES'!$B$6:$B$329)</f>
        <v>-0.095625</v>
      </c>
      <c r="G10" s="63" t="n">
        <f aca="false">+SUMIF('MONTHLY CURVES'!$A$6:$A$329,$A10,'MONTHLY CURVES'!I$6:I$329)/SUMIF('MONTHLY CURVES'!$A$6:$A$329,$A10,'MONTHLY CURVES'!$B$6:$B$329)</f>
        <v>0.57875</v>
      </c>
      <c r="H10" s="63" t="n">
        <f aca="false">+SUMIF('MONTHLY CURVES'!$A$6:$A$329,$A10,'MONTHLY CURVES'!J$6:J$329)/SUMIF('MONTHLY CURVES'!$A$6:$A$329,$A10,'MONTHLY CURVES'!$B$6:$B$329)</f>
        <v>0.813333333333333</v>
      </c>
      <c r="I10" s="63" t="n">
        <f aca="false">+SUMIF('MONTHLY CURVES'!$A$6:$A$329,$A10,'MONTHLY CURVES'!K$6:K$329)/SUMIF('MONTHLY CURVES'!$A$6:$A$329,$A10,'MONTHLY CURVES'!$B$6:$B$329)</f>
        <v>0.744583333333333</v>
      </c>
      <c r="J10" s="63" t="n">
        <f aca="false">+SUMIF('MONTHLY CURVES'!$A$6:$A$329,$A10,'MONTHLY CURVES'!L$6:L$329)/SUMIF('MONTHLY CURVES'!$A$6:$A$329,$A10,'MONTHLY CURVES'!$B$6:$B$329)</f>
        <v>0.216666666666667</v>
      </c>
      <c r="K10" s="63" t="n">
        <f aca="false">+SUMIF('MONTHLY CURVES'!$A$6:$A$329,$A10,'MONTHLY CURVES'!M$6:M$329)/SUMIF('MONTHLY CURVES'!$A$6:$A$329,$A10,'MONTHLY CURVES'!$B$6:$B$329)</f>
        <v>0.518333333333333</v>
      </c>
      <c r="O10" s="354" t="n">
        <f aca="false">+I10</f>
        <v>0.744583333333333</v>
      </c>
      <c r="P10" s="354" t="n">
        <v>-0.18</v>
      </c>
      <c r="Q10" s="354" t="n">
        <f aca="false">-0.02*(D10+O10)</f>
        <v>-0.0907783333333334</v>
      </c>
      <c r="R10" s="354" t="n">
        <f aca="false">+O10+P10+Q10</f>
        <v>0.473805</v>
      </c>
      <c r="S10" s="354" t="n">
        <v>-0.034</v>
      </c>
      <c r="T10" s="354" t="n">
        <f aca="false">+S10+R10</f>
        <v>0.439805</v>
      </c>
      <c r="U10" s="354" t="n">
        <f aca="false">-$D10+$D10*0.94</f>
        <v>-0.22766</v>
      </c>
      <c r="V10" s="354" t="n">
        <f aca="false">-$D10+$D10*0.93</f>
        <v>-0.265603333333333</v>
      </c>
      <c r="X10" s="354" t="n">
        <f aca="false">+U10-T10</f>
        <v>-0.667465</v>
      </c>
      <c r="Y10" s="354" t="n">
        <f aca="false">+V10-T10</f>
        <v>-0.705408333333333</v>
      </c>
    </row>
    <row r="11" customFormat="false" ht="12.75" hidden="false" customHeight="false" outlineLevel="0" collapsed="false">
      <c r="A11" s="5" t="n">
        <v>2006</v>
      </c>
      <c r="B11" s="353" t="n">
        <f aca="false">+SUMIF('MONTHLY CURVES'!$A$6:$A$329,$A11,'MONTHLY CURVES'!$D$6:$D$329)/SUMIF('MONTHLY CURVES'!$A$6:$A$329,$A11,'MONTHLY CURVES'!$B$6:$B$329)</f>
        <v>0.0441065883921524</v>
      </c>
      <c r="C11" s="353" t="n">
        <f aca="false">+SUMIF('MONTHLY CURVES'!$A$6:$A$329,$A11,'MONTHLY CURVES'!$E$6:$E$329)/SUMIF('MONTHLY CURVES'!$A$6:$A$329,$A11,'MONTHLY CURVES'!$B$6:$B$329)</f>
        <v>1</v>
      </c>
      <c r="D11" s="63" t="n">
        <f aca="false">+SUMIF('MONTHLY CURVES'!$A$6:$A$329,$A11,'MONTHLY CURVES'!F$6:F$329)/SUMIF('MONTHLY CURVES'!$A$6:$A$329,$A11,'MONTHLY CURVES'!$B$6:$B$329)</f>
        <v>3.89683333333333</v>
      </c>
      <c r="E11" s="50" t="n">
        <f aca="false">+SUMIF('MONTHLY CURVES'!$A$6:$A$329,$A11,'MONTHLY CURVES'!G$6:G$329)/SUMIF('MONTHLY CURVES'!$A$6:$A$329,$A11,'MONTHLY CURVES'!$B$6:$B$329)</f>
        <v>0.241041666666667</v>
      </c>
      <c r="F11" s="63" t="n">
        <f aca="false">+SUMIF('MONTHLY CURVES'!$A$6:$A$329,$A11,'MONTHLY CURVES'!H$6:H$329)/SUMIF('MONTHLY CURVES'!$A$6:$A$329,$A11,'MONTHLY CURVES'!$B$6:$B$329)</f>
        <v>-0.0941666666666667</v>
      </c>
      <c r="G11" s="63" t="n">
        <f aca="false">+SUMIF('MONTHLY CURVES'!$A$6:$A$329,$A11,'MONTHLY CURVES'!I$6:I$329)/SUMIF('MONTHLY CURVES'!$A$6:$A$329,$A11,'MONTHLY CURVES'!$B$6:$B$329)</f>
        <v>0.576666666666667</v>
      </c>
      <c r="H11" s="63" t="n">
        <f aca="false">+SUMIF('MONTHLY CURVES'!$A$6:$A$329,$A11,'MONTHLY CURVES'!J$6:J$329)/SUMIF('MONTHLY CURVES'!$A$6:$A$329,$A11,'MONTHLY CURVES'!$B$6:$B$329)</f>
        <v>0.81125</v>
      </c>
      <c r="I11" s="63" t="n">
        <f aca="false">+SUMIF('MONTHLY CURVES'!$A$6:$A$329,$A11,'MONTHLY CURVES'!K$6:K$329)/SUMIF('MONTHLY CURVES'!$A$6:$A$329,$A11,'MONTHLY CURVES'!$B$6:$B$329)</f>
        <v>0.7475</v>
      </c>
      <c r="J11" s="63" t="n">
        <f aca="false">+SUMIF('MONTHLY CURVES'!$A$6:$A$329,$A11,'MONTHLY CURVES'!L$6:L$329)/SUMIF('MONTHLY CURVES'!$A$6:$A$329,$A11,'MONTHLY CURVES'!$B$6:$B$329)</f>
        <v>0.216666666666667</v>
      </c>
      <c r="K11" s="63" t="n">
        <f aca="false">+SUMIF('MONTHLY CURVES'!$A$6:$A$329,$A11,'MONTHLY CURVES'!M$6:M$329)/SUMIF('MONTHLY CURVES'!$A$6:$A$329,$A11,'MONTHLY CURVES'!$B$6:$B$329)</f>
        <v>0.539166666666667</v>
      </c>
      <c r="O11" s="354" t="n">
        <f aca="false">+I11</f>
        <v>0.7475</v>
      </c>
      <c r="P11" s="354" t="n">
        <v>-0.18</v>
      </c>
      <c r="Q11" s="354" t="n">
        <f aca="false">-0.02*(D11+O11)</f>
        <v>-0.0928866666666667</v>
      </c>
      <c r="R11" s="354" t="n">
        <f aca="false">+O11+P11+Q11</f>
        <v>0.474613333333333</v>
      </c>
      <c r="S11" s="354" t="n">
        <v>-0.034</v>
      </c>
      <c r="T11" s="354" t="n">
        <f aca="false">+S11+R11</f>
        <v>0.440613333333333</v>
      </c>
      <c r="U11" s="354" t="n">
        <f aca="false">-$D11+$D11*0.94</f>
        <v>-0.23381</v>
      </c>
      <c r="V11" s="354" t="n">
        <f aca="false">-$D11+$D11*0.93</f>
        <v>-0.272778333333333</v>
      </c>
      <c r="X11" s="354" t="n">
        <f aca="false">+U11-T11</f>
        <v>-0.674423333333334</v>
      </c>
      <c r="Y11" s="354" t="n">
        <f aca="false">+V11-T11</f>
        <v>-0.713391666666667</v>
      </c>
    </row>
    <row r="12" customFormat="false" ht="12.75" hidden="false" customHeight="false" outlineLevel="0" collapsed="false">
      <c r="A12" s="5" t="n">
        <v>2007</v>
      </c>
      <c r="B12" s="353" t="n">
        <f aca="false">+SUMIF('MONTHLY CURVES'!$A$6:$A$329,$A12,'MONTHLY CURVES'!$D$6:$D$329)/SUMIF('MONTHLY CURVES'!$A$6:$A$329,$A12,'MONTHLY CURVES'!$B$6:$B$329)</f>
        <v>0.0467579277870673</v>
      </c>
      <c r="C12" s="353" t="n">
        <f aca="false">+SUMIF('MONTHLY CURVES'!$A$6:$A$329,$A12,'MONTHLY CURVES'!$E$6:$E$329)/SUMIF('MONTHLY CURVES'!$A$6:$A$329,$A12,'MONTHLY CURVES'!$B$6:$B$329)</f>
        <v>1</v>
      </c>
      <c r="D12" s="63" t="n">
        <f aca="false">+SUMIF('MONTHLY CURVES'!$A$6:$A$329,$A12,'MONTHLY CURVES'!F$6:F$329)/SUMIF('MONTHLY CURVES'!$A$6:$A$329,$A12,'MONTHLY CURVES'!$B$6:$B$329)</f>
        <v>4.00183333333333</v>
      </c>
      <c r="E12" s="50" t="n">
        <f aca="false">+SUMIF('MONTHLY CURVES'!$A$6:$A$329,$A12,'MONTHLY CURVES'!G$6:G$329)/SUMIF('MONTHLY CURVES'!$A$6:$A$329,$A12,'MONTHLY CURVES'!$B$6:$B$329)</f>
        <v>0.23375</v>
      </c>
      <c r="F12" s="63" t="n">
        <f aca="false">+SUMIF('MONTHLY CURVES'!$A$6:$A$329,$A12,'MONTHLY CURVES'!H$6:H$329)/SUMIF('MONTHLY CURVES'!$A$6:$A$329,$A12,'MONTHLY CURVES'!$B$6:$B$329)</f>
        <v>-0.0916666666666667</v>
      </c>
      <c r="G12" s="63" t="n">
        <f aca="false">+SUMIF('MONTHLY CURVES'!$A$6:$A$329,$A12,'MONTHLY CURVES'!I$6:I$329)/SUMIF('MONTHLY CURVES'!$A$6:$A$329,$A12,'MONTHLY CURVES'!$B$6:$B$329)</f>
        <v>0.576666666666667</v>
      </c>
      <c r="H12" s="63" t="n">
        <f aca="false">+SUMIF('MONTHLY CURVES'!$A$6:$A$329,$A12,'MONTHLY CURVES'!J$6:J$329)/SUMIF('MONTHLY CURVES'!$A$6:$A$329,$A12,'MONTHLY CURVES'!$B$6:$B$329)</f>
        <v>0.81125</v>
      </c>
      <c r="I12" s="63" t="n">
        <f aca="false">+SUMIF('MONTHLY CURVES'!$A$6:$A$329,$A12,'MONTHLY CURVES'!K$6:K$329)/SUMIF('MONTHLY CURVES'!$A$6:$A$329,$A12,'MONTHLY CURVES'!$B$6:$B$329)</f>
        <v>0.7475</v>
      </c>
      <c r="J12" s="63" t="n">
        <f aca="false">+SUMIF('MONTHLY CURVES'!$A$6:$A$329,$A12,'MONTHLY CURVES'!L$6:L$329)/SUMIF('MONTHLY CURVES'!$A$6:$A$329,$A12,'MONTHLY CURVES'!$B$6:$B$329)</f>
        <v>0.213125</v>
      </c>
      <c r="K12" s="63" t="n">
        <f aca="false">+SUMIF('MONTHLY CURVES'!$A$6:$A$329,$A12,'MONTHLY CURVES'!M$6:M$329)/SUMIF('MONTHLY CURVES'!$A$6:$A$329,$A12,'MONTHLY CURVES'!$B$6:$B$329)</f>
        <v>0.4975</v>
      </c>
      <c r="O12" s="354" t="n">
        <f aca="false">+I12</f>
        <v>0.7475</v>
      </c>
      <c r="P12" s="354" t="n">
        <v>-0.18</v>
      </c>
      <c r="Q12" s="354" t="n">
        <f aca="false">-0.02*(D12+O12)</f>
        <v>-0.0949866666666667</v>
      </c>
      <c r="R12" s="354" t="n">
        <f aca="false">+O12+P12+Q12</f>
        <v>0.472513333333333</v>
      </c>
      <c r="S12" s="354" t="n">
        <v>-0.034</v>
      </c>
      <c r="T12" s="354" t="n">
        <f aca="false">+S12+R12</f>
        <v>0.438513333333333</v>
      </c>
      <c r="U12" s="354" t="n">
        <f aca="false">-$D12+$D12*0.94</f>
        <v>-0.24011</v>
      </c>
      <c r="V12" s="354" t="n">
        <f aca="false">-$D12+$D12*0.93</f>
        <v>-0.280128333333333</v>
      </c>
      <c r="X12" s="354" t="n">
        <f aca="false">+U12-T12</f>
        <v>-0.678623333333334</v>
      </c>
      <c r="Y12" s="354" t="n">
        <f aca="false">+V12-T12</f>
        <v>-0.718641666666667</v>
      </c>
    </row>
    <row r="13" customFormat="false" ht="12.75" hidden="false" customHeight="false" outlineLevel="0" collapsed="false">
      <c r="A13" s="5" t="n">
        <v>2008</v>
      </c>
      <c r="B13" s="353" t="n">
        <f aca="false">+SUMIF('MONTHLY CURVES'!$A$6:$A$329,$A13,'MONTHLY CURVES'!$D$6:$D$329)/SUMIF('MONTHLY CURVES'!$A$6:$A$329,$A13,'MONTHLY CURVES'!$B$6:$B$329)</f>
        <v>0.0489978428799716</v>
      </c>
      <c r="C13" s="353" t="n">
        <f aca="false">+SUMIF('MONTHLY CURVES'!$A$6:$A$329,$A13,'MONTHLY CURVES'!$E$6:$E$329)/SUMIF('MONTHLY CURVES'!$A$6:$A$329,$A13,'MONTHLY CURVES'!$B$6:$B$329)</f>
        <v>1</v>
      </c>
      <c r="D13" s="63" t="n">
        <f aca="false">+SUMIF('MONTHLY CURVES'!$A$6:$A$329,$A13,'MONTHLY CURVES'!F$6:F$329)/SUMIF('MONTHLY CURVES'!$A$6:$A$329,$A13,'MONTHLY CURVES'!$B$6:$B$329)</f>
        <v>4.10933333333333</v>
      </c>
      <c r="E13" s="50" t="n">
        <f aca="false">+SUMIF('MONTHLY CURVES'!$A$6:$A$329,$A13,'MONTHLY CURVES'!G$6:G$329)/SUMIF('MONTHLY CURVES'!$A$6:$A$329,$A13,'MONTHLY CURVES'!$B$6:$B$329)</f>
        <v>0.223125</v>
      </c>
      <c r="F13" s="63" t="n">
        <f aca="false">+SUMIF('MONTHLY CURVES'!$A$6:$A$329,$A13,'MONTHLY CURVES'!H$6:H$329)/SUMIF('MONTHLY CURVES'!$A$6:$A$329,$A13,'MONTHLY CURVES'!$B$6:$B$329)</f>
        <v>-0.0875</v>
      </c>
      <c r="G13" s="63" t="n">
        <f aca="false">+SUMIF('MONTHLY CURVES'!$A$6:$A$329,$A13,'MONTHLY CURVES'!I$6:I$329)/SUMIF('MONTHLY CURVES'!$A$6:$A$329,$A13,'MONTHLY CURVES'!$B$6:$B$329)</f>
        <v>0.576666666666667</v>
      </c>
      <c r="H13" s="63" t="n">
        <f aca="false">+SUMIF('MONTHLY CURVES'!$A$6:$A$329,$A13,'MONTHLY CURVES'!J$6:J$329)/SUMIF('MONTHLY CURVES'!$A$6:$A$329,$A13,'MONTHLY CURVES'!$B$6:$B$329)</f>
        <v>0.81125</v>
      </c>
      <c r="I13" s="63" t="n">
        <f aca="false">+SUMIF('MONTHLY CURVES'!$A$6:$A$329,$A13,'MONTHLY CURVES'!K$6:K$329)/SUMIF('MONTHLY CURVES'!$A$6:$A$329,$A13,'MONTHLY CURVES'!$B$6:$B$329)</f>
        <v>0.7475</v>
      </c>
      <c r="J13" s="63" t="n">
        <f aca="false">+SUMIF('MONTHLY CURVES'!$A$6:$A$329,$A13,'MONTHLY CURVES'!L$6:L$329)/SUMIF('MONTHLY CURVES'!$A$6:$A$329,$A13,'MONTHLY CURVES'!$B$6:$B$329)</f>
        <v>0.213125</v>
      </c>
      <c r="K13" s="63" t="n">
        <f aca="false">+SUMIF('MONTHLY CURVES'!$A$6:$A$329,$A13,'MONTHLY CURVES'!M$6:M$329)/SUMIF('MONTHLY CURVES'!$A$6:$A$329,$A13,'MONTHLY CURVES'!$B$6:$B$329)</f>
        <v>0.475</v>
      </c>
      <c r="O13" s="354" t="n">
        <f aca="false">+I13</f>
        <v>0.7475</v>
      </c>
      <c r="P13" s="354" t="n">
        <v>-0.18</v>
      </c>
      <c r="Q13" s="354" t="n">
        <f aca="false">-0.02*(D13+O13)</f>
        <v>-0.0971366666666667</v>
      </c>
      <c r="R13" s="354" t="n">
        <f aca="false">+O13+P13+Q13</f>
        <v>0.470363333333333</v>
      </c>
      <c r="S13" s="354" t="n">
        <v>-0.034</v>
      </c>
      <c r="T13" s="354" t="n">
        <f aca="false">+S13+R13</f>
        <v>0.436363333333333</v>
      </c>
      <c r="U13" s="354" t="n">
        <f aca="false">-$D13+$D13*0.94</f>
        <v>-0.24656</v>
      </c>
      <c r="V13" s="354" t="n">
        <f aca="false">-$D13+$D13*0.93</f>
        <v>-0.287653333333333</v>
      </c>
      <c r="X13" s="354" t="n">
        <f aca="false">+U13-T13</f>
        <v>-0.682923333333334</v>
      </c>
      <c r="Y13" s="354" t="n">
        <f aca="false">+V13-T13</f>
        <v>-0.724016666666667</v>
      </c>
    </row>
    <row r="14" customFormat="false" ht="12.75" hidden="false" customHeight="false" outlineLevel="0" collapsed="false">
      <c r="A14" s="5" t="n">
        <v>2009</v>
      </c>
      <c r="B14" s="353" t="n">
        <f aca="false">+SUMIF('MONTHLY CURVES'!$A$6:$A$329,$A14,'MONTHLY CURVES'!$D$6:$D$329)/SUMIF('MONTHLY CURVES'!$A$6:$A$329,$A14,'MONTHLY CURVES'!$B$6:$B$329)</f>
        <v>0.050649558616229</v>
      </c>
      <c r="C14" s="353" t="n">
        <f aca="false">+SUMIF('MONTHLY CURVES'!$A$6:$A$329,$A14,'MONTHLY CURVES'!$E$6:$E$329)/SUMIF('MONTHLY CURVES'!$A$6:$A$329,$A14,'MONTHLY CURVES'!$B$6:$B$329)</f>
        <v>1</v>
      </c>
      <c r="D14" s="63" t="n">
        <f aca="false">+SUMIF('MONTHLY CURVES'!$A$6:$A$329,$A14,'MONTHLY CURVES'!F$6:F$329)/SUMIF('MONTHLY CURVES'!$A$6:$A$329,$A14,'MONTHLY CURVES'!$B$6:$B$329)</f>
        <v>4.21933333333333</v>
      </c>
      <c r="E14" s="50" t="n">
        <f aca="false">+SUMIF('MONTHLY CURVES'!$A$6:$A$329,$A14,'MONTHLY CURVES'!G$6:G$329)/SUMIF('MONTHLY CURVES'!$A$6:$A$329,$A14,'MONTHLY CURVES'!$B$6:$B$329)</f>
        <v>0.200416666666667</v>
      </c>
      <c r="F14" s="63" t="n">
        <f aca="false">+SUMIF('MONTHLY CURVES'!$A$6:$A$329,$A14,'MONTHLY CURVES'!H$6:H$329)/SUMIF('MONTHLY CURVES'!$A$6:$A$329,$A14,'MONTHLY CURVES'!$B$6:$B$329)</f>
        <v>-0.0765833333333333</v>
      </c>
      <c r="G14" s="63" t="n">
        <f aca="false">+SUMIF('MONTHLY CURVES'!$A$6:$A$329,$A14,'MONTHLY CURVES'!I$6:I$329)/SUMIF('MONTHLY CURVES'!$A$6:$A$329,$A14,'MONTHLY CURVES'!$B$6:$B$329)</f>
        <v>0.576666666666667</v>
      </c>
      <c r="H14" s="63" t="n">
        <f aca="false">+SUMIF('MONTHLY CURVES'!$A$6:$A$329,$A14,'MONTHLY CURVES'!J$6:J$329)/SUMIF('MONTHLY CURVES'!$A$6:$A$329,$A14,'MONTHLY CURVES'!$B$6:$B$329)</f>
        <v>0.81125</v>
      </c>
      <c r="I14" s="63" t="n">
        <f aca="false">+SUMIF('MONTHLY CURVES'!$A$6:$A$329,$A14,'MONTHLY CURVES'!K$6:K$329)/SUMIF('MONTHLY CURVES'!$A$6:$A$329,$A14,'MONTHLY CURVES'!$B$6:$B$329)</f>
        <v>0.7475</v>
      </c>
      <c r="J14" s="63" t="n">
        <f aca="false">+SUMIF('MONTHLY CURVES'!$A$6:$A$329,$A14,'MONTHLY CURVES'!L$6:L$329)/SUMIF('MONTHLY CURVES'!$A$6:$A$329,$A14,'MONTHLY CURVES'!$B$6:$B$329)</f>
        <v>0.213125</v>
      </c>
      <c r="K14" s="63" t="n">
        <f aca="false">+SUMIF('MONTHLY CURVES'!$A$6:$A$329,$A14,'MONTHLY CURVES'!M$6:M$329)/SUMIF('MONTHLY CURVES'!$A$6:$A$329,$A14,'MONTHLY CURVES'!$B$6:$B$329)</f>
        <v>0.475</v>
      </c>
      <c r="O14" s="354" t="n">
        <f aca="false">+I14</f>
        <v>0.7475</v>
      </c>
      <c r="P14" s="354" t="n">
        <v>-0.18</v>
      </c>
      <c r="Q14" s="354" t="n">
        <f aca="false">-0.02*(D14+O14)</f>
        <v>-0.0993366666666667</v>
      </c>
      <c r="R14" s="354" t="n">
        <f aca="false">+O14+P14+Q14</f>
        <v>0.468163333333333</v>
      </c>
      <c r="S14" s="354" t="n">
        <v>-0.034</v>
      </c>
      <c r="T14" s="354" t="n">
        <f aca="false">+S14+R14</f>
        <v>0.434163333333333</v>
      </c>
      <c r="U14" s="354" t="n">
        <f aca="false">-$D14+$D14*0.94</f>
        <v>-0.25316</v>
      </c>
      <c r="V14" s="354" t="n">
        <f aca="false">-$D14+$D14*0.93</f>
        <v>-0.295353333333333</v>
      </c>
      <c r="X14" s="354" t="n">
        <f aca="false">+U14-T14</f>
        <v>-0.687323333333334</v>
      </c>
      <c r="Y14" s="354" t="n">
        <f aca="false">+V14-T14</f>
        <v>-0.729516666666667</v>
      </c>
    </row>
    <row r="15" customFormat="false" ht="12.75" hidden="false" customHeight="false" outlineLevel="0" collapsed="false">
      <c r="A15" s="5" t="n">
        <v>2010</v>
      </c>
      <c r="B15" s="353" t="n">
        <f aca="false">+SUMIF('MONTHLY CURVES'!$A$6:$A$329,$A15,'MONTHLY CURVES'!$D$6:$D$329)/SUMIF('MONTHLY CURVES'!$A$6:$A$329,$A15,'MONTHLY CURVES'!$B$6:$B$329)</f>
        <v>0.0519425031489595</v>
      </c>
      <c r="C15" s="353" t="n">
        <f aca="false">+SUMIF('MONTHLY CURVES'!$A$6:$A$329,$A15,'MONTHLY CURVES'!$E$6:$E$329)/SUMIF('MONTHLY CURVES'!$A$6:$A$329,$A15,'MONTHLY CURVES'!$B$6:$B$329)</f>
        <v>1</v>
      </c>
      <c r="D15" s="63" t="n">
        <f aca="false">+SUMIF('MONTHLY CURVES'!$A$6:$A$329,$A15,'MONTHLY CURVES'!F$6:F$329)/SUMIF('MONTHLY CURVES'!$A$6:$A$329,$A15,'MONTHLY CURVES'!$B$6:$B$329)</f>
        <v>4.33183333333333</v>
      </c>
      <c r="E15" s="50" t="n">
        <f aca="false">+SUMIF('MONTHLY CURVES'!$A$6:$A$329,$A15,'MONTHLY CURVES'!G$6:G$329)/SUMIF('MONTHLY CURVES'!$A$6:$A$329,$A15,'MONTHLY CURVES'!$B$6:$B$329)</f>
        <v>0.186458333333333</v>
      </c>
      <c r="F15" s="63" t="n">
        <f aca="false">+SUMIF('MONTHLY CURVES'!$A$6:$A$329,$A15,'MONTHLY CURVES'!H$6:H$329)/SUMIF('MONTHLY CURVES'!$A$6:$A$329,$A15,'MONTHLY CURVES'!$B$6:$B$329)</f>
        <v>-0.0735833333333333</v>
      </c>
      <c r="G15" s="63" t="n">
        <f aca="false">+SUMIF('MONTHLY CURVES'!$A$6:$A$329,$A15,'MONTHLY CURVES'!I$6:I$329)/SUMIF('MONTHLY CURVES'!$A$6:$A$329,$A15,'MONTHLY CURVES'!$B$6:$B$329)</f>
        <v>0.576666666666667</v>
      </c>
      <c r="H15" s="63" t="n">
        <f aca="false">+SUMIF('MONTHLY CURVES'!$A$6:$A$329,$A15,'MONTHLY CURVES'!J$6:J$329)/SUMIF('MONTHLY CURVES'!$A$6:$A$329,$A15,'MONTHLY CURVES'!$B$6:$B$329)</f>
        <v>0.81125</v>
      </c>
      <c r="I15" s="63" t="n">
        <f aca="false">+SUMIF('MONTHLY CURVES'!$A$6:$A$329,$A15,'MONTHLY CURVES'!K$6:K$329)/SUMIF('MONTHLY CURVES'!$A$6:$A$329,$A15,'MONTHLY CURVES'!$B$6:$B$329)</f>
        <v>0.7475</v>
      </c>
      <c r="J15" s="63" t="n">
        <f aca="false">+SUMIF('MONTHLY CURVES'!$A$6:$A$329,$A15,'MONTHLY CURVES'!L$6:L$329)/SUMIF('MONTHLY CURVES'!$A$6:$A$329,$A15,'MONTHLY CURVES'!$B$6:$B$329)</f>
        <v>0.213125</v>
      </c>
      <c r="K15" s="63" t="n">
        <f aca="false">+SUMIF('MONTHLY CURVES'!$A$6:$A$329,$A15,'MONTHLY CURVES'!M$6:M$329)/SUMIF('MONTHLY CURVES'!$A$6:$A$329,$A15,'MONTHLY CURVES'!$B$6:$B$329)</f>
        <v>0.475</v>
      </c>
      <c r="O15" s="354" t="n">
        <f aca="false">+I15</f>
        <v>0.7475</v>
      </c>
      <c r="P15" s="354" t="n">
        <v>-0.18</v>
      </c>
      <c r="Q15" s="354" t="n">
        <f aca="false">-0.02*(D15+O15)</f>
        <v>-0.101586666666667</v>
      </c>
      <c r="R15" s="354" t="n">
        <f aca="false">+O15+P15+Q15</f>
        <v>0.465913333333333</v>
      </c>
      <c r="S15" s="354" t="n">
        <v>-0.034</v>
      </c>
      <c r="T15" s="354" t="n">
        <f aca="false">+S15+R15</f>
        <v>0.431913333333334</v>
      </c>
      <c r="U15" s="354" t="n">
        <f aca="false">-$D15+$D15*0.94</f>
        <v>-0.259910000000001</v>
      </c>
      <c r="V15" s="354" t="n">
        <f aca="false">-$D15+$D15*0.93</f>
        <v>-0.303228333333333</v>
      </c>
      <c r="X15" s="354" t="n">
        <f aca="false">+U15-T15</f>
        <v>-0.691823333333334</v>
      </c>
      <c r="Y15" s="354" t="n">
        <f aca="false">+V15-T15</f>
        <v>-0.735141666666667</v>
      </c>
    </row>
    <row r="16" customFormat="false" ht="12.75" hidden="false" customHeight="false" outlineLevel="0" collapsed="false">
      <c r="A16" s="5" t="n">
        <v>2011</v>
      </c>
      <c r="B16" s="353" t="n">
        <f aca="false">+SUMIF('MONTHLY CURVES'!$A$6:$A$329,$A16,'MONTHLY CURVES'!$D$6:$D$329)/SUMIF('MONTHLY CURVES'!$A$6:$A$329,$A16,'MONTHLY CURVES'!$B$6:$B$329)</f>
        <v>0.0532309536038794</v>
      </c>
      <c r="C16" s="353" t="n">
        <f aca="false">+SUMIF('MONTHLY CURVES'!$A$6:$A$329,$A16,'MONTHLY CURVES'!$E$6:$E$329)/SUMIF('MONTHLY CURVES'!$A$6:$A$329,$A16,'MONTHLY CURVES'!$B$6:$B$329)</f>
        <v>1</v>
      </c>
      <c r="D16" s="63" t="n">
        <f aca="false">+SUMIF('MONTHLY CURVES'!$A$6:$A$329,$A16,'MONTHLY CURVES'!F$6:F$329)/SUMIF('MONTHLY CURVES'!$A$6:$A$329,$A16,'MONTHLY CURVES'!$B$6:$B$329)</f>
        <v>4.44683333333333</v>
      </c>
      <c r="E16" s="50" t="n">
        <f aca="false">+SUMIF('MONTHLY CURVES'!$A$6:$A$329,$A16,'MONTHLY CURVES'!G$6:G$329)/SUMIF('MONTHLY CURVES'!$A$6:$A$329,$A16,'MONTHLY CURVES'!$B$6:$B$329)</f>
        <v>0.180833333333333</v>
      </c>
      <c r="F16" s="63" t="n">
        <f aca="false">+SUMIF('MONTHLY CURVES'!$A$6:$A$329,$A16,'MONTHLY CURVES'!H$6:H$329)/SUMIF('MONTHLY CURVES'!$A$6:$A$329,$A16,'MONTHLY CURVES'!$B$6:$B$329)</f>
        <v>-0.0705833333333333</v>
      </c>
      <c r="G16" s="63" t="n">
        <f aca="false">+SUMIF('MONTHLY CURVES'!$A$6:$A$329,$A16,'MONTHLY CURVES'!I$6:I$329)/SUMIF('MONTHLY CURVES'!$A$6:$A$329,$A16,'MONTHLY CURVES'!$B$6:$B$329)</f>
        <v>0.576666666666667</v>
      </c>
      <c r="H16" s="63" t="n">
        <f aca="false">+SUMIF('MONTHLY CURVES'!$A$6:$A$329,$A16,'MONTHLY CURVES'!J$6:J$329)/SUMIF('MONTHLY CURVES'!$A$6:$A$329,$A16,'MONTHLY CURVES'!$B$6:$B$329)</f>
        <v>0.81125</v>
      </c>
      <c r="I16" s="63" t="n">
        <f aca="false">+SUMIF('MONTHLY CURVES'!$A$6:$A$329,$A16,'MONTHLY CURVES'!K$6:K$329)/SUMIF('MONTHLY CURVES'!$A$6:$A$329,$A16,'MONTHLY CURVES'!$B$6:$B$329)</f>
        <v>0.7475</v>
      </c>
      <c r="J16" s="63" t="n">
        <f aca="false">+SUMIF('MONTHLY CURVES'!$A$6:$A$329,$A16,'MONTHLY CURVES'!L$6:L$329)/SUMIF('MONTHLY CURVES'!$A$6:$A$329,$A16,'MONTHLY CURVES'!$B$6:$B$329)</f>
        <v>0.213125</v>
      </c>
      <c r="K16" s="63" t="n">
        <f aca="false">+SUMIF('MONTHLY CURVES'!$A$6:$A$329,$A16,'MONTHLY CURVES'!M$6:M$329)/SUMIF('MONTHLY CURVES'!$A$6:$A$329,$A16,'MONTHLY CURVES'!$B$6:$B$329)</f>
        <v>0.47625</v>
      </c>
      <c r="O16" s="354" t="n">
        <f aca="false">+I16</f>
        <v>0.7475</v>
      </c>
      <c r="P16" s="354" t="n">
        <v>-0.18</v>
      </c>
      <c r="Q16" s="354" t="n">
        <f aca="false">-0.02*(D16+O16)</f>
        <v>-0.103886666666667</v>
      </c>
      <c r="R16" s="354" t="n">
        <f aca="false">+O16+P16+Q16</f>
        <v>0.463613333333333</v>
      </c>
      <c r="S16" s="354" t="n">
        <v>-0.034</v>
      </c>
      <c r="T16" s="354" t="n">
        <f aca="false">+S16+R16</f>
        <v>0.429613333333333</v>
      </c>
      <c r="U16" s="354" t="n">
        <f aca="false">-$D16+$D16*0.94</f>
        <v>-0.26681</v>
      </c>
      <c r="V16" s="354" t="n">
        <f aca="false">-$D16+$D16*0.93</f>
        <v>-0.311278333333333</v>
      </c>
      <c r="X16" s="354" t="n">
        <f aca="false">+U16-T16</f>
        <v>-0.696423333333334</v>
      </c>
      <c r="Y16" s="354" t="n">
        <f aca="false">+V16-T16</f>
        <v>-0.740891666666667</v>
      </c>
    </row>
    <row r="17" customFormat="false" ht="12.75" hidden="false" customHeight="false" outlineLevel="0" collapsed="false">
      <c r="A17" s="5" t="n">
        <v>2012</v>
      </c>
      <c r="B17" s="353" t="n">
        <f aca="false">+SUMIF('MONTHLY CURVES'!$A$6:$A$329,$A17,'MONTHLY CURVES'!$D$6:$D$329)/SUMIF('MONTHLY CURVES'!$A$6:$A$329,$A17,'MONTHLY CURVES'!$B$6:$B$329)</f>
        <v>0.0541448070845813</v>
      </c>
      <c r="C17" s="353" t="n">
        <f aca="false">+SUMIF('MONTHLY CURVES'!$A$6:$A$329,$A17,'MONTHLY CURVES'!$E$6:$E$329)/SUMIF('MONTHLY CURVES'!$A$6:$A$329,$A17,'MONTHLY CURVES'!$B$6:$B$329)</f>
        <v>1</v>
      </c>
      <c r="D17" s="63" t="n">
        <f aca="false">+SUMIF('MONTHLY CURVES'!$A$6:$A$329,$A17,'MONTHLY CURVES'!F$6:F$329)/SUMIF('MONTHLY CURVES'!$A$6:$A$329,$A17,'MONTHLY CURVES'!$B$6:$B$329)</f>
        <v>4.56433333333333</v>
      </c>
      <c r="E17" s="50" t="n">
        <f aca="false">+SUMIF('MONTHLY CURVES'!$A$6:$A$329,$A17,'MONTHLY CURVES'!G$6:G$329)/SUMIF('MONTHLY CURVES'!$A$6:$A$329,$A17,'MONTHLY CURVES'!$B$6:$B$329)</f>
        <v>0.17125</v>
      </c>
      <c r="F17" s="63" t="n">
        <f aca="false">+SUMIF('MONTHLY CURVES'!$A$6:$A$329,$A17,'MONTHLY CURVES'!H$6:H$329)/SUMIF('MONTHLY CURVES'!$A$6:$A$329,$A17,'MONTHLY CURVES'!$B$6:$B$329)</f>
        <v>-0.0675833333333333</v>
      </c>
      <c r="G17" s="63" t="n">
        <f aca="false">+SUMIF('MONTHLY CURVES'!$A$6:$A$329,$A17,'MONTHLY CURVES'!I$6:I$329)/SUMIF('MONTHLY CURVES'!$A$6:$A$329,$A17,'MONTHLY CURVES'!$B$6:$B$329)</f>
        <v>0.576666666666667</v>
      </c>
      <c r="H17" s="63" t="n">
        <f aca="false">+SUMIF('MONTHLY CURVES'!$A$6:$A$329,$A17,'MONTHLY CURVES'!J$6:J$329)/SUMIF('MONTHLY CURVES'!$A$6:$A$329,$A17,'MONTHLY CURVES'!$B$6:$B$329)</f>
        <v>0.81125</v>
      </c>
      <c r="I17" s="63" t="n">
        <f aca="false">+SUMIF('MONTHLY CURVES'!$A$6:$A$329,$A17,'MONTHLY CURVES'!K$6:K$329)/SUMIF('MONTHLY CURVES'!$A$6:$A$329,$A17,'MONTHLY CURVES'!$B$6:$B$329)</f>
        <v>0.722083333333333</v>
      </c>
      <c r="J17" s="63" t="n">
        <f aca="false">+SUMIF('MONTHLY CURVES'!$A$6:$A$329,$A17,'MONTHLY CURVES'!L$6:L$329)/SUMIF('MONTHLY CURVES'!$A$6:$A$329,$A17,'MONTHLY CURVES'!$B$6:$B$329)</f>
        <v>0.213125</v>
      </c>
      <c r="K17" s="63" t="n">
        <f aca="false">+SUMIF('MONTHLY CURVES'!$A$6:$A$329,$A17,'MONTHLY CURVES'!M$6:M$329)/SUMIF('MONTHLY CURVES'!$A$6:$A$329,$A17,'MONTHLY CURVES'!$B$6:$B$329)</f>
        <v>0.47625</v>
      </c>
      <c r="O17" s="354" t="n">
        <f aca="false">+I17</f>
        <v>0.722083333333333</v>
      </c>
      <c r="P17" s="354" t="n">
        <v>-0.18</v>
      </c>
      <c r="Q17" s="354" t="n">
        <f aca="false">-0.02*(D17+O17)</f>
        <v>-0.105728333333333</v>
      </c>
      <c r="R17" s="354" t="n">
        <f aca="false">+O17+P17+Q17</f>
        <v>0.436355</v>
      </c>
      <c r="S17" s="354" t="n">
        <v>-0.034</v>
      </c>
      <c r="T17" s="354" t="n">
        <f aca="false">+S17+R17</f>
        <v>0.402355</v>
      </c>
      <c r="U17" s="354" t="n">
        <f aca="false">-$D17+$D17*0.94</f>
        <v>-0.27386</v>
      </c>
      <c r="V17" s="354" t="n">
        <f aca="false">-$D17+$D17*0.93</f>
        <v>-0.319503333333334</v>
      </c>
      <c r="X17" s="354" t="n">
        <f aca="false">+U17-T17</f>
        <v>-0.676215</v>
      </c>
      <c r="Y17" s="354" t="n">
        <f aca="false">+V17-T17</f>
        <v>-0.721858333333334</v>
      </c>
    </row>
    <row r="18" customFormat="false" ht="12.75" hidden="false" customHeight="false" outlineLevel="0" collapsed="false">
      <c r="A18" s="5" t="n">
        <v>2013</v>
      </c>
      <c r="B18" s="353" t="n">
        <f aca="false">+SUMIF('MONTHLY CURVES'!$A$6:$A$329,$A18,'MONTHLY CURVES'!$D$6:$D$329)/SUMIF('MONTHLY CURVES'!$A$6:$A$329,$A18,'MONTHLY CURVES'!$B$6:$B$329)</f>
        <v>0.0548228590971648</v>
      </c>
      <c r="C18" s="353" t="n">
        <f aca="false">+SUMIF('MONTHLY CURVES'!$A$6:$A$329,$A18,'MONTHLY CURVES'!$E$6:$E$329)/SUMIF('MONTHLY CURVES'!$A$6:$A$329,$A18,'MONTHLY CURVES'!$B$6:$B$329)</f>
        <v>1</v>
      </c>
      <c r="D18" s="63" t="n">
        <f aca="false">+SUMIF('MONTHLY CURVES'!$A$6:$A$329,$A18,'MONTHLY CURVES'!F$6:F$329)/SUMIF('MONTHLY CURVES'!$A$6:$A$329,$A18,'MONTHLY CURVES'!$B$6:$B$329)</f>
        <v>4.68183333333333</v>
      </c>
      <c r="E18" s="50" t="n">
        <f aca="false">+SUMIF('MONTHLY CURVES'!$A$6:$A$329,$A18,'MONTHLY CURVES'!G$6:G$329)/SUMIF('MONTHLY CURVES'!$A$6:$A$329,$A18,'MONTHLY CURVES'!$B$6:$B$329)</f>
        <v>0.17</v>
      </c>
      <c r="F18" s="63" t="n">
        <f aca="false">+SUMIF('MONTHLY CURVES'!$A$6:$A$329,$A18,'MONTHLY CURVES'!H$6:H$329)/SUMIF('MONTHLY CURVES'!$A$6:$A$329,$A18,'MONTHLY CURVES'!$B$6:$B$329)</f>
        <v>-0.0645833333333333</v>
      </c>
      <c r="G18" s="63" t="n">
        <f aca="false">+SUMIF('MONTHLY CURVES'!$A$6:$A$329,$A18,'MONTHLY CURVES'!I$6:I$329)/SUMIF('MONTHLY CURVES'!$A$6:$A$329,$A18,'MONTHLY CURVES'!$B$6:$B$329)</f>
        <v>0.576666666666667</v>
      </c>
      <c r="H18" s="63" t="n">
        <f aca="false">+SUMIF('MONTHLY CURVES'!$A$6:$A$329,$A18,'MONTHLY CURVES'!J$6:J$329)/SUMIF('MONTHLY CURVES'!$A$6:$A$329,$A18,'MONTHLY CURVES'!$B$6:$B$329)</f>
        <v>0.81125</v>
      </c>
      <c r="I18" s="63" t="n">
        <f aca="false">+SUMIF('MONTHLY CURVES'!$A$6:$A$329,$A18,'MONTHLY CURVES'!K$6:K$329)/SUMIF('MONTHLY CURVES'!$A$6:$A$329,$A18,'MONTHLY CURVES'!$B$6:$B$329)</f>
        <v>0.696666666666667</v>
      </c>
      <c r="J18" s="63" t="n">
        <f aca="false">+SUMIF('MONTHLY CURVES'!$A$6:$A$329,$A18,'MONTHLY CURVES'!L$6:L$329)/SUMIF('MONTHLY CURVES'!$A$6:$A$329,$A18,'MONTHLY CURVES'!$B$6:$B$329)</f>
        <v>0.213125</v>
      </c>
      <c r="K18" s="63" t="n">
        <f aca="false">+SUMIF('MONTHLY CURVES'!$A$6:$A$329,$A18,'MONTHLY CURVES'!M$6:M$329)/SUMIF('MONTHLY CURVES'!$A$6:$A$329,$A18,'MONTHLY CURVES'!$B$6:$B$329)</f>
        <v>0.47625</v>
      </c>
      <c r="O18" s="354" t="n">
        <f aca="false">+I18</f>
        <v>0.696666666666667</v>
      </c>
      <c r="P18" s="354" t="n">
        <v>-0.18</v>
      </c>
      <c r="Q18" s="354" t="n">
        <f aca="false">-0.02*(D18+O18)</f>
        <v>-0.10757</v>
      </c>
      <c r="R18" s="354" t="n">
        <f aca="false">+O18+P18+Q18</f>
        <v>0.409096666666667</v>
      </c>
      <c r="S18" s="354" t="n">
        <v>-0.034</v>
      </c>
      <c r="T18" s="354" t="n">
        <f aca="false">+S18+R18</f>
        <v>0.375096666666667</v>
      </c>
      <c r="U18" s="354" t="n">
        <f aca="false">-$D18+$D18*0.94</f>
        <v>-0.28091</v>
      </c>
      <c r="V18" s="354" t="n">
        <f aca="false">-$D18+$D18*0.93</f>
        <v>-0.327728333333333</v>
      </c>
      <c r="X18" s="354" t="n">
        <f aca="false">+U18-T18</f>
        <v>-0.656006666666667</v>
      </c>
      <c r="Y18" s="354" t="n">
        <f aca="false">+V18-T18</f>
        <v>-0.702825</v>
      </c>
    </row>
    <row r="19" customFormat="false" ht="12.75" hidden="false" customHeight="false" outlineLevel="0" collapsed="false">
      <c r="A19" s="5" t="n">
        <v>2014</v>
      </c>
      <c r="B19" s="353" t="n">
        <f aca="false">+SUMIF('MONTHLY CURVES'!$A$6:$A$329,$A19,'MONTHLY CURVES'!$D$6:$D$329)/SUMIF('MONTHLY CURVES'!$A$6:$A$329,$A19,'MONTHLY CURVES'!$B$6:$B$329)</f>
        <v>0.0555006017913371</v>
      </c>
      <c r="C19" s="353" t="n">
        <f aca="false">+SUMIF('MONTHLY CURVES'!$A$6:$A$329,$A19,'MONTHLY CURVES'!$E$6:$E$329)/SUMIF('MONTHLY CURVES'!$A$6:$A$329,$A19,'MONTHLY CURVES'!$B$6:$B$329)</f>
        <v>1</v>
      </c>
      <c r="D19" s="63" t="n">
        <f aca="false">+SUMIF('MONTHLY CURVES'!$A$6:$A$329,$A19,'MONTHLY CURVES'!F$6:F$329)/SUMIF('MONTHLY CURVES'!$A$6:$A$329,$A19,'MONTHLY CURVES'!$B$6:$B$329)</f>
        <v>4.79933333333333</v>
      </c>
      <c r="E19" s="50" t="n">
        <f aca="false">+SUMIF('MONTHLY CURVES'!$A$6:$A$329,$A19,'MONTHLY CURVES'!G$6:G$329)/SUMIF('MONTHLY CURVES'!$A$6:$A$329,$A19,'MONTHLY CURVES'!$B$6:$B$329)</f>
        <v>0.17</v>
      </c>
      <c r="F19" s="63" t="n">
        <f aca="false">+SUMIF('MONTHLY CURVES'!$A$6:$A$329,$A19,'MONTHLY CURVES'!H$6:H$329)/SUMIF('MONTHLY CURVES'!$A$6:$A$329,$A19,'MONTHLY CURVES'!$B$6:$B$329)</f>
        <v>-0.0615833333333333</v>
      </c>
      <c r="G19" s="63" t="n">
        <f aca="false">+SUMIF('MONTHLY CURVES'!$A$6:$A$329,$A19,'MONTHLY CURVES'!I$6:I$329)/SUMIF('MONTHLY CURVES'!$A$6:$A$329,$A19,'MONTHLY CURVES'!$B$6:$B$329)</f>
        <v>0.576666666666667</v>
      </c>
      <c r="H19" s="63" t="n">
        <f aca="false">+SUMIF('MONTHLY CURVES'!$A$6:$A$329,$A19,'MONTHLY CURVES'!J$6:J$329)/SUMIF('MONTHLY CURVES'!$A$6:$A$329,$A19,'MONTHLY CURVES'!$B$6:$B$329)</f>
        <v>0.81125</v>
      </c>
      <c r="I19" s="63" t="n">
        <f aca="false">+SUMIF('MONTHLY CURVES'!$A$6:$A$329,$A19,'MONTHLY CURVES'!K$6:K$329)/SUMIF('MONTHLY CURVES'!$A$6:$A$329,$A19,'MONTHLY CURVES'!$B$6:$B$329)</f>
        <v>0.7475</v>
      </c>
      <c r="J19" s="63" t="n">
        <f aca="false">+SUMIF('MONTHLY CURVES'!$A$6:$A$329,$A19,'MONTHLY CURVES'!L$6:L$329)/SUMIF('MONTHLY CURVES'!$A$6:$A$329,$A19,'MONTHLY CURVES'!$B$6:$B$329)</f>
        <v>0.213125</v>
      </c>
      <c r="K19" s="63" t="n">
        <f aca="false">+SUMIF('MONTHLY CURVES'!$A$6:$A$329,$A19,'MONTHLY CURVES'!M$6:M$329)/SUMIF('MONTHLY CURVES'!$A$6:$A$329,$A19,'MONTHLY CURVES'!$B$6:$B$329)</f>
        <v>0.47625</v>
      </c>
      <c r="O19" s="354" t="n">
        <f aca="false">+I19</f>
        <v>0.7475</v>
      </c>
      <c r="P19" s="354" t="n">
        <v>-0.18</v>
      </c>
      <c r="Q19" s="354" t="n">
        <f aca="false">-0.02*(D19+O19)</f>
        <v>-0.110936666666667</v>
      </c>
      <c r="R19" s="354" t="n">
        <f aca="false">+O19+P19+Q19</f>
        <v>0.456563333333333</v>
      </c>
      <c r="S19" s="354" t="n">
        <v>-0.034</v>
      </c>
      <c r="T19" s="354" t="n">
        <f aca="false">+S19+R19</f>
        <v>0.422563333333333</v>
      </c>
      <c r="U19" s="354" t="n">
        <f aca="false">-$D19+$D19*0.94</f>
        <v>-0.28796</v>
      </c>
      <c r="V19" s="354" t="n">
        <f aca="false">-$D19+$D19*0.93</f>
        <v>-0.335953333333333</v>
      </c>
      <c r="X19" s="354" t="n">
        <f aca="false">+U19-T19</f>
        <v>-0.710523333333333</v>
      </c>
      <c r="Y19" s="354" t="n">
        <f aca="false">+V19-T19</f>
        <v>-0.758516666666667</v>
      </c>
    </row>
    <row r="20" customFormat="false" ht="12.75" hidden="false" customHeight="false" outlineLevel="0" collapsed="false">
      <c r="A20" s="5" t="n">
        <v>2015</v>
      </c>
      <c r="B20" s="353" t="n">
        <f aca="false">+SUMIF('MONTHLY CURVES'!$A$6:$A$329,$A20,'MONTHLY CURVES'!$D$6:$D$329)/SUMIF('MONTHLY CURVES'!$A$6:$A$329,$A20,'MONTHLY CURVES'!$B$6:$B$329)</f>
        <v>0.0561783446384637</v>
      </c>
      <c r="C20" s="353" t="n">
        <f aca="false">+SUMIF('MONTHLY CURVES'!$A$6:$A$329,$A20,'MONTHLY CURVES'!$E$6:$E$329)/SUMIF('MONTHLY CURVES'!$A$6:$A$329,$A20,'MONTHLY CURVES'!$B$6:$B$329)</f>
        <v>1</v>
      </c>
      <c r="D20" s="63" t="n">
        <f aca="false">+SUMIF('MONTHLY CURVES'!$A$6:$A$329,$A20,'MONTHLY CURVES'!F$6:F$329)/SUMIF('MONTHLY CURVES'!$A$6:$A$329,$A20,'MONTHLY CURVES'!$B$6:$B$329)</f>
        <v>4.91683333333333</v>
      </c>
      <c r="E20" s="50" t="n">
        <f aca="false">+SUMIF('MONTHLY CURVES'!$A$6:$A$329,$A20,'MONTHLY CURVES'!G$6:G$329)/SUMIF('MONTHLY CURVES'!$A$6:$A$329,$A20,'MONTHLY CURVES'!$B$6:$B$329)</f>
        <v>0.17</v>
      </c>
      <c r="F20" s="63" t="n">
        <f aca="false">+SUMIF('MONTHLY CURVES'!$A$6:$A$329,$A20,'MONTHLY CURVES'!H$6:H$329)/SUMIF('MONTHLY CURVES'!$A$6:$A$329,$A20,'MONTHLY CURVES'!$B$6:$B$329)</f>
        <v>-0.0597916666666667</v>
      </c>
      <c r="G20" s="63" t="n">
        <f aca="false">+SUMIF('MONTHLY CURVES'!$A$6:$A$329,$A20,'MONTHLY CURVES'!I$6:I$329)/SUMIF('MONTHLY CURVES'!$A$6:$A$329,$A20,'MONTHLY CURVES'!$B$6:$B$329)</f>
        <v>0.576666666666667</v>
      </c>
      <c r="H20" s="63" t="n">
        <f aca="false">+SUMIF('MONTHLY CURVES'!$A$6:$A$329,$A20,'MONTHLY CURVES'!J$6:J$329)/SUMIF('MONTHLY CURVES'!$A$6:$A$329,$A20,'MONTHLY CURVES'!$B$6:$B$329)</f>
        <v>0.81125</v>
      </c>
      <c r="I20" s="63" t="n">
        <f aca="false">+SUMIF('MONTHLY CURVES'!$A$6:$A$329,$A20,'MONTHLY CURVES'!K$6:K$329)/SUMIF('MONTHLY CURVES'!$A$6:$A$329,$A20,'MONTHLY CURVES'!$B$6:$B$329)</f>
        <v>0.7475</v>
      </c>
      <c r="J20" s="63" t="n">
        <f aca="false">+SUMIF('MONTHLY CURVES'!$A$6:$A$329,$A20,'MONTHLY CURVES'!L$6:L$329)/SUMIF('MONTHLY CURVES'!$A$6:$A$329,$A20,'MONTHLY CURVES'!$B$6:$B$329)</f>
        <v>0.213125</v>
      </c>
      <c r="K20" s="63" t="n">
        <f aca="false">+SUMIF('MONTHLY CURVES'!$A$6:$A$329,$A20,'MONTHLY CURVES'!M$6:M$329)/SUMIF('MONTHLY CURVES'!$A$6:$A$329,$A20,'MONTHLY CURVES'!$B$6:$B$329)</f>
        <v>0.47625</v>
      </c>
      <c r="O20" s="354" t="n">
        <f aca="false">+I20</f>
        <v>0.7475</v>
      </c>
      <c r="P20" s="354" t="n">
        <v>-0.18</v>
      </c>
      <c r="Q20" s="354" t="n">
        <f aca="false">-0.02*(D20+O20)</f>
        <v>-0.113286666666667</v>
      </c>
      <c r="R20" s="354" t="n">
        <f aca="false">+O20+P20+Q20</f>
        <v>0.454213333333333</v>
      </c>
      <c r="S20" s="354" t="n">
        <v>-0.034</v>
      </c>
      <c r="T20" s="354" t="n">
        <f aca="false">+S20+R20</f>
        <v>0.420213333333333</v>
      </c>
      <c r="U20" s="354" t="n">
        <f aca="false">-$D20+$D20*0.94</f>
        <v>-0.29501</v>
      </c>
      <c r="V20" s="354" t="n">
        <f aca="false">-$D20+$D20*0.93</f>
        <v>-0.344178333333333</v>
      </c>
      <c r="X20" s="354" t="n">
        <f aca="false">+U20-T20</f>
        <v>-0.715223333333334</v>
      </c>
      <c r="Y20" s="354" t="n">
        <f aca="false">+V20-T20</f>
        <v>-0.764391666666666</v>
      </c>
    </row>
    <row r="21" customFormat="false" ht="12.75" hidden="false" customHeight="false" outlineLevel="0" collapsed="false">
      <c r="A21" s="5" t="n">
        <v>2016</v>
      </c>
      <c r="B21" s="353" t="n">
        <f aca="false">+SUMIF('MONTHLY CURVES'!$A$6:$A$329,$A21,'MONTHLY CURVES'!$D$6:$D$329)/SUMIF('MONTHLY CURVES'!$A$6:$A$329,$A21,'MONTHLY CURVES'!$B$6:$B$329)</f>
        <v>0.0568576349971461</v>
      </c>
      <c r="C21" s="353" t="n">
        <f aca="false">+SUMIF('MONTHLY CURVES'!$A$6:$A$329,$A21,'MONTHLY CURVES'!$E$6:$E$329)/SUMIF('MONTHLY CURVES'!$A$6:$A$329,$A21,'MONTHLY CURVES'!$B$6:$B$329)</f>
        <v>1</v>
      </c>
      <c r="D21" s="63" t="n">
        <f aca="false">+SUMIF('MONTHLY CURVES'!$A$6:$A$329,$A21,'MONTHLY CURVES'!F$6:F$329)/SUMIF('MONTHLY CURVES'!$A$6:$A$329,$A21,'MONTHLY CURVES'!$B$6:$B$329)</f>
        <v>5.03433333333333</v>
      </c>
      <c r="E21" s="50" t="n">
        <f aca="false">+SUMIF('MONTHLY CURVES'!$A$6:$A$329,$A21,'MONTHLY CURVES'!G$6:G$329)/SUMIF('MONTHLY CURVES'!$A$6:$A$329,$A21,'MONTHLY CURVES'!$B$6:$B$329)</f>
        <v>0.17</v>
      </c>
      <c r="F21" s="63" t="n">
        <f aca="false">+SUMIF('MONTHLY CURVES'!$A$6:$A$329,$A21,'MONTHLY CURVES'!H$6:H$329)/SUMIF('MONTHLY CURVES'!$A$6:$A$329,$A21,'MONTHLY CURVES'!$B$6:$B$329)</f>
        <v>-0.065</v>
      </c>
      <c r="G21" s="63" t="n">
        <f aca="false">+SUMIF('MONTHLY CURVES'!$A$6:$A$329,$A21,'MONTHLY CURVES'!I$6:I$329)/SUMIF('MONTHLY CURVES'!$A$6:$A$329,$A21,'MONTHLY CURVES'!$B$6:$B$329)</f>
        <v>0.576666666666667</v>
      </c>
      <c r="H21" s="63" t="n">
        <f aca="false">+SUMIF('MONTHLY CURVES'!$A$6:$A$329,$A21,'MONTHLY CURVES'!J$6:J$329)/SUMIF('MONTHLY CURVES'!$A$6:$A$329,$A21,'MONTHLY CURVES'!$B$6:$B$329)</f>
        <v>0.81125</v>
      </c>
      <c r="I21" s="63" t="n">
        <f aca="false">+SUMIF('MONTHLY CURVES'!$A$6:$A$329,$A21,'MONTHLY CURVES'!K$6:K$329)/SUMIF('MONTHLY CURVES'!$A$6:$A$329,$A21,'MONTHLY CURVES'!$B$6:$B$329)</f>
        <v>0.7475</v>
      </c>
      <c r="J21" s="63" t="n">
        <f aca="false">+SUMIF('MONTHLY CURVES'!$A$6:$A$329,$A21,'MONTHLY CURVES'!L$6:L$329)/SUMIF('MONTHLY CURVES'!$A$6:$A$329,$A21,'MONTHLY CURVES'!$B$6:$B$329)</f>
        <v>0.213125</v>
      </c>
      <c r="K21" s="63" t="n">
        <f aca="false">+SUMIF('MONTHLY CURVES'!$A$6:$A$329,$A21,'MONTHLY CURVES'!M$6:M$329)/SUMIF('MONTHLY CURVES'!$A$6:$A$329,$A21,'MONTHLY CURVES'!$B$6:$B$329)</f>
        <v>0.47625</v>
      </c>
      <c r="O21" s="354" t="n">
        <f aca="false">+I21</f>
        <v>0.7475</v>
      </c>
      <c r="P21" s="354" t="n">
        <v>-0.18</v>
      </c>
      <c r="Q21" s="354" t="n">
        <f aca="false">-0.02*(D21+O21)</f>
        <v>-0.115636666666667</v>
      </c>
      <c r="R21" s="354" t="n">
        <f aca="false">+O21+P21+Q21</f>
        <v>0.451863333333333</v>
      </c>
      <c r="S21" s="354" t="n">
        <v>-0.034</v>
      </c>
      <c r="T21" s="354" t="n">
        <f aca="false">+S21+R21</f>
        <v>0.417863333333334</v>
      </c>
      <c r="U21" s="354" t="n">
        <f aca="false">-$D21+$D21*0.94</f>
        <v>-0.30206</v>
      </c>
      <c r="V21" s="354" t="n">
        <f aca="false">-$D21+$D21*0.93</f>
        <v>-0.352403333333333</v>
      </c>
      <c r="X21" s="354" t="n">
        <f aca="false">+U21-T21</f>
        <v>-0.719923333333334</v>
      </c>
      <c r="Y21" s="354" t="n">
        <f aca="false">+V21-T21</f>
        <v>-0.770266666666667</v>
      </c>
    </row>
    <row r="22" customFormat="false" ht="12.75" hidden="false" customHeight="false" outlineLevel="0" collapsed="false">
      <c r="A22" s="5" t="n">
        <v>2017</v>
      </c>
      <c r="B22" s="353" t="n">
        <f aca="false">+SUMIF('MONTHLY CURVES'!$A$6:$A$329,$A22,'MONTHLY CURVES'!$D$6:$D$329)/SUMIF('MONTHLY CURVES'!$A$6:$A$329,$A22,'MONTHLY CURVES'!$B$6:$B$329)</f>
        <v>0.0575356876221447</v>
      </c>
      <c r="C22" s="353" t="n">
        <f aca="false">+SUMIF('MONTHLY CURVES'!$A$6:$A$329,$A22,'MONTHLY CURVES'!$E$6:$E$329)/SUMIF('MONTHLY CURVES'!$A$6:$A$329,$A22,'MONTHLY CURVES'!$B$6:$B$329)</f>
        <v>1</v>
      </c>
      <c r="D22" s="63" t="n">
        <f aca="false">+SUMIF('MONTHLY CURVES'!$A$6:$A$329,$A22,'MONTHLY CURVES'!F$6:F$329)/SUMIF('MONTHLY CURVES'!$A$6:$A$329,$A22,'MONTHLY CURVES'!$B$6:$B$329)</f>
        <v>5.15183333333333</v>
      </c>
      <c r="E22" s="50" t="n">
        <f aca="false">+SUMIF('MONTHLY CURVES'!$A$6:$A$329,$A22,'MONTHLY CURVES'!G$6:G$329)/SUMIF('MONTHLY CURVES'!$A$6:$A$329,$A22,'MONTHLY CURVES'!$B$6:$B$329)</f>
        <v>0.17</v>
      </c>
      <c r="F22" s="63" t="n">
        <f aca="false">+SUMIF('MONTHLY CURVES'!$A$6:$A$329,$A22,'MONTHLY CURVES'!H$6:H$329)/SUMIF('MONTHLY CURVES'!$A$6:$A$329,$A22,'MONTHLY CURVES'!$B$6:$B$329)</f>
        <v>-0.065</v>
      </c>
      <c r="G22" s="63" t="n">
        <f aca="false">+SUMIF('MONTHLY CURVES'!$A$6:$A$329,$A22,'MONTHLY CURVES'!I$6:I$329)/SUMIF('MONTHLY CURVES'!$A$6:$A$329,$A22,'MONTHLY CURVES'!$B$6:$B$329)</f>
        <v>0.576666666666667</v>
      </c>
      <c r="H22" s="63" t="n">
        <f aca="false">+SUMIF('MONTHLY CURVES'!$A$6:$A$329,$A22,'MONTHLY CURVES'!J$6:J$329)/SUMIF('MONTHLY CURVES'!$A$6:$A$329,$A22,'MONTHLY CURVES'!$B$6:$B$329)</f>
        <v>0.81125</v>
      </c>
      <c r="I22" s="63" t="n">
        <f aca="false">+SUMIF('MONTHLY CURVES'!$A$6:$A$329,$A22,'MONTHLY CURVES'!K$6:K$329)/SUMIF('MONTHLY CURVES'!$A$6:$A$329,$A22,'MONTHLY CURVES'!$B$6:$B$329)</f>
        <v>0.7475</v>
      </c>
      <c r="J22" s="63" t="n">
        <f aca="false">+SUMIF('MONTHLY CURVES'!$A$6:$A$329,$A22,'MONTHLY CURVES'!L$6:L$329)/SUMIF('MONTHLY CURVES'!$A$6:$A$329,$A22,'MONTHLY CURVES'!$B$6:$B$329)</f>
        <v>0.213125</v>
      </c>
      <c r="K22" s="63" t="n">
        <f aca="false">+SUMIF('MONTHLY CURVES'!$A$6:$A$329,$A22,'MONTHLY CURVES'!M$6:M$329)/SUMIF('MONTHLY CURVES'!$A$6:$A$329,$A22,'MONTHLY CURVES'!$B$6:$B$329)</f>
        <v>0.47625</v>
      </c>
      <c r="O22" s="354" t="n">
        <f aca="false">+I22</f>
        <v>0.7475</v>
      </c>
      <c r="P22" s="354" t="n">
        <v>-0.18</v>
      </c>
      <c r="Q22" s="354" t="n">
        <f aca="false">-0.02*(D22+O22)</f>
        <v>-0.117986666666667</v>
      </c>
      <c r="R22" s="354" t="n">
        <f aca="false">+O22+P22+Q22</f>
        <v>0.449513333333333</v>
      </c>
      <c r="S22" s="354" t="n">
        <v>-0.034</v>
      </c>
      <c r="T22" s="354" t="n">
        <f aca="false">+S22+R22</f>
        <v>0.415513333333333</v>
      </c>
      <c r="U22" s="354" t="n">
        <f aca="false">-$D22+$D22*0.94</f>
        <v>-0.30911</v>
      </c>
      <c r="V22" s="354" t="n">
        <f aca="false">-$D22+$D22*0.93</f>
        <v>-0.360628333333333</v>
      </c>
      <c r="X22" s="354" t="n">
        <f aca="false">+U22-T22</f>
        <v>-0.724623333333334</v>
      </c>
      <c r="Y22" s="354" t="n">
        <f aca="false">+V22-T22</f>
        <v>-0.776141666666666</v>
      </c>
    </row>
    <row r="23" customFormat="false" ht="12.75" hidden="false" customHeight="false" outlineLevel="0" collapsed="false">
      <c r="A23" s="5" t="n">
        <v>2018</v>
      </c>
      <c r="B23" s="353" t="n">
        <f aca="false">+SUMIF('MONTHLY CURVES'!$A$6:$A$329,$A23,'MONTHLY CURVES'!$D$6:$D$329)/SUMIF('MONTHLY CURVES'!$A$6:$A$329,$A23,'MONTHLY CURVES'!$B$6:$B$329)</f>
        <v>0.0582134309282513</v>
      </c>
      <c r="C23" s="353" t="n">
        <f aca="false">+SUMIF('MONTHLY CURVES'!$A$6:$A$329,$A23,'MONTHLY CURVES'!$E$6:$E$329)/SUMIF('MONTHLY CURVES'!$A$6:$A$329,$A23,'MONTHLY CURVES'!$B$6:$B$329)</f>
        <v>1</v>
      </c>
      <c r="D23" s="63" t="n">
        <f aca="false">+SUMIF('MONTHLY CURVES'!$A$6:$A$329,$A23,'MONTHLY CURVES'!F$6:F$329)/SUMIF('MONTHLY CURVES'!$A$6:$A$329,$A23,'MONTHLY CURVES'!$B$6:$B$329)</f>
        <v>5.26933333333333</v>
      </c>
      <c r="E23" s="50" t="n">
        <f aca="false">+SUMIF('MONTHLY CURVES'!$A$6:$A$329,$A23,'MONTHLY CURVES'!G$6:G$329)/SUMIF('MONTHLY CURVES'!$A$6:$A$329,$A23,'MONTHLY CURVES'!$B$6:$B$329)</f>
        <v>0.17</v>
      </c>
      <c r="F23" s="63" t="n">
        <f aca="false">+SUMIF('MONTHLY CURVES'!$A$6:$A$329,$A23,'MONTHLY CURVES'!H$6:H$329)/SUMIF('MONTHLY CURVES'!$A$6:$A$329,$A23,'MONTHLY CURVES'!$B$6:$B$329)</f>
        <v>-0.065</v>
      </c>
      <c r="G23" s="63" t="n">
        <f aca="false">+SUMIF('MONTHLY CURVES'!$A$6:$A$329,$A23,'MONTHLY CURVES'!I$6:I$329)/SUMIF('MONTHLY CURVES'!$A$6:$A$329,$A23,'MONTHLY CURVES'!$B$6:$B$329)</f>
        <v>0.576666666666667</v>
      </c>
      <c r="H23" s="63" t="n">
        <f aca="false">+SUMIF('MONTHLY CURVES'!$A$6:$A$329,$A23,'MONTHLY CURVES'!J$6:J$329)/SUMIF('MONTHLY CURVES'!$A$6:$A$329,$A23,'MONTHLY CURVES'!$B$6:$B$329)</f>
        <v>0.81125</v>
      </c>
      <c r="I23" s="63" t="n">
        <f aca="false">+SUMIF('MONTHLY CURVES'!$A$6:$A$329,$A23,'MONTHLY CURVES'!K$6:K$329)/SUMIF('MONTHLY CURVES'!$A$6:$A$329,$A23,'MONTHLY CURVES'!$B$6:$B$329)</f>
        <v>0.7475</v>
      </c>
      <c r="J23" s="63" t="n">
        <f aca="false">+SUMIF('MONTHLY CURVES'!$A$6:$A$329,$A23,'MONTHLY CURVES'!L$6:L$329)/SUMIF('MONTHLY CURVES'!$A$6:$A$329,$A23,'MONTHLY CURVES'!$B$6:$B$329)</f>
        <v>0.213125</v>
      </c>
      <c r="K23" s="63" t="n">
        <f aca="false">+SUMIF('MONTHLY CURVES'!$A$6:$A$329,$A23,'MONTHLY CURVES'!M$6:M$329)/SUMIF('MONTHLY CURVES'!$A$6:$A$329,$A23,'MONTHLY CURVES'!$B$6:$B$329)</f>
        <v>0.47625</v>
      </c>
      <c r="O23" s="354" t="n">
        <f aca="false">+I23</f>
        <v>0.7475</v>
      </c>
      <c r="P23" s="354" t="n">
        <v>-0.18</v>
      </c>
      <c r="Q23" s="354" t="n">
        <f aca="false">-0.02*(D23+O23)</f>
        <v>-0.120336666666667</v>
      </c>
      <c r="R23" s="354" t="n">
        <f aca="false">+O23+P23+Q23</f>
        <v>0.447163333333333</v>
      </c>
      <c r="S23" s="354" t="n">
        <v>-0.034</v>
      </c>
      <c r="T23" s="354" t="n">
        <f aca="false">+S23+R23</f>
        <v>0.413163333333333</v>
      </c>
      <c r="U23" s="354" t="n">
        <f aca="false">-$D23+$D23*0.94</f>
        <v>-0.31616</v>
      </c>
      <c r="V23" s="354" t="n">
        <f aca="false">-$D23+$D23*0.93</f>
        <v>-0.368853333333333</v>
      </c>
      <c r="X23" s="354" t="n">
        <f aca="false">+U23-T23</f>
        <v>-0.729323333333333</v>
      </c>
      <c r="Y23" s="354" t="n">
        <f aca="false">+V23-T23</f>
        <v>-0.782016666666667</v>
      </c>
    </row>
    <row r="24" customFormat="false" ht="12.75" hidden="false" customHeight="false" outlineLevel="0" collapsed="false">
      <c r="A24" s="5" t="n">
        <v>2019</v>
      </c>
      <c r="B24" s="353" t="n">
        <f aca="false">+SUMIF('MONTHLY CURVES'!$A$6:$A$329,$A24,'MONTHLY CURVES'!$D$6:$D$329)/SUMIF('MONTHLY CURVES'!$A$6:$A$329,$A24,'MONTHLY CURVES'!$B$6:$B$329)</f>
        <v>0.0588911743871109</v>
      </c>
      <c r="C24" s="353" t="n">
        <f aca="false">+SUMIF('MONTHLY CURVES'!$A$6:$A$329,$A24,'MONTHLY CURVES'!$E$6:$E$329)/SUMIF('MONTHLY CURVES'!$A$6:$A$329,$A24,'MONTHLY CURVES'!$B$6:$B$329)</f>
        <v>1</v>
      </c>
      <c r="D24" s="63" t="n">
        <f aca="false">+SUMIF('MONTHLY CURVES'!$A$6:$A$329,$A24,'MONTHLY CURVES'!F$6:F$329)/SUMIF('MONTHLY CURVES'!$A$6:$A$329,$A24,'MONTHLY CURVES'!$B$6:$B$329)</f>
        <v>5.38683333333333</v>
      </c>
      <c r="E24" s="50" t="n">
        <f aca="false">+SUMIF('MONTHLY CURVES'!$A$6:$A$329,$A24,'MONTHLY CURVES'!G$6:G$329)/SUMIF('MONTHLY CURVES'!$A$6:$A$329,$A24,'MONTHLY CURVES'!$B$6:$B$329)</f>
        <v>0.17</v>
      </c>
      <c r="F24" s="63" t="n">
        <f aca="false">+SUMIF('MONTHLY CURVES'!$A$6:$A$329,$A24,'MONTHLY CURVES'!H$6:H$329)/SUMIF('MONTHLY CURVES'!$A$6:$A$329,$A24,'MONTHLY CURVES'!$B$6:$B$329)</f>
        <v>-0.065</v>
      </c>
      <c r="G24" s="63" t="n">
        <f aca="false">+SUMIF('MONTHLY CURVES'!$A$6:$A$329,$A24,'MONTHLY CURVES'!I$6:I$329)/SUMIF('MONTHLY CURVES'!$A$6:$A$329,$A24,'MONTHLY CURVES'!$B$6:$B$329)</f>
        <v>0.576666666666667</v>
      </c>
      <c r="H24" s="63" t="n">
        <f aca="false">+SUMIF('MONTHLY CURVES'!$A$6:$A$329,$A24,'MONTHLY CURVES'!J$6:J$329)/SUMIF('MONTHLY CURVES'!$A$6:$A$329,$A24,'MONTHLY CURVES'!$B$6:$B$329)</f>
        <v>0.81125</v>
      </c>
      <c r="I24" s="63" t="n">
        <f aca="false">+SUMIF('MONTHLY CURVES'!$A$6:$A$329,$A24,'MONTHLY CURVES'!K$6:K$329)/SUMIF('MONTHLY CURVES'!$A$6:$A$329,$A24,'MONTHLY CURVES'!$B$6:$B$329)</f>
        <v>0.7475</v>
      </c>
      <c r="J24" s="63" t="n">
        <f aca="false">+SUMIF('MONTHLY CURVES'!$A$6:$A$329,$A24,'MONTHLY CURVES'!L$6:L$329)/SUMIF('MONTHLY CURVES'!$A$6:$A$329,$A24,'MONTHLY CURVES'!$B$6:$B$329)</f>
        <v>0.213125</v>
      </c>
      <c r="K24" s="63" t="n">
        <f aca="false">+SUMIF('MONTHLY CURVES'!$A$6:$A$329,$A24,'MONTHLY CURVES'!M$6:M$329)/SUMIF('MONTHLY CURVES'!$A$6:$A$329,$A24,'MONTHLY CURVES'!$B$6:$B$329)</f>
        <v>0.47625</v>
      </c>
      <c r="O24" s="354" t="n">
        <f aca="false">+I24</f>
        <v>0.7475</v>
      </c>
      <c r="P24" s="354" t="n">
        <v>-0.18</v>
      </c>
      <c r="Q24" s="354" t="n">
        <f aca="false">-0.02*(D24+O24)</f>
        <v>-0.122686666666667</v>
      </c>
      <c r="R24" s="354" t="n">
        <f aca="false">+O24+P24+Q24</f>
        <v>0.444813333333333</v>
      </c>
      <c r="S24" s="354" t="n">
        <v>-0.034</v>
      </c>
      <c r="T24" s="354" t="n">
        <f aca="false">+S24+R24</f>
        <v>0.410813333333334</v>
      </c>
      <c r="U24" s="354" t="n">
        <f aca="false">-$D24+$D24*0.94</f>
        <v>-0.32321</v>
      </c>
      <c r="V24" s="354" t="n">
        <f aca="false">-$D24+$D24*0.93</f>
        <v>-0.377078333333333</v>
      </c>
      <c r="X24" s="354" t="n">
        <f aca="false">+U24-T24</f>
        <v>-0.734023333333334</v>
      </c>
      <c r="Y24" s="354" t="n">
        <f aca="false">+V24-T24</f>
        <v>-0.787891666666667</v>
      </c>
    </row>
    <row r="25" customFormat="false" ht="12.75" hidden="false" customHeight="false" outlineLevel="0" collapsed="false">
      <c r="A25" s="5" t="n">
        <v>2020</v>
      </c>
      <c r="B25" s="353" t="n">
        <f aca="false">+SUMIF('MONTHLY CURVES'!$A$6:$A$329,$A25,'MONTHLY CURVES'!$D$6:$D$329)/SUMIF('MONTHLY CURVES'!$A$6:$A$329,$A25,'MONTHLY CURVES'!$B$6:$B$329)</f>
        <v>0.0595704653587207</v>
      </c>
      <c r="C25" s="353" t="n">
        <f aca="false">+SUMIF('MONTHLY CURVES'!$A$6:$A$329,$A25,'MONTHLY CURVES'!$E$6:$E$329)/SUMIF('MONTHLY CURVES'!$A$6:$A$329,$A25,'MONTHLY CURVES'!$B$6:$B$329)</f>
        <v>1</v>
      </c>
      <c r="D25" s="63" t="n">
        <f aca="false">+SUMIF('MONTHLY CURVES'!$A$6:$A$329,$A25,'MONTHLY CURVES'!F$6:F$329)/SUMIF('MONTHLY CURVES'!$A$6:$A$329,$A25,'MONTHLY CURVES'!$B$6:$B$329)</f>
        <v>5.50433333333333</v>
      </c>
      <c r="E25" s="50" t="n">
        <f aca="false">+SUMIF('MONTHLY CURVES'!$A$6:$A$329,$A25,'MONTHLY CURVES'!G$6:G$329)/SUMIF('MONTHLY CURVES'!$A$6:$A$329,$A25,'MONTHLY CURVES'!$B$6:$B$329)</f>
        <v>0.17</v>
      </c>
      <c r="F25" s="63" t="n">
        <f aca="false">+SUMIF('MONTHLY CURVES'!$A$6:$A$329,$A25,'MONTHLY CURVES'!H$6:H$329)/SUMIF('MONTHLY CURVES'!$A$6:$A$329,$A25,'MONTHLY CURVES'!$B$6:$B$329)</f>
        <v>-0.065</v>
      </c>
      <c r="G25" s="63" t="n">
        <f aca="false">+SUMIF('MONTHLY CURVES'!$A$6:$A$329,$A25,'MONTHLY CURVES'!I$6:I$329)/SUMIF('MONTHLY CURVES'!$A$6:$A$329,$A25,'MONTHLY CURVES'!$B$6:$B$329)</f>
        <v>0.576666666666667</v>
      </c>
      <c r="H25" s="63" t="n">
        <f aca="false">+SUMIF('MONTHLY CURVES'!$A$6:$A$329,$A25,'MONTHLY CURVES'!J$6:J$329)/SUMIF('MONTHLY CURVES'!$A$6:$A$329,$A25,'MONTHLY CURVES'!$B$6:$B$329)</f>
        <v>0.81125</v>
      </c>
      <c r="I25" s="63" t="n">
        <f aca="false">+SUMIF('MONTHLY CURVES'!$A$6:$A$329,$A25,'MONTHLY CURVES'!K$6:K$329)/SUMIF('MONTHLY CURVES'!$A$6:$A$329,$A25,'MONTHLY CURVES'!$B$6:$B$329)</f>
        <v>0.7475</v>
      </c>
      <c r="J25" s="63" t="n">
        <f aca="false">+SUMIF('MONTHLY CURVES'!$A$6:$A$329,$A25,'MONTHLY CURVES'!L$6:L$329)/SUMIF('MONTHLY CURVES'!$A$6:$A$329,$A25,'MONTHLY CURVES'!$B$6:$B$329)</f>
        <v>0.213125</v>
      </c>
      <c r="K25" s="63" t="n">
        <f aca="false">+SUMIF('MONTHLY CURVES'!$A$6:$A$329,$A25,'MONTHLY CURVES'!M$6:M$329)/SUMIF('MONTHLY CURVES'!$A$6:$A$329,$A25,'MONTHLY CURVES'!$B$6:$B$329)</f>
        <v>0.47625</v>
      </c>
      <c r="O25" s="354" t="n">
        <f aca="false">+I25</f>
        <v>0.7475</v>
      </c>
      <c r="P25" s="354" t="n">
        <v>-0.18</v>
      </c>
      <c r="Q25" s="354" t="n">
        <f aca="false">-0.02*(D25+O25)</f>
        <v>-0.125036666666667</v>
      </c>
      <c r="R25" s="354" t="n">
        <f aca="false">+O25+P25+Q25</f>
        <v>0.442463333333333</v>
      </c>
      <c r="S25" s="354" t="n">
        <v>-0.034</v>
      </c>
      <c r="T25" s="354" t="n">
        <f aca="false">+S25+R25</f>
        <v>0.408463333333333</v>
      </c>
      <c r="U25" s="354" t="n">
        <f aca="false">-$D25+$D25*0.94</f>
        <v>-0.33026</v>
      </c>
      <c r="V25" s="354" t="n">
        <f aca="false">-$D25+$D25*0.93</f>
        <v>-0.385303333333333</v>
      </c>
      <c r="X25" s="354" t="n">
        <f aca="false">+U25-T25</f>
        <v>-0.738723333333333</v>
      </c>
      <c r="Y25" s="354" t="n">
        <f aca="false">+V25-T25</f>
        <v>-0.793766666666666</v>
      </c>
    </row>
    <row r="26" customFormat="false" ht="12.75" hidden="false" customHeight="false" outlineLevel="0" collapsed="false">
      <c r="A26" s="5" t="n">
        <v>2021</v>
      </c>
      <c r="B26" s="353" t="n">
        <f aca="false">+SUMIF('MONTHLY CURVES'!$A$6:$A$329,$A26,'MONTHLY CURVES'!$D$6:$D$329)/SUMIF('MONTHLY CURVES'!$A$6:$A$329,$A26,'MONTHLY CURVES'!$B$6:$B$329)</f>
        <v>0.0602435080369406</v>
      </c>
      <c r="C26" s="353" t="n">
        <f aca="false">+SUMIF('MONTHLY CURVES'!$A$6:$A$329,$A26,'MONTHLY CURVES'!$E$6:$E$329)/SUMIF('MONTHLY CURVES'!$A$6:$A$329,$A26,'MONTHLY CURVES'!$B$6:$B$329)</f>
        <v>1</v>
      </c>
      <c r="D26" s="63" t="n">
        <f aca="false">+SUMIF('MONTHLY CURVES'!$A$6:$A$329,$A26,'MONTHLY CURVES'!F$6:F$329)/SUMIF('MONTHLY CURVES'!$A$6:$A$329,$A26,'MONTHLY CURVES'!$B$6:$B$329)</f>
        <v>5.62183333333333</v>
      </c>
      <c r="E26" s="50" t="n">
        <f aca="false">+SUMIF('MONTHLY CURVES'!$A$6:$A$329,$A26,'MONTHLY CURVES'!G$6:G$329)/SUMIF('MONTHLY CURVES'!$A$6:$A$329,$A26,'MONTHLY CURVES'!$B$6:$B$329)</f>
        <v>0.17</v>
      </c>
      <c r="F26" s="63" t="n">
        <f aca="false">+SUMIF('MONTHLY CURVES'!$A$6:$A$329,$A26,'MONTHLY CURVES'!H$6:H$329)/SUMIF('MONTHLY CURVES'!$A$6:$A$329,$A26,'MONTHLY CURVES'!$B$6:$B$329)</f>
        <v>-0.065</v>
      </c>
      <c r="G26" s="63" t="n">
        <f aca="false">+SUMIF('MONTHLY CURVES'!$A$6:$A$329,$A26,'MONTHLY CURVES'!I$6:I$329)/SUMIF('MONTHLY CURVES'!$A$6:$A$329,$A26,'MONTHLY CURVES'!$B$6:$B$329)</f>
        <v>0.576666666666667</v>
      </c>
      <c r="H26" s="63" t="n">
        <f aca="false">+SUMIF('MONTHLY CURVES'!$A$6:$A$329,$A26,'MONTHLY CURVES'!J$6:J$329)/SUMIF('MONTHLY CURVES'!$A$6:$A$329,$A26,'MONTHLY CURVES'!$B$6:$B$329)</f>
        <v>0.81125</v>
      </c>
      <c r="I26" s="63" t="n">
        <f aca="false">+SUMIF('MONTHLY CURVES'!$A$6:$A$329,$A26,'MONTHLY CURVES'!K$6:K$329)/SUMIF('MONTHLY CURVES'!$A$6:$A$329,$A26,'MONTHLY CURVES'!$B$6:$B$329)</f>
        <v>0.7475</v>
      </c>
      <c r="J26" s="63" t="n">
        <f aca="false">+SUMIF('MONTHLY CURVES'!$A$6:$A$329,$A26,'MONTHLY CURVES'!L$6:L$329)/SUMIF('MONTHLY CURVES'!$A$6:$A$329,$A26,'MONTHLY CURVES'!$B$6:$B$329)</f>
        <v>0.213125</v>
      </c>
      <c r="K26" s="63" t="n">
        <f aca="false">+SUMIF('MONTHLY CURVES'!$A$6:$A$329,$A26,'MONTHLY CURVES'!M$6:M$329)/SUMIF('MONTHLY CURVES'!$A$6:$A$329,$A26,'MONTHLY CURVES'!$B$6:$B$329)</f>
        <v>0.47625</v>
      </c>
      <c r="O26" s="354" t="n">
        <f aca="false">+I26</f>
        <v>0.7475</v>
      </c>
      <c r="P26" s="354" t="n">
        <v>-0.18</v>
      </c>
      <c r="Q26" s="354" t="n">
        <f aca="false">-0.02*(D26+O26)</f>
        <v>-0.127386666666667</v>
      </c>
      <c r="R26" s="354" t="n">
        <f aca="false">+O26+P26+Q26</f>
        <v>0.440113333333333</v>
      </c>
      <c r="S26" s="354" t="n">
        <v>-0.034</v>
      </c>
      <c r="T26" s="354" t="n">
        <f aca="false">+S26+R26</f>
        <v>0.406113333333333</v>
      </c>
      <c r="U26" s="354" t="n">
        <f aca="false">-$D26+$D26*0.94</f>
        <v>-0.33731</v>
      </c>
      <c r="V26" s="354" t="n">
        <f aca="false">-$D26+$D26*0.93</f>
        <v>-0.393528333333333</v>
      </c>
      <c r="X26" s="354" t="n">
        <f aca="false">+U26-T26</f>
        <v>-0.743423333333334</v>
      </c>
      <c r="Y26" s="354" t="n">
        <f aca="false">+V26-T26</f>
        <v>-0.799641666666667</v>
      </c>
    </row>
    <row r="27" customFormat="false" ht="12.75" hidden="false" customHeight="false" outlineLevel="0" collapsed="false">
      <c r="A27" s="5" t="n">
        <v>2022</v>
      </c>
      <c r="B27" s="353" t="n">
        <f aca="false">+SUMIF('MONTHLY CURVES'!$A$6:$A$329,$A27,'MONTHLY CURVES'!$D$6:$D$329)/SUMIF('MONTHLY CURVES'!$A$6:$A$329,$A27,'MONTHLY CURVES'!$B$6:$B$329)</f>
        <v>0.0605412845773541</v>
      </c>
      <c r="C27" s="353" t="n">
        <f aca="false">+SUMIF('MONTHLY CURVES'!$A$6:$A$329,$A27,'MONTHLY CURVES'!$E$6:$E$329)/SUMIF('MONTHLY CURVES'!$A$6:$A$329,$A27,'MONTHLY CURVES'!$B$6:$B$329)</f>
        <v>1</v>
      </c>
      <c r="D27" s="63" t="n">
        <f aca="false">+SUMIF('MONTHLY CURVES'!$A$6:$A$329,$A27,'MONTHLY CURVES'!F$6:F$329)/SUMIF('MONTHLY CURVES'!$A$6:$A$329,$A27,'MONTHLY CURVES'!$B$6:$B$329)</f>
        <v>5.73933333333333</v>
      </c>
      <c r="E27" s="50" t="n">
        <f aca="false">+SUMIF('MONTHLY CURVES'!$A$6:$A$329,$A27,'MONTHLY CURVES'!G$6:G$329)/SUMIF('MONTHLY CURVES'!$A$6:$A$329,$A27,'MONTHLY CURVES'!$B$6:$B$329)</f>
        <v>0.17</v>
      </c>
      <c r="F27" s="63" t="n">
        <f aca="false">+SUMIF('MONTHLY CURVES'!$A$6:$A$329,$A27,'MONTHLY CURVES'!H$6:H$329)/SUMIF('MONTHLY CURVES'!$A$6:$A$329,$A27,'MONTHLY CURVES'!$B$6:$B$329)</f>
        <v>-0.065</v>
      </c>
      <c r="G27" s="63" t="n">
        <f aca="false">+SUMIF('MONTHLY CURVES'!$A$6:$A$329,$A27,'MONTHLY CURVES'!I$6:I$329)/SUMIF('MONTHLY CURVES'!$A$6:$A$329,$A27,'MONTHLY CURVES'!$B$6:$B$329)</f>
        <v>0.576666666666667</v>
      </c>
      <c r="H27" s="63" t="n">
        <f aca="false">+SUMIF('MONTHLY CURVES'!$A$6:$A$329,$A27,'MONTHLY CURVES'!J$6:J$329)/SUMIF('MONTHLY CURVES'!$A$6:$A$329,$A27,'MONTHLY CURVES'!$B$6:$B$329)</f>
        <v>0.81125</v>
      </c>
      <c r="I27" s="63" t="n">
        <f aca="false">+SUMIF('MONTHLY CURVES'!$A$6:$A$329,$A27,'MONTHLY CURVES'!K$6:K$329)/SUMIF('MONTHLY CURVES'!$A$6:$A$329,$A27,'MONTHLY CURVES'!$B$6:$B$329)</f>
        <v>0.7475</v>
      </c>
      <c r="J27" s="63" t="n">
        <f aca="false">+SUMIF('MONTHLY CURVES'!$A$6:$A$329,$A27,'MONTHLY CURVES'!L$6:L$329)/SUMIF('MONTHLY CURVES'!$A$6:$A$329,$A27,'MONTHLY CURVES'!$B$6:$B$329)</f>
        <v>0.213125</v>
      </c>
      <c r="K27" s="63" t="n">
        <f aca="false">+SUMIF('MONTHLY CURVES'!$A$6:$A$329,$A27,'MONTHLY CURVES'!M$6:M$329)/SUMIF('MONTHLY CURVES'!$A$6:$A$329,$A27,'MONTHLY CURVES'!$B$6:$B$329)</f>
        <v>0.47625</v>
      </c>
      <c r="O27" s="354" t="n">
        <f aca="false">+I27</f>
        <v>0.7475</v>
      </c>
      <c r="P27" s="354" t="n">
        <v>-0.18</v>
      </c>
      <c r="Q27" s="354" t="n">
        <f aca="false">-0.02*(D27+O27)</f>
        <v>-0.129736666666667</v>
      </c>
      <c r="R27" s="354" t="n">
        <f aca="false">+O27+P27+Q27</f>
        <v>0.437763333333333</v>
      </c>
      <c r="S27" s="354" t="n">
        <v>-0.034</v>
      </c>
      <c r="T27" s="354" t="n">
        <f aca="false">+S27+R27</f>
        <v>0.403763333333334</v>
      </c>
      <c r="U27" s="354" t="n">
        <f aca="false">-$D27+$D27*0.94</f>
        <v>-0.34436</v>
      </c>
      <c r="V27" s="354" t="n">
        <f aca="false">-$D27+$D27*0.93</f>
        <v>-0.401753333333333</v>
      </c>
      <c r="X27" s="354" t="n">
        <f aca="false">+U27-T27</f>
        <v>-0.748123333333334</v>
      </c>
      <c r="Y27" s="354" t="n">
        <f aca="false">+V27-T27</f>
        <v>-0.805516666666666</v>
      </c>
    </row>
    <row r="28" customFormat="false" ht="12.75" hidden="false" customHeight="false" outlineLevel="0" collapsed="false">
      <c r="A28" s="5" t="n">
        <v>2023</v>
      </c>
      <c r="B28" s="353" t="n">
        <f aca="false">+SUMIF('MONTHLY CURVES'!$A$6:$A$329,$A28,'MONTHLY CURVES'!$D$6:$D$329)/SUMIF('MONTHLY CURVES'!$A$6:$A$329,$A28,'MONTHLY CURVES'!$B$6:$B$329)</f>
        <v>0.0606094105453476</v>
      </c>
      <c r="C28" s="353" t="n">
        <f aca="false">+SUMIF('MONTHLY CURVES'!$A$6:$A$329,$A28,'MONTHLY CURVES'!$E$6:$E$329)/SUMIF('MONTHLY CURVES'!$A$6:$A$329,$A28,'MONTHLY CURVES'!$B$6:$B$329)</f>
        <v>1</v>
      </c>
      <c r="D28" s="63" t="n">
        <f aca="false">+SUMIF('MONTHLY CURVES'!$A$6:$A$329,$A28,'MONTHLY CURVES'!F$6:F$329)/SUMIF('MONTHLY CURVES'!$A$6:$A$329,$A28,'MONTHLY CURVES'!$B$6:$B$329)</f>
        <v>5.85683333333333</v>
      </c>
      <c r="E28" s="50" t="n">
        <f aca="false">+SUMIF('MONTHLY CURVES'!$A$6:$A$329,$A28,'MONTHLY CURVES'!G$6:G$329)/SUMIF('MONTHLY CURVES'!$A$6:$A$329,$A28,'MONTHLY CURVES'!$B$6:$B$329)</f>
        <v>0.17</v>
      </c>
      <c r="F28" s="63" t="n">
        <f aca="false">+SUMIF('MONTHLY CURVES'!$A$6:$A$329,$A28,'MONTHLY CURVES'!H$6:H$329)/SUMIF('MONTHLY CURVES'!$A$6:$A$329,$A28,'MONTHLY CURVES'!$B$6:$B$329)</f>
        <v>-0.065</v>
      </c>
      <c r="G28" s="63" t="n">
        <f aca="false">+SUMIF('MONTHLY CURVES'!$A$6:$A$329,$A28,'MONTHLY CURVES'!I$6:I$329)/SUMIF('MONTHLY CURVES'!$A$6:$A$329,$A28,'MONTHLY CURVES'!$B$6:$B$329)</f>
        <v>0.576666666666667</v>
      </c>
      <c r="H28" s="63" t="n">
        <f aca="false">+SUMIF('MONTHLY CURVES'!$A$6:$A$329,$A28,'MONTHLY CURVES'!J$6:J$329)/SUMIF('MONTHLY CURVES'!$A$6:$A$329,$A28,'MONTHLY CURVES'!$B$6:$B$329)</f>
        <v>0.81125</v>
      </c>
      <c r="I28" s="63" t="n">
        <f aca="false">+SUMIF('MONTHLY CURVES'!$A$6:$A$329,$A28,'MONTHLY CURVES'!K$6:K$329)/SUMIF('MONTHLY CURVES'!$A$6:$A$329,$A28,'MONTHLY CURVES'!$B$6:$B$329)</f>
        <v>0.7475</v>
      </c>
      <c r="J28" s="63" t="n">
        <f aca="false">+SUMIF('MONTHLY CURVES'!$A$6:$A$329,$A28,'MONTHLY CURVES'!L$6:L$329)/SUMIF('MONTHLY CURVES'!$A$6:$A$329,$A28,'MONTHLY CURVES'!$B$6:$B$329)</f>
        <v>0.213125</v>
      </c>
      <c r="K28" s="63" t="n">
        <f aca="false">+SUMIF('MONTHLY CURVES'!$A$6:$A$329,$A28,'MONTHLY CURVES'!M$6:M$329)/SUMIF('MONTHLY CURVES'!$A$6:$A$329,$A28,'MONTHLY CURVES'!$B$6:$B$329)</f>
        <v>0.0925</v>
      </c>
      <c r="O28" s="354" t="n">
        <f aca="false">+I28</f>
        <v>0.7475</v>
      </c>
      <c r="P28" s="354" t="n">
        <v>-0.18</v>
      </c>
      <c r="Q28" s="354" t="n">
        <f aca="false">-0.02*(D28+O28)</f>
        <v>-0.132086666666667</v>
      </c>
      <c r="R28" s="354" t="n">
        <f aca="false">+O28+P28+Q28</f>
        <v>0.435413333333333</v>
      </c>
      <c r="S28" s="354" t="n">
        <v>-0.034</v>
      </c>
      <c r="T28" s="354" t="n">
        <f aca="false">+S28+R28</f>
        <v>0.401413333333333</v>
      </c>
      <c r="U28" s="354" t="n">
        <f aca="false">-$D28+$D28*0.94</f>
        <v>-0.35141</v>
      </c>
      <c r="V28" s="354" t="n">
        <f aca="false">-$D28+$D28*0.93</f>
        <v>-0.409978333333333</v>
      </c>
      <c r="X28" s="354" t="n">
        <f aca="false">+U28-T28</f>
        <v>-0.752823333333334</v>
      </c>
      <c r="Y28" s="354" t="n">
        <f aca="false">+V28-T28</f>
        <v>-0.811391666666667</v>
      </c>
    </row>
    <row r="29" customFormat="false" ht="12.75" hidden="false" customHeight="false" outlineLevel="0" collapsed="false">
      <c r="A29" s="5" t="n">
        <v>2024</v>
      </c>
      <c r="B29" s="353" t="n">
        <f aca="false">+SUMIF('MONTHLY CURVES'!$A$6:$A$329,$A29,'MONTHLY CURVES'!$D$6:$D$329)/SUMIF('MONTHLY CURVES'!$A$6:$A$329,$A29,'MONTHLY CURVES'!$B$6:$B$329)</f>
        <v>0.0606776920536279</v>
      </c>
      <c r="C29" s="353" t="n">
        <f aca="false">+SUMIF('MONTHLY CURVES'!$A$6:$A$329,$A29,'MONTHLY CURVES'!$E$6:$E$329)/SUMIF('MONTHLY CURVES'!$A$6:$A$329,$A29,'MONTHLY CURVES'!$B$6:$B$329)</f>
        <v>1</v>
      </c>
      <c r="D29" s="63" t="n">
        <f aca="false">+SUMIF('MONTHLY CURVES'!$A$6:$A$329,$A29,'MONTHLY CURVES'!F$6:F$329)/SUMIF('MONTHLY CURVES'!$A$6:$A$329,$A29,'MONTHLY CURVES'!$B$6:$B$329)</f>
        <v>5.97433333333333</v>
      </c>
      <c r="E29" s="50" t="n">
        <f aca="false">+SUMIF('MONTHLY CURVES'!$A$6:$A$329,$A29,'MONTHLY CURVES'!G$6:G$329)/SUMIF('MONTHLY CURVES'!$A$6:$A$329,$A29,'MONTHLY CURVES'!$B$6:$B$329)</f>
        <v>0.17</v>
      </c>
      <c r="F29" s="63" t="n">
        <f aca="false">+SUMIF('MONTHLY CURVES'!$A$6:$A$329,$A29,'MONTHLY CURVES'!H$6:H$329)/SUMIF('MONTHLY CURVES'!$A$6:$A$329,$A29,'MONTHLY CURVES'!$B$6:$B$329)</f>
        <v>-0.065</v>
      </c>
      <c r="G29" s="63" t="n">
        <f aca="false">+SUMIF('MONTHLY CURVES'!$A$6:$A$329,$A29,'MONTHLY CURVES'!I$6:I$329)/SUMIF('MONTHLY CURVES'!$A$6:$A$329,$A29,'MONTHLY CURVES'!$B$6:$B$329)</f>
        <v>0.576666666666667</v>
      </c>
      <c r="H29" s="63" t="n">
        <f aca="false">+SUMIF('MONTHLY CURVES'!$A$6:$A$329,$A29,'MONTHLY CURVES'!J$6:J$329)/SUMIF('MONTHLY CURVES'!$A$6:$A$329,$A29,'MONTHLY CURVES'!$B$6:$B$329)</f>
        <v>0.81125</v>
      </c>
      <c r="I29" s="63" t="n">
        <f aca="false">+SUMIF('MONTHLY CURVES'!$A$6:$A$329,$A29,'MONTHLY CURVES'!K$6:K$329)/SUMIF('MONTHLY CURVES'!$A$6:$A$329,$A29,'MONTHLY CURVES'!$B$6:$B$329)</f>
        <v>0.7475</v>
      </c>
      <c r="J29" s="63" t="n">
        <f aca="false">+SUMIF('MONTHLY CURVES'!$A$6:$A$329,$A29,'MONTHLY CURVES'!L$6:L$329)/SUMIF('MONTHLY CURVES'!$A$6:$A$329,$A29,'MONTHLY CURVES'!$B$6:$B$329)</f>
        <v>0.213125</v>
      </c>
      <c r="K29" s="63" t="n">
        <f aca="false">+SUMIF('MONTHLY CURVES'!$A$6:$A$329,$A29,'MONTHLY CURVES'!M$6:M$329)/SUMIF('MONTHLY CURVES'!$A$6:$A$329,$A29,'MONTHLY CURVES'!$B$6:$B$329)</f>
        <v>0.095</v>
      </c>
      <c r="O29" s="354" t="n">
        <f aca="false">+I29</f>
        <v>0.7475</v>
      </c>
      <c r="P29" s="354" t="n">
        <v>-0.18</v>
      </c>
      <c r="Q29" s="354" t="n">
        <f aca="false">-0.02*(D29+O29)</f>
        <v>-0.134436666666667</v>
      </c>
      <c r="R29" s="354" t="n">
        <f aca="false">+O29+P29+Q29</f>
        <v>0.433063333333333</v>
      </c>
      <c r="S29" s="354" t="n">
        <v>-0.034</v>
      </c>
      <c r="T29" s="354" t="n">
        <f aca="false">+S29+R29</f>
        <v>0.399063333333333</v>
      </c>
      <c r="U29" s="354" t="n">
        <f aca="false">-$D29+$D29*0.94</f>
        <v>-0.35846</v>
      </c>
      <c r="V29" s="354" t="n">
        <f aca="false">-$D29+$D29*0.93</f>
        <v>-0.418203333333334</v>
      </c>
      <c r="X29" s="354" t="n">
        <f aca="false">+U29-T29</f>
        <v>-0.757523333333333</v>
      </c>
      <c r="Y29" s="354" t="n">
        <f aca="false">+V29-T29</f>
        <v>-0.817266666666667</v>
      </c>
    </row>
  </sheetData>
  <mergeCells count="1">
    <mergeCell ref="F3:K3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352"/>
  <sheetViews>
    <sheetView showFormulas="false" showGridLines="fals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K23" activeCellId="0" sqref="K2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5" width="1.99"/>
    <col collapsed="false" customWidth="true" hidden="false" outlineLevel="0" max="4" min="4" style="5" width="9.99"/>
    <col collapsed="false" customWidth="true" hidden="false" outlineLevel="0" max="7" min="5" style="5" width="11.56"/>
    <col collapsed="false" customWidth="true" hidden="false" outlineLevel="0" max="12" min="8" style="231" width="16.56"/>
    <col collapsed="false" customWidth="true" hidden="false" outlineLevel="0" max="13" min="13" style="5" width="16.56"/>
    <col collapsed="false" customWidth="true" hidden="false" outlineLevel="0" max="14" min="14" style="5" width="14.85"/>
  </cols>
  <sheetData>
    <row r="1" customFormat="false" ht="12.75" hidden="false" customHeight="false" outlineLevel="0" collapsed="false">
      <c r="A1" s="4" t="s">
        <v>185</v>
      </c>
      <c r="B1" s="4"/>
    </row>
    <row r="3" customFormat="false" ht="12.75" hidden="false" customHeight="false" outlineLevel="0" collapsed="false">
      <c r="H3" s="132" t="s">
        <v>173</v>
      </c>
      <c r="I3" s="132"/>
      <c r="J3" s="132"/>
      <c r="K3" s="132"/>
      <c r="L3" s="132"/>
      <c r="M3" s="132"/>
      <c r="N3" s="132"/>
    </row>
    <row r="4" customFormat="false" ht="12.75" hidden="false" customHeight="false" outlineLevel="0" collapsed="false">
      <c r="A4" s="355"/>
      <c r="B4" s="356"/>
      <c r="C4" s="356"/>
      <c r="D4" s="357" t="s">
        <v>186</v>
      </c>
      <c r="E4" s="358"/>
      <c r="F4" s="25" t="s">
        <v>32</v>
      </c>
      <c r="G4" s="25" t="s">
        <v>32</v>
      </c>
      <c r="H4" s="138" t="s">
        <v>97</v>
      </c>
      <c r="I4" s="136" t="s">
        <v>187</v>
      </c>
      <c r="J4" s="136" t="s">
        <v>187</v>
      </c>
      <c r="K4" s="136" t="s">
        <v>188</v>
      </c>
      <c r="L4" s="136" t="s">
        <v>189</v>
      </c>
      <c r="M4" s="137" t="s">
        <v>92</v>
      </c>
      <c r="N4" s="137" t="s">
        <v>19</v>
      </c>
    </row>
    <row r="5" customFormat="false" ht="12.75" hidden="false" customHeight="false" outlineLevel="0" collapsed="false">
      <c r="A5" s="125"/>
      <c r="B5" s="108"/>
      <c r="C5" s="108"/>
      <c r="D5" s="359" t="s">
        <v>176</v>
      </c>
      <c r="E5" s="360" t="s">
        <v>177</v>
      </c>
      <c r="F5" s="35" t="s">
        <v>52</v>
      </c>
      <c r="G5" s="35" t="s">
        <v>34</v>
      </c>
      <c r="H5" s="143" t="s">
        <v>190</v>
      </c>
      <c r="I5" s="141" t="s">
        <v>191</v>
      </c>
      <c r="J5" s="141" t="s">
        <v>192</v>
      </c>
      <c r="K5" s="141" t="s">
        <v>193</v>
      </c>
      <c r="L5" s="141" t="s">
        <v>194</v>
      </c>
      <c r="M5" s="142" t="s">
        <v>195</v>
      </c>
      <c r="N5" s="142" t="s">
        <v>29</v>
      </c>
    </row>
    <row r="6" customFormat="false" ht="12.75" hidden="false" customHeight="false" outlineLevel="0" collapsed="false">
      <c r="A6" s="5" t="n">
        <f aca="false">+YEAR(C6)</f>
        <v>2001</v>
      </c>
      <c r="B6" s="361" t="n">
        <v>1</v>
      </c>
      <c r="C6" s="250" t="n">
        <f aca="false">+Fetch!A11</f>
        <v>37165</v>
      </c>
      <c r="D6" s="362" t="n">
        <f aca="false">+D7</f>
        <v>0.0260440063895979</v>
      </c>
      <c r="E6" s="363" t="n">
        <f aca="true">IF(C6&lt;TODAY(),1,1/(1+D6/2)^(2*(C6-TODAY())/365.25))</f>
        <v>1</v>
      </c>
      <c r="F6" s="63" t="n">
        <f aca="false">+Fetch!C11</f>
        <v>1.83</v>
      </c>
      <c r="G6" s="50" t="n">
        <f aca="false">+Fetch!P11</f>
        <v>0.85</v>
      </c>
      <c r="H6" s="63" t="n">
        <f aca="false">IF(Fetch!F11=0,H4,+Fetch!F11+Fetch!G11)</f>
        <v>-0.135</v>
      </c>
      <c r="I6" s="63" t="n">
        <f aca="false">IF(Fetch!D11=0,I4,+Fetch!D11+Fetch!E11)</f>
        <v>0.235</v>
      </c>
      <c r="J6" s="63" t="n">
        <f aca="false">IF(Fetch!H11=0,J4,+Fetch!H11+Fetch!I11)</f>
        <v>0.34</v>
      </c>
      <c r="K6" s="63" t="n">
        <f aca="false">IF(Fetch!L11=0,K4,+Fetch!L11+Fetch!M11)</f>
        <v>0.4125</v>
      </c>
      <c r="L6" s="63" t="n">
        <f aca="false">IF(Fetch!J11=0,L4,+Fetch!J11+Fetch!K11)</f>
        <v>0.2325</v>
      </c>
      <c r="M6" s="63" t="n">
        <f aca="false">IF(Fetch!N11=0,M4,+Fetch!N11+Fetch!O11)</f>
        <v>0.25</v>
      </c>
      <c r="N6" s="63" t="n">
        <f aca="false">IF(Fetch!Q11=0,N4,Fetch!Q11)</f>
        <v>0.029</v>
      </c>
    </row>
    <row r="7" customFormat="false" ht="12.75" hidden="false" customHeight="false" outlineLevel="0" collapsed="false">
      <c r="A7" s="5" t="n">
        <f aca="false">+YEAR(C7)</f>
        <v>2001</v>
      </c>
      <c r="B7" s="364" t="n">
        <v>1</v>
      </c>
      <c r="C7" s="260" t="n">
        <f aca="false">+Fetch!A12</f>
        <v>37196</v>
      </c>
      <c r="D7" s="362" t="n">
        <f aca="false">+Fetch!B12</f>
        <v>0.0260440063895979</v>
      </c>
      <c r="E7" s="363" t="n">
        <f aca="true">IF(C7&lt;TODAY(),1,1/(1+D7/2)^(2*(C7-TODAY())/365.25))</f>
        <v>1</v>
      </c>
      <c r="F7" s="63" t="n">
        <f aca="false">+Fetch!C12</f>
        <v>2.938</v>
      </c>
      <c r="G7" s="50" t="n">
        <f aca="false">+Fetch!P12</f>
        <v>1.15</v>
      </c>
      <c r="H7" s="63" t="n">
        <f aca="false">IF(Fetch!F12=0,H5,+Fetch!F12+Fetch!G12)</f>
        <v>-0.065</v>
      </c>
      <c r="I7" s="63" t="n">
        <f aca="false">IF(Fetch!D12=0,I5,+Fetch!D12+Fetch!E12)</f>
        <v>0.32</v>
      </c>
      <c r="J7" s="63" t="n">
        <f aca="false">IF(Fetch!H12=0,J5,+Fetch!H12+Fetch!I12)</f>
        <v>0.555</v>
      </c>
      <c r="K7" s="63" t="n">
        <f aca="false">IF(Fetch!L12=0,K5,+Fetch!L12+Fetch!M12)</f>
        <v>0.66</v>
      </c>
      <c r="L7" s="63" t="n">
        <f aca="false">IF(Fetch!J12=0,L5,+Fetch!J12+Fetch!K12)</f>
        <v>0.2325</v>
      </c>
      <c r="M7" s="63" t="n">
        <f aca="false">IF(Fetch!N12=0,M5,+Fetch!N12+Fetch!O12)</f>
        <v>0.22</v>
      </c>
      <c r="N7" s="63" t="n">
        <f aca="false">IF(Fetch!Q12=0,N5,Fetch!Q12)</f>
        <v>0.015</v>
      </c>
    </row>
    <row r="8" customFormat="false" ht="12.75" hidden="false" customHeight="false" outlineLevel="0" collapsed="false">
      <c r="A8" s="5" t="n">
        <f aca="false">+YEAR(C8)</f>
        <v>2001</v>
      </c>
      <c r="B8" s="364" t="n">
        <v>1</v>
      </c>
      <c r="C8" s="260" t="n">
        <f aca="false">+Fetch!A13</f>
        <v>37226</v>
      </c>
      <c r="D8" s="362" t="n">
        <f aca="false">+Fetch!B13</f>
        <v>0.0243930205272003</v>
      </c>
      <c r="E8" s="363" t="n">
        <f aca="true">IF(C8&lt;TODAY(),1,1/(1+D8/2)^(2*(C8-TODAY())/365.25))</f>
        <v>1</v>
      </c>
      <c r="F8" s="63" t="n">
        <f aca="false">+Fetch!C13</f>
        <v>3.103</v>
      </c>
      <c r="G8" s="50" t="n">
        <f aca="false">+Fetch!P13</f>
        <v>0.795</v>
      </c>
      <c r="H8" s="63" t="n">
        <f aca="false">IF(Fetch!F13=0,H6,+Fetch!F13+Fetch!G13)</f>
        <v>-0.0825</v>
      </c>
      <c r="I8" s="63" t="n">
        <f aca="false">IF(Fetch!D13=0,I6,+Fetch!D13+Fetch!E13)</f>
        <v>0.94</v>
      </c>
      <c r="J8" s="63" t="n">
        <f aca="false">IF(Fetch!H13=0,J6,+Fetch!H13+Fetch!I13)</f>
        <v>1.475</v>
      </c>
      <c r="K8" s="63" t="n">
        <f aca="false">IF(Fetch!L13=0,K6,+Fetch!L13+Fetch!M13)</f>
        <v>1.11</v>
      </c>
      <c r="L8" s="63" t="n">
        <f aca="false">IF(Fetch!J13=0,L6,+Fetch!J13+Fetch!K13)</f>
        <v>0.265</v>
      </c>
      <c r="M8" s="63" t="n">
        <f aca="false">IF(Fetch!N13=0,M6,+Fetch!N13+Fetch!O13)</f>
        <v>0.2</v>
      </c>
      <c r="N8" s="63" t="n">
        <f aca="false">IF(Fetch!Q13=0,N6,Fetch!Q13)</f>
        <v>0.0075</v>
      </c>
    </row>
    <row r="9" customFormat="false" ht="12.75" hidden="false" customHeight="false" outlineLevel="0" collapsed="false">
      <c r="A9" s="5" t="n">
        <f aca="false">+YEAR(C9)</f>
        <v>2002</v>
      </c>
      <c r="B9" s="364" t="n">
        <v>1</v>
      </c>
      <c r="C9" s="260" t="n">
        <f aca="false">+Fetch!A14</f>
        <v>37257</v>
      </c>
      <c r="D9" s="362" t="n">
        <f aca="false">+Fetch!B14</f>
        <v>0.0237649798974653</v>
      </c>
      <c r="E9" s="363" t="n">
        <f aca="true">IF(C9&lt;TODAY(),1,1/(1+D9/2)^(2*(C9-TODAY())/365.25))</f>
        <v>1</v>
      </c>
      <c r="F9" s="63" t="n">
        <f aca="false">+Fetch!C14</f>
        <v>3.25</v>
      </c>
      <c r="G9" s="50" t="n">
        <f aca="false">+Fetch!P14</f>
        <v>0.785</v>
      </c>
      <c r="H9" s="63" t="n">
        <f aca="false">IF(Fetch!F14=0,H7,+Fetch!F14+Fetch!G14)</f>
        <v>-0.06</v>
      </c>
      <c r="I9" s="63" t="n">
        <f aca="false">IF(Fetch!D14=0,I7,+Fetch!D14+Fetch!E14)</f>
        <v>2.075</v>
      </c>
      <c r="J9" s="63" t="n">
        <f aca="false">IF(Fetch!H14=0,J7,+Fetch!H14+Fetch!I14)</f>
        <v>3.025</v>
      </c>
      <c r="K9" s="63" t="n">
        <f aca="false">IF(Fetch!L14=0,K7,+Fetch!L14+Fetch!M14)</f>
        <v>1.51</v>
      </c>
      <c r="L9" s="63" t="n">
        <f aca="false">IF(Fetch!J14=0,L7,+Fetch!J14+Fetch!K14)</f>
        <v>0.2925</v>
      </c>
      <c r="M9" s="63" t="n">
        <f aca="false">IF(Fetch!N14=0,M7,+Fetch!N14+Fetch!O14)</f>
        <v>0.075</v>
      </c>
      <c r="N9" s="63" t="n">
        <f aca="false">IF(Fetch!Q14=0,N7,Fetch!Q14)</f>
        <v>0.0075</v>
      </c>
    </row>
    <row r="10" customFormat="false" ht="12.75" hidden="false" customHeight="false" outlineLevel="0" collapsed="false">
      <c r="A10" s="5" t="n">
        <f aca="false">+YEAR(C10)</f>
        <v>2002</v>
      </c>
      <c r="B10" s="364" t="n">
        <v>1</v>
      </c>
      <c r="C10" s="260" t="n">
        <f aca="false">+Fetch!A15</f>
        <v>37288</v>
      </c>
      <c r="D10" s="362" t="n">
        <f aca="false">+Fetch!B15</f>
        <v>0.0235525724311665</v>
      </c>
      <c r="E10" s="363" t="n">
        <f aca="true">IF(C10&lt;TODAY(),1,1/(1+D10/2)^(2*(C10-TODAY())/365.25))</f>
        <v>1</v>
      </c>
      <c r="F10" s="63" t="n">
        <f aca="false">+Fetch!C15</f>
        <v>3.248</v>
      </c>
      <c r="G10" s="50" t="n">
        <f aca="false">+Fetch!P15</f>
        <v>0.725</v>
      </c>
      <c r="H10" s="63" t="n">
        <f aca="false">IF(Fetch!F15=0,H8,+Fetch!F15+Fetch!G15)</f>
        <v>-0.07</v>
      </c>
      <c r="I10" s="63" t="n">
        <f aca="false">IF(Fetch!D15=0,I8,+Fetch!D15+Fetch!E15)</f>
        <v>1.915</v>
      </c>
      <c r="J10" s="63" t="n">
        <f aca="false">IF(Fetch!H15=0,J8,+Fetch!H15+Fetch!I15)</f>
        <v>2.895</v>
      </c>
      <c r="K10" s="63" t="n">
        <f aca="false">IF(Fetch!L15=0,K8,+Fetch!L15+Fetch!M15)</f>
        <v>1.51</v>
      </c>
      <c r="L10" s="63" t="n">
        <f aca="false">IF(Fetch!J15=0,L8,+Fetch!J15+Fetch!K15)</f>
        <v>0.2925</v>
      </c>
      <c r="M10" s="63" t="n">
        <f aca="false">IF(Fetch!N15=0,M8,+Fetch!N15+Fetch!O15)</f>
        <v>0.1</v>
      </c>
      <c r="N10" s="63" t="n">
        <f aca="false">IF(Fetch!Q15=0,N8,Fetch!Q15)</f>
        <v>0.0075</v>
      </c>
    </row>
    <row r="11" customFormat="false" ht="12.75" hidden="false" customHeight="false" outlineLevel="0" collapsed="false">
      <c r="A11" s="5" t="n">
        <f aca="false">+YEAR(C11)</f>
        <v>2002</v>
      </c>
      <c r="B11" s="364" t="n">
        <v>1</v>
      </c>
      <c r="C11" s="260" t="n">
        <f aca="false">+Fetch!A16</f>
        <v>37316</v>
      </c>
      <c r="D11" s="362" t="n">
        <f aca="false">+Fetch!B16</f>
        <v>0.0230272616332954</v>
      </c>
      <c r="E11" s="363" t="n">
        <f aca="true">IF(C11&lt;TODAY(),1,1/(1+D11/2)^(2*(C11-TODAY())/365.25))</f>
        <v>1</v>
      </c>
      <c r="F11" s="63" t="n">
        <f aca="false">+Fetch!C16</f>
        <v>3.195</v>
      </c>
      <c r="G11" s="50" t="n">
        <f aca="false">+Fetch!P16</f>
        <v>0.65</v>
      </c>
      <c r="H11" s="63" t="n">
        <f aca="false">IF(Fetch!F16=0,H9,+Fetch!F16+Fetch!G16)</f>
        <v>-0.13</v>
      </c>
      <c r="I11" s="63" t="n">
        <f aca="false">IF(Fetch!D16=0,I9,+Fetch!D16+Fetch!E16)</f>
        <v>0.59</v>
      </c>
      <c r="J11" s="63" t="n">
        <f aca="false">IF(Fetch!H16=0,J9,+Fetch!H16+Fetch!I16)</f>
        <v>1.01</v>
      </c>
      <c r="K11" s="63" t="n">
        <f aca="false">IF(Fetch!L16=0,K9,+Fetch!L16+Fetch!M16)</f>
        <v>0.71</v>
      </c>
      <c r="L11" s="63" t="n">
        <f aca="false">IF(Fetch!J16=0,L9,+Fetch!J16+Fetch!K16)</f>
        <v>0.2425</v>
      </c>
      <c r="M11" s="63" t="n">
        <f aca="false">IF(Fetch!N16=0,M9,+Fetch!N16+Fetch!O16)</f>
        <v>0.25</v>
      </c>
      <c r="N11" s="63" t="n">
        <f aca="false">IF(Fetch!Q16=0,N9,Fetch!Q16)</f>
        <v>0.0075</v>
      </c>
    </row>
    <row r="12" customFormat="false" ht="12.75" hidden="false" customHeight="false" outlineLevel="0" collapsed="false">
      <c r="A12" s="5" t="n">
        <f aca="false">+YEAR(C12)</f>
        <v>2002</v>
      </c>
      <c r="B12" s="364" t="n">
        <v>1</v>
      </c>
      <c r="C12" s="260" t="n">
        <f aca="false">+Fetch!A17</f>
        <v>37347</v>
      </c>
      <c r="D12" s="362" t="n">
        <f aca="false">+Fetch!B17</f>
        <v>0.0226849174085424</v>
      </c>
      <c r="E12" s="363" t="n">
        <f aca="true">IF(C12&lt;TODAY(),1,1/(1+D12/2)^(2*(C12-TODAY())/365.25))</f>
        <v>1</v>
      </c>
      <c r="F12" s="63" t="n">
        <f aca="false">+Fetch!C17</f>
        <v>3.095</v>
      </c>
      <c r="G12" s="50" t="n">
        <f aca="false">+Fetch!P17</f>
        <v>0.5225</v>
      </c>
      <c r="H12" s="63" t="n">
        <f aca="false">IF(Fetch!F17=0,H10,+Fetch!F17+Fetch!G17)</f>
        <v>-0.1225</v>
      </c>
      <c r="I12" s="63" t="n">
        <f aca="false">IF(Fetch!D17=0,I10,+Fetch!D17+Fetch!E17)</f>
        <v>0.345</v>
      </c>
      <c r="J12" s="63" t="n">
        <f aca="false">IF(Fetch!H17=0,J10,+Fetch!H17+Fetch!I17)</f>
        <v>0.45</v>
      </c>
      <c r="K12" s="63" t="n">
        <f aca="false">IF(Fetch!L17=0,K10,+Fetch!L17+Fetch!M17)</f>
        <v>0.44</v>
      </c>
      <c r="L12" s="63" t="n">
        <f aca="false">IF(Fetch!J17=0,L10,+Fetch!J17+Fetch!K17)</f>
        <v>0.1775</v>
      </c>
      <c r="M12" s="63" t="n">
        <f aca="false">IF(Fetch!N17=0,M10,+Fetch!N17+Fetch!O17)</f>
        <v>0.45</v>
      </c>
      <c r="N12" s="63" t="n">
        <f aca="false">IF(Fetch!Q17=0,N10,Fetch!Q17)</f>
        <v>0.0025</v>
      </c>
    </row>
    <row r="13" customFormat="false" ht="12.75" hidden="false" customHeight="false" outlineLevel="0" collapsed="false">
      <c r="A13" s="5" t="n">
        <f aca="false">+YEAR(C13)</f>
        <v>2002</v>
      </c>
      <c r="B13" s="364" t="n">
        <v>1</v>
      </c>
      <c r="C13" s="260" t="n">
        <f aca="false">+Fetch!A18</f>
        <v>37377</v>
      </c>
      <c r="D13" s="362" t="n">
        <f aca="false">+Fetch!B18</f>
        <v>0.0226737414033105</v>
      </c>
      <c r="E13" s="363" t="n">
        <f aca="true">IF(C13&lt;TODAY(),1,1/(1+D13/2)^(2*(C13-TODAY())/365.25))</f>
        <v>1</v>
      </c>
      <c r="F13" s="63" t="n">
        <f aca="false">+Fetch!C18</f>
        <v>3.125</v>
      </c>
      <c r="G13" s="50" t="n">
        <f aca="false">+Fetch!P18</f>
        <v>0.47</v>
      </c>
      <c r="H13" s="63" t="n">
        <f aca="false">IF(Fetch!F18=0,H11,+Fetch!F18+Fetch!G18)</f>
        <v>-0.1225</v>
      </c>
      <c r="I13" s="63" t="n">
        <f aca="false">IF(Fetch!D18=0,I11,+Fetch!D18+Fetch!E18)</f>
        <v>0.325</v>
      </c>
      <c r="J13" s="63" t="n">
        <f aca="false">IF(Fetch!H18=0,J11,+Fetch!H18+Fetch!I18)</f>
        <v>0.41</v>
      </c>
      <c r="K13" s="63" t="n">
        <f aca="false">IF(Fetch!L18=0,K11,+Fetch!L18+Fetch!M18)</f>
        <v>0.39</v>
      </c>
      <c r="L13" s="63" t="n">
        <f aca="false">IF(Fetch!J18=0,L11,+Fetch!J18+Fetch!K18)</f>
        <v>0.16</v>
      </c>
      <c r="M13" s="63" t="n">
        <f aca="false">IF(Fetch!N18=0,M11,+Fetch!N18+Fetch!O18)</f>
        <v>0.6</v>
      </c>
      <c r="N13" s="63" t="n">
        <f aca="false">IF(Fetch!Q18=0,N11,Fetch!Q18)</f>
        <v>0.0025</v>
      </c>
    </row>
    <row r="14" customFormat="false" ht="12.75" hidden="false" customHeight="false" outlineLevel="0" collapsed="false">
      <c r="A14" s="5" t="n">
        <f aca="false">+YEAR(C14)</f>
        <v>2002</v>
      </c>
      <c r="B14" s="364" t="n">
        <v>1</v>
      </c>
      <c r="C14" s="260" t="n">
        <f aca="false">+Fetch!A19</f>
        <v>37408</v>
      </c>
      <c r="D14" s="362" t="n">
        <f aca="false">+Fetch!B19</f>
        <v>0.0226621928646145</v>
      </c>
      <c r="E14" s="363" t="n">
        <f aca="true">IF(C14&lt;TODAY(),1,1/(1+D14/2)^(2*(C14-TODAY())/365.25))</f>
        <v>1</v>
      </c>
      <c r="F14" s="63" t="n">
        <f aca="false">+Fetch!C19</f>
        <v>3.165</v>
      </c>
      <c r="G14" s="50" t="n">
        <f aca="false">+Fetch!P19</f>
        <v>0.4575</v>
      </c>
      <c r="H14" s="63" t="n">
        <f aca="false">IF(Fetch!F19=0,H12,+Fetch!F19+Fetch!G19)</f>
        <v>-0.1225</v>
      </c>
      <c r="I14" s="63" t="n">
        <f aca="false">IF(Fetch!D19=0,I12,+Fetch!D19+Fetch!E19)</f>
        <v>0.315</v>
      </c>
      <c r="J14" s="63" t="n">
        <f aca="false">IF(Fetch!H19=0,J12,+Fetch!H19+Fetch!I19)</f>
        <v>0.405</v>
      </c>
      <c r="K14" s="63" t="n">
        <f aca="false">IF(Fetch!L19=0,K12,+Fetch!L19+Fetch!M19)</f>
        <v>0.425</v>
      </c>
      <c r="L14" s="63" t="n">
        <f aca="false">IF(Fetch!J19=0,L12,+Fetch!J19+Fetch!K19)</f>
        <v>0.1725</v>
      </c>
      <c r="M14" s="63" t="n">
        <f aca="false">IF(Fetch!N19=0,M12,+Fetch!N19+Fetch!O19)</f>
        <v>0.7</v>
      </c>
      <c r="N14" s="63" t="n">
        <f aca="false">IF(Fetch!Q19=0,N12,Fetch!Q19)</f>
        <v>0.0025</v>
      </c>
    </row>
    <row r="15" customFormat="false" ht="12.75" hidden="false" customHeight="false" outlineLevel="0" collapsed="false">
      <c r="A15" s="5" t="n">
        <f aca="false">+YEAR(C15)</f>
        <v>2002</v>
      </c>
      <c r="B15" s="364" t="n">
        <v>1</v>
      </c>
      <c r="C15" s="260" t="n">
        <f aca="false">+Fetch!A20</f>
        <v>37438</v>
      </c>
      <c r="D15" s="362" t="n">
        <f aca="false">+Fetch!B20</f>
        <v>0.0227587145342478</v>
      </c>
      <c r="E15" s="363" t="n">
        <f aca="true">IF(C15&lt;TODAY(),1,1/(1+D15/2)^(2*(C15-TODAY())/365.25))</f>
        <v>1</v>
      </c>
      <c r="F15" s="63" t="n">
        <f aca="false">+Fetch!C20</f>
        <v>3.2</v>
      </c>
      <c r="G15" s="50" t="n">
        <f aca="false">+Fetch!P20</f>
        <v>0.4575</v>
      </c>
      <c r="H15" s="63" t="n">
        <f aca="false">IF(Fetch!F20=0,H13,+Fetch!F20+Fetch!G20)</f>
        <v>-0.1225</v>
      </c>
      <c r="I15" s="63" t="n">
        <f aca="false">IF(Fetch!D20=0,I13,+Fetch!D20+Fetch!E20)</f>
        <v>0.42</v>
      </c>
      <c r="J15" s="63" t="n">
        <f aca="false">IF(Fetch!H20=0,J13,+Fetch!H20+Fetch!I20)</f>
        <v>0.475</v>
      </c>
      <c r="K15" s="63" t="n">
        <f aca="false">IF(Fetch!L20=0,K13,+Fetch!L20+Fetch!M20)</f>
        <v>0.43</v>
      </c>
      <c r="L15" s="63" t="n">
        <f aca="false">IF(Fetch!J20=0,L13,+Fetch!J20+Fetch!K20)</f>
        <v>0.1975</v>
      </c>
      <c r="M15" s="63" t="n">
        <f aca="false">IF(Fetch!N20=0,M13,+Fetch!N20+Fetch!O20)</f>
        <v>0.9</v>
      </c>
      <c r="N15" s="63" t="n">
        <f aca="false">IF(Fetch!Q20=0,N13,Fetch!Q20)</f>
        <v>0.0025</v>
      </c>
    </row>
    <row r="16" customFormat="false" ht="12.75" hidden="false" customHeight="false" outlineLevel="0" collapsed="false">
      <c r="A16" s="5" t="n">
        <f aca="false">+YEAR(C16)</f>
        <v>2002</v>
      </c>
      <c r="B16" s="364" t="n">
        <v>1</v>
      </c>
      <c r="C16" s="260" t="n">
        <f aca="false">+Fetch!A21</f>
        <v>37469</v>
      </c>
      <c r="D16" s="362" t="n">
        <f aca="false">+Fetch!B21</f>
        <v>0.0230326290286551</v>
      </c>
      <c r="E16" s="363" t="n">
        <f aca="true">IF(C16&lt;TODAY(),1,1/(1+D16/2)^(2*(C16-TODAY())/365.25))</f>
        <v>1</v>
      </c>
      <c r="F16" s="63" t="n">
        <f aca="false">+Fetch!C21</f>
        <v>3.235</v>
      </c>
      <c r="G16" s="50" t="n">
        <f aca="false">+Fetch!P21</f>
        <v>0.4575</v>
      </c>
      <c r="H16" s="63" t="n">
        <f aca="false">IF(Fetch!F21=0,H14,+Fetch!F21+Fetch!G21)</f>
        <v>-0.1225</v>
      </c>
      <c r="I16" s="63" t="n">
        <f aca="false">IF(Fetch!D21=0,I14,+Fetch!D21+Fetch!E21)</f>
        <v>0.42</v>
      </c>
      <c r="J16" s="63" t="n">
        <f aca="false">IF(Fetch!H21=0,J14,+Fetch!H21+Fetch!I21)</f>
        <v>0.45</v>
      </c>
      <c r="K16" s="63" t="n">
        <f aca="false">IF(Fetch!L21=0,K14,+Fetch!L21+Fetch!M21)</f>
        <v>0.43</v>
      </c>
      <c r="L16" s="63" t="n">
        <f aca="false">IF(Fetch!J21=0,L14,+Fetch!J21+Fetch!K21)</f>
        <v>0.1975</v>
      </c>
      <c r="M16" s="63" t="n">
        <f aca="false">IF(Fetch!N21=0,M14,+Fetch!N21+Fetch!O21)</f>
        <v>0.9</v>
      </c>
      <c r="N16" s="63" t="n">
        <f aca="false">IF(Fetch!Q21=0,N14,Fetch!Q21)</f>
        <v>0.0025</v>
      </c>
    </row>
    <row r="17" customFormat="false" ht="12.75" hidden="false" customHeight="false" outlineLevel="0" collapsed="false">
      <c r="A17" s="5" t="n">
        <f aca="false">+YEAR(C17)</f>
        <v>2002</v>
      </c>
      <c r="B17" s="364" t="n">
        <v>1</v>
      </c>
      <c r="C17" s="260" t="n">
        <f aca="false">+Fetch!A22</f>
        <v>37500</v>
      </c>
      <c r="D17" s="362" t="n">
        <f aca="false">+Fetch!B22</f>
        <v>0.0233065435484479</v>
      </c>
      <c r="E17" s="363" t="n">
        <f aca="true">IF(C17&lt;TODAY(),1,1/(1+D17/2)^(2*(C17-TODAY())/365.25))</f>
        <v>1</v>
      </c>
      <c r="F17" s="63" t="n">
        <f aca="false">+Fetch!C22</f>
        <v>3.235</v>
      </c>
      <c r="G17" s="50" t="n">
        <f aca="false">+Fetch!P22</f>
        <v>0.4575</v>
      </c>
      <c r="H17" s="63" t="n">
        <f aca="false">IF(Fetch!F22=0,H15,+Fetch!F22+Fetch!G22)</f>
        <v>-0.1525</v>
      </c>
      <c r="I17" s="63" t="n">
        <f aca="false">IF(Fetch!D22=0,I15,+Fetch!D22+Fetch!E22)</f>
        <v>0.35</v>
      </c>
      <c r="J17" s="63" t="n">
        <f aca="false">IF(Fetch!H22=0,J15,+Fetch!H22+Fetch!I22)</f>
        <v>0.4</v>
      </c>
      <c r="K17" s="63" t="n">
        <f aca="false">IF(Fetch!L22=0,K15,+Fetch!L22+Fetch!M22)</f>
        <v>0.4</v>
      </c>
      <c r="L17" s="63" t="n">
        <f aca="false">IF(Fetch!J22=0,L15,+Fetch!J22+Fetch!K22)</f>
        <v>0.1725</v>
      </c>
      <c r="M17" s="63" t="n">
        <f aca="false">IF(Fetch!N22=0,M15,+Fetch!N22+Fetch!O22)</f>
        <v>0.6</v>
      </c>
      <c r="N17" s="63" t="n">
        <f aca="false">IF(Fetch!Q22=0,N15,Fetch!Q22)</f>
        <v>0.0025</v>
      </c>
    </row>
    <row r="18" customFormat="false" ht="12.75" hidden="false" customHeight="false" outlineLevel="0" collapsed="false">
      <c r="A18" s="5" t="n">
        <f aca="false">+YEAR(C18)</f>
        <v>2002</v>
      </c>
      <c r="B18" s="364" t="n">
        <v>1</v>
      </c>
      <c r="C18" s="260" t="n">
        <f aca="false">+Fetch!A23</f>
        <v>37530</v>
      </c>
      <c r="D18" s="362" t="n">
        <f aca="false">+Fetch!B23</f>
        <v>0.0236432483818145</v>
      </c>
      <c r="E18" s="363" t="n">
        <f aca="true">IF(C18&lt;TODAY(),1,1/(1+D18/2)^(2*(C18-TODAY())/365.25))</f>
        <v>1</v>
      </c>
      <c r="F18" s="63" t="n">
        <f aca="false">+Fetch!C23</f>
        <v>3.265</v>
      </c>
      <c r="G18" s="50" t="n">
        <f aca="false">+Fetch!P23</f>
        <v>0.4575</v>
      </c>
      <c r="H18" s="63" t="n">
        <f aca="false">IF(Fetch!F23=0,H16,+Fetch!F23+Fetch!G23)</f>
        <v>-0.1225</v>
      </c>
      <c r="I18" s="63" t="n">
        <f aca="false">IF(Fetch!D23=0,I16,+Fetch!D23+Fetch!E23)</f>
        <v>0.325</v>
      </c>
      <c r="J18" s="63" t="n">
        <f aca="false">IF(Fetch!H23=0,J16,+Fetch!H23+Fetch!I23)</f>
        <v>0.42</v>
      </c>
      <c r="K18" s="63" t="n">
        <f aca="false">IF(Fetch!L23=0,K16,+Fetch!L23+Fetch!M23)</f>
        <v>0.43</v>
      </c>
      <c r="L18" s="63" t="n">
        <f aca="false">IF(Fetch!J23=0,L16,+Fetch!J23+Fetch!K23)</f>
        <v>0.1725</v>
      </c>
      <c r="M18" s="63" t="n">
        <f aca="false">IF(Fetch!N23=0,M16,+Fetch!N23+Fetch!O23)</f>
        <v>0.3</v>
      </c>
      <c r="N18" s="63" t="n">
        <f aca="false">IF(Fetch!Q23=0,N16,Fetch!Q23)</f>
        <v>0.0025</v>
      </c>
    </row>
    <row r="19" customFormat="false" ht="12.75" hidden="false" customHeight="false" outlineLevel="0" collapsed="false">
      <c r="A19" s="5" t="n">
        <f aca="false">+YEAR(C19)</f>
        <v>2002</v>
      </c>
      <c r="B19" s="364" t="n">
        <v>1</v>
      </c>
      <c r="C19" s="260" t="n">
        <f aca="false">+Fetch!A24</f>
        <v>37561</v>
      </c>
      <c r="D19" s="362" t="n">
        <f aca="false">+Fetch!B24</f>
        <v>0.0240928657319892</v>
      </c>
      <c r="E19" s="363" t="n">
        <f aca="true">IF(C19&lt;TODAY(),1,1/(1+D19/2)^(2*(C19-TODAY())/365.25))</f>
        <v>1</v>
      </c>
      <c r="F19" s="63" t="n">
        <f aca="false">+Fetch!C24</f>
        <v>3.433</v>
      </c>
      <c r="G19" s="50" t="n">
        <f aca="false">+Fetch!P24</f>
        <v>0.455</v>
      </c>
      <c r="H19" s="63" t="n">
        <f aca="false">IF(Fetch!F24=0,H17,+Fetch!F24+Fetch!G24)</f>
        <v>-0.09</v>
      </c>
      <c r="I19" s="63" t="n">
        <f aca="false">IF(Fetch!D24=0,I17,+Fetch!D24+Fetch!E24)</f>
        <v>0.25</v>
      </c>
      <c r="J19" s="63" t="n">
        <f aca="false">IF(Fetch!H24=0,J17,+Fetch!H24+Fetch!I24)</f>
        <v>0.715</v>
      </c>
      <c r="K19" s="63" t="n">
        <f aca="false">IF(Fetch!L24=0,K17,+Fetch!L24+Fetch!M24)</f>
        <v>0.52</v>
      </c>
      <c r="L19" s="63" t="n">
        <f aca="false">IF(Fetch!J24=0,L17,+Fetch!J24+Fetch!K24)</f>
        <v>0.235</v>
      </c>
      <c r="M19" s="63" t="n">
        <f aca="false">IF(Fetch!N24=0,M17,+Fetch!N24+Fetch!O24)</f>
        <v>0.27</v>
      </c>
      <c r="N19" s="63" t="n">
        <f aca="false">IF(Fetch!Q24=0,N17,Fetch!Q24)</f>
        <v>0.0025</v>
      </c>
    </row>
    <row r="20" customFormat="false" ht="12.75" hidden="false" customHeight="false" outlineLevel="0" collapsed="false">
      <c r="A20" s="5" t="n">
        <f aca="false">+YEAR(C20)</f>
        <v>2002</v>
      </c>
      <c r="B20" s="364" t="n">
        <v>1</v>
      </c>
      <c r="C20" s="260" t="n">
        <f aca="false">+Fetch!A25</f>
        <v>37591</v>
      </c>
      <c r="D20" s="362" t="n">
        <f aca="false">+Fetch!B25</f>
        <v>0.0245279793617628</v>
      </c>
      <c r="E20" s="363" t="n">
        <f aca="true">IF(C20&lt;TODAY(),1,1/(1+D20/2)^(2*(C20-TODAY())/365.25))</f>
        <v>1</v>
      </c>
      <c r="F20" s="63" t="n">
        <f aca="false">+Fetch!C25</f>
        <v>3.622</v>
      </c>
      <c r="G20" s="50" t="n">
        <f aca="false">+Fetch!P25</f>
        <v>0.4525</v>
      </c>
      <c r="H20" s="63" t="n">
        <f aca="false">IF(Fetch!F25=0,H18,+Fetch!F25+Fetch!G25)</f>
        <v>-0.1025</v>
      </c>
      <c r="I20" s="63" t="n">
        <f aca="false">IF(Fetch!D25=0,I18,+Fetch!D25+Fetch!E25)</f>
        <v>0.88</v>
      </c>
      <c r="J20" s="63" t="n">
        <f aca="false">IF(Fetch!H25=0,J18,+Fetch!H25+Fetch!I25)</f>
        <v>1.26</v>
      </c>
      <c r="K20" s="63" t="n">
        <f aca="false">IF(Fetch!L25=0,K18,+Fetch!L25+Fetch!M25)</f>
        <v>1.19</v>
      </c>
      <c r="L20" s="63" t="n">
        <f aca="false">IF(Fetch!J25=0,L18,+Fetch!J25+Fetch!K25)</f>
        <v>0.255</v>
      </c>
      <c r="M20" s="63" t="n">
        <f aca="false">IF(Fetch!N25=0,M18,+Fetch!N25+Fetch!O25)</f>
        <v>0.25</v>
      </c>
      <c r="N20" s="63" t="n">
        <f aca="false">IF(Fetch!Q25=0,N18,Fetch!Q25)</f>
        <v>0.0025</v>
      </c>
    </row>
    <row r="21" customFormat="false" ht="12.75" hidden="false" customHeight="false" outlineLevel="0" collapsed="false">
      <c r="A21" s="5" t="n">
        <f aca="false">+YEAR(C21)</f>
        <v>2003</v>
      </c>
      <c r="B21" s="364" t="n">
        <v>1</v>
      </c>
      <c r="C21" s="260" t="n">
        <f aca="false">+Fetch!A26</f>
        <v>37622</v>
      </c>
      <c r="D21" s="362" t="n">
        <f aca="false">+Fetch!B26</f>
        <v>0.0250432909664111</v>
      </c>
      <c r="E21" s="363" t="n">
        <f aca="true">IF(C21&lt;TODAY(),1,1/(1+D21/2)^(2*(C21-TODAY())/365.25))</f>
        <v>1</v>
      </c>
      <c r="F21" s="63" t="n">
        <f aca="false">+Fetch!C26</f>
        <v>3.747</v>
      </c>
      <c r="G21" s="50" t="n">
        <f aca="false">+Fetch!P26</f>
        <v>0.4525</v>
      </c>
      <c r="H21" s="63" t="n">
        <f aca="false">IF(Fetch!F26=0,H19,+Fetch!F26+Fetch!G26)</f>
        <v>-0.08</v>
      </c>
      <c r="I21" s="63" t="n">
        <f aca="false">IF(Fetch!D26=0,I19,+Fetch!D26+Fetch!E26)</f>
        <v>1.64</v>
      </c>
      <c r="J21" s="63" t="n">
        <f aca="false">IF(Fetch!H26=0,J19,+Fetch!H26+Fetch!I26)</f>
        <v>2.34</v>
      </c>
      <c r="K21" s="63" t="n">
        <f aca="false">IF(Fetch!L26=0,K19,+Fetch!L26+Fetch!M26)</f>
        <v>1.47</v>
      </c>
      <c r="L21" s="63" t="n">
        <f aca="false">IF(Fetch!J26=0,L19,+Fetch!J26+Fetch!K26)</f>
        <v>0.275</v>
      </c>
      <c r="M21" s="63" t="n">
        <f aca="false">IF(Fetch!N26=0,M19,+Fetch!N26+Fetch!O26)</f>
        <v>0.075</v>
      </c>
      <c r="N21" s="63" t="n">
        <f aca="false">IF(Fetch!Q26=0,N19,Fetch!Q26)</f>
        <v>0.0025</v>
      </c>
    </row>
    <row r="22" customFormat="false" ht="12.75" hidden="false" customHeight="false" outlineLevel="0" collapsed="false">
      <c r="A22" s="5" t="n">
        <f aca="false">+YEAR(C22)</f>
        <v>2003</v>
      </c>
      <c r="B22" s="364" t="n">
        <v>1</v>
      </c>
      <c r="C22" s="260" t="n">
        <f aca="false">+Fetch!A27</f>
        <v>37653</v>
      </c>
      <c r="D22" s="362" t="n">
        <f aca="false">+Fetch!B27</f>
        <v>0.0256383741080604</v>
      </c>
      <c r="E22" s="363" t="n">
        <f aca="true">IF(C22&lt;TODAY(),1,1/(1+D22/2)^(2*(C22-TODAY())/365.25))</f>
        <v>1</v>
      </c>
      <c r="F22" s="63" t="n">
        <f aca="false">+Fetch!C27</f>
        <v>3.655</v>
      </c>
      <c r="G22" s="50" t="n">
        <f aca="false">+Fetch!P27</f>
        <v>0.445</v>
      </c>
      <c r="H22" s="63" t="n">
        <f aca="false">IF(Fetch!F27=0,H20,+Fetch!F27+Fetch!G27)</f>
        <v>-0.09</v>
      </c>
      <c r="I22" s="63" t="n">
        <f aca="false">IF(Fetch!D27=0,I20,+Fetch!D27+Fetch!E27)</f>
        <v>1.61</v>
      </c>
      <c r="J22" s="63" t="n">
        <f aca="false">IF(Fetch!H27=0,J20,+Fetch!H27+Fetch!I27)</f>
        <v>2.34</v>
      </c>
      <c r="K22" s="63" t="n">
        <f aca="false">IF(Fetch!L27=0,K20,+Fetch!L27+Fetch!M27)</f>
        <v>1.47</v>
      </c>
      <c r="L22" s="63" t="n">
        <f aca="false">IF(Fetch!J27=0,L20,+Fetch!J27+Fetch!K27)</f>
        <v>0.275</v>
      </c>
      <c r="M22" s="63" t="n">
        <f aca="false">IF(Fetch!N27=0,M20,+Fetch!N27+Fetch!O27)</f>
        <v>0.075</v>
      </c>
      <c r="N22" s="63" t="n">
        <f aca="false">IF(Fetch!Q27=0,N20,Fetch!Q27)</f>
        <v>0.0025</v>
      </c>
    </row>
    <row r="23" customFormat="false" ht="12.75" hidden="false" customHeight="false" outlineLevel="0" collapsed="false">
      <c r="A23" s="5" t="n">
        <f aca="false">+YEAR(C23)</f>
        <v>2003</v>
      </c>
      <c r="B23" s="364" t="n">
        <v>1</v>
      </c>
      <c r="C23" s="260" t="n">
        <f aca="false">+Fetch!A28</f>
        <v>37681</v>
      </c>
      <c r="D23" s="362" t="n">
        <f aca="false">+Fetch!B28</f>
        <v>0.0261758686614324</v>
      </c>
      <c r="E23" s="363" t="n">
        <f aca="true">IF(C23&lt;TODAY(),1,1/(1+D23/2)^(2*(C23-TODAY())/365.25))</f>
        <v>1</v>
      </c>
      <c r="F23" s="63" t="n">
        <f aca="false">+Fetch!C28</f>
        <v>3.56</v>
      </c>
      <c r="G23" s="50" t="n">
        <f aca="false">+Fetch!P28</f>
        <v>0.425</v>
      </c>
      <c r="H23" s="63" t="n">
        <f aca="false">IF(Fetch!F28=0,H21,+Fetch!F28+Fetch!G28)</f>
        <v>-0.15</v>
      </c>
      <c r="I23" s="63" t="n">
        <f aca="false">IF(Fetch!D28=0,I21,+Fetch!D28+Fetch!E28)</f>
        <v>0.53</v>
      </c>
      <c r="J23" s="63" t="n">
        <f aca="false">IF(Fetch!H28=0,J21,+Fetch!H28+Fetch!I28)</f>
        <v>0.8</v>
      </c>
      <c r="K23" s="63" t="n">
        <f aca="false">IF(Fetch!L28=0,K21,+Fetch!L28+Fetch!M28)</f>
        <v>0.8</v>
      </c>
      <c r="L23" s="63" t="n">
        <f aca="false">IF(Fetch!J28=0,L21,+Fetch!J28+Fetch!K28)</f>
        <v>0.235</v>
      </c>
      <c r="M23" s="63" t="n">
        <f aca="false">IF(Fetch!N28=0,M21,+Fetch!N28+Fetch!O28)</f>
        <v>0.25</v>
      </c>
      <c r="N23" s="63" t="n">
        <f aca="false">IF(Fetch!Q28=0,N21,Fetch!Q28)</f>
        <v>0.0025</v>
      </c>
    </row>
    <row r="24" customFormat="false" ht="12.75" hidden="false" customHeight="false" outlineLevel="0" collapsed="false">
      <c r="A24" s="5" t="n">
        <f aca="false">+YEAR(C24)</f>
        <v>2003</v>
      </c>
      <c r="B24" s="364" t="n">
        <v>1</v>
      </c>
      <c r="C24" s="260" t="n">
        <f aca="false">+Fetch!A29</f>
        <v>37712</v>
      </c>
      <c r="D24" s="362" t="n">
        <f aca="false">+Fetch!B29</f>
        <v>0.0267772179046459</v>
      </c>
      <c r="E24" s="363" t="n">
        <f aca="true">IF(C24&lt;TODAY(),1,1/(1+D24/2)^(2*(C24-TODAY())/365.25))</f>
        <v>1</v>
      </c>
      <c r="F24" s="63" t="n">
        <f aca="false">+Fetch!C29</f>
        <v>3.435</v>
      </c>
      <c r="G24" s="50" t="n">
        <f aca="false">+Fetch!P29</f>
        <v>0.3775</v>
      </c>
      <c r="H24" s="63" t="n">
        <f aca="false">IF(Fetch!F29=0,H22,+Fetch!F29+Fetch!G29)</f>
        <v>-0.125</v>
      </c>
      <c r="I24" s="63" t="n">
        <f aca="false">IF(Fetch!D29=0,I22,+Fetch!D29+Fetch!E29)</f>
        <v>0.295</v>
      </c>
      <c r="J24" s="63" t="n">
        <f aca="false">IF(Fetch!H29=0,J22,+Fetch!H29+Fetch!I29)</f>
        <v>0.4</v>
      </c>
      <c r="K24" s="63" t="n">
        <f aca="false">IF(Fetch!L29=0,K22,+Fetch!L29+Fetch!M29)</f>
        <v>0.485</v>
      </c>
      <c r="L24" s="63" t="n">
        <f aca="false">IF(Fetch!J29=0,L22,+Fetch!J29+Fetch!K29)</f>
        <v>0.1925</v>
      </c>
      <c r="M24" s="63" t="n">
        <f aca="false">IF(Fetch!N29=0,M22,+Fetch!N29+Fetch!O29)</f>
        <v>0.5</v>
      </c>
      <c r="N24" s="63" t="n">
        <f aca="false">IF(Fetch!Q29=0,N22,Fetch!Q29)</f>
        <v>0.0025</v>
      </c>
    </row>
    <row r="25" customFormat="false" ht="12.75" hidden="false" customHeight="false" outlineLevel="0" collapsed="false">
      <c r="A25" s="5" t="n">
        <f aca="false">+YEAR(C25)</f>
        <v>2003</v>
      </c>
      <c r="B25" s="364" t="n">
        <v>1</v>
      </c>
      <c r="C25" s="260" t="n">
        <f aca="false">+Fetch!A30</f>
        <v>37742</v>
      </c>
      <c r="D25" s="362" t="n">
        <f aca="false">+Fetch!B30</f>
        <v>0.027358296961919</v>
      </c>
      <c r="E25" s="363" t="n">
        <f aca="true">IF(C25&lt;TODAY(),1,1/(1+D25/2)^(2*(C25-TODAY())/365.25))</f>
        <v>1</v>
      </c>
      <c r="F25" s="63" t="n">
        <f aca="false">+Fetch!C30</f>
        <v>3.435</v>
      </c>
      <c r="G25" s="50" t="n">
        <f aca="false">+Fetch!P30</f>
        <v>0.36</v>
      </c>
      <c r="H25" s="63" t="n">
        <f aca="false">IF(Fetch!F30=0,H23,+Fetch!F30+Fetch!G30)</f>
        <v>-0.125</v>
      </c>
      <c r="I25" s="63" t="n">
        <f aca="false">IF(Fetch!D30=0,I23,+Fetch!D30+Fetch!E30)</f>
        <v>0.265</v>
      </c>
      <c r="J25" s="63" t="n">
        <f aca="false">IF(Fetch!H30=0,J23,+Fetch!H30+Fetch!I30)</f>
        <v>0.35</v>
      </c>
      <c r="K25" s="63" t="n">
        <f aca="false">IF(Fetch!L30=0,K23,+Fetch!L30+Fetch!M30)</f>
        <v>0.435</v>
      </c>
      <c r="L25" s="63" t="n">
        <f aca="false">IF(Fetch!J30=0,L23,+Fetch!J30+Fetch!K30)</f>
        <v>0.175</v>
      </c>
      <c r="M25" s="63" t="n">
        <f aca="false">IF(Fetch!N30=0,M23,+Fetch!N30+Fetch!O30)</f>
        <v>0.65</v>
      </c>
      <c r="N25" s="63" t="n">
        <f aca="false">IF(Fetch!Q30=0,N23,Fetch!Q30)</f>
        <v>0.0025</v>
      </c>
    </row>
    <row r="26" customFormat="false" ht="12.75" hidden="false" customHeight="false" outlineLevel="0" collapsed="false">
      <c r="A26" s="5" t="n">
        <f aca="false">+YEAR(C26)</f>
        <v>2003</v>
      </c>
      <c r="B26" s="364" t="n">
        <v>1</v>
      </c>
      <c r="C26" s="260" t="n">
        <f aca="false">+Fetch!A31</f>
        <v>37773</v>
      </c>
      <c r="D26" s="362" t="n">
        <f aca="false">+Fetch!B31</f>
        <v>0.0279587454408601</v>
      </c>
      <c r="E26" s="363" t="n">
        <f aca="true">IF(C26&lt;TODAY(),1,1/(1+D26/2)^(2*(C26-TODAY())/365.25))</f>
        <v>1</v>
      </c>
      <c r="F26" s="63" t="n">
        <f aca="false">+Fetch!C31</f>
        <v>3.455</v>
      </c>
      <c r="G26" s="50" t="n">
        <f aca="false">+Fetch!P31</f>
        <v>0.355</v>
      </c>
      <c r="H26" s="63" t="n">
        <f aca="false">IF(Fetch!F31=0,H24,+Fetch!F31+Fetch!G31)</f>
        <v>-0.125</v>
      </c>
      <c r="I26" s="63" t="n">
        <f aca="false">IF(Fetch!D31=0,I24,+Fetch!D31+Fetch!E31)</f>
        <v>0.315</v>
      </c>
      <c r="J26" s="63" t="n">
        <f aca="false">IF(Fetch!H31=0,J24,+Fetch!H31+Fetch!I31)</f>
        <v>0.405</v>
      </c>
      <c r="K26" s="63" t="n">
        <f aca="false">IF(Fetch!L31=0,K24,+Fetch!L31+Fetch!M31)</f>
        <v>0.445</v>
      </c>
      <c r="L26" s="63" t="n">
        <f aca="false">IF(Fetch!J31=0,L24,+Fetch!J31+Fetch!K31)</f>
        <v>0.1975</v>
      </c>
      <c r="M26" s="63" t="n">
        <f aca="false">IF(Fetch!N31=0,M24,+Fetch!N31+Fetch!O31)</f>
        <v>0.75</v>
      </c>
      <c r="N26" s="63" t="n">
        <f aca="false">IF(Fetch!Q31=0,N24,Fetch!Q31)</f>
        <v>0.0025</v>
      </c>
    </row>
    <row r="27" customFormat="false" ht="12.75" hidden="false" customHeight="false" outlineLevel="0" collapsed="false">
      <c r="A27" s="5" t="n">
        <f aca="false">+YEAR(C27)</f>
        <v>2003</v>
      </c>
      <c r="B27" s="364" t="n">
        <v>1</v>
      </c>
      <c r="C27" s="260" t="n">
        <f aca="false">+Fetch!A32</f>
        <v>37803</v>
      </c>
      <c r="D27" s="362" t="n">
        <f aca="false">+Fetch!B32</f>
        <v>0.0285465669880978</v>
      </c>
      <c r="E27" s="363" t="n">
        <f aca="true">IF(C27&lt;TODAY(),1,1/(1+D27/2)^(2*(C27-TODAY())/365.25))</f>
        <v>1</v>
      </c>
      <c r="F27" s="63" t="n">
        <f aca="false">+Fetch!C32</f>
        <v>3.48</v>
      </c>
      <c r="G27" s="50" t="n">
        <f aca="false">+Fetch!P32</f>
        <v>0.355</v>
      </c>
      <c r="H27" s="63" t="n">
        <f aca="false">IF(Fetch!F32=0,H25,+Fetch!F32+Fetch!G32)</f>
        <v>-0.125</v>
      </c>
      <c r="I27" s="63" t="n">
        <f aca="false">IF(Fetch!D32=0,I25,+Fetch!D32+Fetch!E32)</f>
        <v>0.39</v>
      </c>
      <c r="J27" s="63" t="n">
        <f aca="false">IF(Fetch!H32=0,J25,+Fetch!H32+Fetch!I32)</f>
        <v>0.445</v>
      </c>
      <c r="K27" s="63" t="n">
        <f aca="false">IF(Fetch!L32=0,K25,+Fetch!L32+Fetch!M32)</f>
        <v>0.4675</v>
      </c>
      <c r="L27" s="63" t="n">
        <f aca="false">IF(Fetch!J32=0,L25,+Fetch!J32+Fetch!K32)</f>
        <v>0.1925</v>
      </c>
      <c r="M27" s="63" t="n">
        <f aca="false">IF(Fetch!N32=0,M25,+Fetch!N32+Fetch!O32)</f>
        <v>0.95</v>
      </c>
      <c r="N27" s="63" t="n">
        <f aca="false">IF(Fetch!Q32=0,N25,Fetch!Q32)</f>
        <v>0.0025</v>
      </c>
    </row>
    <row r="28" customFormat="false" ht="12.75" hidden="false" customHeight="false" outlineLevel="0" collapsed="false">
      <c r="A28" s="5" t="n">
        <f aca="false">+YEAR(C28)</f>
        <v>2003</v>
      </c>
      <c r="B28" s="364" t="n">
        <v>1</v>
      </c>
      <c r="C28" s="260" t="n">
        <f aca="false">+Fetch!A33</f>
        <v>37834</v>
      </c>
      <c r="D28" s="362" t="n">
        <f aca="false">+Fetch!B33</f>
        <v>0.0291636424223904</v>
      </c>
      <c r="E28" s="363" t="n">
        <f aca="true">IF(C28&lt;TODAY(),1,1/(1+D28/2)^(2*(C28-TODAY())/365.25))</f>
        <v>1</v>
      </c>
      <c r="F28" s="63" t="n">
        <f aca="false">+Fetch!C33</f>
        <v>3.512</v>
      </c>
      <c r="G28" s="50" t="n">
        <f aca="false">+Fetch!P33</f>
        <v>0.355</v>
      </c>
      <c r="H28" s="63" t="n">
        <f aca="false">IF(Fetch!F33=0,H26,+Fetch!F33+Fetch!G33)</f>
        <v>-0.125</v>
      </c>
      <c r="I28" s="63" t="n">
        <f aca="false">IF(Fetch!D33=0,I26,+Fetch!D33+Fetch!E33)</f>
        <v>0.39</v>
      </c>
      <c r="J28" s="63" t="n">
        <f aca="false">IF(Fetch!H33=0,J26,+Fetch!H33+Fetch!I33)</f>
        <v>0.42</v>
      </c>
      <c r="K28" s="63" t="n">
        <f aca="false">IF(Fetch!L33=0,K26,+Fetch!L33+Fetch!M33)</f>
        <v>0.47</v>
      </c>
      <c r="L28" s="63" t="n">
        <f aca="false">IF(Fetch!J33=0,L26,+Fetch!J33+Fetch!K33)</f>
        <v>0.2025</v>
      </c>
      <c r="M28" s="63" t="n">
        <f aca="false">IF(Fetch!N33=0,M26,+Fetch!N33+Fetch!O33)</f>
        <v>0.95</v>
      </c>
      <c r="N28" s="63" t="n">
        <f aca="false">IF(Fetch!Q33=0,N26,Fetch!Q33)</f>
        <v>0.0025</v>
      </c>
    </row>
    <row r="29" customFormat="false" ht="12.75" hidden="false" customHeight="false" outlineLevel="0" collapsed="false">
      <c r="A29" s="5" t="n">
        <f aca="false">+YEAR(C29)</f>
        <v>2003</v>
      </c>
      <c r="B29" s="364" t="n">
        <v>1</v>
      </c>
      <c r="C29" s="260" t="n">
        <f aca="false">+Fetch!A34</f>
        <v>37865</v>
      </c>
      <c r="D29" s="362" t="n">
        <f aca="false">+Fetch!B34</f>
        <v>0.0297807179851253</v>
      </c>
      <c r="E29" s="363" t="n">
        <f aca="true">IF(C29&lt;TODAY(),1,1/(1+D29/2)^(2*(C29-TODAY())/365.25))</f>
        <v>1</v>
      </c>
      <c r="F29" s="63" t="n">
        <f aca="false">+Fetch!C34</f>
        <v>3.517</v>
      </c>
      <c r="G29" s="50" t="n">
        <f aca="false">+Fetch!P34</f>
        <v>0.355</v>
      </c>
      <c r="H29" s="63" t="n">
        <f aca="false">IF(Fetch!F34=0,H27,+Fetch!F34+Fetch!G34)</f>
        <v>-0.155</v>
      </c>
      <c r="I29" s="63" t="n">
        <f aca="false">IF(Fetch!D34=0,I27,+Fetch!D34+Fetch!E34)</f>
        <v>0.32</v>
      </c>
      <c r="J29" s="63" t="n">
        <f aca="false">IF(Fetch!H34=0,J27,+Fetch!H34+Fetch!I34)</f>
        <v>0.37</v>
      </c>
      <c r="K29" s="63" t="n">
        <f aca="false">IF(Fetch!L34=0,K27,+Fetch!L34+Fetch!M34)</f>
        <v>0.4475</v>
      </c>
      <c r="L29" s="63" t="n">
        <f aca="false">IF(Fetch!J34=0,L27,+Fetch!J34+Fetch!K34)</f>
        <v>0.1775</v>
      </c>
      <c r="M29" s="63" t="n">
        <f aca="false">IF(Fetch!N34=0,M27,+Fetch!N34+Fetch!O34)</f>
        <v>0.65</v>
      </c>
      <c r="N29" s="63" t="n">
        <f aca="false">IF(Fetch!Q34=0,N27,Fetch!Q34)</f>
        <v>0.0025</v>
      </c>
    </row>
    <row r="30" customFormat="false" ht="12.75" hidden="false" customHeight="false" outlineLevel="0" collapsed="false">
      <c r="A30" s="5" t="n">
        <f aca="false">+YEAR(C30)</f>
        <v>2003</v>
      </c>
      <c r="B30" s="364" t="n">
        <v>1</v>
      </c>
      <c r="C30" s="260" t="n">
        <f aca="false">+Fetch!A35</f>
        <v>37895</v>
      </c>
      <c r="D30" s="362" t="n">
        <f aca="false">+Fetch!B35</f>
        <v>0.0303730042965968</v>
      </c>
      <c r="E30" s="363" t="n">
        <f aca="true">IF(C30&lt;TODAY(),1,1/(1+D30/2)^(2*(C30-TODAY())/365.25))</f>
        <v>1</v>
      </c>
      <c r="F30" s="63" t="n">
        <f aca="false">+Fetch!C35</f>
        <v>3.537</v>
      </c>
      <c r="G30" s="50" t="n">
        <f aca="false">+Fetch!P35</f>
        <v>0.355</v>
      </c>
      <c r="H30" s="63" t="n">
        <f aca="false">IF(Fetch!F35=0,H28,+Fetch!F35+Fetch!G35)</f>
        <v>-0.125</v>
      </c>
      <c r="I30" s="63" t="n">
        <f aca="false">IF(Fetch!D35=0,I28,+Fetch!D35+Fetch!E35)</f>
        <v>0.315</v>
      </c>
      <c r="J30" s="63" t="n">
        <f aca="false">IF(Fetch!H35=0,J28,+Fetch!H35+Fetch!I35)</f>
        <v>0.41</v>
      </c>
      <c r="K30" s="63" t="n">
        <f aca="false">IF(Fetch!L35=0,K28,+Fetch!L35+Fetch!M35)</f>
        <v>0.45</v>
      </c>
      <c r="L30" s="63" t="n">
        <f aca="false">IF(Fetch!J35=0,L28,+Fetch!J35+Fetch!K35)</f>
        <v>0.1875</v>
      </c>
      <c r="M30" s="63" t="n">
        <f aca="false">IF(Fetch!N35=0,M28,+Fetch!N35+Fetch!O35)</f>
        <v>0.35</v>
      </c>
      <c r="N30" s="63" t="n">
        <f aca="false">IF(Fetch!Q35=0,N28,Fetch!Q35)</f>
        <v>0.0025</v>
      </c>
    </row>
    <row r="31" customFormat="false" ht="12.75" hidden="false" customHeight="false" outlineLevel="0" collapsed="false">
      <c r="A31" s="5" t="n">
        <f aca="false">+YEAR(C31)</f>
        <v>2003</v>
      </c>
      <c r="B31" s="364" t="n">
        <v>1</v>
      </c>
      <c r="C31" s="260" t="n">
        <f aca="false">+Fetch!A36</f>
        <v>37926</v>
      </c>
      <c r="D31" s="362" t="n">
        <f aca="false">+Fetch!B36</f>
        <v>0.0309789219117209</v>
      </c>
      <c r="E31" s="363" t="n">
        <f aca="true">IF(C31&lt;TODAY(),1,1/(1+D31/2)^(2*(C31-TODAY())/365.25))</f>
        <v>1</v>
      </c>
      <c r="F31" s="63" t="n">
        <f aca="false">+Fetch!C36</f>
        <v>3.705</v>
      </c>
      <c r="G31" s="50" t="n">
        <f aca="false">+Fetch!P36</f>
        <v>0.3575</v>
      </c>
      <c r="H31" s="63" t="n">
        <f aca="false">IF(Fetch!F36=0,H29,+Fetch!F36+Fetch!G36)</f>
        <v>-0.09</v>
      </c>
      <c r="I31" s="63" t="n">
        <f aca="false">IF(Fetch!D36=0,I29,+Fetch!D36+Fetch!E36)</f>
        <v>0.55</v>
      </c>
      <c r="J31" s="63" t="n">
        <f aca="false">IF(Fetch!H36=0,J29,+Fetch!H36+Fetch!I36)</f>
        <v>0.775</v>
      </c>
      <c r="K31" s="63" t="n">
        <f aca="false">IF(Fetch!L36=0,K29,+Fetch!L36+Fetch!M36)</f>
        <v>0.69</v>
      </c>
      <c r="L31" s="63" t="n">
        <f aca="false">IF(Fetch!J36=0,L29,+Fetch!J36+Fetch!K36)</f>
        <v>0.235</v>
      </c>
      <c r="M31" s="63" t="n">
        <f aca="false">IF(Fetch!N36=0,M29,+Fetch!N36+Fetch!O36)</f>
        <v>0.27</v>
      </c>
      <c r="N31" s="63" t="n">
        <f aca="false">IF(Fetch!Q36=0,N29,Fetch!Q36)</f>
        <v>0.0025</v>
      </c>
    </row>
    <row r="32" customFormat="false" ht="12.75" hidden="false" customHeight="false" outlineLevel="0" collapsed="false">
      <c r="A32" s="5" t="n">
        <f aca="false">+YEAR(C32)</f>
        <v>2003</v>
      </c>
      <c r="B32" s="364" t="n">
        <v>1</v>
      </c>
      <c r="C32" s="260" t="n">
        <f aca="false">+Fetch!A37</f>
        <v>37956</v>
      </c>
      <c r="D32" s="362" t="n">
        <f aca="false">+Fetch!B37</f>
        <v>0.0315652939151314</v>
      </c>
      <c r="E32" s="363" t="n">
        <f aca="true">IF(C32&lt;TODAY(),1,1/(1+D32/2)^(2*(C32-TODAY())/365.25))</f>
        <v>1</v>
      </c>
      <c r="F32" s="63" t="n">
        <f aca="false">+Fetch!C37</f>
        <v>3.857</v>
      </c>
      <c r="G32" s="50" t="n">
        <f aca="false">+Fetch!P37</f>
        <v>0.3575</v>
      </c>
      <c r="H32" s="63" t="n">
        <f aca="false">IF(Fetch!F37=0,H30,+Fetch!F37+Fetch!G37)</f>
        <v>-0.1025</v>
      </c>
      <c r="I32" s="63" t="n">
        <f aca="false">IF(Fetch!D37=0,I30,+Fetch!D37+Fetch!E37)</f>
        <v>0.84</v>
      </c>
      <c r="J32" s="63" t="n">
        <f aca="false">IF(Fetch!H37=0,J30,+Fetch!H37+Fetch!I37)</f>
        <v>1.22</v>
      </c>
      <c r="K32" s="63" t="n">
        <f aca="false">IF(Fetch!L37=0,K30,+Fetch!L37+Fetch!M37)</f>
        <v>1.19</v>
      </c>
      <c r="L32" s="63" t="n">
        <f aca="false">IF(Fetch!J37=0,L30,+Fetch!J37+Fetch!K37)</f>
        <v>0.255</v>
      </c>
      <c r="M32" s="63" t="n">
        <f aca="false">IF(Fetch!N37=0,M30,+Fetch!N37+Fetch!O37)</f>
        <v>0.25</v>
      </c>
      <c r="N32" s="63" t="n">
        <f aca="false">IF(Fetch!Q37=0,N30,Fetch!Q37)</f>
        <v>0.0025</v>
      </c>
    </row>
    <row r="33" customFormat="false" ht="12.75" hidden="false" customHeight="false" outlineLevel="0" collapsed="false">
      <c r="A33" s="5" t="n">
        <f aca="false">+YEAR(C33)</f>
        <v>2004</v>
      </c>
      <c r="B33" s="364" t="n">
        <v>1</v>
      </c>
      <c r="C33" s="260" t="n">
        <f aca="false">+Fetch!A38</f>
        <v>37987</v>
      </c>
      <c r="D33" s="362" t="n">
        <f aca="false">+Fetch!B38</f>
        <v>0.0321681107693386</v>
      </c>
      <c r="E33" s="363" t="n">
        <f aca="true">IF(C33&lt;TODAY(),1,1/(1+D33/2)^(2*(C33-TODAY())/365.25))</f>
        <v>1</v>
      </c>
      <c r="F33" s="63" t="n">
        <f aca="false">+Fetch!C38</f>
        <v>3.907</v>
      </c>
      <c r="G33" s="50" t="n">
        <f aca="false">+Fetch!P38</f>
        <v>0.3525</v>
      </c>
      <c r="H33" s="63" t="n">
        <f aca="false">IF(Fetch!F38=0,H31,+Fetch!F38+Fetch!G38)</f>
        <v>-0.08</v>
      </c>
      <c r="I33" s="63" t="n">
        <f aca="false">IF(Fetch!D38=0,I31,+Fetch!D38+Fetch!E38)</f>
        <v>1.35</v>
      </c>
      <c r="J33" s="63" t="n">
        <f aca="false">IF(Fetch!H38=0,J31,+Fetch!H38+Fetch!I38)</f>
        <v>2.05</v>
      </c>
      <c r="K33" s="63" t="n">
        <f aca="false">IF(Fetch!L38=0,K31,+Fetch!L38+Fetch!M38)</f>
        <v>1.52</v>
      </c>
      <c r="L33" s="63" t="n">
        <f aca="false">IF(Fetch!J38=0,L31,+Fetch!J38+Fetch!K38)</f>
        <v>0.275</v>
      </c>
      <c r="M33" s="63" t="n">
        <f aca="false">IF(Fetch!N38=0,M31,+Fetch!N38+Fetch!O38)</f>
        <v>0.075</v>
      </c>
      <c r="N33" s="63" t="n">
        <f aca="false">IF(Fetch!Q38=0,N31,Fetch!Q38)</f>
        <v>0.0025</v>
      </c>
    </row>
    <row r="34" customFormat="false" ht="12.75" hidden="false" customHeight="false" outlineLevel="0" collapsed="false">
      <c r="A34" s="5" t="n">
        <f aca="false">+YEAR(C34)</f>
        <v>2004</v>
      </c>
      <c r="B34" s="364" t="n">
        <v>1</v>
      </c>
      <c r="C34" s="260" t="n">
        <f aca="false">+Fetch!A39</f>
        <v>38018</v>
      </c>
      <c r="D34" s="362" t="n">
        <f aca="false">+Fetch!B39</f>
        <v>0.0327676200073008</v>
      </c>
      <c r="E34" s="363" t="n">
        <f aca="true">IF(C34&lt;TODAY(),1,1/(1+D34/2)^(2*(C34-TODAY())/365.25))</f>
        <v>1</v>
      </c>
      <c r="F34" s="63" t="n">
        <f aca="false">+Fetch!C39</f>
        <v>3.819</v>
      </c>
      <c r="G34" s="50" t="n">
        <f aca="false">+Fetch!P39</f>
        <v>0.3475</v>
      </c>
      <c r="H34" s="63" t="n">
        <f aca="false">IF(Fetch!F39=0,H32,+Fetch!F39+Fetch!G39)</f>
        <v>-0.09</v>
      </c>
      <c r="I34" s="63" t="n">
        <f aca="false">IF(Fetch!D39=0,I32,+Fetch!D39+Fetch!E39)</f>
        <v>1.32</v>
      </c>
      <c r="J34" s="63" t="n">
        <f aca="false">IF(Fetch!H39=0,J32,+Fetch!H39+Fetch!I39)</f>
        <v>2.05</v>
      </c>
      <c r="K34" s="63" t="n">
        <f aca="false">IF(Fetch!L39=0,K32,+Fetch!L39+Fetch!M39)</f>
        <v>1.52</v>
      </c>
      <c r="L34" s="63" t="n">
        <f aca="false">IF(Fetch!J39=0,L32,+Fetch!J39+Fetch!K39)</f>
        <v>0.275</v>
      </c>
      <c r="M34" s="63" t="n">
        <f aca="false">IF(Fetch!N39=0,M32,+Fetch!N39+Fetch!O39)</f>
        <v>0.075</v>
      </c>
      <c r="N34" s="63" t="n">
        <f aca="false">IF(Fetch!Q39=0,N32,Fetch!Q39)</f>
        <v>0.0025</v>
      </c>
    </row>
    <row r="35" customFormat="false" ht="12.75" hidden="false" customHeight="false" outlineLevel="0" collapsed="false">
      <c r="A35" s="5" t="n">
        <f aca="false">+YEAR(C35)</f>
        <v>2004</v>
      </c>
      <c r="B35" s="364" t="n">
        <v>1</v>
      </c>
      <c r="C35" s="260" t="n">
        <f aca="false">+Fetch!A40</f>
        <v>38047</v>
      </c>
      <c r="D35" s="362" t="n">
        <f aca="false">+Fetch!B40</f>
        <v>0.0333284513394707</v>
      </c>
      <c r="E35" s="363" t="n">
        <f aca="true">IF(C35&lt;TODAY(),1,1/(1+D35/2)^(2*(C35-TODAY())/365.25))</f>
        <v>1</v>
      </c>
      <c r="F35" s="63" t="n">
        <f aca="false">+Fetch!C40</f>
        <v>3.68</v>
      </c>
      <c r="G35" s="50" t="n">
        <f aca="false">+Fetch!P40</f>
        <v>0.335</v>
      </c>
      <c r="H35" s="63" t="n">
        <f aca="false">IF(Fetch!F40=0,H33,+Fetch!F40+Fetch!G40)</f>
        <v>-0.15</v>
      </c>
      <c r="I35" s="63" t="n">
        <f aca="false">IF(Fetch!D40=0,I33,+Fetch!D40+Fetch!E40)</f>
        <v>0.54</v>
      </c>
      <c r="J35" s="63" t="n">
        <f aca="false">IF(Fetch!H40=0,J33,+Fetch!H40+Fetch!I40)</f>
        <v>0.81</v>
      </c>
      <c r="K35" s="63" t="n">
        <f aca="false">IF(Fetch!L40=0,K33,+Fetch!L40+Fetch!M40)</f>
        <v>0.8</v>
      </c>
      <c r="L35" s="63" t="n">
        <f aca="false">IF(Fetch!J40=0,L33,+Fetch!J40+Fetch!K40)</f>
        <v>0.235</v>
      </c>
      <c r="M35" s="63" t="n">
        <f aca="false">IF(Fetch!N40=0,M33,+Fetch!N40+Fetch!O40)</f>
        <v>0.25</v>
      </c>
      <c r="N35" s="63" t="n">
        <f aca="false">IF(Fetch!Q40=0,N33,Fetch!Q40)</f>
        <v>0.0025</v>
      </c>
    </row>
    <row r="36" customFormat="false" ht="12.75" hidden="false" customHeight="false" outlineLevel="0" collapsed="false">
      <c r="A36" s="5" t="n">
        <f aca="false">+YEAR(C36)</f>
        <v>2004</v>
      </c>
      <c r="B36" s="364" t="n">
        <v>1</v>
      </c>
      <c r="C36" s="260" t="n">
        <f aca="false">+Fetch!A41</f>
        <v>38078</v>
      </c>
      <c r="D36" s="362" t="n">
        <f aca="false">+Fetch!B41</f>
        <v>0.0338958923939585</v>
      </c>
      <c r="E36" s="363" t="n">
        <f aca="true">IF(C36&lt;TODAY(),1,1/(1+D36/2)^(2*(C36-TODAY())/365.25))</f>
        <v>1</v>
      </c>
      <c r="F36" s="63" t="n">
        <f aca="false">+Fetch!C41</f>
        <v>3.526</v>
      </c>
      <c r="G36" s="50" t="n">
        <f aca="false">+Fetch!P41</f>
        <v>0.3075</v>
      </c>
      <c r="H36" s="63" t="n">
        <f aca="false">IF(Fetch!F41=0,H34,+Fetch!F41+Fetch!G41)</f>
        <v>-0.12</v>
      </c>
      <c r="I36" s="63" t="n">
        <f aca="false">IF(Fetch!D41=0,I34,+Fetch!D41+Fetch!E41)</f>
        <v>0.295</v>
      </c>
      <c r="J36" s="63" t="n">
        <f aca="false">IF(Fetch!H41=0,J34,+Fetch!H41+Fetch!I41)</f>
        <v>0.4</v>
      </c>
      <c r="K36" s="63" t="n">
        <f aca="false">IF(Fetch!L41=0,K34,+Fetch!L41+Fetch!M41)</f>
        <v>0.485</v>
      </c>
      <c r="L36" s="63" t="n">
        <f aca="false">IF(Fetch!J41=0,L34,+Fetch!J41+Fetch!K41)</f>
        <v>0.1925</v>
      </c>
      <c r="M36" s="63" t="n">
        <f aca="false">IF(Fetch!N41=0,M34,+Fetch!N41+Fetch!O41)</f>
        <v>0.55</v>
      </c>
      <c r="N36" s="63" t="n">
        <f aca="false">IF(Fetch!Q41=0,N34,Fetch!Q41)</f>
        <v>0.0025</v>
      </c>
    </row>
    <row r="37" customFormat="false" ht="12.75" hidden="false" customHeight="false" outlineLevel="0" collapsed="false">
      <c r="A37" s="5" t="n">
        <f aca="false">+YEAR(C37)</f>
        <v>2004</v>
      </c>
      <c r="B37" s="364" t="n">
        <v>1</v>
      </c>
      <c r="C37" s="260" t="n">
        <f aca="false">+Fetch!A42</f>
        <v>38108</v>
      </c>
      <c r="D37" s="362" t="n">
        <f aca="false">+Fetch!B42</f>
        <v>0.0344119261129614</v>
      </c>
      <c r="E37" s="363" t="n">
        <f aca="true">IF(C37&lt;TODAY(),1,1/(1+D37/2)^(2*(C37-TODAY())/365.25))</f>
        <v>1</v>
      </c>
      <c r="F37" s="63" t="n">
        <f aca="false">+Fetch!C42</f>
        <v>3.531</v>
      </c>
      <c r="G37" s="50" t="n">
        <f aca="false">+Fetch!P42</f>
        <v>0.3025</v>
      </c>
      <c r="H37" s="63" t="n">
        <f aca="false">IF(Fetch!F42=0,H35,+Fetch!F42+Fetch!G42)</f>
        <v>-0.12</v>
      </c>
      <c r="I37" s="63" t="n">
        <f aca="false">IF(Fetch!D42=0,I35,+Fetch!D42+Fetch!E42)</f>
        <v>0.265</v>
      </c>
      <c r="J37" s="63" t="n">
        <f aca="false">IF(Fetch!H42=0,J35,+Fetch!H42+Fetch!I42)</f>
        <v>0.35</v>
      </c>
      <c r="K37" s="63" t="n">
        <f aca="false">IF(Fetch!L42=0,K35,+Fetch!L42+Fetch!M42)</f>
        <v>0.435</v>
      </c>
      <c r="L37" s="63" t="n">
        <f aca="false">IF(Fetch!J42=0,L35,+Fetch!J42+Fetch!K42)</f>
        <v>0.175</v>
      </c>
      <c r="M37" s="63" t="n">
        <f aca="false">IF(Fetch!N42=0,M35,+Fetch!N42+Fetch!O42)</f>
        <v>0.7</v>
      </c>
      <c r="N37" s="63" t="n">
        <f aca="false">IF(Fetch!Q42=0,N35,Fetch!Q42)</f>
        <v>0.0025</v>
      </c>
    </row>
    <row r="38" customFormat="false" ht="12.75" hidden="false" customHeight="false" outlineLevel="0" collapsed="false">
      <c r="A38" s="5" t="n">
        <f aca="false">+YEAR(C38)</f>
        <v>2004</v>
      </c>
      <c r="B38" s="364" t="n">
        <v>1</v>
      </c>
      <c r="C38" s="260" t="n">
        <f aca="false">+Fetch!A43</f>
        <v>38139</v>
      </c>
      <c r="D38" s="362" t="n">
        <f aca="false">+Fetch!B43</f>
        <v>0.0349451610500515</v>
      </c>
      <c r="E38" s="363" t="n">
        <f aca="true">IF(C38&lt;TODAY(),1,1/(1+D38/2)^(2*(C38-TODAY())/365.25))</f>
        <v>1</v>
      </c>
      <c r="F38" s="63" t="n">
        <f aca="false">+Fetch!C43</f>
        <v>3.569</v>
      </c>
      <c r="G38" s="50" t="n">
        <f aca="false">+Fetch!P43</f>
        <v>0.3025</v>
      </c>
      <c r="H38" s="63" t="n">
        <f aca="false">IF(Fetch!F43=0,H36,+Fetch!F43+Fetch!G43)</f>
        <v>-0.12</v>
      </c>
      <c r="I38" s="63" t="n">
        <f aca="false">IF(Fetch!D43=0,I36,+Fetch!D43+Fetch!E43)</f>
        <v>0.315</v>
      </c>
      <c r="J38" s="63" t="n">
        <f aca="false">IF(Fetch!H43=0,J36,+Fetch!H43+Fetch!I43)</f>
        <v>0.405</v>
      </c>
      <c r="K38" s="63" t="n">
        <f aca="false">IF(Fetch!L43=0,K36,+Fetch!L43+Fetch!M43)</f>
        <v>0.445</v>
      </c>
      <c r="L38" s="63" t="n">
        <f aca="false">IF(Fetch!J43=0,L36,+Fetch!J43+Fetch!K43)</f>
        <v>0.1975</v>
      </c>
      <c r="M38" s="63" t="n">
        <f aca="false">IF(Fetch!N43=0,M36,+Fetch!N43+Fetch!O43)</f>
        <v>0.8</v>
      </c>
      <c r="N38" s="63" t="n">
        <f aca="false">IF(Fetch!Q43=0,N36,Fetch!Q43)</f>
        <v>0.0025</v>
      </c>
    </row>
    <row r="39" customFormat="false" ht="12.75" hidden="false" customHeight="false" outlineLevel="0" collapsed="false">
      <c r="A39" s="5" t="n">
        <f aca="false">+YEAR(C39)</f>
        <v>2004</v>
      </c>
      <c r="B39" s="364" t="n">
        <v>1</v>
      </c>
      <c r="C39" s="260" t="n">
        <f aca="false">+Fetch!A44</f>
        <v>38169</v>
      </c>
      <c r="D39" s="362" t="n">
        <f aca="false">+Fetch!B44</f>
        <v>0.0354438624381452</v>
      </c>
      <c r="E39" s="363" t="n">
        <f aca="true">IF(C39&lt;TODAY(),1,1/(1+D39/2)^(2*(C39-TODAY())/365.25))</f>
        <v>1</v>
      </c>
      <c r="F39" s="63" t="n">
        <f aca="false">+Fetch!C44</f>
        <v>3.614</v>
      </c>
      <c r="G39" s="50" t="n">
        <f aca="false">+Fetch!P44</f>
        <v>0.3025</v>
      </c>
      <c r="H39" s="63" t="n">
        <f aca="false">IF(Fetch!F44=0,H37,+Fetch!F44+Fetch!G44)</f>
        <v>-0.12</v>
      </c>
      <c r="I39" s="63" t="n">
        <f aca="false">IF(Fetch!D44=0,I37,+Fetch!D44+Fetch!E44)</f>
        <v>0.39</v>
      </c>
      <c r="J39" s="63" t="n">
        <f aca="false">IF(Fetch!H44=0,J37,+Fetch!H44+Fetch!I44)</f>
        <v>0.445</v>
      </c>
      <c r="K39" s="63" t="n">
        <f aca="false">IF(Fetch!L44=0,K37,+Fetch!L44+Fetch!M44)</f>
        <v>0.4675</v>
      </c>
      <c r="L39" s="63" t="n">
        <f aca="false">IF(Fetch!J44=0,L37,+Fetch!J44+Fetch!K44)</f>
        <v>0.1925</v>
      </c>
      <c r="M39" s="63" t="n">
        <f aca="false">IF(Fetch!N44=0,M37,+Fetch!N44+Fetch!O44)</f>
        <v>1</v>
      </c>
      <c r="N39" s="63" t="n">
        <f aca="false">IF(Fetch!Q44=0,N37,Fetch!Q44)</f>
        <v>0.0025</v>
      </c>
    </row>
    <row r="40" customFormat="false" ht="12.75" hidden="false" customHeight="false" outlineLevel="0" collapsed="false">
      <c r="A40" s="5" t="n">
        <f aca="false">+YEAR(C40)</f>
        <v>2004</v>
      </c>
      <c r="B40" s="364" t="n">
        <v>1</v>
      </c>
      <c r="C40" s="260" t="n">
        <f aca="false">+Fetch!A45</f>
        <v>38200</v>
      </c>
      <c r="D40" s="362" t="n">
        <f aca="false">+Fetch!B45</f>
        <v>0.0359401709746083</v>
      </c>
      <c r="E40" s="363" t="n">
        <f aca="true">IF(C40&lt;TODAY(),1,1/(1+D40/2)^(2*(C40-TODAY())/365.25))</f>
        <v>1</v>
      </c>
      <c r="F40" s="63" t="n">
        <f aca="false">+Fetch!C45</f>
        <v>3.652</v>
      </c>
      <c r="G40" s="50" t="n">
        <f aca="false">+Fetch!P45</f>
        <v>0.3025</v>
      </c>
      <c r="H40" s="63" t="n">
        <f aca="false">IF(Fetch!F45=0,H38,+Fetch!F45+Fetch!G45)</f>
        <v>-0.12</v>
      </c>
      <c r="I40" s="63" t="n">
        <f aca="false">IF(Fetch!D45=0,I38,+Fetch!D45+Fetch!E45)</f>
        <v>0.39</v>
      </c>
      <c r="J40" s="63" t="n">
        <f aca="false">IF(Fetch!H45=0,J38,+Fetch!H45+Fetch!I45)</f>
        <v>0.42</v>
      </c>
      <c r="K40" s="63" t="n">
        <f aca="false">IF(Fetch!L45=0,K38,+Fetch!L45+Fetch!M45)</f>
        <v>0.47</v>
      </c>
      <c r="L40" s="63" t="n">
        <f aca="false">IF(Fetch!J45=0,L38,+Fetch!J45+Fetch!K45)</f>
        <v>0.2025</v>
      </c>
      <c r="M40" s="63" t="n">
        <f aca="false">IF(Fetch!N45=0,M38,+Fetch!N45+Fetch!O45)</f>
        <v>1</v>
      </c>
      <c r="N40" s="63" t="n">
        <f aca="false">IF(Fetch!Q45=0,N38,Fetch!Q45)</f>
        <v>0.0025</v>
      </c>
    </row>
    <row r="41" customFormat="false" ht="12.75" hidden="false" customHeight="false" outlineLevel="0" collapsed="false">
      <c r="A41" s="5" t="n">
        <f aca="false">+YEAR(C41)</f>
        <v>2004</v>
      </c>
      <c r="B41" s="364" t="n">
        <v>1</v>
      </c>
      <c r="C41" s="260" t="n">
        <f aca="false">+Fetch!A46</f>
        <v>38231</v>
      </c>
      <c r="D41" s="362" t="n">
        <f aca="false">+Fetch!B46</f>
        <v>0.036436479593883</v>
      </c>
      <c r="E41" s="363" t="n">
        <f aca="true">IF(C41&lt;TODAY(),1,1/(1+D41/2)^(2*(C41-TODAY())/365.25))</f>
        <v>1</v>
      </c>
      <c r="F41" s="63" t="n">
        <f aca="false">+Fetch!C46</f>
        <v>3.646</v>
      </c>
      <c r="G41" s="50" t="n">
        <f aca="false">+Fetch!P46</f>
        <v>0.3025</v>
      </c>
      <c r="H41" s="63" t="n">
        <f aca="false">IF(Fetch!F46=0,H39,+Fetch!F46+Fetch!G46)</f>
        <v>-0.15</v>
      </c>
      <c r="I41" s="63" t="n">
        <f aca="false">IF(Fetch!D46=0,I39,+Fetch!D46+Fetch!E46)</f>
        <v>0.32</v>
      </c>
      <c r="J41" s="63" t="n">
        <f aca="false">IF(Fetch!H46=0,J39,+Fetch!H46+Fetch!I46)</f>
        <v>0.37</v>
      </c>
      <c r="K41" s="63" t="n">
        <f aca="false">IF(Fetch!L46=0,K39,+Fetch!L46+Fetch!M46)</f>
        <v>0.4475</v>
      </c>
      <c r="L41" s="63" t="n">
        <f aca="false">IF(Fetch!J46=0,L39,+Fetch!J46+Fetch!K46)</f>
        <v>0.1775</v>
      </c>
      <c r="M41" s="63" t="n">
        <f aca="false">IF(Fetch!N46=0,M39,+Fetch!N46+Fetch!O46)</f>
        <v>0.65</v>
      </c>
      <c r="N41" s="63" t="n">
        <f aca="false">IF(Fetch!Q46=0,N39,Fetch!Q46)</f>
        <v>0.0025</v>
      </c>
    </row>
    <row r="42" customFormat="false" ht="12.75" hidden="false" customHeight="false" outlineLevel="0" collapsed="false">
      <c r="A42" s="5" t="n">
        <f aca="false">+YEAR(C42)</f>
        <v>2004</v>
      </c>
      <c r="B42" s="364" t="n">
        <v>1</v>
      </c>
      <c r="C42" s="260" t="n">
        <f aca="false">+Fetch!A47</f>
        <v>38261</v>
      </c>
      <c r="D42" s="362" t="n">
        <f aca="false">+Fetch!B47</f>
        <v>0.0368986023100666</v>
      </c>
      <c r="E42" s="363" t="n">
        <f aca="true">IF(C42&lt;TODAY(),1,1/(1+D42/2)^(2*(C42-TODAY())/365.25))</f>
        <v>1</v>
      </c>
      <c r="F42" s="63" t="n">
        <f aca="false">+Fetch!C47</f>
        <v>3.646</v>
      </c>
      <c r="G42" s="50" t="n">
        <f aca="false">+Fetch!P47</f>
        <v>0.3025</v>
      </c>
      <c r="H42" s="63" t="n">
        <f aca="false">IF(Fetch!F47=0,H40,+Fetch!F47+Fetch!G47)</f>
        <v>-0.12</v>
      </c>
      <c r="I42" s="63" t="n">
        <f aca="false">IF(Fetch!D47=0,I40,+Fetch!D47+Fetch!E47)</f>
        <v>0.315</v>
      </c>
      <c r="J42" s="63" t="n">
        <f aca="false">IF(Fetch!H47=0,J40,+Fetch!H47+Fetch!I47)</f>
        <v>0.41</v>
      </c>
      <c r="K42" s="63" t="n">
        <f aca="false">IF(Fetch!L47=0,K40,+Fetch!L47+Fetch!M47)</f>
        <v>0.45</v>
      </c>
      <c r="L42" s="63" t="n">
        <f aca="false">IF(Fetch!J47=0,L40,+Fetch!J47+Fetch!K47)</f>
        <v>0.1875</v>
      </c>
      <c r="M42" s="63" t="n">
        <f aca="false">IF(Fetch!N47=0,M40,+Fetch!N47+Fetch!O47)</f>
        <v>0.35</v>
      </c>
      <c r="N42" s="63" t="n">
        <f aca="false">IF(Fetch!Q47=0,N40,Fetch!Q47)</f>
        <v>0.0025</v>
      </c>
    </row>
    <row r="43" customFormat="false" ht="12.75" hidden="false" customHeight="false" outlineLevel="0" collapsed="false">
      <c r="A43" s="5" t="n">
        <f aca="false">+YEAR(C43)</f>
        <v>2004</v>
      </c>
      <c r="B43" s="364" t="n">
        <v>1</v>
      </c>
      <c r="C43" s="260" t="n">
        <f aca="false">+Fetch!A48</f>
        <v>38292</v>
      </c>
      <c r="D43" s="362" t="n">
        <f aca="false">+Fetch!B48</f>
        <v>0.0373586593081532</v>
      </c>
      <c r="E43" s="363" t="n">
        <f aca="true">IF(C43&lt;TODAY(),1,1/(1+D43/2)^(2*(C43-TODAY())/365.25))</f>
        <v>1</v>
      </c>
      <c r="F43" s="63" t="n">
        <f aca="false">+Fetch!C48</f>
        <v>3.795</v>
      </c>
      <c r="G43" s="50" t="n">
        <f aca="false">+Fetch!P48</f>
        <v>0.3025</v>
      </c>
      <c r="H43" s="63" t="n">
        <f aca="false">IF(Fetch!F48=0,H41,+Fetch!F48+Fetch!G48)</f>
        <v>-0.0575</v>
      </c>
      <c r="I43" s="63" t="n">
        <f aca="false">IF(Fetch!D48=0,I41,+Fetch!D48+Fetch!E48)</f>
        <v>0.555</v>
      </c>
      <c r="J43" s="63" t="n">
        <f aca="false">IF(Fetch!H48=0,J41,+Fetch!H48+Fetch!I48)</f>
        <v>0.78</v>
      </c>
      <c r="K43" s="63" t="n">
        <f aca="false">IF(Fetch!L48=0,K41,+Fetch!L48+Fetch!M48)</f>
        <v>0.69</v>
      </c>
      <c r="L43" s="63" t="n">
        <f aca="false">IF(Fetch!J48=0,L41,+Fetch!J48+Fetch!K48)</f>
        <v>0.235</v>
      </c>
      <c r="M43" s="63" t="n">
        <f aca="false">IF(Fetch!N48=0,M41,+Fetch!N48+Fetch!O48)</f>
        <v>0.27</v>
      </c>
      <c r="N43" s="63" t="n">
        <f aca="false">IF(Fetch!Q48=0,N41,Fetch!Q48)</f>
        <v>0.0025</v>
      </c>
    </row>
    <row r="44" customFormat="false" ht="12.75" hidden="false" customHeight="false" outlineLevel="0" collapsed="false">
      <c r="A44" s="5" t="n">
        <f aca="false">+YEAR(C44)</f>
        <v>2004</v>
      </c>
      <c r="B44" s="364" t="n">
        <v>1</v>
      </c>
      <c r="C44" s="260" t="n">
        <f aca="false">+Fetch!A49</f>
        <v>38322</v>
      </c>
      <c r="D44" s="362" t="n">
        <f aca="false">+Fetch!B49</f>
        <v>0.0378038758256172</v>
      </c>
      <c r="E44" s="363" t="n">
        <f aca="true">IF(C44&lt;TODAY(),1,1/(1+D44/2)^(2*(C44-TODAY())/365.25))</f>
        <v>1</v>
      </c>
      <c r="F44" s="63" t="n">
        <f aca="false">+Fetch!C49</f>
        <v>3.947</v>
      </c>
      <c r="G44" s="50" t="n">
        <f aca="false">+Fetch!P49</f>
        <v>0.2975</v>
      </c>
      <c r="H44" s="63" t="n">
        <f aca="false">IF(Fetch!F49=0,H42,+Fetch!F49+Fetch!G49)</f>
        <v>-0.07</v>
      </c>
      <c r="I44" s="63" t="n">
        <f aca="false">IF(Fetch!D49=0,I42,+Fetch!D49+Fetch!E49)</f>
        <v>0.85</v>
      </c>
      <c r="J44" s="63" t="n">
        <f aca="false">IF(Fetch!H49=0,J42,+Fetch!H49+Fetch!I49)</f>
        <v>1.23</v>
      </c>
      <c r="K44" s="63" t="n">
        <f aca="false">IF(Fetch!L49=0,K42,+Fetch!L49+Fetch!M49)</f>
        <v>1.19</v>
      </c>
      <c r="L44" s="63" t="n">
        <f aca="false">IF(Fetch!J49=0,L42,+Fetch!J49+Fetch!K49)</f>
        <v>0.255</v>
      </c>
      <c r="M44" s="63" t="n">
        <f aca="false">IF(Fetch!N49=0,M42,+Fetch!N49+Fetch!O49)</f>
        <v>0.25</v>
      </c>
      <c r="N44" s="63" t="n">
        <f aca="false">IF(Fetch!Q49=0,N42,Fetch!Q49)</f>
        <v>0.0025</v>
      </c>
    </row>
    <row r="45" customFormat="false" ht="12.75" hidden="false" customHeight="false" outlineLevel="0" collapsed="false">
      <c r="A45" s="5" t="n">
        <f aca="false">+YEAR(C45)</f>
        <v>2005</v>
      </c>
      <c r="B45" s="364" t="n">
        <v>1</v>
      </c>
      <c r="C45" s="260" t="n">
        <f aca="false">+Fetch!A50</f>
        <v>38353</v>
      </c>
      <c r="D45" s="362" t="n">
        <f aca="false">+Fetch!B50</f>
        <v>0.0382521196870007</v>
      </c>
      <c r="E45" s="363" t="n">
        <f aca="true">IF(C45&lt;TODAY(),1,1/(1+D45/2)^(2*(C45-TODAY())/365.25))</f>
        <v>1</v>
      </c>
      <c r="F45" s="63" t="n">
        <f aca="false">+Fetch!C50</f>
        <v>4.007</v>
      </c>
      <c r="G45" s="50" t="n">
        <f aca="false">+Fetch!P50</f>
        <v>0.2975</v>
      </c>
      <c r="H45" s="63" t="n">
        <f aca="false">IF(Fetch!F50=0,H43,+Fetch!F50+Fetch!G50)</f>
        <v>-0.0475</v>
      </c>
      <c r="I45" s="63" t="n">
        <f aca="false">IF(Fetch!D50=0,I43,+Fetch!D50+Fetch!E50)</f>
        <v>1.365</v>
      </c>
      <c r="J45" s="63" t="n">
        <f aca="false">IF(Fetch!H50=0,J43,+Fetch!H50+Fetch!I50)</f>
        <v>2.065</v>
      </c>
      <c r="K45" s="63" t="n">
        <f aca="false">IF(Fetch!L50=0,K43,+Fetch!L50+Fetch!M50)</f>
        <v>1.52</v>
      </c>
      <c r="L45" s="63" t="n">
        <f aca="false">IF(Fetch!J50=0,L43,+Fetch!J50+Fetch!K50)</f>
        <v>0.275</v>
      </c>
      <c r="M45" s="63" t="n">
        <f aca="false">IF(Fetch!N50=0,M43,+Fetch!N50+Fetch!O50)</f>
        <v>0.075</v>
      </c>
      <c r="N45" s="63" t="n">
        <f aca="false">IF(Fetch!Q50=0,N43,Fetch!Q50)</f>
        <v>0.0025</v>
      </c>
    </row>
    <row r="46" customFormat="false" ht="12.75" hidden="false" customHeight="false" outlineLevel="0" collapsed="false">
      <c r="A46" s="5" t="n">
        <f aca="false">+YEAR(C46)</f>
        <v>2005</v>
      </c>
      <c r="B46" s="364" t="n">
        <v>1</v>
      </c>
      <c r="C46" s="260" t="n">
        <f aca="false">+Fetch!A51</f>
        <v>38384</v>
      </c>
      <c r="D46" s="362" t="n">
        <f aca="false">+Fetch!B51</f>
        <v>0.0386906350336922</v>
      </c>
      <c r="E46" s="363" t="n">
        <f aca="true">IF(C46&lt;TODAY(),1,1/(1+D46/2)^(2*(C46-TODAY())/365.25))</f>
        <v>1</v>
      </c>
      <c r="F46" s="63" t="n">
        <f aca="false">+Fetch!C51</f>
        <v>3.919</v>
      </c>
      <c r="G46" s="50" t="n">
        <f aca="false">+Fetch!P51</f>
        <v>0.295</v>
      </c>
      <c r="H46" s="63" t="n">
        <f aca="false">IF(Fetch!F51=0,H44,+Fetch!F51+Fetch!G51)</f>
        <v>-0.0575</v>
      </c>
      <c r="I46" s="63" t="n">
        <f aca="false">IF(Fetch!D51=0,I44,+Fetch!D51+Fetch!E51)</f>
        <v>1.335</v>
      </c>
      <c r="J46" s="63" t="n">
        <f aca="false">IF(Fetch!H51=0,J44,+Fetch!H51+Fetch!I51)</f>
        <v>2.065</v>
      </c>
      <c r="K46" s="63" t="n">
        <f aca="false">IF(Fetch!L51=0,K44,+Fetch!L51+Fetch!M51)</f>
        <v>1.52</v>
      </c>
      <c r="L46" s="63" t="n">
        <f aca="false">IF(Fetch!J51=0,L44,+Fetch!J51+Fetch!K51)</f>
        <v>0.275</v>
      </c>
      <c r="M46" s="63" t="n">
        <f aca="false">IF(Fetch!N51=0,M44,+Fetch!N51+Fetch!O51)</f>
        <v>0.075</v>
      </c>
      <c r="N46" s="63" t="n">
        <f aca="false">IF(Fetch!Q51=0,N44,Fetch!Q51)</f>
        <v>0.0025</v>
      </c>
    </row>
    <row r="47" customFormat="false" ht="12.75" hidden="false" customHeight="false" outlineLevel="0" collapsed="false">
      <c r="A47" s="5" t="n">
        <f aca="false">+YEAR(C47)</f>
        <v>2005</v>
      </c>
      <c r="B47" s="364" t="n">
        <v>1</v>
      </c>
      <c r="C47" s="260" t="n">
        <f aca="false">+Fetch!A52</f>
        <v>38412</v>
      </c>
      <c r="D47" s="362" t="n">
        <f aca="false">+Fetch!B52</f>
        <v>0.0390867134668404</v>
      </c>
      <c r="E47" s="363" t="n">
        <f aca="true">IF(C47&lt;TODAY(),1,1/(1+D47/2)^(2*(C47-TODAY())/365.25))</f>
        <v>1</v>
      </c>
      <c r="F47" s="63" t="n">
        <f aca="false">+Fetch!C52</f>
        <v>3.78</v>
      </c>
      <c r="G47" s="50" t="n">
        <f aca="false">+Fetch!P52</f>
        <v>0.28</v>
      </c>
      <c r="H47" s="63" t="n">
        <f aca="false">IF(Fetch!F52=0,H45,+Fetch!F52+Fetch!G52)</f>
        <v>-0.1175</v>
      </c>
      <c r="I47" s="63" t="n">
        <f aca="false">IF(Fetch!D52=0,I45,+Fetch!D52+Fetch!E52)</f>
        <v>0.545</v>
      </c>
      <c r="J47" s="63" t="n">
        <f aca="false">IF(Fetch!H52=0,J45,+Fetch!H52+Fetch!I52)</f>
        <v>0.815</v>
      </c>
      <c r="K47" s="63" t="n">
        <f aca="false">IF(Fetch!L52=0,K45,+Fetch!L52+Fetch!M52)</f>
        <v>0.8</v>
      </c>
      <c r="L47" s="63" t="n">
        <f aca="false">IF(Fetch!J52=0,L45,+Fetch!J52+Fetch!K52)</f>
        <v>0.235</v>
      </c>
      <c r="M47" s="63" t="n">
        <f aca="false">IF(Fetch!N52=0,M45,+Fetch!N52+Fetch!O52)</f>
        <v>0.25</v>
      </c>
      <c r="N47" s="63" t="n">
        <f aca="false">IF(Fetch!Q52=0,N45,Fetch!Q52)</f>
        <v>0.0025</v>
      </c>
    </row>
    <row r="48" customFormat="false" ht="12.75" hidden="false" customHeight="false" outlineLevel="0" collapsed="false">
      <c r="A48" s="5" t="n">
        <f aca="false">+YEAR(C48)</f>
        <v>2005</v>
      </c>
      <c r="B48" s="364" t="n">
        <v>1</v>
      </c>
      <c r="C48" s="260" t="n">
        <f aca="false">+Fetch!A53</f>
        <v>38443</v>
      </c>
      <c r="D48" s="362" t="n">
        <f aca="false">+Fetch!B53</f>
        <v>0.0394960399910107</v>
      </c>
      <c r="E48" s="363" t="n">
        <f aca="true">IF(C48&lt;TODAY(),1,1/(1+D48/2)^(2*(C48-TODAY())/365.25))</f>
        <v>1</v>
      </c>
      <c r="F48" s="63" t="n">
        <f aca="false">+Fetch!C53</f>
        <v>3.626</v>
      </c>
      <c r="G48" s="50" t="n">
        <f aca="false">+Fetch!P53</f>
        <v>0.27</v>
      </c>
      <c r="H48" s="63" t="n">
        <f aca="false">IF(Fetch!F53=0,H46,+Fetch!F53+Fetch!G53)</f>
        <v>-0.1075</v>
      </c>
      <c r="I48" s="63" t="n">
        <f aca="false">IF(Fetch!D53=0,I46,+Fetch!D53+Fetch!E53)</f>
        <v>0.295</v>
      </c>
      <c r="J48" s="63" t="n">
        <f aca="false">IF(Fetch!H53=0,J46,+Fetch!H53+Fetch!I53)</f>
        <v>0.4</v>
      </c>
      <c r="K48" s="63" t="n">
        <f aca="false">IF(Fetch!L53=0,K46,+Fetch!L53+Fetch!M53)</f>
        <v>0.485</v>
      </c>
      <c r="L48" s="63" t="n">
        <f aca="false">IF(Fetch!J53=0,L46,+Fetch!J53+Fetch!K53)</f>
        <v>0.1925</v>
      </c>
      <c r="M48" s="63" t="n">
        <f aca="false">IF(Fetch!N53=0,M46,+Fetch!N53+Fetch!O53)</f>
        <v>0.6</v>
      </c>
      <c r="N48" s="63" t="n">
        <f aca="false">IF(Fetch!Q53=0,N46,Fetch!Q53)</f>
        <v>0.0025</v>
      </c>
    </row>
    <row r="49" customFormat="false" ht="12.75" hidden="false" customHeight="false" outlineLevel="0" collapsed="false">
      <c r="A49" s="5" t="n">
        <f aca="false">+YEAR(C49)</f>
        <v>2005</v>
      </c>
      <c r="B49" s="364" t="n">
        <v>1</v>
      </c>
      <c r="C49" s="260" t="n">
        <f aca="false">+Fetch!A54</f>
        <v>38473</v>
      </c>
      <c r="D49" s="362" t="n">
        <f aca="false">+Fetch!B54</f>
        <v>0.039866739779777</v>
      </c>
      <c r="E49" s="363" t="n">
        <f aca="true">IF(C49&lt;TODAY(),1,1/(1+D49/2)^(2*(C49-TODAY())/365.25))</f>
        <v>1</v>
      </c>
      <c r="F49" s="63" t="n">
        <f aca="false">+Fetch!C54</f>
        <v>3.631</v>
      </c>
      <c r="G49" s="50" t="n">
        <f aca="false">+Fetch!P54</f>
        <v>0.2625</v>
      </c>
      <c r="H49" s="63" t="n">
        <f aca="false">IF(Fetch!F54=0,H47,+Fetch!F54+Fetch!G54)</f>
        <v>-0.1075</v>
      </c>
      <c r="I49" s="63" t="n">
        <f aca="false">IF(Fetch!D54=0,I47,+Fetch!D54+Fetch!E54)</f>
        <v>0.265</v>
      </c>
      <c r="J49" s="63" t="n">
        <f aca="false">IF(Fetch!H54=0,J47,+Fetch!H54+Fetch!I54)</f>
        <v>0.35</v>
      </c>
      <c r="K49" s="63" t="n">
        <f aca="false">IF(Fetch!L54=0,K47,+Fetch!L54+Fetch!M54)</f>
        <v>0.435</v>
      </c>
      <c r="L49" s="63" t="n">
        <f aca="false">IF(Fetch!J54=0,L47,+Fetch!J54+Fetch!K54)</f>
        <v>0.175</v>
      </c>
      <c r="M49" s="63" t="n">
        <f aca="false">IF(Fetch!N54=0,M47,+Fetch!N54+Fetch!O54)</f>
        <v>0.75</v>
      </c>
      <c r="N49" s="63" t="n">
        <f aca="false">IF(Fetch!Q54=0,N47,Fetch!Q54)</f>
        <v>0.0025</v>
      </c>
    </row>
    <row r="50" customFormat="false" ht="12.75" hidden="false" customHeight="false" outlineLevel="0" collapsed="false">
      <c r="A50" s="5" t="n">
        <f aca="false">+YEAR(C50)</f>
        <v>2005</v>
      </c>
      <c r="B50" s="364" t="n">
        <v>1</v>
      </c>
      <c r="C50" s="260" t="n">
        <f aca="false">+Fetch!A55</f>
        <v>38504</v>
      </c>
      <c r="D50" s="362" t="n">
        <f aca="false">+Fetch!B55</f>
        <v>0.0402497962766097</v>
      </c>
      <c r="E50" s="363" t="n">
        <f aca="true">IF(C50&lt;TODAY(),1,1/(1+D50/2)^(2*(C50-TODAY())/365.25))</f>
        <v>1</v>
      </c>
      <c r="F50" s="63" t="n">
        <f aca="false">+Fetch!C55</f>
        <v>3.669</v>
      </c>
      <c r="G50" s="50" t="n">
        <f aca="false">+Fetch!P55</f>
        <v>0.2575</v>
      </c>
      <c r="H50" s="63" t="n">
        <f aca="false">IF(Fetch!F55=0,H48,+Fetch!F55+Fetch!G55)</f>
        <v>-0.1075</v>
      </c>
      <c r="I50" s="63" t="n">
        <f aca="false">IF(Fetch!D55=0,I48,+Fetch!D55+Fetch!E55)</f>
        <v>0.315</v>
      </c>
      <c r="J50" s="63" t="n">
        <f aca="false">IF(Fetch!H55=0,J48,+Fetch!H55+Fetch!I55)</f>
        <v>0.405</v>
      </c>
      <c r="K50" s="63" t="n">
        <f aca="false">IF(Fetch!L55=0,K48,+Fetch!L55+Fetch!M55)</f>
        <v>0.445</v>
      </c>
      <c r="L50" s="63" t="n">
        <f aca="false">IF(Fetch!J55=0,L48,+Fetch!J55+Fetch!K55)</f>
        <v>0.1975</v>
      </c>
      <c r="M50" s="63" t="n">
        <f aca="false">IF(Fetch!N55=0,M48,+Fetch!N55+Fetch!O55)</f>
        <v>0.85</v>
      </c>
      <c r="N50" s="63" t="n">
        <f aca="false">IF(Fetch!Q55=0,N48,Fetch!Q55)</f>
        <v>0.0025</v>
      </c>
    </row>
    <row r="51" customFormat="false" ht="12.75" hidden="false" customHeight="false" outlineLevel="0" collapsed="false">
      <c r="A51" s="5" t="n">
        <f aca="false">+YEAR(C51)</f>
        <v>2005</v>
      </c>
      <c r="B51" s="364" t="n">
        <v>1</v>
      </c>
      <c r="C51" s="260" t="n">
        <f aca="false">+Fetch!A56</f>
        <v>38534</v>
      </c>
      <c r="D51" s="362" t="n">
        <f aca="false">+Fetch!B56</f>
        <v>0.040606004466254</v>
      </c>
      <c r="E51" s="363" t="n">
        <f aca="true">IF(C51&lt;TODAY(),1,1/(1+D51/2)^(2*(C51-TODAY())/365.25))</f>
        <v>1</v>
      </c>
      <c r="F51" s="63" t="n">
        <f aca="false">+Fetch!C56</f>
        <v>3.714</v>
      </c>
      <c r="G51" s="50" t="n">
        <f aca="false">+Fetch!P56</f>
        <v>0.2575</v>
      </c>
      <c r="H51" s="63" t="n">
        <f aca="false">IF(Fetch!F56=0,H49,+Fetch!F56+Fetch!G56)</f>
        <v>-0.1075</v>
      </c>
      <c r="I51" s="63" t="n">
        <f aca="false">IF(Fetch!D56=0,I49,+Fetch!D56+Fetch!E56)</f>
        <v>0.39</v>
      </c>
      <c r="J51" s="63" t="n">
        <f aca="false">IF(Fetch!H56=0,J49,+Fetch!H56+Fetch!I56)</f>
        <v>0.445</v>
      </c>
      <c r="K51" s="63" t="n">
        <f aca="false">IF(Fetch!L56=0,K49,+Fetch!L56+Fetch!M56)</f>
        <v>0.4675</v>
      </c>
      <c r="L51" s="63" t="n">
        <f aca="false">IF(Fetch!J56=0,L49,+Fetch!J56+Fetch!K56)</f>
        <v>0.1925</v>
      </c>
      <c r="M51" s="63" t="n">
        <f aca="false">IF(Fetch!N56=0,M49,+Fetch!N56+Fetch!O56)</f>
        <v>1.05</v>
      </c>
      <c r="N51" s="63" t="n">
        <f aca="false">IF(Fetch!Q56=0,N49,Fetch!Q56)</f>
        <v>0.0025</v>
      </c>
    </row>
    <row r="52" customFormat="false" ht="12.75" hidden="false" customHeight="false" outlineLevel="0" collapsed="false">
      <c r="A52" s="5" t="n">
        <f aca="false">+YEAR(C52)</f>
        <v>2005</v>
      </c>
      <c r="B52" s="364" t="n">
        <v>1</v>
      </c>
      <c r="C52" s="260" t="n">
        <f aca="false">+Fetch!A57</f>
        <v>38565</v>
      </c>
      <c r="D52" s="362" t="n">
        <f aca="false">+Fetch!B57</f>
        <v>0.0409601418119756</v>
      </c>
      <c r="E52" s="363" t="n">
        <f aca="true">IF(C52&lt;TODAY(),1,1/(1+D52/2)^(2*(C52-TODAY())/365.25))</f>
        <v>1</v>
      </c>
      <c r="F52" s="63" t="n">
        <f aca="false">+Fetch!C57</f>
        <v>3.752</v>
      </c>
      <c r="G52" s="50" t="n">
        <f aca="false">+Fetch!P57</f>
        <v>0.2575</v>
      </c>
      <c r="H52" s="63" t="n">
        <f aca="false">IF(Fetch!F57=0,H50,+Fetch!F57+Fetch!G57)</f>
        <v>-0.1075</v>
      </c>
      <c r="I52" s="63" t="n">
        <f aca="false">IF(Fetch!D57=0,I50,+Fetch!D57+Fetch!E57)</f>
        <v>0.39</v>
      </c>
      <c r="J52" s="63" t="n">
        <f aca="false">IF(Fetch!H57=0,J50,+Fetch!H57+Fetch!I57)</f>
        <v>0.42</v>
      </c>
      <c r="K52" s="63" t="n">
        <f aca="false">IF(Fetch!L57=0,K50,+Fetch!L57+Fetch!M57)</f>
        <v>0.47</v>
      </c>
      <c r="L52" s="63" t="n">
        <f aca="false">IF(Fetch!J57=0,L50,+Fetch!J57+Fetch!K57)</f>
        <v>0.2025</v>
      </c>
      <c r="M52" s="63" t="n">
        <f aca="false">IF(Fetch!N57=0,M50,+Fetch!N57+Fetch!O57)</f>
        <v>1.05</v>
      </c>
      <c r="N52" s="63" t="n">
        <f aca="false">IF(Fetch!Q57=0,N50,Fetch!Q57)</f>
        <v>0.0025</v>
      </c>
    </row>
    <row r="53" customFormat="false" ht="12.75" hidden="false" customHeight="false" outlineLevel="0" collapsed="false">
      <c r="A53" s="5" t="n">
        <f aca="false">+YEAR(C53)</f>
        <v>2005</v>
      </c>
      <c r="B53" s="364" t="n">
        <v>1</v>
      </c>
      <c r="C53" s="260" t="n">
        <f aca="false">+Fetch!A58</f>
        <v>38596</v>
      </c>
      <c r="D53" s="362" t="n">
        <f aca="false">+Fetch!B58</f>
        <v>0.0413142791997565</v>
      </c>
      <c r="E53" s="363" t="n">
        <f aca="true">IF(C53&lt;TODAY(),1,1/(1+D53/2)^(2*(C53-TODAY())/365.25))</f>
        <v>1</v>
      </c>
      <c r="F53" s="63" t="n">
        <f aca="false">+Fetch!C58</f>
        <v>3.746</v>
      </c>
      <c r="G53" s="50" t="n">
        <f aca="false">+Fetch!P58</f>
        <v>0.2575</v>
      </c>
      <c r="H53" s="63" t="n">
        <f aca="false">IF(Fetch!F58=0,H51,+Fetch!F58+Fetch!G58)</f>
        <v>-0.1375</v>
      </c>
      <c r="I53" s="63" t="n">
        <f aca="false">IF(Fetch!D58=0,I51,+Fetch!D58+Fetch!E58)</f>
        <v>0.32</v>
      </c>
      <c r="J53" s="63" t="n">
        <f aca="false">IF(Fetch!H58=0,J51,+Fetch!H58+Fetch!I58)</f>
        <v>0.37</v>
      </c>
      <c r="K53" s="63" t="n">
        <f aca="false">IF(Fetch!L58=0,K51,+Fetch!L58+Fetch!M58)</f>
        <v>0.4475</v>
      </c>
      <c r="L53" s="63" t="n">
        <f aca="false">IF(Fetch!J58=0,L51,+Fetch!J58+Fetch!K58)</f>
        <v>0.1775</v>
      </c>
      <c r="M53" s="63" t="n">
        <f aca="false">IF(Fetch!N58=0,M51,+Fetch!N58+Fetch!O58)</f>
        <v>0.65</v>
      </c>
      <c r="N53" s="63" t="n">
        <f aca="false">IF(Fetch!Q58=0,N51,Fetch!Q58)</f>
        <v>0.0025</v>
      </c>
    </row>
    <row r="54" customFormat="false" ht="12.75" hidden="false" customHeight="false" outlineLevel="0" collapsed="false">
      <c r="A54" s="5" t="n">
        <f aca="false">+YEAR(C54)</f>
        <v>2005</v>
      </c>
      <c r="B54" s="364" t="n">
        <v>1</v>
      </c>
      <c r="C54" s="260" t="n">
        <f aca="false">+Fetch!A59</f>
        <v>38626</v>
      </c>
      <c r="D54" s="362" t="n">
        <f aca="false">+Fetch!B59</f>
        <v>0.0416483358120012</v>
      </c>
      <c r="E54" s="363" t="n">
        <f aca="true">IF(C54&lt;TODAY(),1,1/(1+D54/2)^(2*(C54-TODAY())/365.25))</f>
        <v>1</v>
      </c>
      <c r="F54" s="63" t="n">
        <f aca="false">+Fetch!C59</f>
        <v>3.746</v>
      </c>
      <c r="G54" s="50" t="n">
        <f aca="false">+Fetch!P59</f>
        <v>0.2575</v>
      </c>
      <c r="H54" s="63" t="n">
        <f aca="false">IF(Fetch!F59=0,H52,+Fetch!F59+Fetch!G59)</f>
        <v>-0.1075</v>
      </c>
      <c r="I54" s="63" t="n">
        <f aca="false">IF(Fetch!D59=0,I52,+Fetch!D59+Fetch!E59)</f>
        <v>0.315</v>
      </c>
      <c r="J54" s="63" t="n">
        <f aca="false">IF(Fetch!H59=0,J52,+Fetch!H59+Fetch!I59)</f>
        <v>0.41</v>
      </c>
      <c r="K54" s="63" t="n">
        <f aca="false">IF(Fetch!L59=0,K52,+Fetch!L59+Fetch!M59)</f>
        <v>0.45</v>
      </c>
      <c r="L54" s="63" t="n">
        <f aca="false">IF(Fetch!J59=0,L52,+Fetch!J59+Fetch!K59)</f>
        <v>0.1875</v>
      </c>
      <c r="M54" s="63" t="n">
        <f aca="false">IF(Fetch!N59=0,M52,+Fetch!N59+Fetch!O59)</f>
        <v>0.35</v>
      </c>
      <c r="N54" s="63" t="n">
        <f aca="false">IF(Fetch!Q59=0,N52,Fetch!Q59)</f>
        <v>0.0025</v>
      </c>
    </row>
    <row r="55" customFormat="false" ht="12.75" hidden="false" customHeight="false" outlineLevel="0" collapsed="false">
      <c r="A55" s="5" t="n">
        <f aca="false">+YEAR(C55)</f>
        <v>2005</v>
      </c>
      <c r="B55" s="364" t="n">
        <v>1</v>
      </c>
      <c r="C55" s="260" t="n">
        <f aca="false">+Fetch!A60</f>
        <v>38657</v>
      </c>
      <c r="D55" s="362" t="n">
        <f aca="false">+Fetch!B60</f>
        <v>0.041974248302385</v>
      </c>
      <c r="E55" s="363" t="n">
        <f aca="true">IF(C55&lt;TODAY(),1,1/(1+D55/2)^(2*(C55-TODAY())/365.25))</f>
        <v>1</v>
      </c>
      <c r="F55" s="63" t="n">
        <f aca="false">+Fetch!C60</f>
        <v>3.895</v>
      </c>
      <c r="G55" s="50" t="n">
        <f aca="false">+Fetch!P60</f>
        <v>0.2575</v>
      </c>
      <c r="H55" s="63" t="n">
        <f aca="false">IF(Fetch!F60=0,H53,+Fetch!F60+Fetch!G60)</f>
        <v>-0.065</v>
      </c>
      <c r="I55" s="63" t="n">
        <f aca="false">IF(Fetch!D60=0,I53,+Fetch!D60+Fetch!E60)</f>
        <v>0.56</v>
      </c>
      <c r="J55" s="63" t="n">
        <f aca="false">IF(Fetch!H60=0,J53,+Fetch!H60+Fetch!I60)</f>
        <v>0.785</v>
      </c>
      <c r="K55" s="63" t="n">
        <f aca="false">IF(Fetch!L60=0,K53,+Fetch!L60+Fetch!M60)</f>
        <v>0.695</v>
      </c>
      <c r="L55" s="63" t="n">
        <f aca="false">IF(Fetch!J60=0,L53,+Fetch!J60+Fetch!K60)</f>
        <v>0.235</v>
      </c>
      <c r="M55" s="63" t="n">
        <f aca="false">IF(Fetch!N60=0,M53,+Fetch!N60+Fetch!O60)</f>
        <v>0.27</v>
      </c>
      <c r="N55" s="63" t="n">
        <f aca="false">IF(Fetch!Q60=0,N53,Fetch!Q60)</f>
        <v>0.0025</v>
      </c>
    </row>
    <row r="56" customFormat="false" ht="12.75" hidden="false" customHeight="false" outlineLevel="0" collapsed="false">
      <c r="A56" s="5" t="n">
        <f aca="false">+YEAR(C56)</f>
        <v>2005</v>
      </c>
      <c r="B56" s="364" t="n">
        <v>1</v>
      </c>
      <c r="C56" s="260" t="n">
        <f aca="false">+Fetch!A61</f>
        <v>38687</v>
      </c>
      <c r="D56" s="362" t="n">
        <f aca="false">+Fetch!B61</f>
        <v>0.0422896475205272</v>
      </c>
      <c r="E56" s="363" t="n">
        <f aca="true">IF(C56&lt;TODAY(),1,1/(1+D56/2)^(2*(C56-TODAY())/365.25))</f>
        <v>1</v>
      </c>
      <c r="F56" s="63" t="n">
        <f aca="false">+Fetch!C61</f>
        <v>4.047</v>
      </c>
      <c r="G56" s="50" t="n">
        <f aca="false">+Fetch!P61</f>
        <v>0.2575</v>
      </c>
      <c r="H56" s="63" t="n">
        <f aca="false">IF(Fetch!F61=0,H54,+Fetch!F61+Fetch!G61)</f>
        <v>-0.0775</v>
      </c>
      <c r="I56" s="63" t="n">
        <f aca="false">IF(Fetch!D61=0,I54,+Fetch!D61+Fetch!E61)</f>
        <v>0.85</v>
      </c>
      <c r="J56" s="63" t="n">
        <f aca="false">IF(Fetch!H61=0,J54,+Fetch!H61+Fetch!I61)</f>
        <v>1.23</v>
      </c>
      <c r="K56" s="63" t="n">
        <f aca="false">IF(Fetch!L61=0,K54,+Fetch!L61+Fetch!M61)</f>
        <v>1.2</v>
      </c>
      <c r="L56" s="63" t="n">
        <f aca="false">IF(Fetch!J61=0,L54,+Fetch!J61+Fetch!K61)</f>
        <v>0.255</v>
      </c>
      <c r="M56" s="63" t="n">
        <f aca="false">IF(Fetch!N61=0,M54,+Fetch!N61+Fetch!O61)</f>
        <v>0.25</v>
      </c>
      <c r="N56" s="63" t="n">
        <f aca="false">IF(Fetch!Q61=0,N54,Fetch!Q61)</f>
        <v>0.0025</v>
      </c>
    </row>
    <row r="57" customFormat="false" ht="12.75" hidden="false" customHeight="false" outlineLevel="0" collapsed="false">
      <c r="A57" s="5" t="n">
        <f aca="false">+YEAR(C57)</f>
        <v>2006</v>
      </c>
      <c r="B57" s="364" t="n">
        <v>1</v>
      </c>
      <c r="C57" s="260" t="n">
        <f aca="false">+Fetch!A62</f>
        <v>38718</v>
      </c>
      <c r="D57" s="362" t="n">
        <f aca="false">+Fetch!B62</f>
        <v>0.0426000010389398</v>
      </c>
      <c r="E57" s="363" t="n">
        <f aca="true">IF(C57&lt;TODAY(),1,1/(1+D57/2)^(2*(C57-TODAY())/365.25))</f>
        <v>1</v>
      </c>
      <c r="F57" s="63" t="n">
        <f aca="false">+Fetch!C62</f>
        <v>4.1095</v>
      </c>
      <c r="G57" s="50" t="n">
        <f aca="false">+Fetch!P62</f>
        <v>0.2575</v>
      </c>
      <c r="H57" s="63" t="n">
        <f aca="false">IF(Fetch!F62=0,H55,+Fetch!F62+Fetch!G62)</f>
        <v>-0.055</v>
      </c>
      <c r="I57" s="63" t="n">
        <f aca="false">IF(Fetch!D62=0,I55,+Fetch!D62+Fetch!E62)</f>
        <v>1.35</v>
      </c>
      <c r="J57" s="63" t="n">
        <f aca="false">IF(Fetch!H62=0,J55,+Fetch!H62+Fetch!I62)</f>
        <v>2.05</v>
      </c>
      <c r="K57" s="63" t="n">
        <f aca="false">IF(Fetch!L62=0,K55,+Fetch!L62+Fetch!M62)</f>
        <v>1.535</v>
      </c>
      <c r="L57" s="63" t="n">
        <f aca="false">IF(Fetch!J62=0,L55,+Fetch!J62+Fetch!K62)</f>
        <v>0.275</v>
      </c>
      <c r="M57" s="63" t="n">
        <f aca="false">IF(Fetch!N62=0,M55,+Fetch!N62+Fetch!O62)</f>
        <v>0.075</v>
      </c>
      <c r="N57" s="63" t="n">
        <f aca="false">IF(Fetch!Q62=0,N55,Fetch!Q62)</f>
        <v>0.0025</v>
      </c>
    </row>
    <row r="58" customFormat="false" ht="12.75" hidden="false" customHeight="false" outlineLevel="0" collapsed="false">
      <c r="A58" s="5" t="n">
        <f aca="false">+YEAR(C58)</f>
        <v>2006</v>
      </c>
      <c r="B58" s="364" t="n">
        <v>1</v>
      </c>
      <c r="C58" s="260" t="n">
        <f aca="false">+Fetch!A63</f>
        <v>38749</v>
      </c>
      <c r="D58" s="362" t="n">
        <f aca="false">+Fetch!B63</f>
        <v>0.0428820654195743</v>
      </c>
      <c r="E58" s="363" t="n">
        <f aca="true">IF(C58&lt;TODAY(),1,1/(1+D58/2)^(2*(C58-TODAY())/365.25))</f>
        <v>1</v>
      </c>
      <c r="F58" s="63" t="n">
        <f aca="false">+Fetch!C63</f>
        <v>4.0215</v>
      </c>
      <c r="G58" s="50" t="n">
        <f aca="false">+Fetch!P63</f>
        <v>0.25</v>
      </c>
      <c r="H58" s="63" t="n">
        <f aca="false">IF(Fetch!F63=0,H56,+Fetch!F63+Fetch!G63)</f>
        <v>-0.065</v>
      </c>
      <c r="I58" s="63" t="n">
        <f aca="false">IF(Fetch!D63=0,I56,+Fetch!D63+Fetch!E63)</f>
        <v>1.32</v>
      </c>
      <c r="J58" s="63" t="n">
        <f aca="false">IF(Fetch!H63=0,J56,+Fetch!H63+Fetch!I63)</f>
        <v>2.05</v>
      </c>
      <c r="K58" s="63" t="n">
        <f aca="false">IF(Fetch!L63=0,K56,+Fetch!L63+Fetch!M63)</f>
        <v>1.535</v>
      </c>
      <c r="L58" s="63" t="n">
        <f aca="false">IF(Fetch!J63=0,L56,+Fetch!J63+Fetch!K63)</f>
        <v>0.275</v>
      </c>
      <c r="M58" s="63" t="n">
        <f aca="false">IF(Fetch!N63=0,M56,+Fetch!N63+Fetch!O63)</f>
        <v>0.075</v>
      </c>
      <c r="N58" s="63" t="n">
        <f aca="false">IF(Fetch!Q63=0,N56,Fetch!Q63)</f>
        <v>0.0025</v>
      </c>
    </row>
    <row r="59" customFormat="false" ht="12.75" hidden="false" customHeight="false" outlineLevel="0" collapsed="false">
      <c r="A59" s="5" t="n">
        <f aca="false">+YEAR(C59)</f>
        <v>2006</v>
      </c>
      <c r="B59" s="364" t="n">
        <v>1</v>
      </c>
      <c r="C59" s="260" t="n">
        <f aca="false">+Fetch!A64</f>
        <v>38777</v>
      </c>
      <c r="D59" s="362" t="n">
        <f aca="false">+Fetch!B64</f>
        <v>0.0431368332701565</v>
      </c>
      <c r="E59" s="363" t="n">
        <f aca="true">IF(C59&lt;TODAY(),1,1/(1+D59/2)^(2*(C59-TODAY())/365.25))</f>
        <v>1</v>
      </c>
      <c r="F59" s="63" t="n">
        <f aca="false">+Fetch!C64</f>
        <v>3.8825</v>
      </c>
      <c r="G59" s="50" t="n">
        <f aca="false">+Fetch!P64</f>
        <v>0.2425</v>
      </c>
      <c r="H59" s="63" t="n">
        <f aca="false">IF(Fetch!F64=0,H57,+Fetch!F64+Fetch!G64)</f>
        <v>-0.125</v>
      </c>
      <c r="I59" s="63" t="n">
        <f aca="false">IF(Fetch!D64=0,I57,+Fetch!D64+Fetch!E64)</f>
        <v>0.55</v>
      </c>
      <c r="J59" s="63" t="n">
        <f aca="false">IF(Fetch!H64=0,J57,+Fetch!H64+Fetch!I64)</f>
        <v>0.82</v>
      </c>
      <c r="K59" s="63" t="n">
        <f aca="false">IF(Fetch!L64=0,K57,+Fetch!L64+Fetch!M64)</f>
        <v>0.805</v>
      </c>
      <c r="L59" s="63" t="n">
        <f aca="false">IF(Fetch!J64=0,L57,+Fetch!J64+Fetch!K64)</f>
        <v>0.235</v>
      </c>
      <c r="M59" s="63" t="n">
        <f aca="false">IF(Fetch!N64=0,M57,+Fetch!N64+Fetch!O64)</f>
        <v>0.25</v>
      </c>
      <c r="N59" s="63" t="n">
        <f aca="false">IF(Fetch!Q64=0,N57,Fetch!Q64)</f>
        <v>0.0025</v>
      </c>
    </row>
    <row r="60" customFormat="false" ht="12.75" hidden="false" customHeight="false" outlineLevel="0" collapsed="false">
      <c r="A60" s="5" t="n">
        <f aca="false">+YEAR(C60)</f>
        <v>2006</v>
      </c>
      <c r="B60" s="364" t="n">
        <v>1</v>
      </c>
      <c r="C60" s="260" t="n">
        <f aca="false">+Fetch!A65</f>
        <v>38808</v>
      </c>
      <c r="D60" s="362" t="n">
        <f aca="false">+Fetch!B65</f>
        <v>0.0434188977015211</v>
      </c>
      <c r="E60" s="363" t="n">
        <f aca="true">IF(C60&lt;TODAY(),1,1/(1+D60/2)^(2*(C60-TODAY())/365.25))</f>
        <v>1</v>
      </c>
      <c r="F60" s="63" t="n">
        <f aca="false">+Fetch!C65</f>
        <v>3.7285</v>
      </c>
      <c r="G60" s="50" t="n">
        <f aca="false">+Fetch!P65</f>
        <v>0.24</v>
      </c>
      <c r="H60" s="63" t="n">
        <f aca="false">IF(Fetch!F65=0,H58,+Fetch!F65+Fetch!G65)</f>
        <v>-0.1025</v>
      </c>
      <c r="I60" s="63" t="n">
        <f aca="false">IF(Fetch!D65=0,I58,+Fetch!D65+Fetch!E65)</f>
        <v>0.295</v>
      </c>
      <c r="J60" s="63" t="n">
        <f aca="false">IF(Fetch!H65=0,J58,+Fetch!H65+Fetch!I65)</f>
        <v>0.4</v>
      </c>
      <c r="K60" s="63" t="n">
        <f aca="false">IF(Fetch!L65=0,K58,+Fetch!L65+Fetch!M65)</f>
        <v>0.485</v>
      </c>
      <c r="L60" s="63" t="n">
        <f aca="false">IF(Fetch!J65=0,L58,+Fetch!J65+Fetch!K65)</f>
        <v>0.1925</v>
      </c>
      <c r="M60" s="63" t="n">
        <f aca="false">IF(Fetch!N65=0,M58,+Fetch!N65+Fetch!O65)</f>
        <v>0.65</v>
      </c>
      <c r="N60" s="63" t="n">
        <f aca="false">IF(Fetch!Q65=0,N58,Fetch!Q65)</f>
        <v>0.0025</v>
      </c>
    </row>
    <row r="61" customFormat="false" ht="12.75" hidden="false" customHeight="false" outlineLevel="0" collapsed="false">
      <c r="A61" s="5" t="n">
        <f aca="false">+YEAR(C61)</f>
        <v>2006</v>
      </c>
      <c r="B61" s="364" t="n">
        <v>1</v>
      </c>
      <c r="C61" s="260" t="n">
        <f aca="false">+Fetch!A66</f>
        <v>38838</v>
      </c>
      <c r="D61" s="362" t="n">
        <f aca="false">+Fetch!B66</f>
        <v>0.0436918633056349</v>
      </c>
      <c r="E61" s="363" t="n">
        <f aca="true">IF(C61&lt;TODAY(),1,1/(1+D61/2)^(2*(C61-TODAY())/365.25))</f>
        <v>1</v>
      </c>
      <c r="F61" s="63" t="n">
        <f aca="false">+Fetch!C66</f>
        <v>3.7335</v>
      </c>
      <c r="G61" s="50" t="n">
        <f aca="false">+Fetch!P66</f>
        <v>0.2375</v>
      </c>
      <c r="H61" s="63" t="n">
        <f aca="false">IF(Fetch!F66=0,H59,+Fetch!F66+Fetch!G66)</f>
        <v>-0.1025</v>
      </c>
      <c r="I61" s="63" t="n">
        <f aca="false">IF(Fetch!D66=0,I59,+Fetch!D66+Fetch!E66)</f>
        <v>0.265</v>
      </c>
      <c r="J61" s="63" t="n">
        <f aca="false">IF(Fetch!H66=0,J59,+Fetch!H66+Fetch!I66)</f>
        <v>0.35</v>
      </c>
      <c r="K61" s="63" t="n">
        <f aca="false">IF(Fetch!L66=0,K59,+Fetch!L66+Fetch!M66)</f>
        <v>0.435</v>
      </c>
      <c r="L61" s="63" t="n">
        <f aca="false">IF(Fetch!J66=0,L59,+Fetch!J66+Fetch!K66)</f>
        <v>0.175</v>
      </c>
      <c r="M61" s="63" t="n">
        <f aca="false">IF(Fetch!N66=0,M59,+Fetch!N66+Fetch!O66)</f>
        <v>0.8</v>
      </c>
      <c r="N61" s="63" t="n">
        <f aca="false">IF(Fetch!Q66=0,N59,Fetch!Q66)</f>
        <v>0.0025</v>
      </c>
    </row>
    <row r="62" customFormat="false" ht="12.75" hidden="false" customHeight="false" outlineLevel="0" collapsed="false">
      <c r="A62" s="5" t="n">
        <f aca="false">+YEAR(C62)</f>
        <v>2006</v>
      </c>
      <c r="B62" s="364" t="n">
        <v>1</v>
      </c>
      <c r="C62" s="260" t="n">
        <f aca="false">+Fetch!A67</f>
        <v>38869</v>
      </c>
      <c r="D62" s="362" t="n">
        <f aca="false">+Fetch!B67</f>
        <v>0.0439739277894358</v>
      </c>
      <c r="E62" s="363" t="n">
        <f aca="true">IF(C62&lt;TODAY(),1,1/(1+D62/2)^(2*(C62-TODAY())/365.25))</f>
        <v>1</v>
      </c>
      <c r="F62" s="63" t="n">
        <f aca="false">+Fetch!C67</f>
        <v>3.7715</v>
      </c>
      <c r="G62" s="50" t="n">
        <f aca="false">+Fetch!P67</f>
        <v>0.2375</v>
      </c>
      <c r="H62" s="63" t="n">
        <f aca="false">IF(Fetch!F67=0,H60,+Fetch!F67+Fetch!G67)</f>
        <v>-0.1025</v>
      </c>
      <c r="I62" s="63" t="n">
        <f aca="false">IF(Fetch!D67=0,I60,+Fetch!D67+Fetch!E67)</f>
        <v>0.315</v>
      </c>
      <c r="J62" s="63" t="n">
        <f aca="false">IF(Fetch!H67=0,J60,+Fetch!H67+Fetch!I67)</f>
        <v>0.405</v>
      </c>
      <c r="K62" s="63" t="n">
        <f aca="false">IF(Fetch!L67=0,K60,+Fetch!L67+Fetch!M67)</f>
        <v>0.445</v>
      </c>
      <c r="L62" s="63" t="n">
        <f aca="false">IF(Fetch!J67=0,L60,+Fetch!J67+Fetch!K67)</f>
        <v>0.1975</v>
      </c>
      <c r="M62" s="63" t="n">
        <f aca="false">IF(Fetch!N67=0,M60,+Fetch!N67+Fetch!O67)</f>
        <v>0.9</v>
      </c>
      <c r="N62" s="63" t="n">
        <f aca="false">IF(Fetch!Q67=0,N60,Fetch!Q67)</f>
        <v>0.0025</v>
      </c>
    </row>
    <row r="63" customFormat="false" ht="12.75" hidden="false" customHeight="false" outlineLevel="0" collapsed="false">
      <c r="A63" s="5" t="n">
        <f aca="false">+YEAR(C63)</f>
        <v>2006</v>
      </c>
      <c r="B63" s="364" t="n">
        <v>1</v>
      </c>
      <c r="C63" s="260" t="n">
        <f aca="false">+Fetch!A68</f>
        <v>38899</v>
      </c>
      <c r="D63" s="362" t="n">
        <f aca="false">+Fetch!B68</f>
        <v>0.0442468934442877</v>
      </c>
      <c r="E63" s="363" t="n">
        <f aca="true">IF(C63&lt;TODAY(),1,1/(1+D63/2)^(2*(C63-TODAY())/365.25))</f>
        <v>1</v>
      </c>
      <c r="F63" s="63" t="n">
        <f aca="false">+Fetch!C68</f>
        <v>3.8165</v>
      </c>
      <c r="G63" s="50" t="n">
        <f aca="false">+Fetch!P68</f>
        <v>0.2375</v>
      </c>
      <c r="H63" s="63" t="n">
        <f aca="false">IF(Fetch!F68=0,H61,+Fetch!F68+Fetch!G68)</f>
        <v>-0.1025</v>
      </c>
      <c r="I63" s="63" t="n">
        <f aca="false">IF(Fetch!D68=0,I61,+Fetch!D68+Fetch!E68)</f>
        <v>0.39</v>
      </c>
      <c r="J63" s="63" t="n">
        <f aca="false">IF(Fetch!H68=0,J61,+Fetch!H68+Fetch!I68)</f>
        <v>0.445</v>
      </c>
      <c r="K63" s="63" t="n">
        <f aca="false">IF(Fetch!L68=0,K61,+Fetch!L68+Fetch!M68)</f>
        <v>0.4675</v>
      </c>
      <c r="L63" s="63" t="n">
        <f aca="false">IF(Fetch!J68=0,L61,+Fetch!J68+Fetch!K68)</f>
        <v>0.1925</v>
      </c>
      <c r="M63" s="63" t="n">
        <f aca="false">IF(Fetch!N68=0,M61,+Fetch!N68+Fetch!O68)</f>
        <v>1.1</v>
      </c>
      <c r="N63" s="63" t="n">
        <f aca="false">IF(Fetch!Q68=0,N61,Fetch!Q68)</f>
        <v>0.0025</v>
      </c>
    </row>
    <row r="64" customFormat="false" ht="12.75" hidden="false" customHeight="false" outlineLevel="0" collapsed="false">
      <c r="A64" s="5" t="n">
        <f aca="false">+YEAR(C64)</f>
        <v>2006</v>
      </c>
      <c r="B64" s="364" t="n">
        <v>1</v>
      </c>
      <c r="C64" s="260" t="n">
        <f aca="false">+Fetch!A69</f>
        <v>38930</v>
      </c>
      <c r="D64" s="362" t="n">
        <f aca="false">+Fetch!B69</f>
        <v>0.0445289579805102</v>
      </c>
      <c r="E64" s="363" t="n">
        <f aca="true">IF(C64&lt;TODAY(),1,1/(1+D64/2)^(2*(C64-TODAY())/365.25))</f>
        <v>1</v>
      </c>
      <c r="F64" s="63" t="n">
        <f aca="false">+Fetch!C69</f>
        <v>3.8545</v>
      </c>
      <c r="G64" s="50" t="n">
        <f aca="false">+Fetch!P69</f>
        <v>0.2375</v>
      </c>
      <c r="H64" s="63" t="n">
        <f aca="false">IF(Fetch!F69=0,H62,+Fetch!F69+Fetch!G69)</f>
        <v>-0.1025</v>
      </c>
      <c r="I64" s="63" t="n">
        <f aca="false">IF(Fetch!D69=0,I62,+Fetch!D69+Fetch!E69)</f>
        <v>0.39</v>
      </c>
      <c r="J64" s="63" t="n">
        <f aca="false">IF(Fetch!H69=0,J62,+Fetch!H69+Fetch!I69)</f>
        <v>0.42</v>
      </c>
      <c r="K64" s="63" t="n">
        <f aca="false">IF(Fetch!L69=0,K62,+Fetch!L69+Fetch!M69)</f>
        <v>0.47</v>
      </c>
      <c r="L64" s="63" t="n">
        <f aca="false">IF(Fetch!J69=0,L62,+Fetch!J69+Fetch!K69)</f>
        <v>0.2025</v>
      </c>
      <c r="M64" s="63" t="n">
        <f aca="false">IF(Fetch!N69=0,M62,+Fetch!N69+Fetch!O69)</f>
        <v>1.1</v>
      </c>
      <c r="N64" s="63" t="n">
        <f aca="false">IF(Fetch!Q69=0,N62,Fetch!Q69)</f>
        <v>0.0025</v>
      </c>
    </row>
    <row r="65" customFormat="false" ht="12.75" hidden="false" customHeight="false" outlineLevel="0" collapsed="false">
      <c r="A65" s="5" t="n">
        <f aca="false">+YEAR(C65)</f>
        <v>2006</v>
      </c>
      <c r="B65" s="364" t="n">
        <v>1</v>
      </c>
      <c r="C65" s="260" t="n">
        <f aca="false">+Fetch!A70</f>
        <v>38961</v>
      </c>
      <c r="D65" s="362" t="n">
        <f aca="false">+Fetch!B70</f>
        <v>0.0448110225433673</v>
      </c>
      <c r="E65" s="363" t="n">
        <f aca="true">IF(C65&lt;TODAY(),1,1/(1+D65/2)^(2*(C65-TODAY())/365.25))</f>
        <v>1</v>
      </c>
      <c r="F65" s="63" t="n">
        <f aca="false">+Fetch!C70</f>
        <v>3.8485</v>
      </c>
      <c r="G65" s="50" t="n">
        <f aca="false">+Fetch!P70</f>
        <v>0.2375</v>
      </c>
      <c r="H65" s="63" t="n">
        <f aca="false">IF(Fetch!F70=0,H63,+Fetch!F70+Fetch!G70)</f>
        <v>-0.1325</v>
      </c>
      <c r="I65" s="63" t="n">
        <f aca="false">IF(Fetch!D70=0,I63,+Fetch!D70+Fetch!E70)</f>
        <v>0.32</v>
      </c>
      <c r="J65" s="63" t="n">
        <f aca="false">IF(Fetch!H70=0,J63,+Fetch!H70+Fetch!I70)</f>
        <v>0.37</v>
      </c>
      <c r="K65" s="63" t="n">
        <f aca="false">IF(Fetch!L70=0,K63,+Fetch!L70+Fetch!M70)</f>
        <v>0.4475</v>
      </c>
      <c r="L65" s="63" t="n">
        <f aca="false">IF(Fetch!J70=0,L63,+Fetch!J70+Fetch!K70)</f>
        <v>0.1775</v>
      </c>
      <c r="M65" s="63" t="n">
        <f aca="false">IF(Fetch!N70=0,M63,+Fetch!N70+Fetch!O70)</f>
        <v>0.65</v>
      </c>
      <c r="N65" s="63" t="n">
        <f aca="false">IF(Fetch!Q70=0,N63,Fetch!Q70)</f>
        <v>0.0025</v>
      </c>
    </row>
    <row r="66" customFormat="false" ht="12.75" hidden="false" customHeight="false" outlineLevel="0" collapsed="false">
      <c r="A66" s="5" t="n">
        <f aca="false">+YEAR(C66)</f>
        <v>2006</v>
      </c>
      <c r="B66" s="364" t="n">
        <v>1</v>
      </c>
      <c r="C66" s="260" t="n">
        <f aca="false">+Fetch!A71</f>
        <v>38991</v>
      </c>
      <c r="D66" s="362" t="n">
        <f aca="false">+Fetch!B71</f>
        <v>0.0450839882747154</v>
      </c>
      <c r="E66" s="363" t="n">
        <f aca="true">IF(C66&lt;TODAY(),1,1/(1+D66/2)^(2*(C66-TODAY())/365.25))</f>
        <v>1</v>
      </c>
      <c r="F66" s="63" t="n">
        <f aca="false">+Fetch!C71</f>
        <v>3.8485</v>
      </c>
      <c r="G66" s="50" t="n">
        <f aca="false">+Fetch!P71</f>
        <v>0.2375</v>
      </c>
      <c r="H66" s="63" t="n">
        <f aca="false">IF(Fetch!F71=0,H64,+Fetch!F71+Fetch!G71)</f>
        <v>-0.1025</v>
      </c>
      <c r="I66" s="63" t="n">
        <f aca="false">IF(Fetch!D71=0,I64,+Fetch!D71+Fetch!E71)</f>
        <v>0.315</v>
      </c>
      <c r="J66" s="63" t="n">
        <f aca="false">IF(Fetch!H71=0,J64,+Fetch!H71+Fetch!I71)</f>
        <v>0.41</v>
      </c>
      <c r="K66" s="63" t="n">
        <f aca="false">IF(Fetch!L71=0,K64,+Fetch!L71+Fetch!M71)</f>
        <v>0.45</v>
      </c>
      <c r="L66" s="63" t="n">
        <f aca="false">IF(Fetch!J71=0,L64,+Fetch!J71+Fetch!K71)</f>
        <v>0.1875</v>
      </c>
      <c r="M66" s="63" t="n">
        <f aca="false">IF(Fetch!N71=0,M64,+Fetch!N71+Fetch!O71)</f>
        <v>0.35</v>
      </c>
      <c r="N66" s="63" t="n">
        <f aca="false">IF(Fetch!Q71=0,N64,Fetch!Q71)</f>
        <v>0.0025</v>
      </c>
    </row>
    <row r="67" customFormat="false" ht="12.75" hidden="false" customHeight="false" outlineLevel="0" collapsed="false">
      <c r="A67" s="5" t="n">
        <f aca="false">+YEAR(C67)</f>
        <v>2006</v>
      </c>
      <c r="B67" s="364" t="n">
        <v>1</v>
      </c>
      <c r="C67" s="260" t="n">
        <f aca="false">+Fetch!A72</f>
        <v>39022</v>
      </c>
      <c r="D67" s="362" t="n">
        <f aca="false">+Fetch!B72</f>
        <v>0.0453601433830859</v>
      </c>
      <c r="E67" s="363" t="n">
        <f aca="true">IF(C67&lt;TODAY(),1,1/(1+D67/2)^(2*(C67-TODAY())/365.25))</f>
        <v>1</v>
      </c>
      <c r="F67" s="63" t="n">
        <f aca="false">+Fetch!C72</f>
        <v>3.9975</v>
      </c>
      <c r="G67" s="50" t="n">
        <f aca="false">+Fetch!P72</f>
        <v>0.2375</v>
      </c>
      <c r="H67" s="63" t="n">
        <f aca="false">IF(Fetch!F72=0,H65,+Fetch!F72+Fetch!G72)</f>
        <v>-0.0625</v>
      </c>
      <c r="I67" s="63" t="n">
        <f aca="false">IF(Fetch!D72=0,I65,+Fetch!D72+Fetch!E72)</f>
        <v>0.56</v>
      </c>
      <c r="J67" s="63" t="n">
        <f aca="false">IF(Fetch!H72=0,J65,+Fetch!H72+Fetch!I72)</f>
        <v>0.785</v>
      </c>
      <c r="K67" s="63" t="n">
        <f aca="false">IF(Fetch!L72=0,K65,+Fetch!L72+Fetch!M72)</f>
        <v>0.695</v>
      </c>
      <c r="L67" s="63" t="n">
        <f aca="false">IF(Fetch!J72=0,L65,+Fetch!J72+Fetch!K72)</f>
        <v>0.235</v>
      </c>
      <c r="M67" s="63" t="n">
        <f aca="false">IF(Fetch!N72=0,M65,+Fetch!N72+Fetch!O72)</f>
        <v>0.27</v>
      </c>
      <c r="N67" s="63" t="n">
        <f aca="false">IF(Fetch!Q72=0,N65,Fetch!Q72)</f>
        <v>0.0025</v>
      </c>
    </row>
    <row r="68" customFormat="false" ht="12.75" hidden="false" customHeight="false" outlineLevel="0" collapsed="false">
      <c r="A68" s="5" t="n">
        <f aca="false">+YEAR(C68)</f>
        <v>2006</v>
      </c>
      <c r="B68" s="364" t="n">
        <v>1</v>
      </c>
      <c r="C68" s="260" t="n">
        <f aca="false">+Fetch!A73</f>
        <v>39052</v>
      </c>
      <c r="D68" s="362" t="n">
        <f aca="false">+Fetch!B73</f>
        <v>0.0455444665545994</v>
      </c>
      <c r="E68" s="363" t="n">
        <f aca="true">IF(C68&lt;TODAY(),1,1/(1+D68/2)^(2*(C68-TODAY())/365.25))</f>
        <v>1</v>
      </c>
      <c r="F68" s="63" t="n">
        <f aca="false">+Fetch!C73</f>
        <v>4.1495</v>
      </c>
      <c r="G68" s="50" t="n">
        <f aca="false">+Fetch!P73</f>
        <v>0.24</v>
      </c>
      <c r="H68" s="63" t="n">
        <f aca="false">IF(Fetch!F73=0,H66,+Fetch!F73+Fetch!G73)</f>
        <v>-0.075</v>
      </c>
      <c r="I68" s="63" t="n">
        <f aca="false">IF(Fetch!D73=0,I66,+Fetch!D73+Fetch!E73)</f>
        <v>0.85</v>
      </c>
      <c r="J68" s="63" t="n">
        <f aca="false">IF(Fetch!H73=0,J66,+Fetch!H73+Fetch!I73)</f>
        <v>1.23</v>
      </c>
      <c r="K68" s="63" t="n">
        <f aca="false">IF(Fetch!L73=0,K66,+Fetch!L73+Fetch!M73)</f>
        <v>1.2</v>
      </c>
      <c r="L68" s="63" t="n">
        <f aca="false">IF(Fetch!J73=0,L66,+Fetch!J73+Fetch!K73)</f>
        <v>0.255</v>
      </c>
      <c r="M68" s="63" t="n">
        <f aca="false">IF(Fetch!N73=0,M66,+Fetch!N73+Fetch!O73)</f>
        <v>0.25</v>
      </c>
      <c r="N68" s="63" t="n">
        <f aca="false">IF(Fetch!Q73=0,N66,Fetch!Q73)</f>
        <v>0.0025</v>
      </c>
    </row>
    <row r="69" customFormat="false" ht="12.75" hidden="false" customHeight="false" outlineLevel="0" collapsed="false">
      <c r="A69" s="5" t="n">
        <f aca="false">+YEAR(C69)</f>
        <v>2007</v>
      </c>
      <c r="B69" s="364" t="n">
        <v>1</v>
      </c>
      <c r="C69" s="260" t="n">
        <f aca="false">+Fetch!A74</f>
        <v>39083</v>
      </c>
      <c r="D69" s="362" t="n">
        <f aca="false">+Fetch!B74</f>
        <v>0.0457349338437738</v>
      </c>
      <c r="E69" s="363" t="n">
        <f aca="true">IF(C69&lt;TODAY(),1,1/(1+D69/2)^(2*(C69-TODAY())/365.25))</f>
        <v>1</v>
      </c>
      <c r="F69" s="63" t="n">
        <f aca="false">+Fetch!C74</f>
        <v>4.2145</v>
      </c>
      <c r="G69" s="50" t="n">
        <f aca="false">+Fetch!P74</f>
        <v>0.2425</v>
      </c>
      <c r="H69" s="63" t="n">
        <f aca="false">IF(Fetch!F74=0,H67,+Fetch!F74+Fetch!G74)</f>
        <v>-0.0525</v>
      </c>
      <c r="I69" s="63" t="n">
        <f aca="false">IF(Fetch!D74=0,I67,+Fetch!D74+Fetch!E74)</f>
        <v>1.35</v>
      </c>
      <c r="J69" s="63" t="n">
        <f aca="false">IF(Fetch!H74=0,J67,+Fetch!H74+Fetch!I74)</f>
        <v>2.05</v>
      </c>
      <c r="K69" s="63" t="n">
        <f aca="false">IF(Fetch!L74=0,K67,+Fetch!L74+Fetch!M74)</f>
        <v>1.535</v>
      </c>
      <c r="L69" s="63" t="n">
        <f aca="false">IF(Fetch!J74=0,L67,+Fetch!J74+Fetch!K74)</f>
        <v>0.275</v>
      </c>
      <c r="M69" s="63" t="n">
        <f aca="false">IF(Fetch!N74=0,M67,+Fetch!N74+Fetch!O74)</f>
        <v>0.075</v>
      </c>
      <c r="N69" s="63" t="n">
        <f aca="false">IF(Fetch!Q74=0,N67,Fetch!Q74)</f>
        <v>0.0025</v>
      </c>
    </row>
    <row r="70" customFormat="false" ht="12.75" hidden="false" customHeight="false" outlineLevel="0" collapsed="false">
      <c r="A70" s="5" t="n">
        <f aca="false">+YEAR(C70)</f>
        <v>2007</v>
      </c>
      <c r="B70" s="364" t="n">
        <v>1</v>
      </c>
      <c r="C70" s="260" t="n">
        <f aca="false">+Fetch!A75</f>
        <v>39114</v>
      </c>
      <c r="D70" s="362" t="n">
        <f aca="false">+Fetch!B75</f>
        <v>0.0459254011450851</v>
      </c>
      <c r="E70" s="363" t="n">
        <f aca="true">IF(C70&lt;TODAY(),1,1/(1+D70/2)^(2*(C70-TODAY())/365.25))</f>
        <v>1</v>
      </c>
      <c r="F70" s="63" t="n">
        <f aca="false">+Fetch!C75</f>
        <v>4.1265</v>
      </c>
      <c r="G70" s="50" t="n">
        <f aca="false">+Fetch!P75</f>
        <v>0.2375</v>
      </c>
      <c r="H70" s="63" t="n">
        <f aca="false">IF(Fetch!F75=0,H68,+Fetch!F75+Fetch!G75)</f>
        <v>-0.0625</v>
      </c>
      <c r="I70" s="63" t="n">
        <f aca="false">IF(Fetch!D75=0,I68,+Fetch!D75+Fetch!E75)</f>
        <v>1.32</v>
      </c>
      <c r="J70" s="63" t="n">
        <f aca="false">IF(Fetch!H75=0,J68,+Fetch!H75+Fetch!I75)</f>
        <v>2.05</v>
      </c>
      <c r="K70" s="63" t="n">
        <f aca="false">IF(Fetch!L75=0,K68,+Fetch!L75+Fetch!M75)</f>
        <v>1.535</v>
      </c>
      <c r="L70" s="63" t="n">
        <f aca="false">IF(Fetch!J75=0,L68,+Fetch!J75+Fetch!K75)</f>
        <v>0.275</v>
      </c>
      <c r="M70" s="63" t="n">
        <f aca="false">IF(Fetch!N75=0,M68,+Fetch!N75+Fetch!O75)</f>
        <v>0.075</v>
      </c>
      <c r="N70" s="63" t="n">
        <f aca="false">IF(Fetch!Q75=0,N68,Fetch!Q75)</f>
        <v>0.0025</v>
      </c>
    </row>
    <row r="71" customFormat="false" ht="12.75" hidden="false" customHeight="false" outlineLevel="0" collapsed="false">
      <c r="A71" s="5" t="n">
        <f aca="false">+YEAR(C71)</f>
        <v>2007</v>
      </c>
      <c r="B71" s="364" t="n">
        <v>1</v>
      </c>
      <c r="C71" s="260" t="n">
        <f aca="false">+Fetch!A76</f>
        <v>39142</v>
      </c>
      <c r="D71" s="362" t="n">
        <f aca="false">+Fetch!B76</f>
        <v>0.0460974361373472</v>
      </c>
      <c r="E71" s="363" t="n">
        <f aca="true">IF(C71&lt;TODAY(),1,1/(1+D71/2)^(2*(C71-TODAY())/365.25))</f>
        <v>1</v>
      </c>
      <c r="F71" s="63" t="n">
        <f aca="false">+Fetch!C76</f>
        <v>3.9875</v>
      </c>
      <c r="G71" s="50" t="n">
        <f aca="false">+Fetch!P76</f>
        <v>0.2325</v>
      </c>
      <c r="H71" s="63" t="n">
        <f aca="false">IF(Fetch!F76=0,H69,+Fetch!F76+Fetch!G76)</f>
        <v>-0.1225</v>
      </c>
      <c r="I71" s="63" t="n">
        <f aca="false">IF(Fetch!D76=0,I69,+Fetch!D76+Fetch!E76)</f>
        <v>0.55</v>
      </c>
      <c r="J71" s="63" t="n">
        <f aca="false">IF(Fetch!H76=0,J69,+Fetch!H76+Fetch!I76)</f>
        <v>0.82</v>
      </c>
      <c r="K71" s="63" t="n">
        <f aca="false">IF(Fetch!L76=0,K69,+Fetch!L76+Fetch!M76)</f>
        <v>0.805</v>
      </c>
      <c r="L71" s="63" t="n">
        <f aca="false">IF(Fetch!J76=0,L69,+Fetch!J76+Fetch!K76)</f>
        <v>0.235</v>
      </c>
      <c r="M71" s="63" t="n">
        <f aca="false">IF(Fetch!N76=0,M69,+Fetch!N76+Fetch!O76)</f>
        <v>0.2</v>
      </c>
      <c r="N71" s="63" t="n">
        <f aca="false">IF(Fetch!Q76=0,N69,Fetch!Q76)</f>
        <v>0.0025</v>
      </c>
    </row>
    <row r="72" customFormat="false" ht="12.75" hidden="false" customHeight="false" outlineLevel="0" collapsed="false">
      <c r="A72" s="5" t="n">
        <f aca="false">+YEAR(C72)</f>
        <v>2007</v>
      </c>
      <c r="B72" s="364" t="n">
        <v>1</v>
      </c>
      <c r="C72" s="260" t="n">
        <f aca="false">+Fetch!A77</f>
        <v>39173</v>
      </c>
      <c r="D72" s="362" t="n">
        <f aca="false">+Fetch!B77</f>
        <v>0.0462879034617569</v>
      </c>
      <c r="E72" s="363" t="n">
        <f aca="true">IF(C72&lt;TODAY(),1,1/(1+D72/2)^(2*(C72-TODAY())/365.25))</f>
        <v>1</v>
      </c>
      <c r="F72" s="63" t="n">
        <f aca="false">+Fetch!C77</f>
        <v>3.8335</v>
      </c>
      <c r="G72" s="50" t="n">
        <f aca="false">+Fetch!P77</f>
        <v>0.2325</v>
      </c>
      <c r="H72" s="63" t="n">
        <f aca="false">IF(Fetch!F77=0,H70,+Fetch!F77+Fetch!G77)</f>
        <v>-0.1</v>
      </c>
      <c r="I72" s="63" t="n">
        <f aca="false">IF(Fetch!D77=0,I70,+Fetch!D77+Fetch!E77)</f>
        <v>0.295</v>
      </c>
      <c r="J72" s="63" t="n">
        <f aca="false">IF(Fetch!H77=0,J70,+Fetch!H77+Fetch!I77)</f>
        <v>0.4</v>
      </c>
      <c r="K72" s="63" t="n">
        <f aca="false">IF(Fetch!L77=0,K70,+Fetch!L77+Fetch!M77)</f>
        <v>0.485</v>
      </c>
      <c r="L72" s="63" t="n">
        <f aca="false">IF(Fetch!J77=0,L70,+Fetch!J77+Fetch!K77)</f>
        <v>0.1875</v>
      </c>
      <c r="M72" s="63" t="n">
        <f aca="false">IF(Fetch!N77=0,M70,+Fetch!N77+Fetch!O77)</f>
        <v>0.6</v>
      </c>
      <c r="N72" s="63" t="n">
        <f aca="false">IF(Fetch!Q77=0,N70,Fetch!Q77)</f>
        <v>0.0025</v>
      </c>
    </row>
    <row r="73" customFormat="false" ht="12.75" hidden="false" customHeight="false" outlineLevel="0" collapsed="false">
      <c r="A73" s="5" t="n">
        <f aca="false">+YEAR(C73)</f>
        <v>2007</v>
      </c>
      <c r="B73" s="364" t="n">
        <v>1</v>
      </c>
      <c r="C73" s="260" t="n">
        <f aca="false">+Fetch!A78</f>
        <v>39203</v>
      </c>
      <c r="D73" s="362" t="n">
        <f aca="false">+Fetch!B78</f>
        <v>0.0464722266904816</v>
      </c>
      <c r="E73" s="363" t="n">
        <f aca="true">IF(C73&lt;TODAY(),1,1/(1+D73/2)^(2*(C73-TODAY())/365.25))</f>
        <v>1</v>
      </c>
      <c r="F73" s="63" t="n">
        <f aca="false">+Fetch!C78</f>
        <v>3.8385</v>
      </c>
      <c r="G73" s="50" t="n">
        <f aca="false">+Fetch!P78</f>
        <v>0.2325</v>
      </c>
      <c r="H73" s="63" t="n">
        <f aca="false">IF(Fetch!F78=0,H71,+Fetch!F78+Fetch!G78)</f>
        <v>-0.1</v>
      </c>
      <c r="I73" s="63" t="n">
        <f aca="false">IF(Fetch!D78=0,I71,+Fetch!D78+Fetch!E78)</f>
        <v>0.265</v>
      </c>
      <c r="J73" s="63" t="n">
        <f aca="false">IF(Fetch!H78=0,J71,+Fetch!H78+Fetch!I78)</f>
        <v>0.35</v>
      </c>
      <c r="K73" s="63" t="n">
        <f aca="false">IF(Fetch!L78=0,K71,+Fetch!L78+Fetch!M78)</f>
        <v>0.435</v>
      </c>
      <c r="L73" s="63" t="n">
        <f aca="false">IF(Fetch!J78=0,L71,+Fetch!J78+Fetch!K78)</f>
        <v>0.175</v>
      </c>
      <c r="M73" s="63" t="n">
        <f aca="false">IF(Fetch!N78=0,M71,+Fetch!N78+Fetch!O78)</f>
        <v>0.75</v>
      </c>
      <c r="N73" s="63" t="n">
        <f aca="false">IF(Fetch!Q78=0,N71,Fetch!Q78)</f>
        <v>0.0025</v>
      </c>
    </row>
    <row r="74" customFormat="false" ht="12.75" hidden="false" customHeight="false" outlineLevel="0" collapsed="false">
      <c r="A74" s="5" t="n">
        <f aca="false">+YEAR(C74)</f>
        <v>2007</v>
      </c>
      <c r="B74" s="364" t="n">
        <v>1</v>
      </c>
      <c r="C74" s="260" t="n">
        <f aca="false">+Fetch!A79</f>
        <v>39234</v>
      </c>
      <c r="D74" s="362" t="n">
        <f aca="false">+Fetch!B79</f>
        <v>0.0466626940387678</v>
      </c>
      <c r="E74" s="363" t="n">
        <f aca="true">IF(C74&lt;TODAY(),1,1/(1+D74/2)^(2*(C74-TODAY())/365.25))</f>
        <v>1</v>
      </c>
      <c r="F74" s="63" t="n">
        <f aca="false">+Fetch!C79</f>
        <v>3.8765</v>
      </c>
      <c r="G74" s="50" t="n">
        <f aca="false">+Fetch!P79</f>
        <v>0.2325</v>
      </c>
      <c r="H74" s="63" t="n">
        <f aca="false">IF(Fetch!F79=0,H72,+Fetch!F79+Fetch!G79)</f>
        <v>-0.1</v>
      </c>
      <c r="I74" s="63" t="n">
        <f aca="false">IF(Fetch!D79=0,I72,+Fetch!D79+Fetch!E79)</f>
        <v>0.315</v>
      </c>
      <c r="J74" s="63" t="n">
        <f aca="false">IF(Fetch!H79=0,J72,+Fetch!H79+Fetch!I79)</f>
        <v>0.405</v>
      </c>
      <c r="K74" s="63" t="n">
        <f aca="false">IF(Fetch!L79=0,K72,+Fetch!L79+Fetch!M79)</f>
        <v>0.445</v>
      </c>
      <c r="L74" s="63" t="n">
        <f aca="false">IF(Fetch!J79=0,L72,+Fetch!J79+Fetch!K79)</f>
        <v>0.1825</v>
      </c>
      <c r="M74" s="63" t="n">
        <f aca="false">IF(Fetch!N79=0,M72,+Fetch!N79+Fetch!O79)</f>
        <v>0.85</v>
      </c>
      <c r="N74" s="63" t="n">
        <f aca="false">IF(Fetch!Q79=0,N72,Fetch!Q79)</f>
        <v>0.0025</v>
      </c>
    </row>
    <row r="75" customFormat="false" ht="12.75" hidden="false" customHeight="false" outlineLevel="0" collapsed="false">
      <c r="A75" s="5" t="n">
        <f aca="false">+YEAR(C75)</f>
        <v>2007</v>
      </c>
      <c r="B75" s="364" t="n">
        <v>1</v>
      </c>
      <c r="C75" s="260" t="n">
        <f aca="false">+Fetch!A80</f>
        <v>39264</v>
      </c>
      <c r="D75" s="362" t="n">
        <f aca="false">+Fetch!B80</f>
        <v>0.0468470172905962</v>
      </c>
      <c r="E75" s="363" t="n">
        <f aca="true">IF(C75&lt;TODAY(),1,1/(1+D75/2)^(2*(C75-TODAY())/365.25))</f>
        <v>1</v>
      </c>
      <c r="F75" s="63" t="n">
        <f aca="false">+Fetch!C80</f>
        <v>3.9215</v>
      </c>
      <c r="G75" s="50" t="n">
        <f aca="false">+Fetch!P80</f>
        <v>0.2325</v>
      </c>
      <c r="H75" s="63" t="n">
        <f aca="false">IF(Fetch!F80=0,H73,+Fetch!F80+Fetch!G80)</f>
        <v>-0.1</v>
      </c>
      <c r="I75" s="63" t="n">
        <f aca="false">IF(Fetch!D80=0,I73,+Fetch!D80+Fetch!E80)</f>
        <v>0.39</v>
      </c>
      <c r="J75" s="63" t="n">
        <f aca="false">IF(Fetch!H80=0,J73,+Fetch!H80+Fetch!I80)</f>
        <v>0.445</v>
      </c>
      <c r="K75" s="63" t="n">
        <f aca="false">IF(Fetch!L80=0,K73,+Fetch!L80+Fetch!M80)</f>
        <v>0.4675</v>
      </c>
      <c r="L75" s="63" t="n">
        <f aca="false">IF(Fetch!J80=0,L73,+Fetch!J80+Fetch!K80)</f>
        <v>0.1875</v>
      </c>
      <c r="M75" s="63" t="n">
        <f aca="false">IF(Fetch!N80=0,M73,+Fetch!N80+Fetch!O80)</f>
        <v>1.05</v>
      </c>
      <c r="N75" s="63" t="n">
        <f aca="false">IF(Fetch!Q80=0,N73,Fetch!Q80)</f>
        <v>0.0025</v>
      </c>
    </row>
    <row r="76" customFormat="false" ht="12.75" hidden="false" customHeight="false" outlineLevel="0" collapsed="false">
      <c r="A76" s="5" t="n">
        <f aca="false">+YEAR(C76)</f>
        <v>2007</v>
      </c>
      <c r="B76" s="364" t="n">
        <v>1</v>
      </c>
      <c r="C76" s="260" t="n">
        <f aca="false">+Fetch!A81</f>
        <v>39295</v>
      </c>
      <c r="D76" s="362" t="n">
        <f aca="false">+Fetch!B81</f>
        <v>0.0470374846627553</v>
      </c>
      <c r="E76" s="363" t="n">
        <f aca="true">IF(C76&lt;TODAY(),1,1/(1+D76/2)^(2*(C76-TODAY())/365.25))</f>
        <v>1</v>
      </c>
      <c r="F76" s="63" t="n">
        <f aca="false">+Fetch!C81</f>
        <v>3.9595</v>
      </c>
      <c r="G76" s="50" t="n">
        <f aca="false">+Fetch!P81</f>
        <v>0.2325</v>
      </c>
      <c r="H76" s="63" t="n">
        <f aca="false">IF(Fetch!F81=0,H74,+Fetch!F81+Fetch!G81)</f>
        <v>-0.1</v>
      </c>
      <c r="I76" s="63" t="n">
        <f aca="false">IF(Fetch!D81=0,I74,+Fetch!D81+Fetch!E81)</f>
        <v>0.39</v>
      </c>
      <c r="J76" s="63" t="n">
        <f aca="false">IF(Fetch!H81=0,J74,+Fetch!H81+Fetch!I81)</f>
        <v>0.42</v>
      </c>
      <c r="K76" s="63" t="n">
        <f aca="false">IF(Fetch!L81=0,K74,+Fetch!L81+Fetch!M81)</f>
        <v>0.47</v>
      </c>
      <c r="L76" s="63" t="n">
        <f aca="false">IF(Fetch!J81=0,L74,+Fetch!J81+Fetch!K81)</f>
        <v>0.1875</v>
      </c>
      <c r="M76" s="63" t="n">
        <f aca="false">IF(Fetch!N81=0,M74,+Fetch!N81+Fetch!O81)</f>
        <v>1.05</v>
      </c>
      <c r="N76" s="63" t="n">
        <f aca="false">IF(Fetch!Q81=0,N74,Fetch!Q81)</f>
        <v>0.0025</v>
      </c>
    </row>
    <row r="77" customFormat="false" ht="12.75" hidden="false" customHeight="false" outlineLevel="0" collapsed="false">
      <c r="A77" s="5" t="n">
        <f aca="false">+YEAR(C77)</f>
        <v>2007</v>
      </c>
      <c r="B77" s="364" t="n">
        <v>1</v>
      </c>
      <c r="C77" s="260" t="n">
        <f aca="false">+Fetch!A82</f>
        <v>39326</v>
      </c>
      <c r="D77" s="362" t="n">
        <f aca="false">+Fetch!B82</f>
        <v>0.0472279520470438</v>
      </c>
      <c r="E77" s="363" t="n">
        <f aca="true">IF(C77&lt;TODAY(),1,1/(1+D77/2)^(2*(C77-TODAY())/365.25))</f>
        <v>1</v>
      </c>
      <c r="F77" s="63" t="n">
        <f aca="false">+Fetch!C82</f>
        <v>3.9535</v>
      </c>
      <c r="G77" s="50" t="n">
        <f aca="false">+Fetch!P82</f>
        <v>0.2325</v>
      </c>
      <c r="H77" s="63" t="n">
        <f aca="false">IF(Fetch!F82=0,H75,+Fetch!F82+Fetch!G82)</f>
        <v>-0.13</v>
      </c>
      <c r="I77" s="63" t="n">
        <f aca="false">IF(Fetch!D82=0,I75,+Fetch!D82+Fetch!E82)</f>
        <v>0.32</v>
      </c>
      <c r="J77" s="63" t="n">
        <f aca="false">IF(Fetch!H82=0,J75,+Fetch!H82+Fetch!I82)</f>
        <v>0.37</v>
      </c>
      <c r="K77" s="63" t="n">
        <f aca="false">IF(Fetch!L82=0,K75,+Fetch!L82+Fetch!M82)</f>
        <v>0.4475</v>
      </c>
      <c r="L77" s="63" t="n">
        <f aca="false">IF(Fetch!J82=0,L75,+Fetch!J82+Fetch!K82)</f>
        <v>0.1775</v>
      </c>
      <c r="M77" s="63" t="n">
        <f aca="false">IF(Fetch!N82=0,M75,+Fetch!N82+Fetch!O82)</f>
        <v>0.6</v>
      </c>
      <c r="N77" s="63" t="n">
        <f aca="false">IF(Fetch!Q82=0,N75,Fetch!Q82)</f>
        <v>0.0025</v>
      </c>
    </row>
    <row r="78" customFormat="false" ht="12.75" hidden="false" customHeight="false" outlineLevel="0" collapsed="false">
      <c r="A78" s="5" t="n">
        <f aca="false">+YEAR(C78)</f>
        <v>2007</v>
      </c>
      <c r="B78" s="364" t="n">
        <v>1</v>
      </c>
      <c r="C78" s="260" t="n">
        <f aca="false">+Fetch!A83</f>
        <v>39356</v>
      </c>
      <c r="D78" s="362" t="n">
        <f aca="false">+Fetch!B83</f>
        <v>0.0474122753337101</v>
      </c>
      <c r="E78" s="363" t="n">
        <f aca="true">IF(C78&lt;TODAY(),1,1/(1+D78/2)^(2*(C78-TODAY())/365.25))</f>
        <v>1</v>
      </c>
      <c r="F78" s="63" t="n">
        <f aca="false">+Fetch!C83</f>
        <v>3.9535</v>
      </c>
      <c r="G78" s="50" t="n">
        <f aca="false">+Fetch!P83</f>
        <v>0.2325</v>
      </c>
      <c r="H78" s="63" t="n">
        <f aca="false">IF(Fetch!F83=0,H76,+Fetch!F83+Fetch!G83)</f>
        <v>-0.1</v>
      </c>
      <c r="I78" s="63" t="n">
        <f aca="false">IF(Fetch!D83=0,I76,+Fetch!D83+Fetch!E83)</f>
        <v>0.315</v>
      </c>
      <c r="J78" s="63" t="n">
        <f aca="false">IF(Fetch!H83=0,J76,+Fetch!H83+Fetch!I83)</f>
        <v>0.41</v>
      </c>
      <c r="K78" s="63" t="n">
        <f aca="false">IF(Fetch!L83=0,K76,+Fetch!L83+Fetch!M83)</f>
        <v>0.45</v>
      </c>
      <c r="L78" s="63" t="n">
        <f aca="false">IF(Fetch!J83=0,L76,+Fetch!J83+Fetch!K83)</f>
        <v>0.185</v>
      </c>
      <c r="M78" s="63" t="n">
        <f aca="false">IF(Fetch!N83=0,M76,+Fetch!N83+Fetch!O83)</f>
        <v>0.3</v>
      </c>
      <c r="N78" s="63" t="n">
        <f aca="false">IF(Fetch!Q83=0,N76,Fetch!Q83)</f>
        <v>0.0025</v>
      </c>
    </row>
    <row r="79" customFormat="false" ht="12.75" hidden="false" customHeight="false" outlineLevel="0" collapsed="false">
      <c r="A79" s="5" t="n">
        <f aca="false">+YEAR(C79)</f>
        <v>2007</v>
      </c>
      <c r="B79" s="364" t="n">
        <v>1</v>
      </c>
      <c r="C79" s="260" t="n">
        <f aca="false">+Fetch!A84</f>
        <v>39387</v>
      </c>
      <c r="D79" s="362" t="n">
        <f aca="false">+Fetch!B84</f>
        <v>0.0476027427418648</v>
      </c>
      <c r="E79" s="363" t="n">
        <f aca="true">IF(C79&lt;TODAY(),1,1/(1+D79/2)^(2*(C79-TODAY())/365.25))</f>
        <v>1</v>
      </c>
      <c r="F79" s="63" t="n">
        <f aca="false">+Fetch!C84</f>
        <v>4.1025</v>
      </c>
      <c r="G79" s="50" t="n">
        <f aca="false">+Fetch!P84</f>
        <v>0.2325</v>
      </c>
      <c r="H79" s="63" t="n">
        <f aca="false">IF(Fetch!F84=0,H77,+Fetch!F84+Fetch!G84)</f>
        <v>-0.06</v>
      </c>
      <c r="I79" s="63" t="n">
        <f aca="false">IF(Fetch!D84=0,I77,+Fetch!D84+Fetch!E84)</f>
        <v>0.56</v>
      </c>
      <c r="J79" s="63" t="n">
        <f aca="false">IF(Fetch!H84=0,J77,+Fetch!H84+Fetch!I84)</f>
        <v>0.785</v>
      </c>
      <c r="K79" s="63" t="n">
        <f aca="false">IF(Fetch!L84=0,K77,+Fetch!L84+Fetch!M84)</f>
        <v>0.695</v>
      </c>
      <c r="L79" s="63" t="n">
        <f aca="false">IF(Fetch!J84=0,L77,+Fetch!J84+Fetch!K84)</f>
        <v>0.235</v>
      </c>
      <c r="M79" s="63" t="n">
        <f aca="false">IF(Fetch!N84=0,M77,+Fetch!N84+Fetch!O84)</f>
        <v>0.22</v>
      </c>
      <c r="N79" s="63" t="n">
        <f aca="false">IF(Fetch!Q84=0,N77,Fetch!Q84)</f>
        <v>0.0025</v>
      </c>
    </row>
    <row r="80" customFormat="false" ht="12.75" hidden="false" customHeight="false" outlineLevel="0" collapsed="false">
      <c r="A80" s="5" t="n">
        <f aca="false">+YEAR(C80)</f>
        <v>2007</v>
      </c>
      <c r="B80" s="364" t="n">
        <v>1</v>
      </c>
      <c r="C80" s="260" t="n">
        <f aca="false">+Fetch!A85</f>
        <v>39417</v>
      </c>
      <c r="D80" s="362" t="n">
        <f aca="false">+Fetch!B85</f>
        <v>0.0477870660516251</v>
      </c>
      <c r="E80" s="363" t="n">
        <f aca="true">IF(C80&lt;TODAY(),1,1/(1+D80/2)^(2*(C80-TODAY())/365.25))</f>
        <v>1</v>
      </c>
      <c r="F80" s="63" t="n">
        <f aca="false">+Fetch!C85</f>
        <v>4.2545</v>
      </c>
      <c r="G80" s="50" t="n">
        <f aca="false">+Fetch!P85</f>
        <v>0.2325</v>
      </c>
      <c r="H80" s="63" t="n">
        <f aca="false">IF(Fetch!F85=0,H78,+Fetch!F85+Fetch!G85)</f>
        <v>-0.0725</v>
      </c>
      <c r="I80" s="63" t="n">
        <f aca="false">IF(Fetch!D85=0,I78,+Fetch!D85+Fetch!E85)</f>
        <v>0.85</v>
      </c>
      <c r="J80" s="63" t="n">
        <f aca="false">IF(Fetch!H85=0,J78,+Fetch!H85+Fetch!I85)</f>
        <v>1.23</v>
      </c>
      <c r="K80" s="63" t="n">
        <f aca="false">IF(Fetch!L85=0,K78,+Fetch!L85+Fetch!M85)</f>
        <v>1.2</v>
      </c>
      <c r="L80" s="63" t="n">
        <f aca="false">IF(Fetch!J85=0,L78,+Fetch!J85+Fetch!K85)</f>
        <v>0.255</v>
      </c>
      <c r="M80" s="63" t="n">
        <f aca="false">IF(Fetch!N85=0,M78,+Fetch!N85+Fetch!O85)</f>
        <v>0.2</v>
      </c>
      <c r="N80" s="63" t="n">
        <f aca="false">IF(Fetch!Q85=0,N78,Fetch!Q85)</f>
        <v>0.0025</v>
      </c>
    </row>
    <row r="81" customFormat="false" ht="12.75" hidden="false" customHeight="false" outlineLevel="0" collapsed="false">
      <c r="A81" s="5" t="n">
        <f aca="false">+YEAR(C81)</f>
        <v>2008</v>
      </c>
      <c r="B81" s="364" t="n">
        <v>1</v>
      </c>
      <c r="C81" s="260" t="n">
        <f aca="false">+Fetch!A86</f>
        <v>39448</v>
      </c>
      <c r="D81" s="362" t="n">
        <f aca="false">+Fetch!B86</f>
        <v>0.0479775334836408</v>
      </c>
      <c r="E81" s="363" t="n">
        <f aca="true">IF(C81&lt;TODAY(),1,1/(1+D81/2)^(2*(C81-TODAY())/365.25))</f>
        <v>1</v>
      </c>
      <c r="F81" s="63" t="n">
        <f aca="false">+Fetch!C86</f>
        <v>4.322</v>
      </c>
      <c r="G81" s="50" t="n">
        <f aca="false">+Fetch!P86</f>
        <v>0.2325</v>
      </c>
      <c r="H81" s="63" t="n">
        <f aca="false">IF(Fetch!F86=0,H79,+Fetch!F86+Fetch!G86)</f>
        <v>-0.05</v>
      </c>
      <c r="I81" s="63" t="n">
        <f aca="false">IF(Fetch!D86=0,I79,+Fetch!D86+Fetch!E86)</f>
        <v>1.35</v>
      </c>
      <c r="J81" s="63" t="n">
        <f aca="false">IF(Fetch!H86=0,J79,+Fetch!H86+Fetch!I86)</f>
        <v>2.05</v>
      </c>
      <c r="K81" s="63" t="n">
        <f aca="false">IF(Fetch!L86=0,K79,+Fetch!L86+Fetch!M86)</f>
        <v>1.535</v>
      </c>
      <c r="L81" s="63" t="n">
        <f aca="false">IF(Fetch!J86=0,L79,+Fetch!J86+Fetch!K86)</f>
        <v>0.275</v>
      </c>
      <c r="M81" s="63" t="n">
        <f aca="false">IF(Fetch!N86=0,M79,+Fetch!N86+Fetch!O86)</f>
        <v>0.075</v>
      </c>
      <c r="N81" s="63" t="n">
        <f aca="false">IF(Fetch!Q86=0,N79,Fetch!Q86)</f>
        <v>0.0025</v>
      </c>
    </row>
    <row r="82" customFormat="false" ht="12.75" hidden="false" customHeight="false" outlineLevel="0" collapsed="false">
      <c r="A82" s="5" t="n">
        <f aca="false">+YEAR(C82)</f>
        <v>2008</v>
      </c>
      <c r="B82" s="364" t="n">
        <v>1</v>
      </c>
      <c r="C82" s="260" t="n">
        <f aca="false">+Fetch!A87</f>
        <v>39479</v>
      </c>
      <c r="D82" s="362" t="n">
        <f aca="false">+Fetch!B87</f>
        <v>0.048168000927781</v>
      </c>
      <c r="E82" s="363" t="n">
        <f aca="true">IF(C82&lt;TODAY(),1,1/(1+D82/2)^(2*(C82-TODAY())/365.25))</f>
        <v>1</v>
      </c>
      <c r="F82" s="63" t="n">
        <f aca="false">+Fetch!C87</f>
        <v>4.234</v>
      </c>
      <c r="G82" s="50" t="n">
        <f aca="false">+Fetch!P87</f>
        <v>0.2325</v>
      </c>
      <c r="H82" s="63" t="n">
        <f aca="false">IF(Fetch!F87=0,H80,+Fetch!F87+Fetch!G87)</f>
        <v>-0.06</v>
      </c>
      <c r="I82" s="63" t="n">
        <f aca="false">IF(Fetch!D87=0,I80,+Fetch!D87+Fetch!E87)</f>
        <v>1.32</v>
      </c>
      <c r="J82" s="63" t="n">
        <f aca="false">IF(Fetch!H87=0,J80,+Fetch!H87+Fetch!I87)</f>
        <v>2.05</v>
      </c>
      <c r="K82" s="63" t="n">
        <f aca="false">IF(Fetch!L87=0,K80,+Fetch!L87+Fetch!M87)</f>
        <v>1.535</v>
      </c>
      <c r="L82" s="63" t="n">
        <f aca="false">IF(Fetch!J87=0,L80,+Fetch!J87+Fetch!K87)</f>
        <v>0.275</v>
      </c>
      <c r="M82" s="63" t="n">
        <f aca="false">IF(Fetch!N87=0,M80,+Fetch!N87+Fetch!O87)</f>
        <v>0.075</v>
      </c>
      <c r="N82" s="63" t="n">
        <f aca="false">IF(Fetch!Q87=0,N80,Fetch!Q87)</f>
        <v>0.0025</v>
      </c>
    </row>
    <row r="83" customFormat="false" ht="12.75" hidden="false" customHeight="false" outlineLevel="0" collapsed="false">
      <c r="A83" s="5" t="n">
        <f aca="false">+YEAR(C83)</f>
        <v>2008</v>
      </c>
      <c r="B83" s="364" t="n">
        <v>1</v>
      </c>
      <c r="C83" s="260" t="n">
        <f aca="false">+Fetch!A88</f>
        <v>39508</v>
      </c>
      <c r="D83" s="362" t="n">
        <f aca="false">+Fetch!B88</f>
        <v>0.0483461801606944</v>
      </c>
      <c r="E83" s="363" t="n">
        <f aca="true">IF(C83&lt;TODAY(),1,1/(1+D83/2)^(2*(C83-TODAY())/365.25))</f>
        <v>1</v>
      </c>
      <c r="F83" s="63" t="n">
        <f aca="false">+Fetch!C88</f>
        <v>4.095</v>
      </c>
      <c r="G83" s="50" t="n">
        <f aca="false">+Fetch!P88</f>
        <v>0.2225</v>
      </c>
      <c r="H83" s="63" t="n">
        <f aca="false">IF(Fetch!F88=0,H81,+Fetch!F88+Fetch!G88)</f>
        <v>-0.12</v>
      </c>
      <c r="I83" s="63" t="n">
        <f aca="false">IF(Fetch!D88=0,I81,+Fetch!D88+Fetch!E88)</f>
        <v>0.55</v>
      </c>
      <c r="J83" s="63" t="n">
        <f aca="false">IF(Fetch!H88=0,J81,+Fetch!H88+Fetch!I88)</f>
        <v>0.82</v>
      </c>
      <c r="K83" s="63" t="n">
        <f aca="false">IF(Fetch!L88=0,K81,+Fetch!L88+Fetch!M88)</f>
        <v>0.805</v>
      </c>
      <c r="L83" s="63" t="n">
        <f aca="false">IF(Fetch!J88=0,L81,+Fetch!J88+Fetch!K88)</f>
        <v>0.235</v>
      </c>
      <c r="M83" s="63" t="n">
        <f aca="false">IF(Fetch!N88=0,M81,+Fetch!N88+Fetch!O88)</f>
        <v>0.18</v>
      </c>
      <c r="N83" s="63" t="n">
        <f aca="false">IF(Fetch!Q88=0,N81,Fetch!Q88)</f>
        <v>0.0025</v>
      </c>
    </row>
    <row r="84" customFormat="false" ht="12.75" hidden="false" customHeight="false" outlineLevel="0" collapsed="false">
      <c r="A84" s="5" t="n">
        <f aca="false">+YEAR(C84)</f>
        <v>2008</v>
      </c>
      <c r="B84" s="364" t="n">
        <v>1</v>
      </c>
      <c r="C84" s="260" t="n">
        <f aca="false">+Fetch!A89</f>
        <v>39539</v>
      </c>
      <c r="D84" s="362" t="n">
        <f aca="false">+Fetch!B89</f>
        <v>0.048536647628298</v>
      </c>
      <c r="E84" s="363" t="n">
        <f aca="true">IF(C84&lt;TODAY(),1,1/(1+D84/2)^(2*(C84-TODAY())/365.25))</f>
        <v>1</v>
      </c>
      <c r="F84" s="63" t="n">
        <f aca="false">+Fetch!C89</f>
        <v>3.941</v>
      </c>
      <c r="G84" s="50" t="n">
        <f aca="false">+Fetch!P89</f>
        <v>0.2225</v>
      </c>
      <c r="H84" s="63" t="n">
        <f aca="false">IF(Fetch!F89=0,H82,+Fetch!F89+Fetch!G89)</f>
        <v>-0.0975</v>
      </c>
      <c r="I84" s="63" t="n">
        <f aca="false">IF(Fetch!D89=0,I82,+Fetch!D89+Fetch!E89)</f>
        <v>0.295</v>
      </c>
      <c r="J84" s="63" t="n">
        <f aca="false">IF(Fetch!H89=0,J82,+Fetch!H89+Fetch!I89)</f>
        <v>0.4</v>
      </c>
      <c r="K84" s="63" t="n">
        <f aca="false">IF(Fetch!L89=0,K82,+Fetch!L89+Fetch!M89)</f>
        <v>0.485</v>
      </c>
      <c r="L84" s="63" t="n">
        <f aca="false">IF(Fetch!J89=0,L82,+Fetch!J89+Fetch!K89)</f>
        <v>0.1875</v>
      </c>
      <c r="M84" s="63" t="n">
        <f aca="false">IF(Fetch!N89=0,M82,+Fetch!N89+Fetch!O89)</f>
        <v>0.55</v>
      </c>
      <c r="N84" s="63" t="n">
        <f aca="false">IF(Fetch!Q89=0,N82,Fetch!Q89)</f>
        <v>0.0025</v>
      </c>
    </row>
    <row r="85" customFormat="false" ht="12.75" hidden="false" customHeight="false" outlineLevel="0" collapsed="false">
      <c r="A85" s="5" t="n">
        <f aca="false">+YEAR(C85)</f>
        <v>2008</v>
      </c>
      <c r="B85" s="364" t="n">
        <v>1</v>
      </c>
      <c r="C85" s="260" t="n">
        <f aca="false">+Fetch!A90</f>
        <v>39569</v>
      </c>
      <c r="D85" s="362" t="n">
        <f aca="false">+Fetch!B90</f>
        <v>0.0487209709955847</v>
      </c>
      <c r="E85" s="363" t="n">
        <f aca="true">IF(C85&lt;TODAY(),1,1/(1+D85/2)^(2*(C85-TODAY())/365.25))</f>
        <v>1</v>
      </c>
      <c r="F85" s="63" t="n">
        <f aca="false">+Fetch!C90</f>
        <v>3.946</v>
      </c>
      <c r="G85" s="50" t="n">
        <f aca="false">+Fetch!P90</f>
        <v>0.2225</v>
      </c>
      <c r="H85" s="63" t="n">
        <f aca="false">IF(Fetch!F90=0,H83,+Fetch!F90+Fetch!G90)</f>
        <v>-0.0975</v>
      </c>
      <c r="I85" s="63" t="n">
        <f aca="false">IF(Fetch!D90=0,I83,+Fetch!D90+Fetch!E90)</f>
        <v>0.265</v>
      </c>
      <c r="J85" s="63" t="n">
        <f aca="false">IF(Fetch!H90=0,J83,+Fetch!H90+Fetch!I90)</f>
        <v>0.35</v>
      </c>
      <c r="K85" s="63" t="n">
        <f aca="false">IF(Fetch!L90=0,K83,+Fetch!L90+Fetch!M90)</f>
        <v>0.435</v>
      </c>
      <c r="L85" s="63" t="n">
        <f aca="false">IF(Fetch!J90=0,L83,+Fetch!J90+Fetch!K90)</f>
        <v>0.175</v>
      </c>
      <c r="M85" s="63" t="n">
        <f aca="false">IF(Fetch!N90=0,M83,+Fetch!N90+Fetch!O90)</f>
        <v>0.7</v>
      </c>
      <c r="N85" s="63" t="n">
        <f aca="false">IF(Fetch!Q90=0,N83,Fetch!Q90)</f>
        <v>0.0025</v>
      </c>
    </row>
    <row r="86" customFormat="false" ht="12.75" hidden="false" customHeight="false" outlineLevel="0" collapsed="false">
      <c r="A86" s="5" t="n">
        <f aca="false">+YEAR(C86)</f>
        <v>2008</v>
      </c>
      <c r="B86" s="364" t="n">
        <v>1</v>
      </c>
      <c r="C86" s="260" t="n">
        <f aca="false">+Fetch!A91</f>
        <v>39600</v>
      </c>
      <c r="D86" s="362" t="n">
        <f aca="false">+Fetch!B91</f>
        <v>0.0489114384870395</v>
      </c>
      <c r="E86" s="363" t="n">
        <f aca="true">IF(C86&lt;TODAY(),1,1/(1+D86/2)^(2*(C86-TODAY())/365.25))</f>
        <v>1</v>
      </c>
      <c r="F86" s="63" t="n">
        <f aca="false">+Fetch!C91</f>
        <v>3.984</v>
      </c>
      <c r="G86" s="50" t="n">
        <f aca="false">+Fetch!P91</f>
        <v>0.2225</v>
      </c>
      <c r="H86" s="63" t="n">
        <f aca="false">IF(Fetch!F91=0,H84,+Fetch!F91+Fetch!G91)</f>
        <v>-0.0975</v>
      </c>
      <c r="I86" s="63" t="n">
        <f aca="false">IF(Fetch!D91=0,I84,+Fetch!D91+Fetch!E91)</f>
        <v>0.315</v>
      </c>
      <c r="J86" s="63" t="n">
        <f aca="false">IF(Fetch!H91=0,J84,+Fetch!H91+Fetch!I91)</f>
        <v>0.405</v>
      </c>
      <c r="K86" s="63" t="n">
        <f aca="false">IF(Fetch!L91=0,K84,+Fetch!L91+Fetch!M91)</f>
        <v>0.445</v>
      </c>
      <c r="L86" s="63" t="n">
        <f aca="false">IF(Fetch!J91=0,L84,+Fetch!J91+Fetch!K91)</f>
        <v>0.1825</v>
      </c>
      <c r="M86" s="63" t="n">
        <f aca="false">IF(Fetch!N91=0,M84,+Fetch!N91+Fetch!O91)</f>
        <v>0.8</v>
      </c>
      <c r="N86" s="63" t="n">
        <f aca="false">IF(Fetch!Q91=0,N84,Fetch!Q91)</f>
        <v>0.0025</v>
      </c>
    </row>
    <row r="87" customFormat="false" ht="12.75" hidden="false" customHeight="false" outlineLevel="0" collapsed="false">
      <c r="A87" s="5" t="n">
        <f aca="false">+YEAR(C87)</f>
        <v>2008</v>
      </c>
      <c r="B87" s="364" t="n">
        <v>1</v>
      </c>
      <c r="C87" s="260" t="n">
        <f aca="false">+Fetch!A92</f>
        <v>39630</v>
      </c>
      <c r="D87" s="362" t="n">
        <f aca="false">+Fetch!B92</f>
        <v>0.049095761877405</v>
      </c>
      <c r="E87" s="363" t="n">
        <f aca="true">IF(C87&lt;TODAY(),1,1/(1+D87/2)^(2*(C87-TODAY())/365.25))</f>
        <v>1</v>
      </c>
      <c r="F87" s="63" t="n">
        <f aca="false">+Fetch!C92</f>
        <v>4.029</v>
      </c>
      <c r="G87" s="50" t="n">
        <f aca="false">+Fetch!P92</f>
        <v>0.22</v>
      </c>
      <c r="H87" s="63" t="n">
        <f aca="false">IF(Fetch!F92=0,H85,+Fetch!F92+Fetch!G92)</f>
        <v>-0.0975</v>
      </c>
      <c r="I87" s="63" t="n">
        <f aca="false">IF(Fetch!D92=0,I85,+Fetch!D92+Fetch!E92)</f>
        <v>0.39</v>
      </c>
      <c r="J87" s="63" t="n">
        <f aca="false">IF(Fetch!H92=0,J85,+Fetch!H92+Fetch!I92)</f>
        <v>0.445</v>
      </c>
      <c r="K87" s="63" t="n">
        <f aca="false">IF(Fetch!L92=0,K85,+Fetch!L92+Fetch!M92)</f>
        <v>0.4675</v>
      </c>
      <c r="L87" s="63" t="n">
        <f aca="false">IF(Fetch!J92=0,L85,+Fetch!J92+Fetch!K92)</f>
        <v>0.1875</v>
      </c>
      <c r="M87" s="63" t="n">
        <f aca="false">IF(Fetch!N92=0,M85,+Fetch!N92+Fetch!O92)</f>
        <v>1</v>
      </c>
      <c r="N87" s="63" t="n">
        <f aca="false">IF(Fetch!Q92=0,N85,Fetch!Q92)</f>
        <v>0.0025</v>
      </c>
    </row>
    <row r="88" customFormat="false" ht="12.75" hidden="false" customHeight="false" outlineLevel="0" collapsed="false">
      <c r="A88" s="5" t="n">
        <f aca="false">+YEAR(C88)</f>
        <v>2008</v>
      </c>
      <c r="B88" s="364" t="n">
        <v>1</v>
      </c>
      <c r="C88" s="260" t="n">
        <f aca="false">+Fetch!A93</f>
        <v>39661</v>
      </c>
      <c r="D88" s="362" t="n">
        <f aca="false">+Fetch!B93</f>
        <v>0.0492862293927052</v>
      </c>
      <c r="E88" s="363" t="n">
        <f aca="true">IF(C88&lt;TODAY(),1,1/(1+D88/2)^(2*(C88-TODAY())/365.25))</f>
        <v>1</v>
      </c>
      <c r="F88" s="63" t="n">
        <f aca="false">+Fetch!C93</f>
        <v>4.067</v>
      </c>
      <c r="G88" s="50" t="n">
        <f aca="false">+Fetch!P93</f>
        <v>0.22</v>
      </c>
      <c r="H88" s="63" t="n">
        <f aca="false">IF(Fetch!F93=0,H86,+Fetch!F93+Fetch!G93)</f>
        <v>-0.0975</v>
      </c>
      <c r="I88" s="63" t="n">
        <f aca="false">IF(Fetch!D93=0,I86,+Fetch!D93+Fetch!E93)</f>
        <v>0.39</v>
      </c>
      <c r="J88" s="63" t="n">
        <f aca="false">IF(Fetch!H93=0,J86,+Fetch!H93+Fetch!I93)</f>
        <v>0.42</v>
      </c>
      <c r="K88" s="63" t="n">
        <f aca="false">IF(Fetch!L93=0,K86,+Fetch!L93+Fetch!M93)</f>
        <v>0.47</v>
      </c>
      <c r="L88" s="63" t="n">
        <f aca="false">IF(Fetch!J93=0,L86,+Fetch!J93+Fetch!K93)</f>
        <v>0.1875</v>
      </c>
      <c r="M88" s="63" t="n">
        <f aca="false">IF(Fetch!N93=0,M86,+Fetch!N93+Fetch!O93)</f>
        <v>1</v>
      </c>
      <c r="N88" s="63" t="n">
        <f aca="false">IF(Fetch!Q93=0,N86,Fetch!Q93)</f>
        <v>0.0025</v>
      </c>
    </row>
    <row r="89" customFormat="false" ht="12.75" hidden="false" customHeight="false" outlineLevel="0" collapsed="false">
      <c r="A89" s="5" t="n">
        <f aca="false">+YEAR(C89)</f>
        <v>2008</v>
      </c>
      <c r="B89" s="364" t="n">
        <v>1</v>
      </c>
      <c r="C89" s="260" t="n">
        <f aca="false">+Fetch!A94</f>
        <v>39692</v>
      </c>
      <c r="D89" s="362" t="n">
        <f aca="false">+Fetch!B94</f>
        <v>0.0494766969201228</v>
      </c>
      <c r="E89" s="363" t="n">
        <f aca="true">IF(C89&lt;TODAY(),1,1/(1+D89/2)^(2*(C89-TODAY())/365.25))</f>
        <v>1</v>
      </c>
      <c r="F89" s="63" t="n">
        <f aca="false">+Fetch!C94</f>
        <v>4.061</v>
      </c>
      <c r="G89" s="50" t="n">
        <f aca="false">+Fetch!P94</f>
        <v>0.22</v>
      </c>
      <c r="H89" s="63" t="n">
        <f aca="false">IF(Fetch!F94=0,H87,+Fetch!F94+Fetch!G94)</f>
        <v>-0.1275</v>
      </c>
      <c r="I89" s="63" t="n">
        <f aca="false">IF(Fetch!D94=0,I87,+Fetch!D94+Fetch!E94)</f>
        <v>0.32</v>
      </c>
      <c r="J89" s="63" t="n">
        <f aca="false">IF(Fetch!H94=0,J87,+Fetch!H94+Fetch!I94)</f>
        <v>0.37</v>
      </c>
      <c r="K89" s="63" t="n">
        <f aca="false">IF(Fetch!L94=0,K87,+Fetch!L94+Fetch!M94)</f>
        <v>0.4475</v>
      </c>
      <c r="L89" s="63" t="n">
        <f aca="false">IF(Fetch!J94=0,L87,+Fetch!J94+Fetch!K94)</f>
        <v>0.1775</v>
      </c>
      <c r="M89" s="63" t="n">
        <f aca="false">IF(Fetch!N94=0,M87,+Fetch!N94+Fetch!O94)</f>
        <v>0.6</v>
      </c>
      <c r="N89" s="63" t="n">
        <f aca="false">IF(Fetch!Q94=0,N87,Fetch!Q94)</f>
        <v>0.0025</v>
      </c>
    </row>
    <row r="90" customFormat="false" ht="12.75" hidden="false" customHeight="false" outlineLevel="0" collapsed="false">
      <c r="A90" s="5" t="n">
        <f aca="false">+YEAR(C90)</f>
        <v>2008</v>
      </c>
      <c r="B90" s="364" t="n">
        <v>1</v>
      </c>
      <c r="C90" s="260" t="n">
        <f aca="false">+Fetch!A95</f>
        <v>39722</v>
      </c>
      <c r="D90" s="362" t="n">
        <f aca="false">+Fetch!B95</f>
        <v>0.0496610203452881</v>
      </c>
      <c r="E90" s="363" t="n">
        <f aca="true">IF(C90&lt;TODAY(),1,1/(1+D90/2)^(2*(C90-TODAY())/365.25))</f>
        <v>1</v>
      </c>
      <c r="F90" s="63" t="n">
        <f aca="false">+Fetch!C95</f>
        <v>4.061</v>
      </c>
      <c r="G90" s="50" t="n">
        <f aca="false">+Fetch!P95</f>
        <v>0.22</v>
      </c>
      <c r="H90" s="63" t="n">
        <f aca="false">IF(Fetch!F95=0,H88,+Fetch!F95+Fetch!G95)</f>
        <v>-0.0975</v>
      </c>
      <c r="I90" s="63" t="n">
        <f aca="false">IF(Fetch!D95=0,I88,+Fetch!D95+Fetch!E95)</f>
        <v>0.315</v>
      </c>
      <c r="J90" s="63" t="n">
        <f aca="false">IF(Fetch!H95=0,J88,+Fetch!H95+Fetch!I95)</f>
        <v>0.41</v>
      </c>
      <c r="K90" s="63" t="n">
        <f aca="false">IF(Fetch!L95=0,K88,+Fetch!L95+Fetch!M95)</f>
        <v>0.45</v>
      </c>
      <c r="L90" s="63" t="n">
        <f aca="false">IF(Fetch!J95=0,L88,+Fetch!J95+Fetch!K95)</f>
        <v>0.185</v>
      </c>
      <c r="M90" s="63" t="n">
        <f aca="false">IF(Fetch!N95=0,M88,+Fetch!N95+Fetch!O95)</f>
        <v>0.3</v>
      </c>
      <c r="N90" s="63" t="n">
        <f aca="false">IF(Fetch!Q95=0,N88,Fetch!Q95)</f>
        <v>0.0025</v>
      </c>
    </row>
    <row r="91" customFormat="false" ht="12.75" hidden="false" customHeight="false" outlineLevel="0" collapsed="false">
      <c r="A91" s="5" t="n">
        <f aca="false">+YEAR(C91)</f>
        <v>2008</v>
      </c>
      <c r="B91" s="364" t="n">
        <v>1</v>
      </c>
      <c r="C91" s="260" t="n">
        <f aca="false">+Fetch!A96</f>
        <v>39753</v>
      </c>
      <c r="D91" s="362" t="n">
        <f aca="false">+Fetch!B96</f>
        <v>0.0498436824885404</v>
      </c>
      <c r="E91" s="363" t="n">
        <f aca="true">IF(C91&lt;TODAY(),1,1/(1+D91/2)^(2*(C91-TODAY())/365.25))</f>
        <v>1</v>
      </c>
      <c r="F91" s="63" t="n">
        <f aca="false">+Fetch!C96</f>
        <v>4.21</v>
      </c>
      <c r="G91" s="50" t="n">
        <f aca="false">+Fetch!P96</f>
        <v>0.22</v>
      </c>
      <c r="H91" s="63" t="n">
        <f aca="false">IF(Fetch!F96=0,H89,+Fetch!F96+Fetch!G96)</f>
        <v>-0.0475</v>
      </c>
      <c r="I91" s="63" t="n">
        <f aca="false">IF(Fetch!D96=0,I89,+Fetch!D96+Fetch!E96)</f>
        <v>0.56</v>
      </c>
      <c r="J91" s="63" t="n">
        <f aca="false">IF(Fetch!H96=0,J89,+Fetch!H96+Fetch!I96)</f>
        <v>0.785</v>
      </c>
      <c r="K91" s="63" t="n">
        <f aca="false">IF(Fetch!L96=0,K89,+Fetch!L96+Fetch!M96)</f>
        <v>0.695</v>
      </c>
      <c r="L91" s="63" t="n">
        <f aca="false">IF(Fetch!J96=0,L89,+Fetch!J96+Fetch!K96)</f>
        <v>0.235</v>
      </c>
      <c r="M91" s="63" t="n">
        <f aca="false">IF(Fetch!N96=0,M89,+Fetch!N96+Fetch!O96)</f>
        <v>0.22</v>
      </c>
      <c r="N91" s="63" t="n">
        <f aca="false">IF(Fetch!Q96=0,N89,Fetch!Q96)</f>
        <v>0.0025</v>
      </c>
    </row>
    <row r="92" customFormat="false" ht="12.75" hidden="false" customHeight="false" outlineLevel="0" collapsed="false">
      <c r="A92" s="5" t="n">
        <f aca="false">+YEAR(C92)</f>
        <v>2008</v>
      </c>
      <c r="B92" s="364" t="n">
        <v>1</v>
      </c>
      <c r="C92" s="260" t="n">
        <f aca="false">+Fetch!A97</f>
        <v>39783</v>
      </c>
      <c r="D92" s="362" t="n">
        <f aca="false">+Fetch!B97</f>
        <v>0.0499499518525597</v>
      </c>
      <c r="E92" s="363" t="n">
        <f aca="true">IF(C92&lt;TODAY(),1,1/(1+D92/2)^(2*(C92-TODAY())/365.25))</f>
        <v>1</v>
      </c>
      <c r="F92" s="63" t="n">
        <f aca="false">+Fetch!C97</f>
        <v>4.362</v>
      </c>
      <c r="G92" s="50" t="n">
        <f aca="false">+Fetch!P97</f>
        <v>0.2225</v>
      </c>
      <c r="H92" s="63" t="n">
        <f aca="false">IF(Fetch!F97=0,H90,+Fetch!F97+Fetch!G97)</f>
        <v>-0.06</v>
      </c>
      <c r="I92" s="63" t="n">
        <f aca="false">IF(Fetch!D97=0,I90,+Fetch!D97+Fetch!E97)</f>
        <v>0.85</v>
      </c>
      <c r="J92" s="63" t="n">
        <f aca="false">IF(Fetch!H97=0,J90,+Fetch!H97+Fetch!I97)</f>
        <v>1.23</v>
      </c>
      <c r="K92" s="63" t="n">
        <f aca="false">IF(Fetch!L97=0,K90,+Fetch!L97+Fetch!M97)</f>
        <v>1.2</v>
      </c>
      <c r="L92" s="63" t="n">
        <f aca="false">IF(Fetch!J97=0,L90,+Fetch!J97+Fetch!K97)</f>
        <v>0.255</v>
      </c>
      <c r="M92" s="63" t="n">
        <f aca="false">IF(Fetch!N97=0,M90,+Fetch!N97+Fetch!O97)</f>
        <v>0.2</v>
      </c>
      <c r="N92" s="63" t="n">
        <f aca="false">IF(Fetch!Q97=0,N90,Fetch!Q97)</f>
        <v>0.0025</v>
      </c>
    </row>
    <row r="93" customFormat="false" ht="12.75" hidden="false" customHeight="false" outlineLevel="0" collapsed="false">
      <c r="A93" s="5" t="n">
        <f aca="false">+YEAR(C93)</f>
        <v>2009</v>
      </c>
      <c r="B93" s="364" t="n">
        <v>1</v>
      </c>
      <c r="C93" s="260" t="n">
        <f aca="false">+Fetch!A98</f>
        <v>39814</v>
      </c>
      <c r="D93" s="362" t="n">
        <f aca="false">+Fetch!B98</f>
        <v>0.0500597635326745</v>
      </c>
      <c r="E93" s="363" t="n">
        <f aca="true">IF(C93&lt;TODAY(),1,1/(1+D93/2)^(2*(C93-TODAY())/365.25))</f>
        <v>1</v>
      </c>
      <c r="F93" s="63" t="n">
        <f aca="false">+Fetch!C98</f>
        <v>4.432</v>
      </c>
      <c r="G93" s="50" t="n">
        <f aca="false">+Fetch!P98</f>
        <v>0.225</v>
      </c>
      <c r="H93" s="63" t="n">
        <f aca="false">IF(Fetch!F98=0,H91,+Fetch!F98+Fetch!G98)</f>
        <v>-0.0375</v>
      </c>
      <c r="I93" s="63" t="n">
        <f aca="false">IF(Fetch!D98=0,I91,+Fetch!D98+Fetch!E98)</f>
        <v>1.35</v>
      </c>
      <c r="J93" s="63" t="n">
        <f aca="false">IF(Fetch!H98=0,J91,+Fetch!H98+Fetch!I98)</f>
        <v>2.05</v>
      </c>
      <c r="K93" s="63" t="n">
        <f aca="false">IF(Fetch!L98=0,K91,+Fetch!L98+Fetch!M98)</f>
        <v>1.535</v>
      </c>
      <c r="L93" s="63" t="n">
        <f aca="false">IF(Fetch!J98=0,L91,+Fetch!J98+Fetch!K98)</f>
        <v>0.275</v>
      </c>
      <c r="M93" s="63" t="n">
        <f aca="false">IF(Fetch!N98=0,M91,+Fetch!N98+Fetch!O98)</f>
        <v>0.075</v>
      </c>
      <c r="N93" s="63" t="n">
        <f aca="false">IF(Fetch!Q98=0,N91,Fetch!Q98)</f>
        <v>0.0025</v>
      </c>
    </row>
    <row r="94" customFormat="false" ht="12.75" hidden="false" customHeight="false" outlineLevel="0" collapsed="false">
      <c r="A94" s="5" t="n">
        <f aca="false">+YEAR(C94)</f>
        <v>2009</v>
      </c>
      <c r="B94" s="364" t="n">
        <v>1</v>
      </c>
      <c r="C94" s="260" t="n">
        <f aca="false">+Fetch!A99</f>
        <v>39845</v>
      </c>
      <c r="D94" s="362" t="n">
        <f aca="false">+Fetch!B99</f>
        <v>0.050169575216815</v>
      </c>
      <c r="E94" s="363" t="n">
        <f aca="true">IF(C94&lt;TODAY(),1,1/(1+D94/2)^(2*(C94-TODAY())/365.25))</f>
        <v>1</v>
      </c>
      <c r="F94" s="63" t="n">
        <f aca="false">+Fetch!C99</f>
        <v>4.344</v>
      </c>
      <c r="G94" s="50" t="n">
        <f aca="false">+Fetch!P99</f>
        <v>0.22</v>
      </c>
      <c r="H94" s="63" t="n">
        <f aca="false">IF(Fetch!F99=0,H92,+Fetch!F99+Fetch!G99)</f>
        <v>-0.0475</v>
      </c>
      <c r="I94" s="63" t="n">
        <f aca="false">IF(Fetch!D99=0,I92,+Fetch!D99+Fetch!E99)</f>
        <v>1.32</v>
      </c>
      <c r="J94" s="63" t="n">
        <f aca="false">IF(Fetch!H99=0,J92,+Fetch!H99+Fetch!I99)</f>
        <v>2.05</v>
      </c>
      <c r="K94" s="63" t="n">
        <f aca="false">IF(Fetch!L99=0,K92,+Fetch!L99+Fetch!M99)</f>
        <v>1.535</v>
      </c>
      <c r="L94" s="63" t="n">
        <f aca="false">IF(Fetch!J99=0,L92,+Fetch!J99+Fetch!K99)</f>
        <v>0.275</v>
      </c>
      <c r="M94" s="63" t="n">
        <f aca="false">IF(Fetch!N99=0,M92,+Fetch!N99+Fetch!O99)</f>
        <v>0.075</v>
      </c>
      <c r="N94" s="63" t="n">
        <f aca="false">IF(Fetch!Q99=0,N92,Fetch!Q99)</f>
        <v>0.0025</v>
      </c>
    </row>
    <row r="95" customFormat="false" ht="12.75" hidden="false" customHeight="false" outlineLevel="0" collapsed="false">
      <c r="A95" s="5" t="n">
        <f aca="false">+YEAR(C95)</f>
        <v>2009</v>
      </c>
      <c r="B95" s="364" t="n">
        <v>1</v>
      </c>
      <c r="C95" s="260" t="n">
        <f aca="false">+Fetch!A100</f>
        <v>39873</v>
      </c>
      <c r="D95" s="362" t="n">
        <f aca="false">+Fetch!B100</f>
        <v>0.0502687599672416</v>
      </c>
      <c r="E95" s="363" t="n">
        <f aca="true">IF(C95&lt;TODAY(),1,1/(1+D95/2)^(2*(C95-TODAY())/365.25))</f>
        <v>1</v>
      </c>
      <c r="F95" s="63" t="n">
        <f aca="false">+Fetch!C100</f>
        <v>4.205</v>
      </c>
      <c r="G95" s="50" t="n">
        <f aca="false">+Fetch!P100</f>
        <v>0.205</v>
      </c>
      <c r="H95" s="63" t="n">
        <f aca="false">IF(Fetch!F100=0,H93,+Fetch!F100+Fetch!G100)</f>
        <v>-0.1075</v>
      </c>
      <c r="I95" s="63" t="n">
        <f aca="false">IF(Fetch!D100=0,I93,+Fetch!D100+Fetch!E100)</f>
        <v>0.55</v>
      </c>
      <c r="J95" s="63" t="n">
        <f aca="false">IF(Fetch!H100=0,J93,+Fetch!H100+Fetch!I100)</f>
        <v>0.82</v>
      </c>
      <c r="K95" s="63" t="n">
        <f aca="false">IF(Fetch!L100=0,K93,+Fetch!L100+Fetch!M100)</f>
        <v>0.805</v>
      </c>
      <c r="L95" s="63" t="n">
        <f aca="false">IF(Fetch!J100=0,L93,+Fetch!J100+Fetch!K100)</f>
        <v>0.235</v>
      </c>
      <c r="M95" s="63" t="n">
        <f aca="false">IF(Fetch!N100=0,M93,+Fetch!N100+Fetch!O100)</f>
        <v>0.18</v>
      </c>
      <c r="N95" s="63" t="n">
        <f aca="false">IF(Fetch!Q100=0,N93,Fetch!Q100)</f>
        <v>0.0025</v>
      </c>
    </row>
    <row r="96" customFormat="false" ht="12.75" hidden="false" customHeight="false" outlineLevel="0" collapsed="false">
      <c r="A96" s="5" t="n">
        <f aca="false">+YEAR(C96)</f>
        <v>2009</v>
      </c>
      <c r="B96" s="364" t="n">
        <v>1</v>
      </c>
      <c r="C96" s="260" t="n">
        <f aca="false">+Fetch!A101</f>
        <v>39904</v>
      </c>
      <c r="D96" s="362" t="n">
        <f aca="false">+Fetch!B101</f>
        <v>0.0503785716590444</v>
      </c>
      <c r="E96" s="363" t="n">
        <f aca="true">IF(C96&lt;TODAY(),1,1/(1+D96/2)^(2*(C96-TODAY())/365.25))</f>
        <v>1</v>
      </c>
      <c r="F96" s="63" t="n">
        <f aca="false">+Fetch!C101</f>
        <v>4.051</v>
      </c>
      <c r="G96" s="50" t="n">
        <f aca="false">+Fetch!P101</f>
        <v>0.195</v>
      </c>
      <c r="H96" s="63" t="n">
        <f aca="false">IF(Fetch!F101=0,H94,+Fetch!F101+Fetch!G101)</f>
        <v>-0.085</v>
      </c>
      <c r="I96" s="63" t="n">
        <f aca="false">IF(Fetch!D101=0,I94,+Fetch!D101+Fetch!E101)</f>
        <v>0.295</v>
      </c>
      <c r="J96" s="63" t="n">
        <f aca="false">IF(Fetch!H101=0,J94,+Fetch!H101+Fetch!I101)</f>
        <v>0.4</v>
      </c>
      <c r="K96" s="63" t="n">
        <f aca="false">IF(Fetch!L101=0,K94,+Fetch!L101+Fetch!M101)</f>
        <v>0.485</v>
      </c>
      <c r="L96" s="63" t="n">
        <f aca="false">IF(Fetch!J101=0,L94,+Fetch!J101+Fetch!K101)</f>
        <v>0.1875</v>
      </c>
      <c r="M96" s="63" t="n">
        <f aca="false">IF(Fetch!N101=0,M94,+Fetch!N101+Fetch!O101)</f>
        <v>0.55</v>
      </c>
      <c r="N96" s="63" t="n">
        <f aca="false">IF(Fetch!Q101=0,N94,Fetch!Q101)</f>
        <v>0.0025</v>
      </c>
    </row>
    <row r="97" customFormat="false" ht="12.75" hidden="false" customHeight="false" outlineLevel="0" collapsed="false">
      <c r="A97" s="5" t="n">
        <f aca="false">+YEAR(C97)</f>
        <v>2009</v>
      </c>
      <c r="B97" s="364" t="n">
        <v>1</v>
      </c>
      <c r="C97" s="260" t="n">
        <f aca="false">+Fetch!A102</f>
        <v>39934</v>
      </c>
      <c r="D97" s="362" t="n">
        <f aca="false">+Fetch!B102</f>
        <v>0.0504848410420413</v>
      </c>
      <c r="E97" s="363" t="n">
        <f aca="true">IF(C97&lt;TODAY(),1,1/(1+D97/2)^(2*(C97-TODAY())/365.25))</f>
        <v>1</v>
      </c>
      <c r="F97" s="63" t="n">
        <f aca="false">+Fetch!C102</f>
        <v>4.056</v>
      </c>
      <c r="G97" s="50" t="n">
        <f aca="false">+Fetch!P102</f>
        <v>0.195</v>
      </c>
      <c r="H97" s="63" t="n">
        <f aca="false">IF(Fetch!F102=0,H95,+Fetch!F102+Fetch!G102)</f>
        <v>-0.085</v>
      </c>
      <c r="I97" s="63" t="n">
        <f aca="false">IF(Fetch!D102=0,I95,+Fetch!D102+Fetch!E102)</f>
        <v>0.265</v>
      </c>
      <c r="J97" s="63" t="n">
        <f aca="false">IF(Fetch!H102=0,J95,+Fetch!H102+Fetch!I102)</f>
        <v>0.35</v>
      </c>
      <c r="K97" s="63" t="n">
        <f aca="false">IF(Fetch!L102=0,K95,+Fetch!L102+Fetch!M102)</f>
        <v>0.435</v>
      </c>
      <c r="L97" s="63" t="n">
        <f aca="false">IF(Fetch!J102=0,L95,+Fetch!J102+Fetch!K102)</f>
        <v>0.175</v>
      </c>
      <c r="M97" s="63" t="n">
        <f aca="false">IF(Fetch!N102=0,M95,+Fetch!N102+Fetch!O102)</f>
        <v>0.7</v>
      </c>
      <c r="N97" s="63" t="n">
        <f aca="false">IF(Fetch!Q102=0,N95,Fetch!Q102)</f>
        <v>0.0025</v>
      </c>
    </row>
    <row r="98" customFormat="false" ht="12.75" hidden="false" customHeight="false" outlineLevel="0" collapsed="false">
      <c r="A98" s="5" t="n">
        <f aca="false">+YEAR(C98)</f>
        <v>2009</v>
      </c>
      <c r="B98" s="364" t="n">
        <v>1</v>
      </c>
      <c r="C98" s="260" t="n">
        <f aca="false">+Fetch!A103</f>
        <v>39965</v>
      </c>
      <c r="D98" s="362" t="n">
        <f aca="false">+Fetch!B103</f>
        <v>0.0505946527417649</v>
      </c>
      <c r="E98" s="363" t="n">
        <f aca="true">IF(C98&lt;TODAY(),1,1/(1+D98/2)^(2*(C98-TODAY())/365.25))</f>
        <v>1</v>
      </c>
      <c r="F98" s="63" t="n">
        <f aca="false">+Fetch!C103</f>
        <v>4.094</v>
      </c>
      <c r="G98" s="50" t="n">
        <f aca="false">+Fetch!P103</f>
        <v>0.195</v>
      </c>
      <c r="H98" s="63" t="n">
        <f aca="false">IF(Fetch!F103=0,H96,+Fetch!F103+Fetch!G103)</f>
        <v>-0.085</v>
      </c>
      <c r="I98" s="63" t="n">
        <f aca="false">IF(Fetch!D103=0,I96,+Fetch!D103+Fetch!E103)</f>
        <v>0.315</v>
      </c>
      <c r="J98" s="63" t="n">
        <f aca="false">IF(Fetch!H103=0,J96,+Fetch!H103+Fetch!I103)</f>
        <v>0.405</v>
      </c>
      <c r="K98" s="63" t="n">
        <f aca="false">IF(Fetch!L103=0,K96,+Fetch!L103+Fetch!M103)</f>
        <v>0.445</v>
      </c>
      <c r="L98" s="63" t="n">
        <f aca="false">IF(Fetch!J103=0,L96,+Fetch!J103+Fetch!K103)</f>
        <v>0.1825</v>
      </c>
      <c r="M98" s="63" t="n">
        <f aca="false">IF(Fetch!N103=0,M96,+Fetch!N103+Fetch!O103)</f>
        <v>0.8</v>
      </c>
      <c r="N98" s="63" t="n">
        <f aca="false">IF(Fetch!Q103=0,N96,Fetch!Q103)</f>
        <v>0.0025</v>
      </c>
    </row>
    <row r="99" customFormat="false" ht="12.75" hidden="false" customHeight="false" outlineLevel="0" collapsed="false">
      <c r="A99" s="5" t="n">
        <f aca="false">+YEAR(C99)</f>
        <v>2009</v>
      </c>
      <c r="B99" s="364" t="n">
        <v>1</v>
      </c>
      <c r="C99" s="260" t="n">
        <f aca="false">+Fetch!A104</f>
        <v>39995</v>
      </c>
      <c r="D99" s="362" t="n">
        <f aca="false">+Fetch!B104</f>
        <v>0.0507009221324264</v>
      </c>
      <c r="E99" s="363" t="n">
        <f aca="true">IF(C99&lt;TODAY(),1,1/(1+D99/2)^(2*(C99-TODAY())/365.25))</f>
        <v>1</v>
      </c>
      <c r="F99" s="63" t="n">
        <f aca="false">+Fetch!C104</f>
        <v>4.139</v>
      </c>
      <c r="G99" s="50" t="n">
        <f aca="false">+Fetch!P104</f>
        <v>0.195</v>
      </c>
      <c r="H99" s="63" t="n">
        <f aca="false">IF(Fetch!F104=0,H97,+Fetch!F104+Fetch!G104)</f>
        <v>-0.085</v>
      </c>
      <c r="I99" s="63" t="n">
        <f aca="false">IF(Fetch!D104=0,I97,+Fetch!D104+Fetch!E104)</f>
        <v>0.39</v>
      </c>
      <c r="J99" s="63" t="n">
        <f aca="false">IF(Fetch!H104=0,J97,+Fetch!H104+Fetch!I104)</f>
        <v>0.445</v>
      </c>
      <c r="K99" s="63" t="n">
        <f aca="false">IF(Fetch!L104=0,K97,+Fetch!L104+Fetch!M104)</f>
        <v>0.4675</v>
      </c>
      <c r="L99" s="63" t="n">
        <f aca="false">IF(Fetch!J104=0,L97,+Fetch!J104+Fetch!K104)</f>
        <v>0.1875</v>
      </c>
      <c r="M99" s="63" t="n">
        <f aca="false">IF(Fetch!N104=0,M97,+Fetch!N104+Fetch!O104)</f>
        <v>1</v>
      </c>
      <c r="N99" s="63" t="n">
        <f aca="false">IF(Fetch!Q104=0,N97,Fetch!Q104)</f>
        <v>0.0025</v>
      </c>
    </row>
    <row r="100" customFormat="false" ht="12.75" hidden="false" customHeight="false" outlineLevel="0" collapsed="false">
      <c r="A100" s="5" t="n">
        <f aca="false">+YEAR(C100)</f>
        <v>2009</v>
      </c>
      <c r="B100" s="364" t="n">
        <v>1</v>
      </c>
      <c r="C100" s="260" t="n">
        <f aca="false">+Fetch!A105</f>
        <v>40026</v>
      </c>
      <c r="D100" s="362" t="n">
        <f aca="false">+Fetch!B105</f>
        <v>0.0508107338400698</v>
      </c>
      <c r="E100" s="363" t="n">
        <f aca="true">IF(C100&lt;TODAY(),1,1/(1+D100/2)^(2*(C100-TODAY())/365.25))</f>
        <v>1</v>
      </c>
      <c r="F100" s="63" t="n">
        <f aca="false">+Fetch!C105</f>
        <v>4.177</v>
      </c>
      <c r="G100" s="50" t="n">
        <f aca="false">+Fetch!P105</f>
        <v>0.195</v>
      </c>
      <c r="H100" s="63" t="n">
        <f aca="false">IF(Fetch!F105=0,H98,+Fetch!F105+Fetch!G105)</f>
        <v>-0.085</v>
      </c>
      <c r="I100" s="63" t="n">
        <f aca="false">IF(Fetch!D105=0,I98,+Fetch!D105+Fetch!E105)</f>
        <v>0.39</v>
      </c>
      <c r="J100" s="63" t="n">
        <f aca="false">IF(Fetch!H105=0,J98,+Fetch!H105+Fetch!I105)</f>
        <v>0.42</v>
      </c>
      <c r="K100" s="63" t="n">
        <f aca="false">IF(Fetch!L105=0,K98,+Fetch!L105+Fetch!M105)</f>
        <v>0.47</v>
      </c>
      <c r="L100" s="63" t="n">
        <f aca="false">IF(Fetch!J105=0,L98,+Fetch!J105+Fetch!K105)</f>
        <v>0.1875</v>
      </c>
      <c r="M100" s="63" t="n">
        <f aca="false">IF(Fetch!N105=0,M98,+Fetch!N105+Fetch!O105)</f>
        <v>1</v>
      </c>
      <c r="N100" s="63" t="n">
        <f aca="false">IF(Fetch!Q105=0,N98,Fetch!Q105)</f>
        <v>0.0025</v>
      </c>
    </row>
    <row r="101" customFormat="false" ht="12.75" hidden="false" customHeight="false" outlineLevel="0" collapsed="false">
      <c r="A101" s="5" t="n">
        <f aca="false">+YEAR(C101)</f>
        <v>2009</v>
      </c>
      <c r="B101" s="364" t="n">
        <v>1</v>
      </c>
      <c r="C101" s="260" t="n">
        <f aca="false">+Fetch!A106</f>
        <v>40057</v>
      </c>
      <c r="D101" s="362" t="n">
        <f aca="false">+Fetch!B106</f>
        <v>0.0509205455517381</v>
      </c>
      <c r="E101" s="363" t="n">
        <f aca="true">IF(C101&lt;TODAY(),1,1/(1+D101/2)^(2*(C101-TODAY())/365.25))</f>
        <v>1</v>
      </c>
      <c r="F101" s="63" t="n">
        <f aca="false">+Fetch!C106</f>
        <v>4.171</v>
      </c>
      <c r="G101" s="50" t="n">
        <f aca="false">+Fetch!P106</f>
        <v>0.195</v>
      </c>
      <c r="H101" s="63" t="n">
        <f aca="false">IF(Fetch!F106=0,H99,+Fetch!F106+Fetch!G106)</f>
        <v>-0.115</v>
      </c>
      <c r="I101" s="63" t="n">
        <f aca="false">IF(Fetch!D106=0,I99,+Fetch!D106+Fetch!E106)</f>
        <v>0.32</v>
      </c>
      <c r="J101" s="63" t="n">
        <f aca="false">IF(Fetch!H106=0,J99,+Fetch!H106+Fetch!I106)</f>
        <v>0.37</v>
      </c>
      <c r="K101" s="63" t="n">
        <f aca="false">IF(Fetch!L106=0,K99,+Fetch!L106+Fetch!M106)</f>
        <v>0.4475</v>
      </c>
      <c r="L101" s="63" t="n">
        <f aca="false">IF(Fetch!J106=0,L99,+Fetch!J106+Fetch!K106)</f>
        <v>0.1775</v>
      </c>
      <c r="M101" s="63" t="n">
        <f aca="false">IF(Fetch!N106=0,M99,+Fetch!N106+Fetch!O106)</f>
        <v>0.6</v>
      </c>
      <c r="N101" s="63" t="n">
        <f aca="false">IF(Fetch!Q106=0,N99,Fetch!Q106)</f>
        <v>0.0025</v>
      </c>
    </row>
    <row r="102" customFormat="false" ht="12.75" hidden="false" customHeight="false" outlineLevel="0" collapsed="false">
      <c r="A102" s="5" t="n">
        <f aca="false">+YEAR(C102)</f>
        <v>2009</v>
      </c>
      <c r="B102" s="364" t="n">
        <v>1</v>
      </c>
      <c r="C102" s="260" t="n">
        <f aca="false">+Fetch!A107</f>
        <v>40087</v>
      </c>
      <c r="D102" s="362" t="n">
        <f aca="false">+Fetch!B107</f>
        <v>0.0510268149539583</v>
      </c>
      <c r="E102" s="363" t="n">
        <f aca="true">IF(C102&lt;TODAY(),1,1/(1+D102/2)^(2*(C102-TODAY())/365.25))</f>
        <v>1</v>
      </c>
      <c r="F102" s="63" t="n">
        <f aca="false">+Fetch!C107</f>
        <v>4.171</v>
      </c>
      <c r="G102" s="50" t="n">
        <f aca="false">+Fetch!P107</f>
        <v>0.195</v>
      </c>
      <c r="H102" s="63" t="n">
        <f aca="false">IF(Fetch!F107=0,H100,+Fetch!F107+Fetch!G107)</f>
        <v>-0.085</v>
      </c>
      <c r="I102" s="63" t="n">
        <f aca="false">IF(Fetch!D107=0,I100,+Fetch!D107+Fetch!E107)</f>
        <v>0.315</v>
      </c>
      <c r="J102" s="63" t="n">
        <f aca="false">IF(Fetch!H107=0,J100,+Fetch!H107+Fetch!I107)</f>
        <v>0.41</v>
      </c>
      <c r="K102" s="63" t="n">
        <f aca="false">IF(Fetch!L107=0,K100,+Fetch!L107+Fetch!M107)</f>
        <v>0.45</v>
      </c>
      <c r="L102" s="63" t="n">
        <f aca="false">IF(Fetch!J107=0,L100,+Fetch!J107+Fetch!K107)</f>
        <v>0.185</v>
      </c>
      <c r="M102" s="63" t="n">
        <f aca="false">IF(Fetch!N107=0,M100,+Fetch!N107+Fetch!O107)</f>
        <v>0.3</v>
      </c>
      <c r="N102" s="63" t="n">
        <f aca="false">IF(Fetch!Q107=0,N100,Fetch!Q107)</f>
        <v>0.0025</v>
      </c>
    </row>
    <row r="103" customFormat="false" ht="12.75" hidden="false" customHeight="false" outlineLevel="0" collapsed="false">
      <c r="A103" s="5" t="n">
        <f aca="false">+YEAR(C103)</f>
        <v>2009</v>
      </c>
      <c r="B103" s="364" t="n">
        <v>1</v>
      </c>
      <c r="C103" s="260" t="n">
        <f aca="false">+Fetch!A108</f>
        <v>40118</v>
      </c>
      <c r="D103" s="362" t="n">
        <f aca="false">+Fetch!B108</f>
        <v>0.0511366266735451</v>
      </c>
      <c r="E103" s="363" t="n">
        <f aca="true">IF(C103&lt;TODAY(),1,1/(1+D103/2)^(2*(C103-TODAY())/365.25))</f>
        <v>1</v>
      </c>
      <c r="F103" s="63" t="n">
        <f aca="false">+Fetch!C108</f>
        <v>4.32</v>
      </c>
      <c r="G103" s="50" t="n">
        <f aca="false">+Fetch!P108</f>
        <v>0.195</v>
      </c>
      <c r="H103" s="63" t="n">
        <f aca="false">IF(Fetch!F108=0,H101,+Fetch!F108+Fetch!G108)</f>
        <v>-0.0445</v>
      </c>
      <c r="I103" s="63" t="n">
        <f aca="false">IF(Fetch!D108=0,I101,+Fetch!D108+Fetch!E108)</f>
        <v>0.56</v>
      </c>
      <c r="J103" s="63" t="n">
        <f aca="false">IF(Fetch!H108=0,J101,+Fetch!H108+Fetch!I108)</f>
        <v>0.785</v>
      </c>
      <c r="K103" s="63" t="n">
        <f aca="false">IF(Fetch!L108=0,K101,+Fetch!L108+Fetch!M108)</f>
        <v>0.695</v>
      </c>
      <c r="L103" s="63" t="n">
        <f aca="false">IF(Fetch!J108=0,L101,+Fetch!J108+Fetch!K108)</f>
        <v>0.235</v>
      </c>
      <c r="M103" s="63" t="n">
        <f aca="false">IF(Fetch!N108=0,M101,+Fetch!N108+Fetch!O108)</f>
        <v>0.22</v>
      </c>
      <c r="N103" s="63" t="n">
        <f aca="false">IF(Fetch!Q108=0,N101,Fetch!Q108)</f>
        <v>0.0025</v>
      </c>
    </row>
    <row r="104" customFormat="false" ht="12.75" hidden="false" customHeight="false" outlineLevel="0" collapsed="false">
      <c r="A104" s="5" t="n">
        <f aca="false">+YEAR(C104)</f>
        <v>2009</v>
      </c>
      <c r="B104" s="364" t="n">
        <v>1</v>
      </c>
      <c r="C104" s="260" t="n">
        <f aca="false">+Fetch!A109</f>
        <v>40148</v>
      </c>
      <c r="D104" s="362" t="n">
        <f aca="false">+Fetch!B109</f>
        <v>0.0512428960834281</v>
      </c>
      <c r="E104" s="363" t="n">
        <f aca="true">IF(C104&lt;TODAY(),1,1/(1+D104/2)^(2*(C104-TODAY())/365.25))</f>
        <v>1</v>
      </c>
      <c r="F104" s="63" t="n">
        <f aca="false">+Fetch!C109</f>
        <v>4.472</v>
      </c>
      <c r="G104" s="50" t="n">
        <f aca="false">+Fetch!P109</f>
        <v>0.195</v>
      </c>
      <c r="H104" s="63" t="n">
        <f aca="false">IF(Fetch!F109=0,H102,+Fetch!F109+Fetch!G109)</f>
        <v>-0.057</v>
      </c>
      <c r="I104" s="63" t="n">
        <f aca="false">IF(Fetch!D109=0,I102,+Fetch!D109+Fetch!E109)</f>
        <v>0.85</v>
      </c>
      <c r="J104" s="63" t="n">
        <f aca="false">IF(Fetch!H109=0,J102,+Fetch!H109+Fetch!I109)</f>
        <v>1.23</v>
      </c>
      <c r="K104" s="63" t="n">
        <f aca="false">IF(Fetch!L109=0,K102,+Fetch!L109+Fetch!M109)</f>
        <v>1.2</v>
      </c>
      <c r="L104" s="63" t="n">
        <f aca="false">IF(Fetch!J109=0,L102,+Fetch!J109+Fetch!K109)</f>
        <v>0.255</v>
      </c>
      <c r="M104" s="63" t="n">
        <f aca="false">IF(Fetch!N109=0,M102,+Fetch!N109+Fetch!O109)</f>
        <v>0.2</v>
      </c>
      <c r="N104" s="63" t="n">
        <f aca="false">IF(Fetch!Q109=0,N102,Fetch!Q109)</f>
        <v>0.0025</v>
      </c>
    </row>
    <row r="105" customFormat="false" ht="12.75" hidden="false" customHeight="false" outlineLevel="0" collapsed="false">
      <c r="A105" s="5" t="n">
        <f aca="false">+YEAR(C105)</f>
        <v>2010</v>
      </c>
      <c r="B105" s="364" t="n">
        <v>1</v>
      </c>
      <c r="C105" s="260" t="n">
        <f aca="false">+Fetch!A110</f>
        <v>40179</v>
      </c>
      <c r="D105" s="362" t="n">
        <f aca="false">+Fetch!B110</f>
        <v>0.051352707810933</v>
      </c>
      <c r="E105" s="363" t="n">
        <f aca="true">IF(C105&lt;TODAY(),1,1/(1+D105/2)^(2*(C105-TODAY())/365.25))</f>
        <v>1</v>
      </c>
      <c r="F105" s="63" t="n">
        <f aca="false">+Fetch!C110</f>
        <v>4.5445</v>
      </c>
      <c r="G105" s="50" t="n">
        <f aca="false">+Fetch!P110</f>
        <v>0.195</v>
      </c>
      <c r="H105" s="63" t="n">
        <f aca="false">IF(Fetch!F110=0,H103,+Fetch!F110+Fetch!G110)</f>
        <v>-0.0345</v>
      </c>
      <c r="I105" s="63" t="n">
        <f aca="false">IF(Fetch!D110=0,I103,+Fetch!D110+Fetch!E110)</f>
        <v>1.35</v>
      </c>
      <c r="J105" s="63" t="n">
        <f aca="false">IF(Fetch!H110=0,J103,+Fetch!H110+Fetch!I110)</f>
        <v>2.05</v>
      </c>
      <c r="K105" s="63" t="n">
        <f aca="false">IF(Fetch!L110=0,K103,+Fetch!L110+Fetch!M110)</f>
        <v>1.535</v>
      </c>
      <c r="L105" s="63" t="n">
        <f aca="false">IF(Fetch!J110=0,L103,+Fetch!J110+Fetch!K110)</f>
        <v>0.275</v>
      </c>
      <c r="M105" s="63" t="n">
        <f aca="false">IF(Fetch!N110=0,M103,+Fetch!N110+Fetch!O110)</f>
        <v>0.075</v>
      </c>
      <c r="N105" s="63" t="n">
        <f aca="false">IF(Fetch!Q110=0,N103,Fetch!Q110)</f>
        <v>0.0025</v>
      </c>
    </row>
    <row r="106" customFormat="false" ht="12.75" hidden="false" customHeight="false" outlineLevel="0" collapsed="false">
      <c r="A106" s="5" t="n">
        <f aca="false">+YEAR(C106)</f>
        <v>2010</v>
      </c>
      <c r="B106" s="364" t="n">
        <v>1</v>
      </c>
      <c r="C106" s="260" t="n">
        <f aca="false">+Fetch!A111</f>
        <v>40210</v>
      </c>
      <c r="D106" s="362" t="n">
        <f aca="false">+Fetch!B111</f>
        <v>0.0514625195424614</v>
      </c>
      <c r="E106" s="363" t="n">
        <f aca="true">IF(C106&lt;TODAY(),1,1/(1+D106/2)^(2*(C106-TODAY())/365.25))</f>
        <v>1</v>
      </c>
      <c r="F106" s="63" t="n">
        <f aca="false">+Fetch!C111</f>
        <v>4.4565</v>
      </c>
      <c r="G106" s="50" t="n">
        <f aca="false">+Fetch!P111</f>
        <v>0.19</v>
      </c>
      <c r="H106" s="63" t="n">
        <f aca="false">IF(Fetch!F111=0,H104,+Fetch!F111+Fetch!G111)</f>
        <v>-0.0445</v>
      </c>
      <c r="I106" s="63" t="n">
        <f aca="false">IF(Fetch!D111=0,I104,+Fetch!D111+Fetch!E111)</f>
        <v>1.32</v>
      </c>
      <c r="J106" s="63" t="n">
        <f aca="false">IF(Fetch!H111=0,J104,+Fetch!H111+Fetch!I111)</f>
        <v>2.05</v>
      </c>
      <c r="K106" s="63" t="n">
        <f aca="false">IF(Fetch!L111=0,K104,+Fetch!L111+Fetch!M111)</f>
        <v>1.535</v>
      </c>
      <c r="L106" s="63" t="n">
        <f aca="false">IF(Fetch!J111=0,L104,+Fetch!J111+Fetch!K111)</f>
        <v>0.275</v>
      </c>
      <c r="M106" s="63" t="n">
        <f aca="false">IF(Fetch!N111=0,M104,+Fetch!N111+Fetch!O111)</f>
        <v>0.075</v>
      </c>
      <c r="N106" s="63" t="n">
        <f aca="false">IF(Fetch!Q111=0,N104,Fetch!Q111)</f>
        <v>0.0025</v>
      </c>
    </row>
    <row r="107" customFormat="false" ht="12.75" hidden="false" customHeight="false" outlineLevel="0" collapsed="false">
      <c r="A107" s="5" t="n">
        <f aca="false">+YEAR(C107)</f>
        <v>2010</v>
      </c>
      <c r="B107" s="364" t="n">
        <v>1</v>
      </c>
      <c r="C107" s="260" t="n">
        <f aca="false">+Fetch!A112</f>
        <v>40238</v>
      </c>
      <c r="D107" s="362" t="n">
        <f aca="false">+Fetch!B112</f>
        <v>0.0515617043356866</v>
      </c>
      <c r="E107" s="363" t="n">
        <f aca="true">IF(C107&lt;TODAY(),1,1/(1+D107/2)^(2*(C107-TODAY())/365.25))</f>
        <v>1</v>
      </c>
      <c r="F107" s="63" t="n">
        <f aca="false">+Fetch!C112</f>
        <v>4.3175</v>
      </c>
      <c r="G107" s="50" t="n">
        <f aca="false">+Fetch!P112</f>
        <v>0.1875</v>
      </c>
      <c r="H107" s="63" t="n">
        <f aca="false">IF(Fetch!F112=0,H105,+Fetch!F112+Fetch!G112)</f>
        <v>-0.1045</v>
      </c>
      <c r="I107" s="63" t="n">
        <f aca="false">IF(Fetch!D112=0,I105,+Fetch!D112+Fetch!E112)</f>
        <v>0.55</v>
      </c>
      <c r="J107" s="63" t="n">
        <f aca="false">IF(Fetch!H112=0,J105,+Fetch!H112+Fetch!I112)</f>
        <v>0.82</v>
      </c>
      <c r="K107" s="63" t="n">
        <f aca="false">IF(Fetch!L112=0,K105,+Fetch!L112+Fetch!M112)</f>
        <v>0.805</v>
      </c>
      <c r="L107" s="63" t="n">
        <f aca="false">IF(Fetch!J112=0,L105,+Fetch!J112+Fetch!K112)</f>
        <v>0.235</v>
      </c>
      <c r="M107" s="63" t="n">
        <f aca="false">IF(Fetch!N112=0,M105,+Fetch!N112+Fetch!O112)</f>
        <v>0.18</v>
      </c>
      <c r="N107" s="63" t="n">
        <f aca="false">IF(Fetch!Q112=0,N105,Fetch!Q112)</f>
        <v>0.0025</v>
      </c>
    </row>
    <row r="108" customFormat="false" ht="12.75" hidden="false" customHeight="false" outlineLevel="0" collapsed="false">
      <c r="A108" s="5" t="n">
        <f aca="false">+YEAR(C108)</f>
        <v>2010</v>
      </c>
      <c r="B108" s="364" t="n">
        <v>1</v>
      </c>
      <c r="C108" s="260" t="n">
        <f aca="false">+Fetch!A113</f>
        <v>40269</v>
      </c>
      <c r="D108" s="362" t="n">
        <f aca="false">+Fetch!B113</f>
        <v>0.0516715160748724</v>
      </c>
      <c r="E108" s="363" t="n">
        <f aca="true">IF(C108&lt;TODAY(),1,1/(1+D108/2)^(2*(C108-TODAY())/365.25))</f>
        <v>1</v>
      </c>
      <c r="F108" s="63" t="n">
        <f aca="false">+Fetch!C113</f>
        <v>4.1635</v>
      </c>
      <c r="G108" s="50" t="n">
        <f aca="false">+Fetch!P113</f>
        <v>0.185</v>
      </c>
      <c r="H108" s="63" t="n">
        <f aca="false">IF(Fetch!F113=0,H106,+Fetch!F113+Fetch!G113)</f>
        <v>-0.082</v>
      </c>
      <c r="I108" s="63" t="n">
        <f aca="false">IF(Fetch!D113=0,I106,+Fetch!D113+Fetch!E113)</f>
        <v>0.295</v>
      </c>
      <c r="J108" s="63" t="n">
        <f aca="false">IF(Fetch!H113=0,J106,+Fetch!H113+Fetch!I113)</f>
        <v>0.4</v>
      </c>
      <c r="K108" s="63" t="n">
        <f aca="false">IF(Fetch!L113=0,K106,+Fetch!L113+Fetch!M113)</f>
        <v>0.485</v>
      </c>
      <c r="L108" s="63" t="n">
        <f aca="false">IF(Fetch!J113=0,L106,+Fetch!J113+Fetch!K113)</f>
        <v>0.1875</v>
      </c>
      <c r="M108" s="63" t="n">
        <f aca="false">IF(Fetch!N113=0,M106,+Fetch!N113+Fetch!O113)</f>
        <v>0.55</v>
      </c>
      <c r="N108" s="63" t="n">
        <f aca="false">IF(Fetch!Q113=0,N106,Fetch!Q113)</f>
        <v>0.0025</v>
      </c>
    </row>
    <row r="109" customFormat="false" ht="12.75" hidden="false" customHeight="false" outlineLevel="0" collapsed="false">
      <c r="A109" s="5" t="n">
        <f aca="false">+YEAR(C109)</f>
        <v>2010</v>
      </c>
      <c r="B109" s="364" t="n">
        <v>1</v>
      </c>
      <c r="C109" s="260" t="n">
        <f aca="false">+Fetch!A114</f>
        <v>40299</v>
      </c>
      <c r="D109" s="362" t="n">
        <f aca="false">+Fetch!B114</f>
        <v>0.0517777855037207</v>
      </c>
      <c r="E109" s="363" t="n">
        <f aca="true">IF(C109&lt;TODAY(),1,1/(1+D109/2)^(2*(C109-TODAY())/365.25))</f>
        <v>1</v>
      </c>
      <c r="F109" s="63" t="n">
        <f aca="false">+Fetch!C114</f>
        <v>4.1685</v>
      </c>
      <c r="G109" s="50" t="n">
        <f aca="false">+Fetch!P114</f>
        <v>0.185</v>
      </c>
      <c r="H109" s="63" t="n">
        <f aca="false">IF(Fetch!F114=0,H107,+Fetch!F114+Fetch!G114)</f>
        <v>-0.082</v>
      </c>
      <c r="I109" s="63" t="n">
        <f aca="false">IF(Fetch!D114=0,I107,+Fetch!D114+Fetch!E114)</f>
        <v>0.265</v>
      </c>
      <c r="J109" s="63" t="n">
        <f aca="false">IF(Fetch!H114=0,J107,+Fetch!H114+Fetch!I114)</f>
        <v>0.35</v>
      </c>
      <c r="K109" s="63" t="n">
        <f aca="false">IF(Fetch!L114=0,K107,+Fetch!L114+Fetch!M114)</f>
        <v>0.435</v>
      </c>
      <c r="L109" s="63" t="n">
        <f aca="false">IF(Fetch!J114=0,L107,+Fetch!J114+Fetch!K114)</f>
        <v>0.175</v>
      </c>
      <c r="M109" s="63" t="n">
        <f aca="false">IF(Fetch!N114=0,M107,+Fetch!N114+Fetch!O114)</f>
        <v>0.7</v>
      </c>
      <c r="N109" s="63" t="n">
        <f aca="false">IF(Fetch!Q114=0,N107,Fetch!Q114)</f>
        <v>0.0025</v>
      </c>
    </row>
    <row r="110" customFormat="false" ht="12.75" hidden="false" customHeight="false" outlineLevel="0" collapsed="false">
      <c r="A110" s="5" t="n">
        <f aca="false">+YEAR(C110)</f>
        <v>2010</v>
      </c>
      <c r="B110" s="364" t="n">
        <v>1</v>
      </c>
      <c r="C110" s="260" t="n">
        <f aca="false">+Fetch!A115</f>
        <v>40330</v>
      </c>
      <c r="D110" s="362" t="n">
        <f aca="false">+Fetch!B115</f>
        <v>0.0518875972508219</v>
      </c>
      <c r="E110" s="363" t="n">
        <f aca="true">IF(C110&lt;TODAY(),1,1/(1+D110/2)^(2*(C110-TODAY())/365.25))</f>
        <v>1</v>
      </c>
      <c r="F110" s="63" t="n">
        <f aca="false">+Fetch!C115</f>
        <v>4.2065</v>
      </c>
      <c r="G110" s="50" t="n">
        <f aca="false">+Fetch!P115</f>
        <v>0.185</v>
      </c>
      <c r="H110" s="63" t="n">
        <f aca="false">IF(Fetch!F115=0,H108,+Fetch!F115+Fetch!G115)</f>
        <v>-0.082</v>
      </c>
      <c r="I110" s="63" t="n">
        <f aca="false">IF(Fetch!D115=0,I108,+Fetch!D115+Fetch!E115)</f>
        <v>0.315</v>
      </c>
      <c r="J110" s="63" t="n">
        <f aca="false">IF(Fetch!H115=0,J108,+Fetch!H115+Fetch!I115)</f>
        <v>0.405</v>
      </c>
      <c r="K110" s="63" t="n">
        <f aca="false">IF(Fetch!L115=0,K108,+Fetch!L115+Fetch!M115)</f>
        <v>0.445</v>
      </c>
      <c r="L110" s="63" t="n">
        <f aca="false">IF(Fetch!J115=0,L108,+Fetch!J115+Fetch!K115)</f>
        <v>0.1825</v>
      </c>
      <c r="M110" s="63" t="n">
        <f aca="false">IF(Fetch!N115=0,M108,+Fetch!N115+Fetch!O115)</f>
        <v>0.8</v>
      </c>
      <c r="N110" s="63" t="n">
        <f aca="false">IF(Fetch!Q115=0,N108,Fetch!Q115)</f>
        <v>0.0025</v>
      </c>
    </row>
    <row r="111" customFormat="false" ht="12.75" hidden="false" customHeight="false" outlineLevel="0" collapsed="false">
      <c r="A111" s="5" t="n">
        <f aca="false">+YEAR(C111)</f>
        <v>2010</v>
      </c>
      <c r="B111" s="364" t="n">
        <v>1</v>
      </c>
      <c r="C111" s="260" t="n">
        <f aca="false">+Fetch!A116</f>
        <v>40360</v>
      </c>
      <c r="D111" s="362" t="n">
        <f aca="false">+Fetch!B116</f>
        <v>0.0519938666873303</v>
      </c>
      <c r="E111" s="363" t="n">
        <f aca="true">IF(C111&lt;TODAY(),1,1/(1+D111/2)^(2*(C111-TODAY())/365.25))</f>
        <v>1</v>
      </c>
      <c r="F111" s="63" t="n">
        <f aca="false">+Fetch!C116</f>
        <v>4.2515</v>
      </c>
      <c r="G111" s="50" t="n">
        <f aca="false">+Fetch!P116</f>
        <v>0.185</v>
      </c>
      <c r="H111" s="63" t="n">
        <f aca="false">IF(Fetch!F116=0,H109,+Fetch!F116+Fetch!G116)</f>
        <v>-0.082</v>
      </c>
      <c r="I111" s="63" t="n">
        <f aca="false">IF(Fetch!D116=0,I109,+Fetch!D116+Fetch!E116)</f>
        <v>0.39</v>
      </c>
      <c r="J111" s="63" t="n">
        <f aca="false">IF(Fetch!H116=0,J109,+Fetch!H116+Fetch!I116)</f>
        <v>0.445</v>
      </c>
      <c r="K111" s="63" t="n">
        <f aca="false">IF(Fetch!L116=0,K109,+Fetch!L116+Fetch!M116)</f>
        <v>0.4675</v>
      </c>
      <c r="L111" s="63" t="n">
        <f aca="false">IF(Fetch!J116=0,L109,+Fetch!J116+Fetch!K116)</f>
        <v>0.1875</v>
      </c>
      <c r="M111" s="63" t="n">
        <f aca="false">IF(Fetch!N116=0,M109,+Fetch!N116+Fetch!O116)</f>
        <v>1</v>
      </c>
      <c r="N111" s="63" t="n">
        <f aca="false">IF(Fetch!Q116=0,N109,Fetch!Q116)</f>
        <v>0.0025</v>
      </c>
    </row>
    <row r="112" customFormat="false" ht="12.75" hidden="false" customHeight="false" outlineLevel="0" collapsed="false">
      <c r="A112" s="5" t="n">
        <f aca="false">+YEAR(C112)</f>
        <v>2010</v>
      </c>
      <c r="B112" s="364" t="n">
        <v>1</v>
      </c>
      <c r="C112" s="260" t="n">
        <f aca="false">+Fetch!A117</f>
        <v>40391</v>
      </c>
      <c r="D112" s="362" t="n">
        <f aca="false">+Fetch!B117</f>
        <v>0.052103678442347</v>
      </c>
      <c r="E112" s="363" t="n">
        <f aca="true">IF(C112&lt;TODAY(),1,1/(1+D112/2)^(2*(C112-TODAY())/365.25))</f>
        <v>1</v>
      </c>
      <c r="F112" s="63" t="n">
        <f aca="false">+Fetch!C117</f>
        <v>4.2895</v>
      </c>
      <c r="G112" s="50" t="n">
        <f aca="false">+Fetch!P117</f>
        <v>0.185</v>
      </c>
      <c r="H112" s="63" t="n">
        <f aca="false">IF(Fetch!F117=0,H110,+Fetch!F117+Fetch!G117)</f>
        <v>-0.082</v>
      </c>
      <c r="I112" s="63" t="n">
        <f aca="false">IF(Fetch!D117=0,I110,+Fetch!D117+Fetch!E117)</f>
        <v>0.39</v>
      </c>
      <c r="J112" s="63" t="n">
        <f aca="false">IF(Fetch!H117=0,J110,+Fetch!H117+Fetch!I117)</f>
        <v>0.42</v>
      </c>
      <c r="K112" s="63" t="n">
        <f aca="false">IF(Fetch!L117=0,K110,+Fetch!L117+Fetch!M117)</f>
        <v>0.47</v>
      </c>
      <c r="L112" s="63" t="n">
        <f aca="false">IF(Fetch!J117=0,L110,+Fetch!J117+Fetch!K117)</f>
        <v>0.1875</v>
      </c>
      <c r="M112" s="63" t="n">
        <f aca="false">IF(Fetch!N117=0,M110,+Fetch!N117+Fetch!O117)</f>
        <v>1</v>
      </c>
      <c r="N112" s="63" t="n">
        <f aca="false">IF(Fetch!Q117=0,N110,Fetch!Q117)</f>
        <v>0.0025</v>
      </c>
    </row>
    <row r="113" customFormat="false" ht="12.75" hidden="false" customHeight="false" outlineLevel="0" collapsed="false">
      <c r="A113" s="5" t="n">
        <f aca="false">+YEAR(C113)</f>
        <v>2010</v>
      </c>
      <c r="B113" s="364" t="n">
        <v>1</v>
      </c>
      <c r="C113" s="260" t="n">
        <f aca="false">+Fetch!A118</f>
        <v>40422</v>
      </c>
      <c r="D113" s="362" t="n">
        <f aca="false">+Fetch!B118</f>
        <v>0.0522134902013849</v>
      </c>
      <c r="E113" s="363" t="n">
        <f aca="true">IF(C113&lt;TODAY(),1,1/(1+D113/2)^(2*(C113-TODAY())/365.25))</f>
        <v>1</v>
      </c>
      <c r="F113" s="63" t="n">
        <f aca="false">+Fetch!C118</f>
        <v>4.2835</v>
      </c>
      <c r="G113" s="50" t="n">
        <f aca="false">+Fetch!P118</f>
        <v>0.185</v>
      </c>
      <c r="H113" s="63" t="n">
        <f aca="false">IF(Fetch!F118=0,H111,+Fetch!F118+Fetch!G118)</f>
        <v>-0.112</v>
      </c>
      <c r="I113" s="63" t="n">
        <f aca="false">IF(Fetch!D118=0,I111,+Fetch!D118+Fetch!E118)</f>
        <v>0.32</v>
      </c>
      <c r="J113" s="63" t="n">
        <f aca="false">IF(Fetch!H118=0,J111,+Fetch!H118+Fetch!I118)</f>
        <v>0.37</v>
      </c>
      <c r="K113" s="63" t="n">
        <f aca="false">IF(Fetch!L118=0,K111,+Fetch!L118+Fetch!M118)</f>
        <v>0.4475</v>
      </c>
      <c r="L113" s="63" t="n">
        <f aca="false">IF(Fetch!J118=0,L111,+Fetch!J118+Fetch!K118)</f>
        <v>0.1775</v>
      </c>
      <c r="M113" s="63" t="n">
        <f aca="false">IF(Fetch!N118=0,M111,+Fetch!N118+Fetch!O118)</f>
        <v>0.6</v>
      </c>
      <c r="N113" s="63" t="n">
        <f aca="false">IF(Fetch!Q118=0,N111,Fetch!Q118)</f>
        <v>0.0025</v>
      </c>
    </row>
    <row r="114" customFormat="false" ht="12.75" hidden="false" customHeight="false" outlineLevel="0" collapsed="false">
      <c r="A114" s="5" t="n">
        <f aca="false">+YEAR(C114)</f>
        <v>2010</v>
      </c>
      <c r="B114" s="364" t="n">
        <v>1</v>
      </c>
      <c r="C114" s="260" t="n">
        <f aca="false">+Fetch!A119</f>
        <v>40452</v>
      </c>
      <c r="D114" s="362" t="n">
        <f aca="false">+Fetch!B119</f>
        <v>0.0523197596494449</v>
      </c>
      <c r="E114" s="363" t="n">
        <f aca="true">IF(C114&lt;TODAY(),1,1/(1+D114/2)^(2*(C114-TODAY())/365.25))</f>
        <v>1</v>
      </c>
      <c r="F114" s="63" t="n">
        <f aca="false">+Fetch!C119</f>
        <v>4.2835</v>
      </c>
      <c r="G114" s="50" t="n">
        <f aca="false">+Fetch!P119</f>
        <v>0.185</v>
      </c>
      <c r="H114" s="63" t="n">
        <f aca="false">IF(Fetch!F119=0,H112,+Fetch!F119+Fetch!G119)</f>
        <v>-0.082</v>
      </c>
      <c r="I114" s="63" t="n">
        <f aca="false">IF(Fetch!D119=0,I112,+Fetch!D119+Fetch!E119)</f>
        <v>0.315</v>
      </c>
      <c r="J114" s="63" t="n">
        <f aca="false">IF(Fetch!H119=0,J112,+Fetch!H119+Fetch!I119)</f>
        <v>0.41</v>
      </c>
      <c r="K114" s="63" t="n">
        <f aca="false">IF(Fetch!L119=0,K112,+Fetch!L119+Fetch!M119)</f>
        <v>0.45</v>
      </c>
      <c r="L114" s="63" t="n">
        <f aca="false">IF(Fetch!J119=0,L112,+Fetch!J119+Fetch!K119)</f>
        <v>0.185</v>
      </c>
      <c r="M114" s="63" t="n">
        <f aca="false">IF(Fetch!N119=0,M112,+Fetch!N119+Fetch!O119)</f>
        <v>0.3</v>
      </c>
      <c r="N114" s="63" t="n">
        <f aca="false">IF(Fetch!Q119=0,N112,Fetch!Q119)</f>
        <v>0.0025</v>
      </c>
    </row>
    <row r="115" customFormat="false" ht="12.75" hidden="false" customHeight="false" outlineLevel="0" collapsed="false">
      <c r="A115" s="5" t="n">
        <f aca="false">+YEAR(C115)</f>
        <v>2010</v>
      </c>
      <c r="B115" s="364" t="n">
        <v>1</v>
      </c>
      <c r="C115" s="260" t="n">
        <f aca="false">+Fetch!A120</f>
        <v>40483</v>
      </c>
      <c r="D115" s="362" t="n">
        <f aca="false">+Fetch!B120</f>
        <v>0.0524295714163965</v>
      </c>
      <c r="E115" s="363" t="n">
        <f aca="true">IF(C115&lt;TODAY(),1,1/(1+D115/2)^(2*(C115-TODAY())/365.25))</f>
        <v>1</v>
      </c>
      <c r="F115" s="63" t="n">
        <f aca="false">+Fetch!C120</f>
        <v>4.4325</v>
      </c>
      <c r="G115" s="50" t="n">
        <f aca="false">+Fetch!P120</f>
        <v>0.185</v>
      </c>
      <c r="H115" s="63" t="n">
        <f aca="false">IF(Fetch!F120=0,H113,+Fetch!F120+Fetch!G120)</f>
        <v>-0.0415</v>
      </c>
      <c r="I115" s="63" t="n">
        <f aca="false">IF(Fetch!D120=0,I113,+Fetch!D120+Fetch!E120)</f>
        <v>0.56</v>
      </c>
      <c r="J115" s="63" t="n">
        <f aca="false">IF(Fetch!H120=0,J113,+Fetch!H120+Fetch!I120)</f>
        <v>0.785</v>
      </c>
      <c r="K115" s="63" t="n">
        <f aca="false">IF(Fetch!L120=0,K113,+Fetch!L120+Fetch!M120)</f>
        <v>0.695</v>
      </c>
      <c r="L115" s="63" t="n">
        <f aca="false">IF(Fetch!J120=0,L113,+Fetch!J120+Fetch!K120)</f>
        <v>0.235</v>
      </c>
      <c r="M115" s="63" t="n">
        <f aca="false">IF(Fetch!N120=0,M113,+Fetch!N120+Fetch!O120)</f>
        <v>0.22</v>
      </c>
      <c r="N115" s="63" t="n">
        <f aca="false">IF(Fetch!Q120=0,N113,Fetch!Q120)</f>
        <v>0.0025</v>
      </c>
    </row>
    <row r="116" customFormat="false" ht="12.75" hidden="false" customHeight="false" outlineLevel="0" collapsed="false">
      <c r="A116" s="5" t="n">
        <f aca="false">+YEAR(C116)</f>
        <v>2010</v>
      </c>
      <c r="B116" s="364" t="n">
        <v>1</v>
      </c>
      <c r="C116" s="260" t="n">
        <f aca="false">+Fetch!A121</f>
        <v>40513</v>
      </c>
      <c r="D116" s="362" t="n">
        <f aca="false">+Fetch!B121</f>
        <v>0.0525358408721148</v>
      </c>
      <c r="E116" s="363" t="n">
        <f aca="true">IF(C116&lt;TODAY(),1,1/(1+D116/2)^(2*(C116-TODAY())/365.25))</f>
        <v>1</v>
      </c>
      <c r="F116" s="63" t="n">
        <f aca="false">+Fetch!C121</f>
        <v>4.5845</v>
      </c>
      <c r="G116" s="50" t="n">
        <f aca="false">+Fetch!P121</f>
        <v>0.185</v>
      </c>
      <c r="H116" s="63" t="n">
        <f aca="false">IF(Fetch!F121=0,H114,+Fetch!F121+Fetch!G121)</f>
        <v>-0.054</v>
      </c>
      <c r="I116" s="63" t="n">
        <f aca="false">IF(Fetch!D121=0,I114,+Fetch!D121+Fetch!E121)</f>
        <v>0.85</v>
      </c>
      <c r="J116" s="63" t="n">
        <f aca="false">IF(Fetch!H121=0,J114,+Fetch!H121+Fetch!I121)</f>
        <v>1.23</v>
      </c>
      <c r="K116" s="63" t="n">
        <f aca="false">IF(Fetch!L121=0,K114,+Fetch!L121+Fetch!M121)</f>
        <v>1.2</v>
      </c>
      <c r="L116" s="63" t="n">
        <f aca="false">IF(Fetch!J121=0,L114,+Fetch!J121+Fetch!K121)</f>
        <v>0.255</v>
      </c>
      <c r="M116" s="63" t="n">
        <f aca="false">IF(Fetch!N121=0,M114,+Fetch!N121+Fetch!O121)</f>
        <v>0.2</v>
      </c>
      <c r="N116" s="63" t="n">
        <f aca="false">IF(Fetch!Q121=0,N114,Fetch!Q121)</f>
        <v>0.0025</v>
      </c>
    </row>
    <row r="117" customFormat="false" ht="12.75" hidden="false" customHeight="false" outlineLevel="0" collapsed="false">
      <c r="A117" s="5" t="n">
        <f aca="false">+YEAR(C117)</f>
        <v>2011</v>
      </c>
      <c r="B117" s="364" t="n">
        <v>1</v>
      </c>
      <c r="C117" s="260" t="n">
        <f aca="false">+Fetch!A122</f>
        <v>40544</v>
      </c>
      <c r="D117" s="362" t="n">
        <f aca="false">+Fetch!B122</f>
        <v>0.0526456526469796</v>
      </c>
      <c r="E117" s="363" t="n">
        <f aca="true">IF(C117&lt;TODAY(),1,1/(1+D117/2)^(2*(C117-TODAY())/365.25))</f>
        <v>1</v>
      </c>
      <c r="F117" s="63" t="n">
        <f aca="false">+Fetch!C122</f>
        <v>4.6595</v>
      </c>
      <c r="G117" s="50" t="n">
        <f aca="false">+Fetch!P122</f>
        <v>0.185</v>
      </c>
      <c r="H117" s="63" t="n">
        <f aca="false">IF(Fetch!F122=0,H115,+Fetch!F122+Fetch!G122)</f>
        <v>-0.0315</v>
      </c>
      <c r="I117" s="63" t="n">
        <f aca="false">IF(Fetch!D122=0,I115,+Fetch!D122+Fetch!E122)</f>
        <v>1.35</v>
      </c>
      <c r="J117" s="63" t="n">
        <f aca="false">IF(Fetch!H122=0,J115,+Fetch!H122+Fetch!I122)</f>
        <v>2.05</v>
      </c>
      <c r="K117" s="63" t="n">
        <f aca="false">IF(Fetch!L122=0,K115,+Fetch!L122+Fetch!M122)</f>
        <v>1.535</v>
      </c>
      <c r="L117" s="63" t="n">
        <f aca="false">IF(Fetch!J122=0,L115,+Fetch!J122+Fetch!K122)</f>
        <v>0.275</v>
      </c>
      <c r="M117" s="63" t="n">
        <f aca="false">IF(Fetch!N122=0,M115,+Fetch!N122+Fetch!O122)</f>
        <v>0.085</v>
      </c>
      <c r="N117" s="63" t="n">
        <f aca="false">IF(Fetch!Q122=0,N115,Fetch!Q122)</f>
        <v>0.0025</v>
      </c>
    </row>
    <row r="118" customFormat="false" ht="12.75" hidden="false" customHeight="false" outlineLevel="0" collapsed="false">
      <c r="A118" s="5" t="n">
        <f aca="false">+YEAR(C118)</f>
        <v>2011</v>
      </c>
      <c r="B118" s="364" t="n">
        <v>1</v>
      </c>
      <c r="C118" s="260" t="n">
        <f aca="false">+Fetch!A123</f>
        <v>40575</v>
      </c>
      <c r="D118" s="362" t="n">
        <f aca="false">+Fetch!B123</f>
        <v>0.0527554644258656</v>
      </c>
      <c r="E118" s="363" t="n">
        <f aca="true">IF(C118&lt;TODAY(),1,1/(1+D118/2)^(2*(C118-TODAY())/365.25))</f>
        <v>1</v>
      </c>
      <c r="F118" s="63" t="n">
        <f aca="false">+Fetch!C123</f>
        <v>4.5715</v>
      </c>
      <c r="G118" s="50" t="n">
        <f aca="false">+Fetch!P123</f>
        <v>0.185</v>
      </c>
      <c r="H118" s="63" t="n">
        <f aca="false">IF(Fetch!F123=0,H116,+Fetch!F123+Fetch!G123)</f>
        <v>-0.0415</v>
      </c>
      <c r="I118" s="63" t="n">
        <f aca="false">IF(Fetch!D123=0,I116,+Fetch!D123+Fetch!E123)</f>
        <v>1.32</v>
      </c>
      <c r="J118" s="63" t="n">
        <f aca="false">IF(Fetch!H123=0,J116,+Fetch!H123+Fetch!I123)</f>
        <v>2.05</v>
      </c>
      <c r="K118" s="63" t="n">
        <f aca="false">IF(Fetch!L123=0,K116,+Fetch!L123+Fetch!M123)</f>
        <v>1.535</v>
      </c>
      <c r="L118" s="63" t="n">
        <f aca="false">IF(Fetch!J123=0,L116,+Fetch!J123+Fetch!K123)</f>
        <v>0.275</v>
      </c>
      <c r="M118" s="63" t="n">
        <f aca="false">IF(Fetch!N123=0,M116,+Fetch!N123+Fetch!O123)</f>
        <v>0.075</v>
      </c>
      <c r="N118" s="63" t="n">
        <f aca="false">IF(Fetch!Q123=0,N116,Fetch!Q123)</f>
        <v>0.0025</v>
      </c>
    </row>
    <row r="119" customFormat="false" ht="12.75" hidden="false" customHeight="false" outlineLevel="0" collapsed="false">
      <c r="A119" s="5" t="n">
        <f aca="false">+YEAR(C119)</f>
        <v>2011</v>
      </c>
      <c r="B119" s="364" t="n">
        <v>1</v>
      </c>
      <c r="C119" s="260" t="n">
        <f aca="false">+Fetch!A124</f>
        <v>40603</v>
      </c>
      <c r="D119" s="362" t="n">
        <f aca="false">+Fetch!B124</f>
        <v>0.0528546492618638</v>
      </c>
      <c r="E119" s="363" t="n">
        <f aca="true">IF(C119&lt;TODAY(),1,1/(1+D119/2)^(2*(C119-TODAY())/365.25))</f>
        <v>1</v>
      </c>
      <c r="F119" s="63" t="n">
        <f aca="false">+Fetch!C124</f>
        <v>4.4325</v>
      </c>
      <c r="G119" s="50" t="n">
        <f aca="false">+Fetch!P124</f>
        <v>0.18</v>
      </c>
      <c r="H119" s="63" t="n">
        <f aca="false">IF(Fetch!F124=0,H117,+Fetch!F124+Fetch!G124)</f>
        <v>-0.1015</v>
      </c>
      <c r="I119" s="63" t="n">
        <f aca="false">IF(Fetch!D124=0,I117,+Fetch!D124+Fetch!E124)</f>
        <v>0.55</v>
      </c>
      <c r="J119" s="63" t="n">
        <f aca="false">IF(Fetch!H124=0,J117,+Fetch!H124+Fetch!I124)</f>
        <v>0.82</v>
      </c>
      <c r="K119" s="63" t="n">
        <f aca="false">IF(Fetch!L124=0,K117,+Fetch!L124+Fetch!M124)</f>
        <v>0.805</v>
      </c>
      <c r="L119" s="63" t="n">
        <f aca="false">IF(Fetch!J124=0,L117,+Fetch!J124+Fetch!K124)</f>
        <v>0.235</v>
      </c>
      <c r="M119" s="63" t="n">
        <f aca="false">IF(Fetch!N124=0,M117,+Fetch!N124+Fetch!O124)</f>
        <v>0.115</v>
      </c>
      <c r="N119" s="63" t="n">
        <f aca="false">IF(Fetch!Q124=0,N117,Fetch!Q124)</f>
        <v>0.0025</v>
      </c>
    </row>
    <row r="120" customFormat="false" ht="12.75" hidden="false" customHeight="false" outlineLevel="0" collapsed="false">
      <c r="A120" s="5" t="n">
        <f aca="false">+YEAR(C120)</f>
        <v>2011</v>
      </c>
      <c r="B120" s="364" t="n">
        <v>1</v>
      </c>
      <c r="C120" s="260" t="n">
        <f aca="false">+Fetch!A125</f>
        <v>40634</v>
      </c>
      <c r="D120" s="362" t="n">
        <f aca="false">+Fetch!B125</f>
        <v>0.0529644610484019</v>
      </c>
      <c r="E120" s="363" t="n">
        <f aca="true">IF(C120&lt;TODAY(),1,1/(1+D120/2)^(2*(C120-TODAY())/365.25))</f>
        <v>1</v>
      </c>
      <c r="F120" s="63" t="n">
        <f aca="false">+Fetch!C125</f>
        <v>4.2785</v>
      </c>
      <c r="G120" s="50" t="n">
        <f aca="false">+Fetch!P125</f>
        <v>0.18</v>
      </c>
      <c r="H120" s="63" t="n">
        <f aca="false">IF(Fetch!F125=0,H118,+Fetch!F125+Fetch!G125)</f>
        <v>-0.079</v>
      </c>
      <c r="I120" s="63" t="n">
        <f aca="false">IF(Fetch!D125=0,I118,+Fetch!D125+Fetch!E125)</f>
        <v>0.295</v>
      </c>
      <c r="J120" s="63" t="n">
        <f aca="false">IF(Fetch!H125=0,J118,+Fetch!H125+Fetch!I125)</f>
        <v>0.4</v>
      </c>
      <c r="K120" s="63" t="n">
        <f aca="false">IF(Fetch!L125=0,K118,+Fetch!L125+Fetch!M125)</f>
        <v>0.485</v>
      </c>
      <c r="L120" s="63" t="n">
        <f aca="false">IF(Fetch!J125=0,L118,+Fetch!J125+Fetch!K125)</f>
        <v>0.1875</v>
      </c>
      <c r="M120" s="63" t="n">
        <f aca="false">IF(Fetch!N125=0,M118,+Fetch!N125+Fetch!O125)</f>
        <v>0.55</v>
      </c>
      <c r="N120" s="63" t="n">
        <f aca="false">IF(Fetch!Q125=0,N118,Fetch!Q125)</f>
        <v>0.0025</v>
      </c>
    </row>
    <row r="121" customFormat="false" ht="12.75" hidden="false" customHeight="false" outlineLevel="0" collapsed="false">
      <c r="A121" s="5" t="n">
        <f aca="false">+YEAR(C121)</f>
        <v>2011</v>
      </c>
      <c r="B121" s="364" t="n">
        <v>1</v>
      </c>
      <c r="C121" s="260" t="n">
        <f aca="false">+Fetch!A126</f>
        <v>40664</v>
      </c>
      <c r="D121" s="362" t="n">
        <f aca="false">+Fetch!B126</f>
        <v>0.0530707305230731</v>
      </c>
      <c r="E121" s="363" t="n">
        <f aca="true">IF(C121&lt;TODAY(),1,1/(1+D121/2)^(2*(C121-TODAY())/365.25))</f>
        <v>1</v>
      </c>
      <c r="F121" s="63" t="n">
        <f aca="false">+Fetch!C126</f>
        <v>4.2835</v>
      </c>
      <c r="G121" s="50" t="n">
        <f aca="false">+Fetch!P126</f>
        <v>0.18</v>
      </c>
      <c r="H121" s="63" t="n">
        <f aca="false">IF(Fetch!F126=0,H119,+Fetch!F126+Fetch!G126)</f>
        <v>-0.079</v>
      </c>
      <c r="I121" s="63" t="n">
        <f aca="false">IF(Fetch!D126=0,I119,+Fetch!D126+Fetch!E126)</f>
        <v>0.265</v>
      </c>
      <c r="J121" s="63" t="n">
        <f aca="false">IF(Fetch!H126=0,J119,+Fetch!H126+Fetch!I126)</f>
        <v>0.35</v>
      </c>
      <c r="K121" s="63" t="n">
        <f aca="false">IF(Fetch!L126=0,K119,+Fetch!L126+Fetch!M126)</f>
        <v>0.435</v>
      </c>
      <c r="L121" s="63" t="n">
        <f aca="false">IF(Fetch!J126=0,L119,+Fetch!J126+Fetch!K126)</f>
        <v>0.175</v>
      </c>
      <c r="M121" s="63" t="n">
        <f aca="false">IF(Fetch!N126=0,M119,+Fetch!N126+Fetch!O126)</f>
        <v>0.7</v>
      </c>
      <c r="N121" s="63" t="n">
        <f aca="false">IF(Fetch!Q126=0,N119,Fetch!Q126)</f>
        <v>0.0025</v>
      </c>
    </row>
    <row r="122" customFormat="false" ht="12.75" hidden="false" customHeight="false" outlineLevel="0" collapsed="false">
      <c r="A122" s="5" t="n">
        <f aca="false">+YEAR(C122)</f>
        <v>2011</v>
      </c>
      <c r="B122" s="364" t="n">
        <v>1</v>
      </c>
      <c r="C122" s="260" t="n">
        <f aca="false">+Fetch!A127</f>
        <v>40695</v>
      </c>
      <c r="D122" s="362" t="n">
        <f aca="false">+Fetch!B127</f>
        <v>0.0531805423175222</v>
      </c>
      <c r="E122" s="363" t="n">
        <f aca="true">IF(C122&lt;TODAY(),1,1/(1+D122/2)^(2*(C122-TODAY())/365.25))</f>
        <v>1</v>
      </c>
      <c r="F122" s="63" t="n">
        <f aca="false">+Fetch!C127</f>
        <v>4.3215</v>
      </c>
      <c r="G122" s="50" t="n">
        <f aca="false">+Fetch!P127</f>
        <v>0.18</v>
      </c>
      <c r="H122" s="63" t="n">
        <f aca="false">IF(Fetch!F127=0,H120,+Fetch!F127+Fetch!G127)</f>
        <v>-0.079</v>
      </c>
      <c r="I122" s="63" t="n">
        <f aca="false">IF(Fetch!D127=0,I120,+Fetch!D127+Fetch!E127)</f>
        <v>0.315</v>
      </c>
      <c r="J122" s="63" t="n">
        <f aca="false">IF(Fetch!H127=0,J120,+Fetch!H127+Fetch!I127)</f>
        <v>0.405</v>
      </c>
      <c r="K122" s="63" t="n">
        <f aca="false">IF(Fetch!L127=0,K120,+Fetch!L127+Fetch!M127)</f>
        <v>0.445</v>
      </c>
      <c r="L122" s="63" t="n">
        <f aca="false">IF(Fetch!J127=0,L120,+Fetch!J127+Fetch!K127)</f>
        <v>0.1825</v>
      </c>
      <c r="M122" s="63" t="n">
        <f aca="false">IF(Fetch!N127=0,M120,+Fetch!N127+Fetch!O127)</f>
        <v>0.8</v>
      </c>
      <c r="N122" s="63" t="n">
        <f aca="false">IF(Fetch!Q127=0,N120,Fetch!Q127)</f>
        <v>0.0025</v>
      </c>
    </row>
    <row r="123" customFormat="false" ht="12.75" hidden="false" customHeight="false" outlineLevel="0" collapsed="false">
      <c r="A123" s="5" t="n">
        <f aca="false">+YEAR(C123)</f>
        <v>2011</v>
      </c>
      <c r="B123" s="364" t="n">
        <v>1</v>
      </c>
      <c r="C123" s="260" t="n">
        <f aca="false">+Fetch!A128</f>
        <v>40725</v>
      </c>
      <c r="D123" s="362" t="n">
        <f aca="false">+Fetch!B128</f>
        <v>0.0532868117998486</v>
      </c>
      <c r="E123" s="363" t="n">
        <f aca="true">IF(C123&lt;TODAY(),1,1/(1+D123/2)^(2*(C123-TODAY())/365.25))</f>
        <v>1</v>
      </c>
      <c r="F123" s="63" t="n">
        <f aca="false">+Fetch!C128</f>
        <v>4.3665</v>
      </c>
      <c r="G123" s="50" t="n">
        <f aca="false">+Fetch!P128</f>
        <v>0.18</v>
      </c>
      <c r="H123" s="63" t="n">
        <f aca="false">IF(Fetch!F128=0,H121,+Fetch!F128+Fetch!G128)</f>
        <v>-0.079</v>
      </c>
      <c r="I123" s="63" t="n">
        <f aca="false">IF(Fetch!D128=0,I121,+Fetch!D128+Fetch!E128)</f>
        <v>0.39</v>
      </c>
      <c r="J123" s="63" t="n">
        <f aca="false">IF(Fetch!H128=0,J121,+Fetch!H128+Fetch!I128)</f>
        <v>0.445</v>
      </c>
      <c r="K123" s="63" t="n">
        <f aca="false">IF(Fetch!L128=0,K121,+Fetch!L128+Fetch!M128)</f>
        <v>0.4675</v>
      </c>
      <c r="L123" s="63" t="n">
        <f aca="false">IF(Fetch!J128=0,L121,+Fetch!J128+Fetch!K128)</f>
        <v>0.1875</v>
      </c>
      <c r="M123" s="63" t="n">
        <f aca="false">IF(Fetch!N128=0,M121,+Fetch!N128+Fetch!O128)</f>
        <v>1</v>
      </c>
      <c r="N123" s="63" t="n">
        <f aca="false">IF(Fetch!Q128=0,N121,Fetch!Q128)</f>
        <v>0.0025</v>
      </c>
    </row>
    <row r="124" customFormat="false" ht="12.75" hidden="false" customHeight="false" outlineLevel="0" collapsed="false">
      <c r="A124" s="5" t="n">
        <f aca="false">+YEAR(C124)</f>
        <v>2011</v>
      </c>
      <c r="B124" s="364" t="n">
        <v>1</v>
      </c>
      <c r="C124" s="260" t="n">
        <f aca="false">+Fetch!A129</f>
        <v>40756</v>
      </c>
      <c r="D124" s="362" t="n">
        <f aca="false">+Fetch!B129</f>
        <v>0.0533966236022079</v>
      </c>
      <c r="E124" s="363" t="n">
        <f aca="true">IF(C124&lt;TODAY(),1,1/(1+D124/2)^(2*(C124-TODAY())/365.25))</f>
        <v>1</v>
      </c>
      <c r="F124" s="63" t="n">
        <f aca="false">+Fetch!C129</f>
        <v>4.4045</v>
      </c>
      <c r="G124" s="50" t="n">
        <f aca="false">+Fetch!P129</f>
        <v>0.18</v>
      </c>
      <c r="H124" s="63" t="n">
        <f aca="false">IF(Fetch!F129=0,H122,+Fetch!F129+Fetch!G129)</f>
        <v>-0.079</v>
      </c>
      <c r="I124" s="63" t="n">
        <f aca="false">IF(Fetch!D129=0,I122,+Fetch!D129+Fetch!E129)</f>
        <v>0.39</v>
      </c>
      <c r="J124" s="63" t="n">
        <f aca="false">IF(Fetch!H129=0,J122,+Fetch!H129+Fetch!I129)</f>
        <v>0.42</v>
      </c>
      <c r="K124" s="63" t="n">
        <f aca="false">IF(Fetch!L129=0,K122,+Fetch!L129+Fetch!M129)</f>
        <v>0.47</v>
      </c>
      <c r="L124" s="63" t="n">
        <f aca="false">IF(Fetch!J129=0,L122,+Fetch!J129+Fetch!K129)</f>
        <v>0.1875</v>
      </c>
      <c r="M124" s="63" t="n">
        <f aca="false">IF(Fetch!N129=0,M122,+Fetch!N129+Fetch!O129)</f>
        <v>1</v>
      </c>
      <c r="N124" s="63" t="n">
        <f aca="false">IF(Fetch!Q129=0,N122,Fetch!Q129)</f>
        <v>0.0025</v>
      </c>
    </row>
    <row r="125" customFormat="false" ht="12.75" hidden="false" customHeight="false" outlineLevel="0" collapsed="false">
      <c r="A125" s="5" t="n">
        <f aca="false">+YEAR(C125)</f>
        <v>2011</v>
      </c>
      <c r="B125" s="364" t="n">
        <v>1</v>
      </c>
      <c r="C125" s="260" t="n">
        <f aca="false">+Fetch!A130</f>
        <v>40787</v>
      </c>
      <c r="D125" s="362" t="n">
        <f aca="false">+Fetch!B130</f>
        <v>0.0535064354085861</v>
      </c>
      <c r="E125" s="363" t="n">
        <f aca="true">IF(C125&lt;TODAY(),1,1/(1+D125/2)^(2*(C125-TODAY())/365.25))</f>
        <v>1</v>
      </c>
      <c r="F125" s="63" t="n">
        <f aca="false">+Fetch!C130</f>
        <v>4.3985</v>
      </c>
      <c r="G125" s="50" t="n">
        <f aca="false">+Fetch!P130</f>
        <v>0.18</v>
      </c>
      <c r="H125" s="63" t="n">
        <f aca="false">IF(Fetch!F130=0,H123,+Fetch!F130+Fetch!G130)</f>
        <v>-0.109</v>
      </c>
      <c r="I125" s="63" t="n">
        <f aca="false">IF(Fetch!D130=0,I123,+Fetch!D130+Fetch!E130)</f>
        <v>0.32</v>
      </c>
      <c r="J125" s="63" t="n">
        <f aca="false">IF(Fetch!H130=0,J123,+Fetch!H130+Fetch!I130)</f>
        <v>0.37</v>
      </c>
      <c r="K125" s="63" t="n">
        <f aca="false">IF(Fetch!L130=0,K123,+Fetch!L130+Fetch!M130)</f>
        <v>0.4475</v>
      </c>
      <c r="L125" s="63" t="n">
        <f aca="false">IF(Fetch!J130=0,L123,+Fetch!J130+Fetch!K130)</f>
        <v>0.1775</v>
      </c>
      <c r="M125" s="63" t="n">
        <f aca="false">IF(Fetch!N130=0,M123,+Fetch!N130+Fetch!O130)</f>
        <v>0.6</v>
      </c>
      <c r="N125" s="63" t="n">
        <f aca="false">IF(Fetch!Q130=0,N123,Fetch!Q130)</f>
        <v>0.0025</v>
      </c>
    </row>
    <row r="126" customFormat="false" ht="12.75" hidden="false" customHeight="false" outlineLevel="0" collapsed="false">
      <c r="A126" s="5" t="n">
        <f aca="false">+YEAR(C126)</f>
        <v>2011</v>
      </c>
      <c r="B126" s="364" t="n">
        <v>1</v>
      </c>
      <c r="C126" s="260" t="n">
        <f aca="false">+Fetch!A131</f>
        <v>40817</v>
      </c>
      <c r="D126" s="362" t="n">
        <f aca="false">+Fetch!B131</f>
        <v>0.0536127049024571</v>
      </c>
      <c r="E126" s="363" t="n">
        <f aca="true">IF(C126&lt;TODAY(),1,1/(1+D126/2)^(2*(C126-TODAY())/365.25))</f>
        <v>1</v>
      </c>
      <c r="F126" s="63" t="n">
        <f aca="false">+Fetch!C131</f>
        <v>4.3985</v>
      </c>
      <c r="G126" s="50" t="n">
        <f aca="false">+Fetch!P131</f>
        <v>0.18</v>
      </c>
      <c r="H126" s="63" t="n">
        <f aca="false">IF(Fetch!F131=0,H124,+Fetch!F131+Fetch!G131)</f>
        <v>-0.079</v>
      </c>
      <c r="I126" s="63" t="n">
        <f aca="false">IF(Fetch!D131=0,I124,+Fetch!D131+Fetch!E131)</f>
        <v>0.315</v>
      </c>
      <c r="J126" s="63" t="n">
        <f aca="false">IF(Fetch!H131=0,J124,+Fetch!H131+Fetch!I131)</f>
        <v>0.41</v>
      </c>
      <c r="K126" s="63" t="n">
        <f aca="false">IF(Fetch!L131=0,K124,+Fetch!L131+Fetch!M131)</f>
        <v>0.45</v>
      </c>
      <c r="L126" s="63" t="n">
        <f aca="false">IF(Fetch!J131=0,L124,+Fetch!J131+Fetch!K131)</f>
        <v>0.185</v>
      </c>
      <c r="M126" s="63" t="n">
        <f aca="false">IF(Fetch!N131=0,M124,+Fetch!N131+Fetch!O131)</f>
        <v>0.3</v>
      </c>
      <c r="N126" s="63" t="n">
        <f aca="false">IF(Fetch!Q131=0,N124,Fetch!Q131)</f>
        <v>0.0025</v>
      </c>
    </row>
    <row r="127" customFormat="false" ht="12.75" hidden="false" customHeight="false" outlineLevel="0" collapsed="false">
      <c r="A127" s="5" t="n">
        <f aca="false">+YEAR(C127)</f>
        <v>2011</v>
      </c>
      <c r="B127" s="364" t="n">
        <v>1</v>
      </c>
      <c r="C127" s="260" t="n">
        <f aca="false">+Fetch!A132</f>
        <v>40848</v>
      </c>
      <c r="D127" s="362" t="n">
        <f aca="false">+Fetch!B132</f>
        <v>0.0537208312284991</v>
      </c>
      <c r="E127" s="363" t="n">
        <f aca="true">IF(C127&lt;TODAY(),1,1/(1+D127/2)^(2*(C127-TODAY())/365.25))</f>
        <v>1</v>
      </c>
      <c r="F127" s="63" t="n">
        <f aca="false">+Fetch!C132</f>
        <v>4.5475</v>
      </c>
      <c r="G127" s="50" t="n">
        <f aca="false">+Fetch!P132</f>
        <v>0.18</v>
      </c>
      <c r="H127" s="63" t="n">
        <f aca="false">IF(Fetch!F132=0,H125,+Fetch!F132+Fetch!G132)</f>
        <v>-0.0385</v>
      </c>
      <c r="I127" s="63" t="n">
        <f aca="false">IF(Fetch!D132=0,I125,+Fetch!D132+Fetch!E132)</f>
        <v>0.56</v>
      </c>
      <c r="J127" s="63" t="n">
        <f aca="false">IF(Fetch!H132=0,J125,+Fetch!H132+Fetch!I132)</f>
        <v>0.785</v>
      </c>
      <c r="K127" s="63" t="n">
        <f aca="false">IF(Fetch!L132=0,K125,+Fetch!L132+Fetch!M132)</f>
        <v>0.695</v>
      </c>
      <c r="L127" s="63" t="n">
        <f aca="false">IF(Fetch!J132=0,L125,+Fetch!J132+Fetch!K132)</f>
        <v>0.235</v>
      </c>
      <c r="M127" s="63" t="n">
        <f aca="false">IF(Fetch!N132=0,M125,+Fetch!N132+Fetch!O132)</f>
        <v>0.23</v>
      </c>
      <c r="N127" s="63" t="n">
        <f aca="false">IF(Fetch!Q132=0,N125,Fetch!Q132)</f>
        <v>0.0025</v>
      </c>
    </row>
    <row r="128" customFormat="false" ht="12.75" hidden="false" customHeight="false" outlineLevel="0" collapsed="false">
      <c r="A128" s="5" t="n">
        <f aca="false">+YEAR(C128)</f>
        <v>2011</v>
      </c>
      <c r="B128" s="364" t="n">
        <v>1</v>
      </c>
      <c r="C128" s="260" t="n">
        <f aca="false">+Fetch!A133</f>
        <v>40878</v>
      </c>
      <c r="D128" s="362" t="n">
        <f aca="false">+Fetch!B133</f>
        <v>0.0537765360812479</v>
      </c>
      <c r="E128" s="363" t="n">
        <f aca="true">IF(C128&lt;TODAY(),1,1/(1+D128/2)^(2*(C128-TODAY())/365.25))</f>
        <v>1</v>
      </c>
      <c r="F128" s="63" t="n">
        <f aca="false">+Fetch!C133</f>
        <v>4.6995</v>
      </c>
      <c r="G128" s="50" t="n">
        <f aca="false">+Fetch!P133</f>
        <v>0.18</v>
      </c>
      <c r="H128" s="63" t="n">
        <f aca="false">IF(Fetch!F133=0,H126,+Fetch!F133+Fetch!G133)</f>
        <v>-0.051</v>
      </c>
      <c r="I128" s="63" t="n">
        <f aca="false">IF(Fetch!D133=0,I126,+Fetch!D133+Fetch!E133)</f>
        <v>0.85</v>
      </c>
      <c r="J128" s="63" t="n">
        <f aca="false">IF(Fetch!H133=0,J126,+Fetch!H133+Fetch!I133)</f>
        <v>1.23</v>
      </c>
      <c r="K128" s="63" t="n">
        <f aca="false">IF(Fetch!L133=0,K126,+Fetch!L133+Fetch!M133)</f>
        <v>1.2</v>
      </c>
      <c r="L128" s="63" t="n">
        <f aca="false">IF(Fetch!J133=0,L126,+Fetch!J133+Fetch!K133)</f>
        <v>0.255</v>
      </c>
      <c r="M128" s="63" t="n">
        <f aca="false">IF(Fetch!N133=0,M126,+Fetch!N133+Fetch!O133)</f>
        <v>0.26</v>
      </c>
      <c r="N128" s="63" t="n">
        <f aca="false">IF(Fetch!Q133=0,N126,Fetch!Q133)</f>
        <v>0.0025</v>
      </c>
    </row>
    <row r="129" customFormat="false" ht="12.75" hidden="false" customHeight="false" outlineLevel="0" collapsed="false">
      <c r="A129" s="5" t="n">
        <f aca="false">+YEAR(C129)</f>
        <v>2012</v>
      </c>
      <c r="B129" s="364" t="n">
        <v>1</v>
      </c>
      <c r="C129" s="260" t="n">
        <f aca="false">+Fetch!A134</f>
        <v>40909</v>
      </c>
      <c r="D129" s="362" t="n">
        <f aca="false">+Fetch!B134</f>
        <v>0.0538340977635086</v>
      </c>
      <c r="E129" s="363" t="n">
        <f aca="true">IF(C129&lt;TODAY(),1,1/(1+D129/2)^(2*(C129-TODAY())/365.25))</f>
        <v>1</v>
      </c>
      <c r="F129" s="63" t="n">
        <f aca="false">+Fetch!C134</f>
        <v>4.777</v>
      </c>
      <c r="G129" s="50" t="n">
        <f aca="false">+Fetch!P134</f>
        <v>0.18</v>
      </c>
      <c r="H129" s="63" t="n">
        <f aca="false">IF(Fetch!F134=0,H127,+Fetch!F134+Fetch!G134)</f>
        <v>-0.0285</v>
      </c>
      <c r="I129" s="63" t="n">
        <f aca="false">IF(Fetch!D134=0,I127,+Fetch!D134+Fetch!E134)</f>
        <v>1.35</v>
      </c>
      <c r="J129" s="63" t="n">
        <f aca="false">IF(Fetch!H134=0,J127,+Fetch!H134+Fetch!I134)</f>
        <v>2.05</v>
      </c>
      <c r="K129" s="63" t="n">
        <f aca="false">IF(Fetch!L134=0,K127,+Fetch!L134+Fetch!M134)</f>
        <v>1.535</v>
      </c>
      <c r="L129" s="63" t="n">
        <f aca="false">IF(Fetch!J134=0,L127,+Fetch!J134+Fetch!K134)</f>
        <v>0.275</v>
      </c>
      <c r="M129" s="63" t="n">
        <f aca="false">IF(Fetch!N134=0,M127,+Fetch!N134+Fetch!O134)</f>
        <v>0.085</v>
      </c>
      <c r="N129" s="63" t="n">
        <f aca="false">IF(Fetch!Q134=0,N127,Fetch!Q134)</f>
        <v>0.0025</v>
      </c>
    </row>
    <row r="130" customFormat="false" ht="12.75" hidden="false" customHeight="false" outlineLevel="0" collapsed="false">
      <c r="A130" s="5" t="n">
        <f aca="false">+YEAR(C130)</f>
        <v>2012</v>
      </c>
      <c r="B130" s="364" t="n">
        <v>1</v>
      </c>
      <c r="C130" s="260" t="n">
        <f aca="false">+Fetch!A135</f>
        <v>40940</v>
      </c>
      <c r="D130" s="362" t="n">
        <f aca="false">+Fetch!B135</f>
        <v>0.0538916594468737</v>
      </c>
      <c r="E130" s="363" t="n">
        <f aca="true">IF(C130&lt;TODAY(),1,1/(1+D130/2)^(2*(C130-TODAY())/365.25))</f>
        <v>1</v>
      </c>
      <c r="F130" s="63" t="n">
        <f aca="false">+Fetch!C135</f>
        <v>4.689</v>
      </c>
      <c r="G130" s="50" t="n">
        <f aca="false">+Fetch!P135</f>
        <v>0.175</v>
      </c>
      <c r="H130" s="63" t="n">
        <f aca="false">IF(Fetch!F135=0,H128,+Fetch!F135+Fetch!G135)</f>
        <v>-0.0385</v>
      </c>
      <c r="I130" s="63" t="n">
        <f aca="false">IF(Fetch!D135=0,I128,+Fetch!D135+Fetch!E135)</f>
        <v>1.32</v>
      </c>
      <c r="J130" s="63" t="n">
        <f aca="false">IF(Fetch!H135=0,J128,+Fetch!H135+Fetch!I135)</f>
        <v>2.05</v>
      </c>
      <c r="K130" s="63" t="n">
        <f aca="false">IF(Fetch!L135=0,K128,+Fetch!L135+Fetch!M135)</f>
        <v>1.535</v>
      </c>
      <c r="L130" s="63" t="n">
        <f aca="false">IF(Fetch!J135=0,L128,+Fetch!J135+Fetch!K135)</f>
        <v>0.275</v>
      </c>
      <c r="M130" s="63" t="n">
        <f aca="false">IF(Fetch!N135=0,M128,+Fetch!N135+Fetch!O135)</f>
        <v>0.075</v>
      </c>
      <c r="N130" s="63" t="n">
        <f aca="false">IF(Fetch!Q135=0,N128,Fetch!Q135)</f>
        <v>0.0025</v>
      </c>
    </row>
    <row r="131" customFormat="false" ht="12.75" hidden="false" customHeight="false" outlineLevel="0" collapsed="false">
      <c r="A131" s="5" t="n">
        <f aca="false">+YEAR(C131)</f>
        <v>2012</v>
      </c>
      <c r="B131" s="364" t="n">
        <v>1</v>
      </c>
      <c r="C131" s="260" t="n">
        <f aca="false">+Fetch!A136</f>
        <v>40969</v>
      </c>
      <c r="D131" s="362" t="n">
        <f aca="false">+Fetch!B136</f>
        <v>0.0539455074742468</v>
      </c>
      <c r="E131" s="363" t="n">
        <f aca="true">IF(C131&lt;TODAY(),1,1/(1+D131/2)^(2*(C131-TODAY())/365.25))</f>
        <v>1</v>
      </c>
      <c r="F131" s="63" t="n">
        <f aca="false">+Fetch!C136</f>
        <v>4.55</v>
      </c>
      <c r="G131" s="50" t="n">
        <f aca="false">+Fetch!P136</f>
        <v>0.17</v>
      </c>
      <c r="H131" s="63" t="n">
        <f aca="false">IF(Fetch!F136=0,H129,+Fetch!F136+Fetch!G136)</f>
        <v>-0.0985</v>
      </c>
      <c r="I131" s="63" t="n">
        <f aca="false">IF(Fetch!D136=0,I129,+Fetch!D136+Fetch!E136)</f>
        <v>0.55</v>
      </c>
      <c r="J131" s="63" t="n">
        <f aca="false">IF(Fetch!H136=0,J129,+Fetch!H136+Fetch!I136)</f>
        <v>0.82</v>
      </c>
      <c r="K131" s="63" t="n">
        <f aca="false">IF(Fetch!L136=0,K129,+Fetch!L136+Fetch!M136)</f>
        <v>0.805</v>
      </c>
      <c r="L131" s="63" t="n">
        <f aca="false">IF(Fetch!J136=0,L129,+Fetch!J136+Fetch!K136)</f>
        <v>0.235</v>
      </c>
      <c r="M131" s="63" t="n">
        <f aca="false">IF(Fetch!N136=0,M129,+Fetch!N136+Fetch!O136)</f>
        <v>0.115</v>
      </c>
      <c r="N131" s="63" t="n">
        <f aca="false">IF(Fetch!Q136=0,N129,Fetch!Q136)</f>
        <v>0.0025</v>
      </c>
    </row>
    <row r="132" customFormat="false" ht="12.75" hidden="false" customHeight="false" outlineLevel="0" collapsed="false">
      <c r="A132" s="5" t="n">
        <f aca="false">+YEAR(C132)</f>
        <v>2012</v>
      </c>
      <c r="B132" s="364" t="n">
        <v>1</v>
      </c>
      <c r="C132" s="260" t="n">
        <f aca="false">+Fetch!A137</f>
        <v>41000</v>
      </c>
      <c r="D132" s="362" t="n">
        <f aca="false">+Fetch!B137</f>
        <v>0.0540030691597484</v>
      </c>
      <c r="E132" s="363" t="n">
        <f aca="true">IF(C132&lt;TODAY(),1,1/(1+D132/2)^(2*(C132-TODAY())/365.25))</f>
        <v>1</v>
      </c>
      <c r="F132" s="63" t="n">
        <f aca="false">+Fetch!C137</f>
        <v>4.396</v>
      </c>
      <c r="G132" s="50" t="n">
        <f aca="false">+Fetch!P137</f>
        <v>0.17</v>
      </c>
      <c r="H132" s="63" t="n">
        <f aca="false">IF(Fetch!F137=0,H130,+Fetch!F137+Fetch!G137)</f>
        <v>-0.076</v>
      </c>
      <c r="I132" s="63" t="n">
        <f aca="false">IF(Fetch!D137=0,I130,+Fetch!D137+Fetch!E137)</f>
        <v>0.295</v>
      </c>
      <c r="J132" s="63" t="n">
        <f aca="false">IF(Fetch!H137=0,J130,+Fetch!H137+Fetch!I137)</f>
        <v>0.4</v>
      </c>
      <c r="K132" s="63" t="n">
        <f aca="false">IF(Fetch!L137=0,K130,+Fetch!L137+Fetch!M137)</f>
        <v>0.485</v>
      </c>
      <c r="L132" s="63" t="n">
        <f aca="false">IF(Fetch!J137=0,L130,+Fetch!J137+Fetch!K137)</f>
        <v>0.1875</v>
      </c>
      <c r="M132" s="63" t="n">
        <f aca="false">IF(Fetch!N137=0,M130,+Fetch!N137+Fetch!O137)</f>
        <v>0.55</v>
      </c>
      <c r="N132" s="63" t="n">
        <f aca="false">IF(Fetch!Q137=0,N130,Fetch!Q137)</f>
        <v>0.0025</v>
      </c>
    </row>
    <row r="133" customFormat="false" ht="12.75" hidden="false" customHeight="false" outlineLevel="0" collapsed="false">
      <c r="A133" s="5" t="n">
        <f aca="false">+YEAR(C133)</f>
        <v>2012</v>
      </c>
      <c r="B133" s="364" t="n">
        <v>1</v>
      </c>
      <c r="C133" s="260" t="n">
        <f aca="false">+Fetch!A138</f>
        <v>41030</v>
      </c>
      <c r="D133" s="362" t="n">
        <f aca="false">+Fetch!B138</f>
        <v>0.0540587740177374</v>
      </c>
      <c r="E133" s="363" t="n">
        <f aca="true">IF(C133&lt;TODAY(),1,1/(1+D133/2)^(2*(C133-TODAY())/365.25))</f>
        <v>1</v>
      </c>
      <c r="F133" s="63" t="n">
        <f aca="false">+Fetch!C138</f>
        <v>4.401</v>
      </c>
      <c r="G133" s="50" t="n">
        <f aca="false">+Fetch!P138</f>
        <v>0.17</v>
      </c>
      <c r="H133" s="63" t="n">
        <f aca="false">IF(Fetch!F138=0,H131,+Fetch!F138+Fetch!G138)</f>
        <v>-0.076</v>
      </c>
      <c r="I133" s="63" t="n">
        <f aca="false">IF(Fetch!D138=0,I131,+Fetch!D138+Fetch!E138)</f>
        <v>0.265</v>
      </c>
      <c r="J133" s="63" t="n">
        <f aca="false">IF(Fetch!H138=0,J131,+Fetch!H138+Fetch!I138)</f>
        <v>0.35</v>
      </c>
      <c r="K133" s="63" t="n">
        <f aca="false">IF(Fetch!L138=0,K131,+Fetch!L138+Fetch!M138)</f>
        <v>0.435</v>
      </c>
      <c r="L133" s="63" t="n">
        <f aca="false">IF(Fetch!J138=0,L131,+Fetch!J138+Fetch!K138)</f>
        <v>0.175</v>
      </c>
      <c r="M133" s="63" t="n">
        <f aca="false">IF(Fetch!N138=0,M131,+Fetch!N138+Fetch!O138)</f>
        <v>0.7</v>
      </c>
      <c r="N133" s="63" t="n">
        <f aca="false">IF(Fetch!Q138=0,N131,Fetch!Q138)</f>
        <v>0.0025</v>
      </c>
    </row>
    <row r="134" customFormat="false" ht="12.75" hidden="false" customHeight="false" outlineLevel="0" collapsed="false">
      <c r="A134" s="5" t="n">
        <f aca="false">+YEAR(C134)</f>
        <v>2012</v>
      </c>
      <c r="B134" s="364" t="n">
        <v>1</v>
      </c>
      <c r="C134" s="260" t="n">
        <f aca="false">+Fetch!A139</f>
        <v>41061</v>
      </c>
      <c r="D134" s="362" t="n">
        <f aca="false">+Fetch!B139</f>
        <v>0.0541163357054115</v>
      </c>
      <c r="E134" s="363" t="n">
        <f aca="true">IF(C134&lt;TODAY(),1,1/(1+D134/2)^(2*(C134-TODAY())/365.25))</f>
        <v>1</v>
      </c>
      <c r="F134" s="63" t="n">
        <f aca="false">+Fetch!C139</f>
        <v>4.439</v>
      </c>
      <c r="G134" s="50" t="n">
        <f aca="false">+Fetch!P139</f>
        <v>0.17</v>
      </c>
      <c r="H134" s="63" t="n">
        <f aca="false">IF(Fetch!F139=0,H132,+Fetch!F139+Fetch!G139)</f>
        <v>-0.076</v>
      </c>
      <c r="I134" s="63" t="n">
        <f aca="false">IF(Fetch!D139=0,I132,+Fetch!D139+Fetch!E139)</f>
        <v>0.315</v>
      </c>
      <c r="J134" s="63" t="n">
        <f aca="false">IF(Fetch!H139=0,J132,+Fetch!H139+Fetch!I139)</f>
        <v>0.405</v>
      </c>
      <c r="K134" s="63" t="n">
        <f aca="false">IF(Fetch!L139=0,K132,+Fetch!L139+Fetch!M139)</f>
        <v>0.445</v>
      </c>
      <c r="L134" s="63" t="n">
        <f aca="false">IF(Fetch!J139=0,L132,+Fetch!J139+Fetch!K139)</f>
        <v>0.1825</v>
      </c>
      <c r="M134" s="63" t="n">
        <f aca="false">IF(Fetch!N139=0,M132,+Fetch!N139+Fetch!O139)</f>
        <v>0.8</v>
      </c>
      <c r="N134" s="63" t="n">
        <f aca="false">IF(Fetch!Q139=0,N132,Fetch!Q139)</f>
        <v>0.0025</v>
      </c>
    </row>
    <row r="135" customFormat="false" ht="12.75" hidden="false" customHeight="false" outlineLevel="0" collapsed="false">
      <c r="A135" s="5" t="n">
        <f aca="false">+YEAR(C135)</f>
        <v>2012</v>
      </c>
      <c r="B135" s="364" t="n">
        <v>1</v>
      </c>
      <c r="C135" s="260" t="n">
        <f aca="false">+Fetch!A140</f>
        <v>41091</v>
      </c>
      <c r="D135" s="362" t="n">
        <f aca="false">+Fetch!B140</f>
        <v>0.0541720405655024</v>
      </c>
      <c r="E135" s="363" t="n">
        <f aca="true">IF(C135&lt;TODAY(),1,1/(1+D135/2)^(2*(C135-TODAY())/365.25))</f>
        <v>1</v>
      </c>
      <c r="F135" s="63" t="n">
        <f aca="false">+Fetch!C140</f>
        <v>4.484</v>
      </c>
      <c r="G135" s="50" t="n">
        <f aca="false">+Fetch!P140</f>
        <v>0.17</v>
      </c>
      <c r="H135" s="63" t="n">
        <f aca="false">IF(Fetch!F140=0,H133,+Fetch!F140+Fetch!G140)</f>
        <v>-0.076</v>
      </c>
      <c r="I135" s="63" t="n">
        <f aca="false">IF(Fetch!D140=0,I133,+Fetch!D140+Fetch!E140)</f>
        <v>0.39</v>
      </c>
      <c r="J135" s="63" t="n">
        <f aca="false">IF(Fetch!H140=0,J133,+Fetch!H140+Fetch!I140)</f>
        <v>0.445</v>
      </c>
      <c r="K135" s="63" t="n">
        <f aca="false">IF(Fetch!L140=0,K133,+Fetch!L140+Fetch!M140)</f>
        <v>0.4675</v>
      </c>
      <c r="L135" s="63" t="n">
        <f aca="false">IF(Fetch!J140=0,L133,+Fetch!J140+Fetch!K140)</f>
        <v>0.1875</v>
      </c>
      <c r="M135" s="63" t="n">
        <f aca="false">IF(Fetch!N140=0,M133,+Fetch!N140+Fetch!O140)</f>
        <v>1</v>
      </c>
      <c r="N135" s="63" t="n">
        <f aca="false">IF(Fetch!Q140=0,N133,Fetch!Q140)</f>
        <v>0.0025</v>
      </c>
    </row>
    <row r="136" customFormat="false" ht="12.75" hidden="false" customHeight="false" outlineLevel="0" collapsed="false">
      <c r="A136" s="5" t="n">
        <f aca="false">+YEAR(C136)</f>
        <v>2012</v>
      </c>
      <c r="B136" s="364" t="n">
        <v>1</v>
      </c>
      <c r="C136" s="260" t="n">
        <f aca="false">+Fetch!A141</f>
        <v>41122</v>
      </c>
      <c r="D136" s="362" t="n">
        <f aca="false">+Fetch!B141</f>
        <v>0.0542296022553494</v>
      </c>
      <c r="E136" s="363" t="n">
        <f aca="true">IF(C136&lt;TODAY(),1,1/(1+D136/2)^(2*(C136-TODAY())/365.25))</f>
        <v>1</v>
      </c>
      <c r="F136" s="63" t="n">
        <f aca="false">+Fetch!C141</f>
        <v>4.522</v>
      </c>
      <c r="G136" s="50" t="n">
        <f aca="false">+Fetch!P141</f>
        <v>0.17</v>
      </c>
      <c r="H136" s="63" t="n">
        <f aca="false">IF(Fetch!F141=0,H134,+Fetch!F141+Fetch!G141)</f>
        <v>-0.076</v>
      </c>
      <c r="I136" s="63" t="n">
        <f aca="false">IF(Fetch!D141=0,I134,+Fetch!D141+Fetch!E141)</f>
        <v>0.39</v>
      </c>
      <c r="J136" s="63" t="n">
        <f aca="false">IF(Fetch!H141=0,J134,+Fetch!H141+Fetch!I141)</f>
        <v>0.42</v>
      </c>
      <c r="K136" s="63" t="n">
        <f aca="false">IF(Fetch!L141=0,K134,+Fetch!L141+Fetch!M141)</f>
        <v>0.47</v>
      </c>
      <c r="L136" s="63" t="n">
        <f aca="false">IF(Fetch!J141=0,L134,+Fetch!J141+Fetch!K141)</f>
        <v>0.1875</v>
      </c>
      <c r="M136" s="63" t="n">
        <f aca="false">IF(Fetch!N141=0,M134,+Fetch!N141+Fetch!O141)</f>
        <v>1</v>
      </c>
      <c r="N136" s="63" t="n">
        <f aca="false">IF(Fetch!Q141=0,N134,Fetch!Q141)</f>
        <v>0.0025</v>
      </c>
    </row>
    <row r="137" customFormat="false" ht="12.75" hidden="false" customHeight="false" outlineLevel="0" collapsed="false">
      <c r="A137" s="5" t="n">
        <f aca="false">+YEAR(C137)</f>
        <v>2012</v>
      </c>
      <c r="B137" s="364" t="n">
        <v>1</v>
      </c>
      <c r="C137" s="260" t="n">
        <f aca="false">+Fetch!A142</f>
        <v>41153</v>
      </c>
      <c r="D137" s="362" t="n">
        <f aca="false">+Fetch!B142</f>
        <v>0.0542871639463005</v>
      </c>
      <c r="E137" s="363" t="n">
        <f aca="true">IF(C137&lt;TODAY(),1,1/(1+D137/2)^(2*(C137-TODAY())/365.25))</f>
        <v>1</v>
      </c>
      <c r="F137" s="63" t="n">
        <f aca="false">+Fetch!C142</f>
        <v>4.516</v>
      </c>
      <c r="G137" s="50" t="n">
        <f aca="false">+Fetch!P142</f>
        <v>0.17</v>
      </c>
      <c r="H137" s="63" t="n">
        <f aca="false">IF(Fetch!F142=0,H135,+Fetch!F142+Fetch!G142)</f>
        <v>-0.106</v>
      </c>
      <c r="I137" s="63" t="n">
        <f aca="false">IF(Fetch!D142=0,I135,+Fetch!D142+Fetch!E142)</f>
        <v>0.32</v>
      </c>
      <c r="J137" s="63" t="n">
        <f aca="false">IF(Fetch!H142=0,J135,+Fetch!H142+Fetch!I142)</f>
        <v>0.37</v>
      </c>
      <c r="K137" s="63" t="n">
        <f aca="false">IF(Fetch!L142=0,K135,+Fetch!L142+Fetch!M142)</f>
        <v>0.4475</v>
      </c>
      <c r="L137" s="63" t="n">
        <f aca="false">IF(Fetch!J142=0,L135,+Fetch!J142+Fetch!K142)</f>
        <v>0.1775</v>
      </c>
      <c r="M137" s="63" t="n">
        <f aca="false">IF(Fetch!N142=0,M135,+Fetch!N142+Fetch!O142)</f>
        <v>0.6</v>
      </c>
      <c r="N137" s="63" t="n">
        <f aca="false">IF(Fetch!Q142=0,N135,Fetch!Q142)</f>
        <v>0.0025</v>
      </c>
    </row>
    <row r="138" customFormat="false" ht="12.75" hidden="false" customHeight="false" outlineLevel="0" collapsed="false">
      <c r="A138" s="5" t="n">
        <f aca="false">+YEAR(C138)</f>
        <v>2012</v>
      </c>
      <c r="B138" s="364" t="n">
        <v>1</v>
      </c>
      <c r="C138" s="260" t="n">
        <f aca="false">+Fetch!A143</f>
        <v>41183</v>
      </c>
      <c r="D138" s="362" t="n">
        <f aca="false">+Fetch!B143</f>
        <v>0.0543428688095622</v>
      </c>
      <c r="E138" s="363" t="n">
        <f aca="true">IF(C138&lt;TODAY(),1,1/(1+D138/2)^(2*(C138-TODAY())/365.25))</f>
        <v>1</v>
      </c>
      <c r="F138" s="63" t="n">
        <f aca="false">+Fetch!C143</f>
        <v>4.516</v>
      </c>
      <c r="G138" s="50" t="n">
        <f aca="false">+Fetch!P143</f>
        <v>0.17</v>
      </c>
      <c r="H138" s="63" t="n">
        <f aca="false">IF(Fetch!F143=0,H136,+Fetch!F143+Fetch!G143)</f>
        <v>-0.076</v>
      </c>
      <c r="I138" s="63" t="n">
        <f aca="false">IF(Fetch!D143=0,I136,+Fetch!D143+Fetch!E143)</f>
        <v>0.315</v>
      </c>
      <c r="J138" s="63" t="n">
        <f aca="false">IF(Fetch!H143=0,J136,+Fetch!H143+Fetch!I143)</f>
        <v>0.41</v>
      </c>
      <c r="K138" s="63" t="n">
        <f aca="false">IF(Fetch!L143=0,K136,+Fetch!L143+Fetch!M143)</f>
        <v>0.45</v>
      </c>
      <c r="L138" s="63" t="n">
        <f aca="false">IF(Fetch!J143=0,L136,+Fetch!J143+Fetch!K143)</f>
        <v>0.185</v>
      </c>
      <c r="M138" s="63" t="n">
        <f aca="false">IF(Fetch!N143=0,M136,+Fetch!N143+Fetch!O143)</f>
        <v>0.3</v>
      </c>
      <c r="N138" s="63" t="n">
        <f aca="false">IF(Fetch!Q143=0,N136,Fetch!Q143)</f>
        <v>0.0025</v>
      </c>
    </row>
    <row r="139" customFormat="false" ht="12.75" hidden="false" customHeight="false" outlineLevel="0" collapsed="false">
      <c r="A139" s="5" t="n">
        <f aca="false">+YEAR(C139)</f>
        <v>2012</v>
      </c>
      <c r="B139" s="364" t="n">
        <v>1</v>
      </c>
      <c r="C139" s="260" t="n">
        <f aca="false">+Fetch!A144</f>
        <v>41214</v>
      </c>
      <c r="D139" s="362" t="n">
        <f aca="false">+Fetch!B144</f>
        <v>0.0544004305026853</v>
      </c>
      <c r="E139" s="363" t="n">
        <f aca="true">IF(C139&lt;TODAY(),1,1/(1+D139/2)^(2*(C139-TODAY())/365.25))</f>
        <v>1</v>
      </c>
      <c r="F139" s="63" t="n">
        <f aca="false">+Fetch!C144</f>
        <v>4.665</v>
      </c>
      <c r="G139" s="50" t="n">
        <f aca="false">+Fetch!P144</f>
        <v>0.17</v>
      </c>
      <c r="H139" s="63" t="n">
        <f aca="false">IF(Fetch!F144=0,H137,+Fetch!F144+Fetch!G144)</f>
        <v>-0.0355</v>
      </c>
      <c r="I139" s="63" t="n">
        <f aca="false">IF(Fetch!D144=0,I137,+Fetch!D144+Fetch!E144)</f>
        <v>0.56</v>
      </c>
      <c r="J139" s="63" t="n">
        <f aca="false">IF(Fetch!H144=0,J137,+Fetch!H144+Fetch!I144)</f>
        <v>0.785</v>
      </c>
      <c r="K139" s="63" t="n">
        <f aca="false">IF(Fetch!L144=0,K137,+Fetch!L144+Fetch!M144)</f>
        <v>0.695</v>
      </c>
      <c r="L139" s="63" t="n">
        <f aca="false">IF(Fetch!J144=0,L137,+Fetch!J144+Fetch!K144)</f>
        <v>0.235</v>
      </c>
      <c r="M139" s="63" t="n">
        <f aca="false">IF(Fetch!N144=0,M137,+Fetch!N144+Fetch!O144)</f>
        <v>0.23</v>
      </c>
      <c r="N139" s="63" t="n">
        <f aca="false">IF(Fetch!Q144=0,N137,Fetch!Q144)</f>
        <v>0.0025</v>
      </c>
    </row>
    <row r="140" customFormat="false" ht="12.75" hidden="false" customHeight="false" outlineLevel="0" collapsed="false">
      <c r="A140" s="5" t="n">
        <f aca="false">+YEAR(C140)</f>
        <v>2012</v>
      </c>
      <c r="B140" s="364" t="n">
        <v>1</v>
      </c>
      <c r="C140" s="260" t="n">
        <f aca="false">+Fetch!A145</f>
        <v>41244</v>
      </c>
      <c r="D140" s="362" t="n">
        <f aca="false">+Fetch!B145</f>
        <v>0.0544561353680493</v>
      </c>
      <c r="E140" s="363" t="n">
        <f aca="true">IF(C140&lt;TODAY(),1,1/(1+D140/2)^(2*(C140-TODAY())/365.25))</f>
        <v>1</v>
      </c>
      <c r="F140" s="63" t="n">
        <f aca="false">+Fetch!C145</f>
        <v>4.817</v>
      </c>
      <c r="G140" s="50" t="n">
        <f aca="false">+Fetch!P145</f>
        <v>0.17</v>
      </c>
      <c r="H140" s="63" t="n">
        <f aca="false">IF(Fetch!F145=0,H138,+Fetch!F145+Fetch!G145)</f>
        <v>-0.048</v>
      </c>
      <c r="I140" s="63" t="n">
        <f aca="false">IF(Fetch!D145=0,I138,+Fetch!D145+Fetch!E145)</f>
        <v>0.85</v>
      </c>
      <c r="J140" s="63" t="n">
        <f aca="false">IF(Fetch!H145=0,J138,+Fetch!H145+Fetch!I145)</f>
        <v>1.23</v>
      </c>
      <c r="K140" s="63" t="n">
        <f aca="false">IF(Fetch!L145=0,K138,+Fetch!L145+Fetch!M145)</f>
        <v>0.895</v>
      </c>
      <c r="L140" s="63" t="n">
        <f aca="false">IF(Fetch!J145=0,L138,+Fetch!J145+Fetch!K145)</f>
        <v>0.255</v>
      </c>
      <c r="M140" s="63" t="n">
        <f aca="false">IF(Fetch!N145=0,M138,+Fetch!N145+Fetch!O145)</f>
        <v>0.26</v>
      </c>
      <c r="N140" s="63" t="n">
        <f aca="false">IF(Fetch!Q145=0,N138,Fetch!Q145)</f>
        <v>0.0025</v>
      </c>
    </row>
    <row r="141" customFormat="false" ht="12.75" hidden="false" customHeight="false" outlineLevel="0" collapsed="false">
      <c r="A141" s="5" t="n">
        <f aca="false">+YEAR(C141)</f>
        <v>2013</v>
      </c>
      <c r="B141" s="364" t="n">
        <v>1</v>
      </c>
      <c r="C141" s="260" t="n">
        <f aca="false">+Fetch!A146</f>
        <v>41275</v>
      </c>
      <c r="D141" s="362" t="n">
        <f aca="false">+Fetch!B146</f>
        <v>0.0545136970633444</v>
      </c>
      <c r="E141" s="363" t="n">
        <f aca="true">IF(C141&lt;TODAY(),1,1/(1+D141/2)^(2*(C141-TODAY())/365.25))</f>
        <v>1</v>
      </c>
      <c r="F141" s="63" t="n">
        <f aca="false">+Fetch!C146</f>
        <v>4.8945</v>
      </c>
      <c r="G141" s="50" t="n">
        <f aca="false">+Fetch!P146</f>
        <v>0.17</v>
      </c>
      <c r="H141" s="63" t="n">
        <f aca="false">IF(Fetch!F146=0,H139,+Fetch!F146+Fetch!G146)</f>
        <v>-0.0255</v>
      </c>
      <c r="I141" s="63" t="n">
        <f aca="false">IF(Fetch!D146=0,I139,+Fetch!D146+Fetch!E146)</f>
        <v>1.35</v>
      </c>
      <c r="J141" s="63" t="n">
        <f aca="false">IF(Fetch!H146=0,J139,+Fetch!H146+Fetch!I146)</f>
        <v>2.05</v>
      </c>
      <c r="K141" s="63" t="n">
        <f aca="false">IF(Fetch!L146=0,K139,+Fetch!L146+Fetch!M146)</f>
        <v>0.925</v>
      </c>
      <c r="L141" s="63" t="n">
        <f aca="false">IF(Fetch!J146=0,L139,+Fetch!J146+Fetch!K146)</f>
        <v>0.275</v>
      </c>
      <c r="M141" s="63" t="n">
        <f aca="false">IF(Fetch!N146=0,M139,+Fetch!N146+Fetch!O146)</f>
        <v>0.085</v>
      </c>
      <c r="N141" s="63" t="n">
        <f aca="false">IF(Fetch!Q146=0,N139,Fetch!Q146)</f>
        <v>0.0025</v>
      </c>
    </row>
    <row r="142" customFormat="false" ht="12.75" hidden="false" customHeight="false" outlineLevel="0" collapsed="false">
      <c r="A142" s="5" t="n">
        <f aca="false">+YEAR(C142)</f>
        <v>2013</v>
      </c>
      <c r="B142" s="364" t="n">
        <v>1</v>
      </c>
      <c r="C142" s="260" t="n">
        <f aca="false">+Fetch!A147</f>
        <v>41306</v>
      </c>
      <c r="D142" s="362" t="n">
        <f aca="false">+Fetch!B147</f>
        <v>0.054571258759744</v>
      </c>
      <c r="E142" s="363" t="n">
        <f aca="true">IF(C142&lt;TODAY(),1,1/(1+D142/2)^(2*(C142-TODAY())/365.25))</f>
        <v>1</v>
      </c>
      <c r="F142" s="63" t="n">
        <f aca="false">+Fetch!C147</f>
        <v>4.8065</v>
      </c>
      <c r="G142" s="50" t="n">
        <f aca="false">+Fetch!P147</f>
        <v>0.17</v>
      </c>
      <c r="H142" s="63" t="n">
        <f aca="false">IF(Fetch!F147=0,H140,+Fetch!F147+Fetch!G147)</f>
        <v>-0.0355</v>
      </c>
      <c r="I142" s="63" t="n">
        <f aca="false">IF(Fetch!D147=0,I140,+Fetch!D147+Fetch!E147)</f>
        <v>1.32</v>
      </c>
      <c r="J142" s="63" t="n">
        <f aca="false">IF(Fetch!H147=0,J140,+Fetch!H147+Fetch!I147)</f>
        <v>2.05</v>
      </c>
      <c r="K142" s="63" t="n">
        <f aca="false">IF(Fetch!L147=0,K140,+Fetch!L147+Fetch!M147)</f>
        <v>1.535</v>
      </c>
      <c r="L142" s="63" t="n">
        <f aca="false">IF(Fetch!J147=0,L140,+Fetch!J147+Fetch!K147)</f>
        <v>0.275</v>
      </c>
      <c r="M142" s="63" t="n">
        <f aca="false">IF(Fetch!N147=0,M140,+Fetch!N147+Fetch!O147)</f>
        <v>0.075</v>
      </c>
      <c r="N142" s="63" t="n">
        <f aca="false">IF(Fetch!Q147=0,N140,Fetch!Q147)</f>
        <v>0.0025</v>
      </c>
    </row>
    <row r="143" customFormat="false" ht="12.75" hidden="false" customHeight="false" outlineLevel="0" collapsed="false">
      <c r="A143" s="5" t="n">
        <f aca="false">+YEAR(C143)</f>
        <v>2013</v>
      </c>
      <c r="B143" s="364" t="n">
        <v>1</v>
      </c>
      <c r="C143" s="260" t="n">
        <f aca="false">+Fetch!A148</f>
        <v>41334</v>
      </c>
      <c r="D143" s="362" t="n">
        <f aca="false">+Fetch!B148</f>
        <v>0.0546232499703434</v>
      </c>
      <c r="E143" s="363" t="n">
        <f aca="true">IF(C143&lt;TODAY(),1,1/(1+D143/2)^(2*(C143-TODAY())/365.25))</f>
        <v>1</v>
      </c>
      <c r="F143" s="63" t="n">
        <f aca="false">+Fetch!C148</f>
        <v>4.6675</v>
      </c>
      <c r="G143" s="50" t="n">
        <f aca="false">+Fetch!P148</f>
        <v>0.17</v>
      </c>
      <c r="H143" s="63" t="n">
        <f aca="false">IF(Fetch!F148=0,H141,+Fetch!F148+Fetch!G148)</f>
        <v>-0.0955</v>
      </c>
      <c r="I143" s="63" t="n">
        <f aca="false">IF(Fetch!D148=0,I141,+Fetch!D148+Fetch!E148)</f>
        <v>0.55</v>
      </c>
      <c r="J143" s="63" t="n">
        <f aca="false">IF(Fetch!H148=0,J141,+Fetch!H148+Fetch!I148)</f>
        <v>0.82</v>
      </c>
      <c r="K143" s="63" t="n">
        <f aca="false">IF(Fetch!L148=0,K141,+Fetch!L148+Fetch!M148)</f>
        <v>0.805</v>
      </c>
      <c r="L143" s="63" t="n">
        <f aca="false">IF(Fetch!J148=0,L141,+Fetch!J148+Fetch!K148)</f>
        <v>0.235</v>
      </c>
      <c r="M143" s="63" t="n">
        <f aca="false">IF(Fetch!N148=0,M141,+Fetch!N148+Fetch!O148)</f>
        <v>0.115</v>
      </c>
      <c r="N143" s="63" t="n">
        <f aca="false">IF(Fetch!Q148=0,N141,Fetch!Q148)</f>
        <v>0.0025</v>
      </c>
    </row>
    <row r="144" customFormat="false" ht="12.75" hidden="false" customHeight="false" outlineLevel="0" collapsed="false">
      <c r="A144" s="5" t="n">
        <f aca="false">+YEAR(C144)</f>
        <v>2013</v>
      </c>
      <c r="B144" s="364" t="n">
        <v>1</v>
      </c>
      <c r="C144" s="260" t="n">
        <f aca="false">+Fetch!A149</f>
        <v>41365</v>
      </c>
      <c r="D144" s="362" t="n">
        <f aca="false">+Fetch!B149</f>
        <v>0.0546808116688435</v>
      </c>
      <c r="E144" s="363" t="n">
        <f aca="true">IF(C144&lt;TODAY(),1,1/(1+D144/2)^(2*(C144-TODAY())/365.25))</f>
        <v>1</v>
      </c>
      <c r="F144" s="63" t="n">
        <f aca="false">+Fetch!C149</f>
        <v>4.5135</v>
      </c>
      <c r="G144" s="50" t="n">
        <f aca="false">+Fetch!P149</f>
        <v>0.17</v>
      </c>
      <c r="H144" s="63" t="n">
        <f aca="false">IF(Fetch!F149=0,H142,+Fetch!F149+Fetch!G149)</f>
        <v>-0.073</v>
      </c>
      <c r="I144" s="63" t="n">
        <f aca="false">IF(Fetch!D149=0,I142,+Fetch!D149+Fetch!E149)</f>
        <v>0.295</v>
      </c>
      <c r="J144" s="63" t="n">
        <f aca="false">IF(Fetch!H149=0,J142,+Fetch!H149+Fetch!I149)</f>
        <v>0.4</v>
      </c>
      <c r="K144" s="63" t="n">
        <f aca="false">IF(Fetch!L149=0,K142,+Fetch!L149+Fetch!M149)</f>
        <v>0.485</v>
      </c>
      <c r="L144" s="63" t="n">
        <f aca="false">IF(Fetch!J149=0,L142,+Fetch!J149+Fetch!K149)</f>
        <v>0.1875</v>
      </c>
      <c r="M144" s="63" t="n">
        <f aca="false">IF(Fetch!N149=0,M142,+Fetch!N149+Fetch!O149)</f>
        <v>0.55</v>
      </c>
      <c r="N144" s="63" t="n">
        <f aca="false">IF(Fetch!Q149=0,N142,Fetch!Q149)</f>
        <v>0.0025</v>
      </c>
    </row>
    <row r="145" customFormat="false" ht="12.75" hidden="false" customHeight="false" outlineLevel="0" collapsed="false">
      <c r="A145" s="5" t="n">
        <f aca="false">+YEAR(C145)</f>
        <v>2013</v>
      </c>
      <c r="B145" s="364" t="n">
        <v>1</v>
      </c>
      <c r="C145" s="260" t="n">
        <f aca="false">+Fetch!A150</f>
        <v>41395</v>
      </c>
      <c r="D145" s="362" t="n">
        <f aca="false">+Fetch!B150</f>
        <v>0.0547365165394105</v>
      </c>
      <c r="E145" s="363" t="n">
        <f aca="true">IF(C145&lt;TODAY(),1,1/(1+D145/2)^(2*(C145-TODAY())/365.25))</f>
        <v>1</v>
      </c>
      <c r="F145" s="63" t="n">
        <f aca="false">+Fetch!C150</f>
        <v>4.5185</v>
      </c>
      <c r="G145" s="50" t="n">
        <f aca="false">+Fetch!P150</f>
        <v>0.17</v>
      </c>
      <c r="H145" s="63" t="n">
        <f aca="false">IF(Fetch!F150=0,H143,+Fetch!F150+Fetch!G150)</f>
        <v>-0.073</v>
      </c>
      <c r="I145" s="63" t="n">
        <f aca="false">IF(Fetch!D150=0,I143,+Fetch!D150+Fetch!E150)</f>
        <v>0.265</v>
      </c>
      <c r="J145" s="63" t="n">
        <f aca="false">IF(Fetch!H150=0,J143,+Fetch!H150+Fetch!I150)</f>
        <v>0.35</v>
      </c>
      <c r="K145" s="63" t="n">
        <f aca="false">IF(Fetch!L150=0,K143,+Fetch!L150+Fetch!M150)</f>
        <v>0.435</v>
      </c>
      <c r="L145" s="63" t="n">
        <f aca="false">IF(Fetch!J150=0,L143,+Fetch!J150+Fetch!K150)</f>
        <v>0.175</v>
      </c>
      <c r="M145" s="63" t="n">
        <f aca="false">IF(Fetch!N150=0,M143,+Fetch!N150+Fetch!O150)</f>
        <v>0.7</v>
      </c>
      <c r="N145" s="63" t="n">
        <f aca="false">IF(Fetch!Q150=0,N143,Fetch!Q150)</f>
        <v>0.0025</v>
      </c>
    </row>
    <row r="146" customFormat="false" ht="12.75" hidden="false" customHeight="false" outlineLevel="0" collapsed="false">
      <c r="A146" s="5" t="n">
        <f aca="false">+YEAR(C146)</f>
        <v>2013</v>
      </c>
      <c r="B146" s="364" t="n">
        <v>1</v>
      </c>
      <c r="C146" s="260" t="n">
        <f aca="false">+Fetch!A151</f>
        <v>41426</v>
      </c>
      <c r="D146" s="362" t="n">
        <f aca="false">+Fetch!B151</f>
        <v>0.0547940782400826</v>
      </c>
      <c r="E146" s="363" t="n">
        <f aca="true">IF(C146&lt;TODAY(),1,1/(1+D146/2)^(2*(C146-TODAY())/365.25))</f>
        <v>1</v>
      </c>
      <c r="F146" s="63" t="n">
        <f aca="false">+Fetch!C151</f>
        <v>4.5565</v>
      </c>
      <c r="G146" s="50" t="n">
        <f aca="false">+Fetch!P151</f>
        <v>0.17</v>
      </c>
      <c r="H146" s="63" t="n">
        <f aca="false">IF(Fetch!F151=0,H144,+Fetch!F151+Fetch!G151)</f>
        <v>-0.073</v>
      </c>
      <c r="I146" s="63" t="n">
        <f aca="false">IF(Fetch!D151=0,I144,+Fetch!D151+Fetch!E151)</f>
        <v>0.315</v>
      </c>
      <c r="J146" s="63" t="n">
        <f aca="false">IF(Fetch!H151=0,J144,+Fetch!H151+Fetch!I151)</f>
        <v>0.405</v>
      </c>
      <c r="K146" s="63" t="n">
        <f aca="false">IF(Fetch!L151=0,K144,+Fetch!L151+Fetch!M151)</f>
        <v>0.445</v>
      </c>
      <c r="L146" s="63" t="n">
        <f aca="false">IF(Fetch!J151=0,L144,+Fetch!J151+Fetch!K151)</f>
        <v>0.1825</v>
      </c>
      <c r="M146" s="63" t="n">
        <f aca="false">IF(Fetch!N151=0,M144,+Fetch!N151+Fetch!O151)</f>
        <v>0.8</v>
      </c>
      <c r="N146" s="63" t="n">
        <f aca="false">IF(Fetch!Q151=0,N144,Fetch!Q151)</f>
        <v>0.0025</v>
      </c>
    </row>
    <row r="147" customFormat="false" ht="12.75" hidden="false" customHeight="false" outlineLevel="0" collapsed="false">
      <c r="A147" s="5" t="n">
        <f aca="false">+YEAR(C147)</f>
        <v>2013</v>
      </c>
      <c r="B147" s="364" t="n">
        <v>1</v>
      </c>
      <c r="C147" s="260" t="n">
        <f aca="false">+Fetch!A152</f>
        <v>41456</v>
      </c>
      <c r="D147" s="362" t="n">
        <f aca="false">+Fetch!B152</f>
        <v>0.0548497831127515</v>
      </c>
      <c r="E147" s="363" t="n">
        <f aca="true">IF(C147&lt;TODAY(),1,1/(1+D147/2)^(2*(C147-TODAY())/365.25))</f>
        <v>1</v>
      </c>
      <c r="F147" s="63" t="n">
        <f aca="false">+Fetch!C152</f>
        <v>4.6015</v>
      </c>
      <c r="G147" s="50" t="n">
        <f aca="false">+Fetch!P152</f>
        <v>0.17</v>
      </c>
      <c r="H147" s="63" t="n">
        <f aca="false">IF(Fetch!F152=0,H145,+Fetch!F152+Fetch!G152)</f>
        <v>-0.073</v>
      </c>
      <c r="I147" s="63" t="n">
        <f aca="false">IF(Fetch!D152=0,I145,+Fetch!D152+Fetch!E152)</f>
        <v>0.39</v>
      </c>
      <c r="J147" s="63" t="n">
        <f aca="false">IF(Fetch!H152=0,J145,+Fetch!H152+Fetch!I152)</f>
        <v>0.445</v>
      </c>
      <c r="K147" s="63" t="n">
        <f aca="false">IF(Fetch!L152=0,K145,+Fetch!L152+Fetch!M152)</f>
        <v>0.4675</v>
      </c>
      <c r="L147" s="63" t="n">
        <f aca="false">IF(Fetch!J152=0,L145,+Fetch!J152+Fetch!K152)</f>
        <v>0.1875</v>
      </c>
      <c r="M147" s="63" t="n">
        <f aca="false">IF(Fetch!N152=0,M145,+Fetch!N152+Fetch!O152)</f>
        <v>1</v>
      </c>
      <c r="N147" s="63" t="n">
        <f aca="false">IF(Fetch!Q152=0,N145,Fetch!Q152)</f>
        <v>0.0025</v>
      </c>
    </row>
    <row r="148" customFormat="false" ht="12.75" hidden="false" customHeight="false" outlineLevel="0" collapsed="false">
      <c r="A148" s="5" t="n">
        <f aca="false">+YEAR(C148)</f>
        <v>2013</v>
      </c>
      <c r="B148" s="364" t="n">
        <v>1</v>
      </c>
      <c r="C148" s="260" t="n">
        <f aca="false">+Fetch!A153</f>
        <v>41487</v>
      </c>
      <c r="D148" s="362" t="n">
        <f aca="false">+Fetch!B153</f>
        <v>0.0549073448155948</v>
      </c>
      <c r="E148" s="363" t="n">
        <f aca="true">IF(C148&lt;TODAY(),1,1/(1+D148/2)^(2*(C148-TODAY())/365.25))</f>
        <v>1</v>
      </c>
      <c r="F148" s="63" t="n">
        <f aca="false">+Fetch!C153</f>
        <v>4.6395</v>
      </c>
      <c r="G148" s="50" t="n">
        <f aca="false">+Fetch!P153</f>
        <v>0.17</v>
      </c>
      <c r="H148" s="63" t="n">
        <f aca="false">IF(Fetch!F153=0,H146,+Fetch!F153+Fetch!G153)</f>
        <v>-0.073</v>
      </c>
      <c r="I148" s="63" t="n">
        <f aca="false">IF(Fetch!D153=0,I146,+Fetch!D153+Fetch!E153)</f>
        <v>0.39</v>
      </c>
      <c r="J148" s="63" t="n">
        <f aca="false">IF(Fetch!H153=0,J146,+Fetch!H153+Fetch!I153)</f>
        <v>0.42</v>
      </c>
      <c r="K148" s="63" t="n">
        <f aca="false">IF(Fetch!L153=0,K146,+Fetch!L153+Fetch!M153)</f>
        <v>0.47</v>
      </c>
      <c r="L148" s="63" t="n">
        <f aca="false">IF(Fetch!J153=0,L146,+Fetch!J153+Fetch!K153)</f>
        <v>0.1875</v>
      </c>
      <c r="M148" s="63" t="n">
        <f aca="false">IF(Fetch!N153=0,M146,+Fetch!N153+Fetch!O153)</f>
        <v>1</v>
      </c>
      <c r="N148" s="63" t="n">
        <f aca="false">IF(Fetch!Q153=0,N146,Fetch!Q153)</f>
        <v>0.0025</v>
      </c>
    </row>
    <row r="149" customFormat="false" ht="12.75" hidden="false" customHeight="false" outlineLevel="0" collapsed="false">
      <c r="A149" s="5" t="n">
        <f aca="false">+YEAR(C149)</f>
        <v>2013</v>
      </c>
      <c r="B149" s="364" t="n">
        <v>1</v>
      </c>
      <c r="C149" s="260" t="n">
        <f aca="false">+Fetch!A154</f>
        <v>41518</v>
      </c>
      <c r="D149" s="362" t="n">
        <f aca="false">+Fetch!B154</f>
        <v>0.0549649065195426</v>
      </c>
      <c r="E149" s="363" t="n">
        <f aca="true">IF(C149&lt;TODAY(),1,1/(1+D149/2)^(2*(C149-TODAY())/365.25))</f>
        <v>1</v>
      </c>
      <c r="F149" s="63" t="n">
        <f aca="false">+Fetch!C154</f>
        <v>4.6335</v>
      </c>
      <c r="G149" s="50" t="n">
        <f aca="false">+Fetch!P154</f>
        <v>0.17</v>
      </c>
      <c r="H149" s="63" t="n">
        <f aca="false">IF(Fetch!F154=0,H147,+Fetch!F154+Fetch!G154)</f>
        <v>-0.103</v>
      </c>
      <c r="I149" s="63" t="n">
        <f aca="false">IF(Fetch!D154=0,I147,+Fetch!D154+Fetch!E154)</f>
        <v>0.32</v>
      </c>
      <c r="J149" s="63" t="n">
        <f aca="false">IF(Fetch!H154=0,J147,+Fetch!H154+Fetch!I154)</f>
        <v>0.37</v>
      </c>
      <c r="K149" s="63" t="n">
        <f aca="false">IF(Fetch!L154=0,K147,+Fetch!L154+Fetch!M154)</f>
        <v>0.4475</v>
      </c>
      <c r="L149" s="63" t="n">
        <f aca="false">IF(Fetch!J154=0,L147,+Fetch!J154+Fetch!K154)</f>
        <v>0.1775</v>
      </c>
      <c r="M149" s="63" t="n">
        <f aca="false">IF(Fetch!N154=0,M147,+Fetch!N154+Fetch!O154)</f>
        <v>0.6</v>
      </c>
      <c r="N149" s="63" t="n">
        <f aca="false">IF(Fetch!Q154=0,N147,Fetch!Q154)</f>
        <v>0.0025</v>
      </c>
    </row>
    <row r="150" customFormat="false" ht="12.75" hidden="false" customHeight="false" outlineLevel="0" collapsed="false">
      <c r="A150" s="5" t="n">
        <f aca="false">+YEAR(C150)</f>
        <v>2013</v>
      </c>
      <c r="B150" s="364" t="n">
        <v>1</v>
      </c>
      <c r="C150" s="260" t="n">
        <f aca="false">+Fetch!A155</f>
        <v>41548</v>
      </c>
      <c r="D150" s="362" t="n">
        <f aca="false">+Fetch!B155</f>
        <v>0.0550206113953804</v>
      </c>
      <c r="E150" s="363" t="n">
        <f aca="true">IF(C150&lt;TODAY(),1,1/(1+D150/2)^(2*(C150-TODAY())/365.25))</f>
        <v>1</v>
      </c>
      <c r="F150" s="63" t="n">
        <f aca="false">+Fetch!C155</f>
        <v>4.6335</v>
      </c>
      <c r="G150" s="50" t="n">
        <f aca="false">+Fetch!P155</f>
        <v>0.17</v>
      </c>
      <c r="H150" s="63" t="n">
        <f aca="false">IF(Fetch!F155=0,H148,+Fetch!F155+Fetch!G155)</f>
        <v>-0.073</v>
      </c>
      <c r="I150" s="63" t="n">
        <f aca="false">IF(Fetch!D155=0,I148,+Fetch!D155+Fetch!E155)</f>
        <v>0.315</v>
      </c>
      <c r="J150" s="63" t="n">
        <f aca="false">IF(Fetch!H155=0,J148,+Fetch!H155+Fetch!I155)</f>
        <v>0.41</v>
      </c>
      <c r="K150" s="63" t="n">
        <f aca="false">IF(Fetch!L155=0,K148,+Fetch!L155+Fetch!M155)</f>
        <v>0.45</v>
      </c>
      <c r="L150" s="63" t="n">
        <f aca="false">IF(Fetch!J155=0,L148,+Fetch!J155+Fetch!K155)</f>
        <v>0.185</v>
      </c>
      <c r="M150" s="63" t="n">
        <f aca="false">IF(Fetch!N155=0,M148,+Fetch!N155+Fetch!O155)</f>
        <v>0.3</v>
      </c>
      <c r="N150" s="63" t="n">
        <f aca="false">IF(Fetch!Q155=0,N148,Fetch!Q155)</f>
        <v>0.0025</v>
      </c>
    </row>
    <row r="151" customFormat="false" ht="12.75" hidden="false" customHeight="false" outlineLevel="0" collapsed="false">
      <c r="A151" s="5" t="n">
        <f aca="false">+YEAR(C151)</f>
        <v>2013</v>
      </c>
      <c r="B151" s="364" t="n">
        <v>1</v>
      </c>
      <c r="C151" s="260" t="n">
        <f aca="false">+Fetch!A156</f>
        <v>41579</v>
      </c>
      <c r="D151" s="362" t="n">
        <f aca="false">+Fetch!B156</f>
        <v>0.0550781731014998</v>
      </c>
      <c r="E151" s="363" t="n">
        <f aca="true">IF(C151&lt;TODAY(),1,1/(1+D151/2)^(2*(C151-TODAY())/365.25))</f>
        <v>1</v>
      </c>
      <c r="F151" s="63" t="n">
        <f aca="false">+Fetch!C156</f>
        <v>4.7825</v>
      </c>
      <c r="G151" s="50" t="n">
        <f aca="false">+Fetch!P156</f>
        <v>0.17</v>
      </c>
      <c r="H151" s="63" t="n">
        <f aca="false">IF(Fetch!F156=0,H149,+Fetch!F156+Fetch!G156)</f>
        <v>-0.0325</v>
      </c>
      <c r="I151" s="63" t="n">
        <f aca="false">IF(Fetch!D156=0,I149,+Fetch!D156+Fetch!E156)</f>
        <v>0.56</v>
      </c>
      <c r="J151" s="63" t="n">
        <f aca="false">IF(Fetch!H156=0,J149,+Fetch!H156+Fetch!I156)</f>
        <v>0.785</v>
      </c>
      <c r="K151" s="63" t="n">
        <f aca="false">IF(Fetch!L156=0,K149,+Fetch!L156+Fetch!M156)</f>
        <v>0.695</v>
      </c>
      <c r="L151" s="63" t="n">
        <f aca="false">IF(Fetch!J156=0,L149,+Fetch!J156+Fetch!K156)</f>
        <v>0.235</v>
      </c>
      <c r="M151" s="63" t="n">
        <f aca="false">IF(Fetch!N156=0,M149,+Fetch!N156+Fetch!O156)</f>
        <v>0.23</v>
      </c>
      <c r="N151" s="63" t="n">
        <f aca="false">IF(Fetch!Q156=0,N149,Fetch!Q156)</f>
        <v>0.0025</v>
      </c>
    </row>
    <row r="152" customFormat="false" ht="12.75" hidden="false" customHeight="false" outlineLevel="0" collapsed="false">
      <c r="A152" s="5" t="n">
        <f aca="false">+YEAR(C152)</f>
        <v>2013</v>
      </c>
      <c r="B152" s="364" t="n">
        <v>1</v>
      </c>
      <c r="C152" s="260" t="n">
        <f aca="false">+Fetch!A157</f>
        <v>41609</v>
      </c>
      <c r="D152" s="362" t="n">
        <f aca="false">+Fetch!B157</f>
        <v>0.0551338779794399</v>
      </c>
      <c r="E152" s="363" t="n">
        <f aca="true">IF(C152&lt;TODAY(),1,1/(1+D152/2)^(2*(C152-TODAY())/365.25))</f>
        <v>1</v>
      </c>
      <c r="F152" s="63" t="n">
        <f aca="false">+Fetch!C157</f>
        <v>4.9345</v>
      </c>
      <c r="G152" s="50" t="n">
        <f aca="false">+Fetch!P157</f>
        <v>0.17</v>
      </c>
      <c r="H152" s="63" t="n">
        <f aca="false">IF(Fetch!F157=0,H150,+Fetch!F157+Fetch!G157)</f>
        <v>-0.045</v>
      </c>
      <c r="I152" s="63" t="n">
        <f aca="false">IF(Fetch!D157=0,I150,+Fetch!D157+Fetch!E157)</f>
        <v>0.85</v>
      </c>
      <c r="J152" s="63" t="n">
        <f aca="false">IF(Fetch!H157=0,J150,+Fetch!H157+Fetch!I157)</f>
        <v>1.23</v>
      </c>
      <c r="K152" s="63" t="n">
        <f aca="false">IF(Fetch!L157=0,K150,+Fetch!L157+Fetch!M157)</f>
        <v>1.2</v>
      </c>
      <c r="L152" s="63" t="n">
        <f aca="false">IF(Fetch!J157=0,L150,+Fetch!J157+Fetch!K157)</f>
        <v>0.255</v>
      </c>
      <c r="M152" s="63" t="n">
        <f aca="false">IF(Fetch!N157=0,M150,+Fetch!N157+Fetch!O157)</f>
        <v>0.26</v>
      </c>
      <c r="N152" s="63" t="n">
        <f aca="false">IF(Fetch!Q157=0,N150,Fetch!Q157)</f>
        <v>0.0025</v>
      </c>
    </row>
    <row r="153" customFormat="false" ht="12.75" hidden="false" customHeight="false" outlineLevel="0" collapsed="false">
      <c r="A153" s="5" t="n">
        <f aca="false">+YEAR(C153)</f>
        <v>2014</v>
      </c>
      <c r="B153" s="364" t="n">
        <v>1</v>
      </c>
      <c r="C153" s="260" t="n">
        <f aca="false">+Fetch!A158</f>
        <v>41640</v>
      </c>
      <c r="D153" s="362" t="n">
        <f aca="false">+Fetch!B158</f>
        <v>0.05519143968773</v>
      </c>
      <c r="E153" s="363" t="n">
        <f aca="true">IF(C153&lt;TODAY(),1,1/(1+D153/2)^(2*(C153-TODAY())/365.25))</f>
        <v>1</v>
      </c>
      <c r="F153" s="63" t="n">
        <f aca="false">+Fetch!C158</f>
        <v>5.012</v>
      </c>
      <c r="G153" s="50" t="n">
        <f aca="false">+Fetch!P158</f>
        <v>0.17</v>
      </c>
      <c r="H153" s="63" t="n">
        <f aca="false">IF(Fetch!F158=0,H151,+Fetch!F158+Fetch!G158)</f>
        <v>-0.0225</v>
      </c>
      <c r="I153" s="63" t="n">
        <f aca="false">IF(Fetch!D158=0,I151,+Fetch!D158+Fetch!E158)</f>
        <v>1.35</v>
      </c>
      <c r="J153" s="63" t="n">
        <f aca="false">IF(Fetch!H158=0,J151,+Fetch!H158+Fetch!I158)</f>
        <v>2.05</v>
      </c>
      <c r="K153" s="63" t="n">
        <f aca="false">IF(Fetch!L158=0,K151,+Fetch!L158+Fetch!M158)</f>
        <v>1.535</v>
      </c>
      <c r="L153" s="63" t="n">
        <f aca="false">IF(Fetch!J158=0,L151,+Fetch!J158+Fetch!K158)</f>
        <v>0.275</v>
      </c>
      <c r="M153" s="63" t="n">
        <f aca="false">IF(Fetch!N158=0,M151,+Fetch!N158+Fetch!O158)</f>
        <v>0.085</v>
      </c>
      <c r="N153" s="63" t="n">
        <f aca="false">IF(Fetch!Q158=0,N151,Fetch!Q158)</f>
        <v>0.0025</v>
      </c>
    </row>
    <row r="154" customFormat="false" ht="12.75" hidden="false" customHeight="false" outlineLevel="0" collapsed="false">
      <c r="A154" s="5" t="n">
        <f aca="false">+YEAR(C154)</f>
        <v>2014</v>
      </c>
      <c r="B154" s="364" t="n">
        <v>1</v>
      </c>
      <c r="C154" s="260" t="n">
        <f aca="false">+Fetch!A159</f>
        <v>41671</v>
      </c>
      <c r="D154" s="362" t="n">
        <f aca="false">+Fetch!B159</f>
        <v>0.0552490013971241</v>
      </c>
      <c r="E154" s="363" t="n">
        <f aca="true">IF(C154&lt;TODAY(),1,1/(1+D154/2)^(2*(C154-TODAY())/365.25))</f>
        <v>1</v>
      </c>
      <c r="F154" s="63" t="n">
        <f aca="false">+Fetch!C159</f>
        <v>4.924</v>
      </c>
      <c r="G154" s="50" t="n">
        <f aca="false">+Fetch!P159</f>
        <v>0.17</v>
      </c>
      <c r="H154" s="63" t="n">
        <f aca="false">IF(Fetch!F159=0,H152,+Fetch!F159+Fetch!G159)</f>
        <v>-0.0325</v>
      </c>
      <c r="I154" s="63" t="n">
        <f aca="false">IF(Fetch!D159=0,I152,+Fetch!D159+Fetch!E159)</f>
        <v>1.32</v>
      </c>
      <c r="J154" s="63" t="n">
        <f aca="false">IF(Fetch!H159=0,J152,+Fetch!H159+Fetch!I159)</f>
        <v>2.05</v>
      </c>
      <c r="K154" s="63" t="n">
        <f aca="false">IF(Fetch!L159=0,K152,+Fetch!L159+Fetch!M159)</f>
        <v>1.535</v>
      </c>
      <c r="L154" s="63" t="n">
        <f aca="false">IF(Fetch!J159=0,L152,+Fetch!J159+Fetch!K159)</f>
        <v>0.275</v>
      </c>
      <c r="M154" s="63" t="n">
        <f aca="false">IF(Fetch!N159=0,M152,+Fetch!N159+Fetch!O159)</f>
        <v>0.075</v>
      </c>
      <c r="N154" s="63" t="n">
        <f aca="false">IF(Fetch!Q159=0,N152,Fetch!Q159)</f>
        <v>0.0025</v>
      </c>
    </row>
    <row r="155" customFormat="false" ht="12.75" hidden="false" customHeight="false" outlineLevel="0" collapsed="false">
      <c r="A155" s="5" t="n">
        <f aca="false">+YEAR(C155)</f>
        <v>2014</v>
      </c>
      <c r="B155" s="364" t="n">
        <v>1</v>
      </c>
      <c r="C155" s="260" t="n">
        <f aca="false">+Fetch!A160</f>
        <v>41699</v>
      </c>
      <c r="D155" s="362" t="n">
        <f aca="false">+Fetch!B160</f>
        <v>0.0553009926194603</v>
      </c>
      <c r="E155" s="363" t="n">
        <f aca="true">IF(C155&lt;TODAY(),1,1/(1+D155/2)^(2*(C155-TODAY())/365.25))</f>
        <v>1</v>
      </c>
      <c r="F155" s="63" t="n">
        <f aca="false">+Fetch!C160</f>
        <v>4.785</v>
      </c>
      <c r="G155" s="50" t="n">
        <f aca="false">+Fetch!P160</f>
        <v>0.17</v>
      </c>
      <c r="H155" s="63" t="n">
        <f aca="false">IF(Fetch!F160=0,H153,+Fetch!F160+Fetch!G160)</f>
        <v>-0.0925</v>
      </c>
      <c r="I155" s="63" t="n">
        <f aca="false">IF(Fetch!D160=0,I153,+Fetch!D160+Fetch!E160)</f>
        <v>0.55</v>
      </c>
      <c r="J155" s="63" t="n">
        <f aca="false">IF(Fetch!H160=0,J153,+Fetch!H160+Fetch!I160)</f>
        <v>0.82</v>
      </c>
      <c r="K155" s="63" t="n">
        <f aca="false">IF(Fetch!L160=0,K153,+Fetch!L160+Fetch!M160)</f>
        <v>0.805</v>
      </c>
      <c r="L155" s="63" t="n">
        <f aca="false">IF(Fetch!J160=0,L153,+Fetch!J160+Fetch!K160)</f>
        <v>0.235</v>
      </c>
      <c r="M155" s="63" t="n">
        <f aca="false">IF(Fetch!N160=0,M153,+Fetch!N160+Fetch!O160)</f>
        <v>0.115</v>
      </c>
      <c r="N155" s="63" t="n">
        <f aca="false">IF(Fetch!Q160=0,N153,Fetch!Q160)</f>
        <v>0.0025</v>
      </c>
    </row>
    <row r="156" customFormat="false" ht="12.75" hidden="false" customHeight="false" outlineLevel="0" collapsed="false">
      <c r="A156" s="5" t="n">
        <f aca="false">+YEAR(C156)</f>
        <v>2014</v>
      </c>
      <c r="B156" s="364" t="n">
        <v>1</v>
      </c>
      <c r="C156" s="260" t="n">
        <f aca="false">+Fetch!A161</f>
        <v>41730</v>
      </c>
      <c r="D156" s="362" t="n">
        <f aca="false">+Fetch!B161</f>
        <v>0.0553585543309536</v>
      </c>
      <c r="E156" s="363" t="n">
        <f aca="true">IF(C156&lt;TODAY(),1,1/(1+D156/2)^(2*(C156-TODAY())/365.25))</f>
        <v>1</v>
      </c>
      <c r="F156" s="63" t="n">
        <f aca="false">+Fetch!C161</f>
        <v>4.631</v>
      </c>
      <c r="G156" s="50" t="n">
        <f aca="false">+Fetch!P161</f>
        <v>0.17</v>
      </c>
      <c r="H156" s="63" t="n">
        <f aca="false">IF(Fetch!F161=0,H154,+Fetch!F161+Fetch!G161)</f>
        <v>-0.07</v>
      </c>
      <c r="I156" s="63" t="n">
        <f aca="false">IF(Fetch!D161=0,I154,+Fetch!D161+Fetch!E161)</f>
        <v>0.295</v>
      </c>
      <c r="J156" s="63" t="n">
        <f aca="false">IF(Fetch!H161=0,J154,+Fetch!H161+Fetch!I161)</f>
        <v>0.4</v>
      </c>
      <c r="K156" s="63" t="n">
        <f aca="false">IF(Fetch!L161=0,K154,+Fetch!L161+Fetch!M161)</f>
        <v>0.485</v>
      </c>
      <c r="L156" s="63" t="n">
        <f aca="false">IF(Fetch!J161=0,L154,+Fetch!J161+Fetch!K161)</f>
        <v>0.1875</v>
      </c>
      <c r="M156" s="63" t="n">
        <f aca="false">IF(Fetch!N161=0,M154,+Fetch!N161+Fetch!O161)</f>
        <v>0.55</v>
      </c>
      <c r="N156" s="63" t="n">
        <f aca="false">IF(Fetch!Q161=0,N154,Fetch!Q161)</f>
        <v>0.0025</v>
      </c>
    </row>
    <row r="157" customFormat="false" ht="12.75" hidden="false" customHeight="false" outlineLevel="0" collapsed="false">
      <c r="A157" s="5" t="n">
        <f aca="false">+YEAR(C157)</f>
        <v>2014</v>
      </c>
      <c r="B157" s="364" t="n">
        <v>1</v>
      </c>
      <c r="C157" s="260" t="n">
        <f aca="false">+Fetch!A162</f>
        <v>41760</v>
      </c>
      <c r="D157" s="362" t="n">
        <f aca="false">+Fetch!B162</f>
        <v>0.0554142592140954</v>
      </c>
      <c r="E157" s="363" t="n">
        <f aca="true">IF(C157&lt;TODAY(),1,1/(1+D157/2)^(2*(C157-TODAY())/365.25))</f>
        <v>1</v>
      </c>
      <c r="F157" s="63" t="n">
        <f aca="false">+Fetch!C162</f>
        <v>4.636</v>
      </c>
      <c r="G157" s="50" t="n">
        <f aca="false">+Fetch!P162</f>
        <v>0.17</v>
      </c>
      <c r="H157" s="63" t="n">
        <f aca="false">IF(Fetch!F162=0,H155,+Fetch!F162+Fetch!G162)</f>
        <v>-0.07</v>
      </c>
      <c r="I157" s="63" t="n">
        <f aca="false">IF(Fetch!D162=0,I155,+Fetch!D162+Fetch!E162)</f>
        <v>0.265</v>
      </c>
      <c r="J157" s="63" t="n">
        <f aca="false">IF(Fetch!H162=0,J155,+Fetch!H162+Fetch!I162)</f>
        <v>0.35</v>
      </c>
      <c r="K157" s="63" t="n">
        <f aca="false">IF(Fetch!L162=0,K155,+Fetch!L162+Fetch!M162)</f>
        <v>0.435</v>
      </c>
      <c r="L157" s="63" t="n">
        <f aca="false">IF(Fetch!J162=0,L155,+Fetch!J162+Fetch!K162)</f>
        <v>0.175</v>
      </c>
      <c r="M157" s="63" t="n">
        <f aca="false">IF(Fetch!N162=0,M155,+Fetch!N162+Fetch!O162)</f>
        <v>0.7</v>
      </c>
      <c r="N157" s="63" t="n">
        <f aca="false">IF(Fetch!Q162=0,N155,Fetch!Q162)</f>
        <v>0.0025</v>
      </c>
    </row>
    <row r="158" customFormat="false" ht="12.75" hidden="false" customHeight="false" outlineLevel="0" collapsed="false">
      <c r="A158" s="5" t="n">
        <f aca="false">+YEAR(C158)</f>
        <v>2014</v>
      </c>
      <c r="B158" s="364" t="n">
        <v>1</v>
      </c>
      <c r="C158" s="260" t="n">
        <f aca="false">+Fetch!A163</f>
        <v>41791</v>
      </c>
      <c r="D158" s="362" t="n">
        <f aca="false">+Fetch!B163</f>
        <v>0.0554718209277607</v>
      </c>
      <c r="E158" s="363" t="n">
        <f aca="true">IF(C158&lt;TODAY(),1,1/(1+D158/2)^(2*(C158-TODAY())/365.25))</f>
        <v>1</v>
      </c>
      <c r="F158" s="63" t="n">
        <f aca="false">+Fetch!C163</f>
        <v>4.674</v>
      </c>
      <c r="G158" s="50" t="n">
        <f aca="false">+Fetch!P163</f>
        <v>0.17</v>
      </c>
      <c r="H158" s="63" t="n">
        <f aca="false">IF(Fetch!F163=0,H156,+Fetch!F163+Fetch!G163)</f>
        <v>-0.07</v>
      </c>
      <c r="I158" s="63" t="n">
        <f aca="false">IF(Fetch!D163=0,I156,+Fetch!D163+Fetch!E163)</f>
        <v>0.315</v>
      </c>
      <c r="J158" s="63" t="n">
        <f aca="false">IF(Fetch!H163=0,J156,+Fetch!H163+Fetch!I163)</f>
        <v>0.405</v>
      </c>
      <c r="K158" s="63" t="n">
        <f aca="false">IF(Fetch!L163=0,K156,+Fetch!L163+Fetch!M163)</f>
        <v>0.445</v>
      </c>
      <c r="L158" s="63" t="n">
        <f aca="false">IF(Fetch!J163=0,L156,+Fetch!J163+Fetch!K163)</f>
        <v>0.1825</v>
      </c>
      <c r="M158" s="63" t="n">
        <f aca="false">IF(Fetch!N163=0,M156,+Fetch!N163+Fetch!O163)</f>
        <v>0.8</v>
      </c>
      <c r="N158" s="63" t="n">
        <f aca="false">IF(Fetch!Q163=0,N156,Fetch!Q163)</f>
        <v>0.0025</v>
      </c>
    </row>
    <row r="159" customFormat="false" ht="12.75" hidden="false" customHeight="false" outlineLevel="0" collapsed="false">
      <c r="A159" s="5" t="n">
        <f aca="false">+YEAR(C159)</f>
        <v>2014</v>
      </c>
      <c r="B159" s="364" t="n">
        <v>1</v>
      </c>
      <c r="C159" s="260" t="n">
        <f aca="false">+Fetch!A164</f>
        <v>41821</v>
      </c>
      <c r="D159" s="362" t="n">
        <f aca="false">+Fetch!B164</f>
        <v>0.055527525813003</v>
      </c>
      <c r="E159" s="363" t="n">
        <f aca="true">IF(C159&lt;TODAY(),1,1/(1+D159/2)^(2*(C159-TODAY())/365.25))</f>
        <v>1</v>
      </c>
      <c r="F159" s="63" t="n">
        <f aca="false">+Fetch!C164</f>
        <v>4.719</v>
      </c>
      <c r="G159" s="50" t="n">
        <f aca="false">+Fetch!P164</f>
        <v>0.17</v>
      </c>
      <c r="H159" s="63" t="n">
        <f aca="false">IF(Fetch!F164=0,H157,+Fetch!F164+Fetch!G164)</f>
        <v>-0.07</v>
      </c>
      <c r="I159" s="63" t="n">
        <f aca="false">IF(Fetch!D164=0,I157,+Fetch!D164+Fetch!E164)</f>
        <v>0.39</v>
      </c>
      <c r="J159" s="63" t="n">
        <f aca="false">IF(Fetch!H164=0,J157,+Fetch!H164+Fetch!I164)</f>
        <v>0.445</v>
      </c>
      <c r="K159" s="63" t="n">
        <f aca="false">IF(Fetch!L164=0,K157,+Fetch!L164+Fetch!M164)</f>
        <v>0.4675</v>
      </c>
      <c r="L159" s="63" t="n">
        <f aca="false">IF(Fetch!J164=0,L157,+Fetch!J164+Fetch!K164)</f>
        <v>0.1875</v>
      </c>
      <c r="M159" s="63" t="n">
        <f aca="false">IF(Fetch!N164=0,M157,+Fetch!N164+Fetch!O164)</f>
        <v>1</v>
      </c>
      <c r="N159" s="63" t="n">
        <f aca="false">IF(Fetch!Q164=0,N157,Fetch!Q164)</f>
        <v>0.0025</v>
      </c>
    </row>
    <row r="160" customFormat="false" ht="12.75" hidden="false" customHeight="false" outlineLevel="0" collapsed="false">
      <c r="A160" s="5" t="n">
        <f aca="false">+YEAR(C160)</f>
        <v>2014</v>
      </c>
      <c r="B160" s="364" t="n">
        <v>1</v>
      </c>
      <c r="C160" s="260" t="n">
        <f aca="false">+Fetch!A165</f>
        <v>41852</v>
      </c>
      <c r="D160" s="362" t="n">
        <f aca="false">+Fetch!B165</f>
        <v>0.0555850875288391</v>
      </c>
      <c r="E160" s="363" t="n">
        <f aca="true">IF(C160&lt;TODAY(),1,1/(1+D160/2)^(2*(C160-TODAY())/365.25))</f>
        <v>1</v>
      </c>
      <c r="F160" s="63" t="n">
        <f aca="false">+Fetch!C165</f>
        <v>4.757</v>
      </c>
      <c r="G160" s="50" t="n">
        <f aca="false">+Fetch!P165</f>
        <v>0.17</v>
      </c>
      <c r="H160" s="63" t="n">
        <f aca="false">IF(Fetch!F165=0,H158,+Fetch!F165+Fetch!G165)</f>
        <v>-0.07</v>
      </c>
      <c r="I160" s="63" t="n">
        <f aca="false">IF(Fetch!D165=0,I158,+Fetch!D165+Fetch!E165)</f>
        <v>0.39</v>
      </c>
      <c r="J160" s="63" t="n">
        <f aca="false">IF(Fetch!H165=0,J158,+Fetch!H165+Fetch!I165)</f>
        <v>0.42</v>
      </c>
      <c r="K160" s="63" t="n">
        <f aca="false">IF(Fetch!L165=0,K158,+Fetch!L165+Fetch!M165)</f>
        <v>0.47</v>
      </c>
      <c r="L160" s="63" t="n">
        <f aca="false">IF(Fetch!J165=0,L158,+Fetch!J165+Fetch!K165)</f>
        <v>0.1875</v>
      </c>
      <c r="M160" s="63" t="n">
        <f aca="false">IF(Fetch!N165=0,M158,+Fetch!N165+Fetch!O165)</f>
        <v>1</v>
      </c>
      <c r="N160" s="63" t="n">
        <f aca="false">IF(Fetch!Q165=0,N158,Fetch!Q165)</f>
        <v>0.0025</v>
      </c>
    </row>
    <row r="161" customFormat="false" ht="12.75" hidden="false" customHeight="false" outlineLevel="0" collapsed="false">
      <c r="A161" s="5" t="n">
        <f aca="false">+YEAR(C161)</f>
        <v>2014</v>
      </c>
      <c r="B161" s="364" t="n">
        <v>1</v>
      </c>
      <c r="C161" s="260" t="n">
        <f aca="false">+Fetch!A166</f>
        <v>41883</v>
      </c>
      <c r="D161" s="362" t="n">
        <f aca="false">+Fetch!B166</f>
        <v>0.0556426492457782</v>
      </c>
      <c r="E161" s="363" t="n">
        <f aca="true">IF(C161&lt;TODAY(),1,1/(1+D161/2)^(2*(C161-TODAY())/365.25))</f>
        <v>1</v>
      </c>
      <c r="F161" s="63" t="n">
        <f aca="false">+Fetch!C166</f>
        <v>4.751</v>
      </c>
      <c r="G161" s="50" t="n">
        <f aca="false">+Fetch!P166</f>
        <v>0.17</v>
      </c>
      <c r="H161" s="63" t="n">
        <f aca="false">IF(Fetch!F166=0,H159,+Fetch!F166+Fetch!G166)</f>
        <v>-0.1</v>
      </c>
      <c r="I161" s="63" t="n">
        <f aca="false">IF(Fetch!D166=0,I159,+Fetch!D166+Fetch!E166)</f>
        <v>0.32</v>
      </c>
      <c r="J161" s="63" t="n">
        <f aca="false">IF(Fetch!H166=0,J159,+Fetch!H166+Fetch!I166)</f>
        <v>0.37</v>
      </c>
      <c r="K161" s="63" t="n">
        <f aca="false">IF(Fetch!L166=0,K159,+Fetch!L166+Fetch!M166)</f>
        <v>0.4475</v>
      </c>
      <c r="L161" s="63" t="n">
        <f aca="false">IF(Fetch!J166=0,L159,+Fetch!J166+Fetch!K166)</f>
        <v>0.1775</v>
      </c>
      <c r="M161" s="63" t="n">
        <f aca="false">IF(Fetch!N166=0,M159,+Fetch!N166+Fetch!O166)</f>
        <v>0.6</v>
      </c>
      <c r="N161" s="63" t="n">
        <f aca="false">IF(Fetch!Q166=0,N159,Fetch!Q166)</f>
        <v>0.0025</v>
      </c>
    </row>
    <row r="162" customFormat="false" ht="12.75" hidden="false" customHeight="false" outlineLevel="0" collapsed="false">
      <c r="A162" s="5" t="n">
        <f aca="false">+YEAR(C162)</f>
        <v>2014</v>
      </c>
      <c r="B162" s="364" t="n">
        <v>1</v>
      </c>
      <c r="C162" s="260" t="n">
        <f aca="false">+Fetch!A167</f>
        <v>41913</v>
      </c>
      <c r="D162" s="362" t="n">
        <f aca="false">+Fetch!B167</f>
        <v>0.0556983541341896</v>
      </c>
      <c r="E162" s="363" t="n">
        <f aca="true">IF(C162&lt;TODAY(),1,1/(1+D162/2)^(2*(C162-TODAY())/365.25))</f>
        <v>1</v>
      </c>
      <c r="F162" s="63" t="n">
        <f aca="false">+Fetch!C167</f>
        <v>4.751</v>
      </c>
      <c r="G162" s="50" t="n">
        <f aca="false">+Fetch!P167</f>
        <v>0.17</v>
      </c>
      <c r="H162" s="63" t="n">
        <f aca="false">IF(Fetch!F167=0,H160,+Fetch!F167+Fetch!G167)</f>
        <v>-0.07</v>
      </c>
      <c r="I162" s="63" t="n">
        <f aca="false">IF(Fetch!D167=0,I160,+Fetch!D167+Fetch!E167)</f>
        <v>0.315</v>
      </c>
      <c r="J162" s="63" t="n">
        <f aca="false">IF(Fetch!H167=0,J160,+Fetch!H167+Fetch!I167)</f>
        <v>0.41</v>
      </c>
      <c r="K162" s="63" t="n">
        <f aca="false">IF(Fetch!L167=0,K160,+Fetch!L167+Fetch!M167)</f>
        <v>0.45</v>
      </c>
      <c r="L162" s="63" t="n">
        <f aca="false">IF(Fetch!J167=0,L160,+Fetch!J167+Fetch!K167)</f>
        <v>0.185</v>
      </c>
      <c r="M162" s="63" t="n">
        <f aca="false">IF(Fetch!N167=0,M160,+Fetch!N167+Fetch!O167)</f>
        <v>0.3</v>
      </c>
      <c r="N162" s="63" t="n">
        <f aca="false">IF(Fetch!Q167=0,N160,Fetch!Q167)</f>
        <v>0.0025</v>
      </c>
    </row>
    <row r="163" customFormat="false" ht="12.75" hidden="false" customHeight="false" outlineLevel="0" collapsed="false">
      <c r="A163" s="5" t="n">
        <f aca="false">+YEAR(C163)</f>
        <v>2014</v>
      </c>
      <c r="B163" s="364" t="n">
        <v>1</v>
      </c>
      <c r="C163" s="260" t="n">
        <f aca="false">+Fetch!A168</f>
        <v>41944</v>
      </c>
      <c r="D163" s="362" t="n">
        <f aca="false">+Fetch!B168</f>
        <v>0.0557559158532999</v>
      </c>
      <c r="E163" s="363" t="n">
        <f aca="true">IF(C163&lt;TODAY(),1,1/(1+D163/2)^(2*(C163-TODAY())/365.25))</f>
        <v>1</v>
      </c>
      <c r="F163" s="63" t="n">
        <f aca="false">+Fetch!C168</f>
        <v>4.9</v>
      </c>
      <c r="G163" s="50" t="n">
        <f aca="false">+Fetch!P168</f>
        <v>0.17</v>
      </c>
      <c r="H163" s="63" t="n">
        <f aca="false">IF(Fetch!F168=0,H161,+Fetch!F168+Fetch!G168)</f>
        <v>-0.0295</v>
      </c>
      <c r="I163" s="63" t="n">
        <f aca="false">IF(Fetch!D168=0,I161,+Fetch!D168+Fetch!E168)</f>
        <v>0.56</v>
      </c>
      <c r="J163" s="63" t="n">
        <f aca="false">IF(Fetch!H168=0,J161,+Fetch!H168+Fetch!I168)</f>
        <v>0.785</v>
      </c>
      <c r="K163" s="63" t="n">
        <f aca="false">IF(Fetch!L168=0,K161,+Fetch!L168+Fetch!M168)</f>
        <v>0.695</v>
      </c>
      <c r="L163" s="63" t="n">
        <f aca="false">IF(Fetch!J168=0,L161,+Fetch!J168+Fetch!K168)</f>
        <v>0.235</v>
      </c>
      <c r="M163" s="63" t="n">
        <f aca="false">IF(Fetch!N168=0,M161,+Fetch!N168+Fetch!O168)</f>
        <v>0.23</v>
      </c>
      <c r="N163" s="63" t="n">
        <f aca="false">IF(Fetch!Q168=0,N161,Fetch!Q168)</f>
        <v>0.0025</v>
      </c>
    </row>
    <row r="164" customFormat="false" ht="12.75" hidden="false" customHeight="false" outlineLevel="0" collapsed="false">
      <c r="A164" s="5" t="n">
        <f aca="false">+YEAR(C164)</f>
        <v>2014</v>
      </c>
      <c r="B164" s="364" t="n">
        <v>1</v>
      </c>
      <c r="C164" s="260" t="n">
        <f aca="false">+Fetch!A169</f>
        <v>41974</v>
      </c>
      <c r="D164" s="362" t="n">
        <f aca="false">+Fetch!B169</f>
        <v>0.0558116207438113</v>
      </c>
      <c r="E164" s="363" t="n">
        <f aca="true">IF(C164&lt;TODAY(),1,1/(1+D164/2)^(2*(C164-TODAY())/365.25))</f>
        <v>1</v>
      </c>
      <c r="F164" s="63" t="n">
        <f aca="false">+Fetch!C169</f>
        <v>5.052</v>
      </c>
      <c r="G164" s="50" t="n">
        <f aca="false">+Fetch!P169</f>
        <v>0.17</v>
      </c>
      <c r="H164" s="63" t="n">
        <f aca="false">IF(Fetch!F169=0,H162,+Fetch!F169+Fetch!G169)</f>
        <v>-0.042</v>
      </c>
      <c r="I164" s="63" t="n">
        <f aca="false">IF(Fetch!D169=0,I162,+Fetch!D169+Fetch!E169)</f>
        <v>0.85</v>
      </c>
      <c r="J164" s="63" t="n">
        <f aca="false">IF(Fetch!H169=0,J162,+Fetch!H169+Fetch!I169)</f>
        <v>1.23</v>
      </c>
      <c r="K164" s="63" t="n">
        <f aca="false">IF(Fetch!L169=0,K162,+Fetch!L169+Fetch!M169)</f>
        <v>1.2</v>
      </c>
      <c r="L164" s="63" t="n">
        <f aca="false">IF(Fetch!J169=0,L162,+Fetch!J169+Fetch!K169)</f>
        <v>0.255</v>
      </c>
      <c r="M164" s="63" t="n">
        <f aca="false">IF(Fetch!N169=0,M162,+Fetch!N169+Fetch!O169)</f>
        <v>0.26</v>
      </c>
      <c r="N164" s="63" t="n">
        <f aca="false">IF(Fetch!Q169=0,N162,Fetch!Q169)</f>
        <v>0.0025</v>
      </c>
    </row>
    <row r="165" customFormat="false" ht="12.75" hidden="false" customHeight="false" outlineLevel="0" collapsed="false">
      <c r="A165" s="5" t="n">
        <f aca="false">+YEAR(C165)</f>
        <v>2015</v>
      </c>
      <c r="B165" s="364" t="n">
        <v>1</v>
      </c>
      <c r="C165" s="260" t="n">
        <f aca="false">+Fetch!A170</f>
        <v>42005</v>
      </c>
      <c r="D165" s="362" t="n">
        <f aca="false">+Fetch!B170</f>
        <v>0.0558691824650928</v>
      </c>
      <c r="E165" s="363" t="n">
        <f aca="true">IF(C165&lt;TODAY(),1,1/(1+D165/2)^(2*(C165-TODAY())/365.25))</f>
        <v>1</v>
      </c>
      <c r="F165" s="63" t="n">
        <f aca="false">+Fetch!C170</f>
        <v>5.1295</v>
      </c>
      <c r="G165" s="50" t="n">
        <f aca="false">+Fetch!P170</f>
        <v>0.17</v>
      </c>
      <c r="H165" s="63" t="n">
        <f aca="false">IF(Fetch!F170=0,H163,+Fetch!F170+Fetch!G170)</f>
        <v>-0.0175</v>
      </c>
      <c r="I165" s="63" t="n">
        <f aca="false">IF(Fetch!D170=0,I163,+Fetch!D170+Fetch!E170)</f>
        <v>1.35</v>
      </c>
      <c r="J165" s="63" t="n">
        <f aca="false">IF(Fetch!H170=0,J163,+Fetch!H170+Fetch!I170)</f>
        <v>2.05</v>
      </c>
      <c r="K165" s="63" t="n">
        <f aca="false">IF(Fetch!L170=0,K163,+Fetch!L170+Fetch!M170)</f>
        <v>1.535</v>
      </c>
      <c r="L165" s="63" t="n">
        <f aca="false">IF(Fetch!J170=0,L163,+Fetch!J170+Fetch!K170)</f>
        <v>0.275</v>
      </c>
      <c r="M165" s="63" t="n">
        <f aca="false">IF(Fetch!N170=0,M163,+Fetch!N170+Fetch!O170)</f>
        <v>0.085</v>
      </c>
      <c r="N165" s="63" t="n">
        <f aca="false">IF(Fetch!Q170=0,N163,Fetch!Q170)</f>
        <v>0.0025</v>
      </c>
    </row>
    <row r="166" customFormat="false" ht="12.75" hidden="false" customHeight="false" outlineLevel="0" collapsed="false">
      <c r="A166" s="5" t="n">
        <f aca="false">+YEAR(C166)</f>
        <v>2015</v>
      </c>
      <c r="B166" s="364" t="n">
        <v>1</v>
      </c>
      <c r="C166" s="260" t="n">
        <f aca="false">+Fetch!A171</f>
        <v>42036</v>
      </c>
      <c r="D166" s="362" t="n">
        <f aca="false">+Fetch!B171</f>
        <v>0.0559267441874764</v>
      </c>
      <c r="E166" s="363" t="n">
        <f aca="true">IF(C166&lt;TODAY(),1,1/(1+D166/2)^(2*(C166-TODAY())/365.25))</f>
        <v>1</v>
      </c>
      <c r="F166" s="63" t="n">
        <f aca="false">+Fetch!C171</f>
        <v>5.0415</v>
      </c>
      <c r="G166" s="50" t="n">
        <f aca="false">+Fetch!P171</f>
        <v>0.17</v>
      </c>
      <c r="H166" s="63" t="n">
        <f aca="false">IF(Fetch!F171=0,H164,+Fetch!F171+Fetch!G171)</f>
        <v>-0.0275</v>
      </c>
      <c r="I166" s="63" t="n">
        <f aca="false">IF(Fetch!D171=0,I164,+Fetch!D171+Fetch!E171)</f>
        <v>1.32</v>
      </c>
      <c r="J166" s="63" t="n">
        <f aca="false">IF(Fetch!H171=0,J164,+Fetch!H171+Fetch!I171)</f>
        <v>2.05</v>
      </c>
      <c r="K166" s="63" t="n">
        <f aca="false">IF(Fetch!L171=0,K164,+Fetch!L171+Fetch!M171)</f>
        <v>1.535</v>
      </c>
      <c r="L166" s="63" t="n">
        <f aca="false">IF(Fetch!J171=0,L164,+Fetch!J171+Fetch!K171)</f>
        <v>0.275</v>
      </c>
      <c r="M166" s="63" t="n">
        <f aca="false">IF(Fetch!N171=0,M164,+Fetch!N171+Fetch!O171)</f>
        <v>0.075</v>
      </c>
      <c r="N166" s="63" t="n">
        <f aca="false">IF(Fetch!Q171=0,N164,Fetch!Q171)</f>
        <v>0.0025</v>
      </c>
    </row>
    <row r="167" customFormat="false" ht="12.75" hidden="false" customHeight="false" outlineLevel="0" collapsed="false">
      <c r="A167" s="5" t="n">
        <f aca="false">+YEAR(C167)</f>
        <v>2015</v>
      </c>
      <c r="B167" s="364" t="n">
        <v>1</v>
      </c>
      <c r="C167" s="260" t="n">
        <f aca="false">+Fetch!A172</f>
        <v>42064</v>
      </c>
      <c r="D167" s="362" t="n">
        <f aca="false">+Fetch!B172</f>
        <v>0.055978735421546</v>
      </c>
      <c r="E167" s="363" t="n">
        <f aca="true">IF(C167&lt;TODAY(),1,1/(1+D167/2)^(2*(C167-TODAY())/365.25))</f>
        <v>1</v>
      </c>
      <c r="F167" s="63" t="n">
        <f aca="false">+Fetch!C172</f>
        <v>4.9025</v>
      </c>
      <c r="G167" s="50" t="n">
        <f aca="false">+Fetch!P172</f>
        <v>0.17</v>
      </c>
      <c r="H167" s="63" t="n">
        <f aca="false">IF(Fetch!F172=0,H165,+Fetch!F172+Fetch!G172)</f>
        <v>-0.0875</v>
      </c>
      <c r="I167" s="63" t="n">
        <f aca="false">IF(Fetch!D172=0,I165,+Fetch!D172+Fetch!E172)</f>
        <v>0.55</v>
      </c>
      <c r="J167" s="63" t="n">
        <f aca="false">IF(Fetch!H172=0,J165,+Fetch!H172+Fetch!I172)</f>
        <v>0.82</v>
      </c>
      <c r="K167" s="63" t="n">
        <f aca="false">IF(Fetch!L172=0,K165,+Fetch!L172+Fetch!M172)</f>
        <v>0.805</v>
      </c>
      <c r="L167" s="63" t="n">
        <f aca="false">IF(Fetch!J172=0,L165,+Fetch!J172+Fetch!K172)</f>
        <v>0.235</v>
      </c>
      <c r="M167" s="63" t="n">
        <f aca="false">IF(Fetch!N172=0,M165,+Fetch!N172+Fetch!O172)</f>
        <v>0.115</v>
      </c>
      <c r="N167" s="63" t="n">
        <f aca="false">IF(Fetch!Q172=0,N165,Fetch!Q172)</f>
        <v>0.0025</v>
      </c>
    </row>
    <row r="168" customFormat="false" ht="12.75" hidden="false" customHeight="false" outlineLevel="0" collapsed="false">
      <c r="A168" s="5" t="n">
        <f aca="false">+YEAR(C168)</f>
        <v>2015</v>
      </c>
      <c r="B168" s="364" t="n">
        <v>1</v>
      </c>
      <c r="C168" s="260" t="n">
        <f aca="false">+Fetch!A173</f>
        <v>42095</v>
      </c>
      <c r="D168" s="362" t="n">
        <f aca="false">+Fetch!B173</f>
        <v>0.0560362971460293</v>
      </c>
      <c r="E168" s="363" t="n">
        <f aca="true">IF(C168&lt;TODAY(),1,1/(1+D168/2)^(2*(C168-TODAY())/365.25))</f>
        <v>1</v>
      </c>
      <c r="F168" s="63" t="n">
        <f aca="false">+Fetch!C173</f>
        <v>4.7485</v>
      </c>
      <c r="G168" s="50" t="n">
        <f aca="false">+Fetch!P173</f>
        <v>0.17</v>
      </c>
      <c r="H168" s="63" t="n">
        <f aca="false">IF(Fetch!F173=0,H166,+Fetch!F173+Fetch!G173)</f>
        <v>-0.065</v>
      </c>
      <c r="I168" s="63" t="n">
        <f aca="false">IF(Fetch!D173=0,I166,+Fetch!D173+Fetch!E173)</f>
        <v>0.295</v>
      </c>
      <c r="J168" s="63" t="n">
        <f aca="false">IF(Fetch!H173=0,J166,+Fetch!H173+Fetch!I173)</f>
        <v>0.4</v>
      </c>
      <c r="K168" s="63" t="n">
        <f aca="false">IF(Fetch!L173=0,K166,+Fetch!L173+Fetch!M173)</f>
        <v>0.485</v>
      </c>
      <c r="L168" s="63" t="n">
        <f aca="false">IF(Fetch!J173=0,L166,+Fetch!J173+Fetch!K173)</f>
        <v>0.1875</v>
      </c>
      <c r="M168" s="63" t="n">
        <f aca="false">IF(Fetch!N173=0,M166,+Fetch!N173+Fetch!O173)</f>
        <v>0.55</v>
      </c>
      <c r="N168" s="63" t="n">
        <f aca="false">IF(Fetch!Q173=0,N166,Fetch!Q173)</f>
        <v>0.0025</v>
      </c>
    </row>
    <row r="169" customFormat="false" ht="12.75" hidden="false" customHeight="false" outlineLevel="0" collapsed="false">
      <c r="A169" s="5" t="n">
        <f aca="false">+YEAR(C169)</f>
        <v>2015</v>
      </c>
      <c r="B169" s="364" t="n">
        <v>1</v>
      </c>
      <c r="C169" s="260" t="n">
        <f aca="false">+Fetch!A174</f>
        <v>42125</v>
      </c>
      <c r="D169" s="362" t="n">
        <f aca="false">+Fetch!B174</f>
        <v>0.056092002041741</v>
      </c>
      <c r="E169" s="363" t="n">
        <f aca="true">IF(C169&lt;TODAY(),1,1/(1+D169/2)^(2*(C169-TODAY())/365.25))</f>
        <v>1</v>
      </c>
      <c r="F169" s="63" t="n">
        <f aca="false">+Fetch!C174</f>
        <v>4.7535</v>
      </c>
      <c r="G169" s="50" t="n">
        <f aca="false">+Fetch!P174</f>
        <v>0.17</v>
      </c>
      <c r="H169" s="63" t="n">
        <f aca="false">IF(Fetch!F174=0,H167,+Fetch!F174+Fetch!G174)</f>
        <v>-0.065</v>
      </c>
      <c r="I169" s="63" t="n">
        <f aca="false">IF(Fetch!D174=0,I167,+Fetch!D174+Fetch!E174)</f>
        <v>0.265</v>
      </c>
      <c r="J169" s="63" t="n">
        <f aca="false">IF(Fetch!H174=0,J167,+Fetch!H174+Fetch!I174)</f>
        <v>0.35</v>
      </c>
      <c r="K169" s="63" t="n">
        <f aca="false">IF(Fetch!L174=0,K167,+Fetch!L174+Fetch!M174)</f>
        <v>0.435</v>
      </c>
      <c r="L169" s="63" t="n">
        <f aca="false">IF(Fetch!J174=0,L167,+Fetch!J174+Fetch!K174)</f>
        <v>0.175</v>
      </c>
      <c r="M169" s="63" t="n">
        <f aca="false">IF(Fetch!N174=0,M167,+Fetch!N174+Fetch!O174)</f>
        <v>0.7</v>
      </c>
      <c r="N169" s="63" t="n">
        <f aca="false">IF(Fetch!Q174=0,N167,Fetch!Q174)</f>
        <v>0.0025</v>
      </c>
    </row>
    <row r="170" customFormat="false" ht="12.75" hidden="false" customHeight="false" outlineLevel="0" collapsed="false">
      <c r="A170" s="5" t="n">
        <f aca="false">+YEAR(C170)</f>
        <v>2015</v>
      </c>
      <c r="B170" s="364" t="n">
        <v>1</v>
      </c>
      <c r="C170" s="260" t="n">
        <f aca="false">+Fetch!A175</f>
        <v>42156</v>
      </c>
      <c r="D170" s="362" t="n">
        <f aca="false">+Fetch!B175</f>
        <v>0.0561495637683946</v>
      </c>
      <c r="E170" s="363" t="n">
        <f aca="true">IF(C170&lt;TODAY(),1,1/(1+D170/2)^(2*(C170-TODAY())/365.25))</f>
        <v>1</v>
      </c>
      <c r="F170" s="63" t="n">
        <f aca="false">+Fetch!C175</f>
        <v>4.7915</v>
      </c>
      <c r="G170" s="50" t="n">
        <f aca="false">+Fetch!P175</f>
        <v>0.17</v>
      </c>
      <c r="H170" s="63" t="n">
        <f aca="false">IF(Fetch!F175=0,H168,+Fetch!F175+Fetch!G175)</f>
        <v>-0.065</v>
      </c>
      <c r="I170" s="63" t="n">
        <f aca="false">IF(Fetch!D175=0,I168,+Fetch!D175+Fetch!E175)</f>
        <v>0.315</v>
      </c>
      <c r="J170" s="63" t="n">
        <f aca="false">IF(Fetch!H175=0,J168,+Fetch!H175+Fetch!I175)</f>
        <v>0.405</v>
      </c>
      <c r="K170" s="63" t="n">
        <f aca="false">IF(Fetch!L175=0,K168,+Fetch!L175+Fetch!M175)</f>
        <v>0.445</v>
      </c>
      <c r="L170" s="63" t="n">
        <f aca="false">IF(Fetch!J175=0,L168,+Fetch!J175+Fetch!K175)</f>
        <v>0.1825</v>
      </c>
      <c r="M170" s="63" t="n">
        <f aca="false">IF(Fetch!N175=0,M168,+Fetch!N175+Fetch!O175)</f>
        <v>0.8</v>
      </c>
      <c r="N170" s="63" t="n">
        <f aca="false">IF(Fetch!Q175=0,N168,Fetch!Q175)</f>
        <v>0.0025</v>
      </c>
    </row>
    <row r="171" customFormat="false" ht="12.75" hidden="false" customHeight="false" outlineLevel="0" collapsed="false">
      <c r="A171" s="5" t="n">
        <f aca="false">+YEAR(C171)</f>
        <v>2015</v>
      </c>
      <c r="B171" s="364" t="n">
        <v>1</v>
      </c>
      <c r="C171" s="260" t="n">
        <f aca="false">+Fetch!A176</f>
        <v>42186</v>
      </c>
      <c r="D171" s="362" t="n">
        <f aca="false">+Fetch!B176</f>
        <v>0.0562052686662069</v>
      </c>
      <c r="E171" s="363" t="n">
        <f aca="true">IF(C171&lt;TODAY(),1,1/(1+D171/2)^(2*(C171-TODAY())/365.25))</f>
        <v>1</v>
      </c>
      <c r="F171" s="63" t="n">
        <f aca="false">+Fetch!C176</f>
        <v>4.8365</v>
      </c>
      <c r="G171" s="50" t="n">
        <f aca="false">+Fetch!P176</f>
        <v>0.17</v>
      </c>
      <c r="H171" s="63" t="n">
        <f aca="false">IF(Fetch!F176=0,H169,+Fetch!F176+Fetch!G176)</f>
        <v>-0.065</v>
      </c>
      <c r="I171" s="63" t="n">
        <f aca="false">IF(Fetch!D176=0,I169,+Fetch!D176+Fetch!E176)</f>
        <v>0.39</v>
      </c>
      <c r="J171" s="63" t="n">
        <f aca="false">IF(Fetch!H176=0,J169,+Fetch!H176+Fetch!I176)</f>
        <v>0.445</v>
      </c>
      <c r="K171" s="63" t="n">
        <f aca="false">IF(Fetch!L176=0,K169,+Fetch!L176+Fetch!M176)</f>
        <v>0.4675</v>
      </c>
      <c r="L171" s="63" t="n">
        <f aca="false">IF(Fetch!J176=0,L169,+Fetch!J176+Fetch!K176)</f>
        <v>0.1875</v>
      </c>
      <c r="M171" s="63" t="n">
        <f aca="false">IF(Fetch!N176=0,M169,+Fetch!N176+Fetch!O176)</f>
        <v>1</v>
      </c>
      <c r="N171" s="63" t="n">
        <f aca="false">IF(Fetch!Q176=0,N169,Fetch!Q176)</f>
        <v>0.0025</v>
      </c>
    </row>
    <row r="172" customFormat="false" ht="12.75" hidden="false" customHeight="false" outlineLevel="0" collapsed="false">
      <c r="A172" s="5" t="n">
        <f aca="false">+YEAR(C172)</f>
        <v>2015</v>
      </c>
      <c r="B172" s="364" t="n">
        <v>1</v>
      </c>
      <c r="C172" s="260" t="n">
        <f aca="false">+Fetch!A177</f>
        <v>42217</v>
      </c>
      <c r="D172" s="362" t="n">
        <f aca="false">+Fetch!B177</f>
        <v>0.0562628303950312</v>
      </c>
      <c r="E172" s="363" t="n">
        <f aca="true">IF(C172&lt;TODAY(),1,1/(1+D172/2)^(2*(C172-TODAY())/365.25))</f>
        <v>1</v>
      </c>
      <c r="F172" s="63" t="n">
        <f aca="false">+Fetch!C177</f>
        <v>4.8745</v>
      </c>
      <c r="G172" s="50" t="n">
        <f aca="false">+Fetch!P177</f>
        <v>0.17</v>
      </c>
      <c r="H172" s="63" t="n">
        <f aca="false">IF(Fetch!F177=0,H170,+Fetch!F177+Fetch!G177)</f>
        <v>-0.065</v>
      </c>
      <c r="I172" s="63" t="n">
        <f aca="false">IF(Fetch!D177=0,I170,+Fetch!D177+Fetch!E177)</f>
        <v>0.39</v>
      </c>
      <c r="J172" s="63" t="n">
        <f aca="false">IF(Fetch!H177=0,J170,+Fetch!H177+Fetch!I177)</f>
        <v>0.42</v>
      </c>
      <c r="K172" s="63" t="n">
        <f aca="false">IF(Fetch!L177=0,K170,+Fetch!L177+Fetch!M177)</f>
        <v>0.47</v>
      </c>
      <c r="L172" s="63" t="n">
        <f aca="false">IF(Fetch!J177=0,L170,+Fetch!J177+Fetch!K177)</f>
        <v>0.1875</v>
      </c>
      <c r="M172" s="63" t="n">
        <f aca="false">IF(Fetch!N177=0,M170,+Fetch!N177+Fetch!O177)</f>
        <v>1</v>
      </c>
      <c r="N172" s="63" t="n">
        <f aca="false">IF(Fetch!Q177=0,N170,Fetch!Q177)</f>
        <v>0.0025</v>
      </c>
    </row>
    <row r="173" customFormat="false" ht="12.75" hidden="false" customHeight="false" outlineLevel="0" collapsed="false">
      <c r="A173" s="5" t="n">
        <f aca="false">+YEAR(C173)</f>
        <v>2015</v>
      </c>
      <c r="B173" s="364" t="n">
        <v>1</v>
      </c>
      <c r="C173" s="260" t="n">
        <f aca="false">+Fetch!A178</f>
        <v>42248</v>
      </c>
      <c r="D173" s="362" t="n">
        <f aca="false">+Fetch!B178</f>
        <v>0.0563203921249582</v>
      </c>
      <c r="E173" s="363" t="n">
        <f aca="true">IF(C173&lt;TODAY(),1,1/(1+D173/2)^(2*(C173-TODAY())/365.25))</f>
        <v>1</v>
      </c>
      <c r="F173" s="63" t="n">
        <f aca="false">+Fetch!C178</f>
        <v>4.8685</v>
      </c>
      <c r="G173" s="50" t="n">
        <f aca="false">+Fetch!P178</f>
        <v>0.17</v>
      </c>
      <c r="H173" s="63" t="n">
        <f aca="false">IF(Fetch!F178=0,H171,+Fetch!F178+Fetch!G178)</f>
        <v>-0.065</v>
      </c>
      <c r="I173" s="63" t="n">
        <f aca="false">IF(Fetch!D178=0,I171,+Fetch!D178+Fetch!E178)</f>
        <v>0.32</v>
      </c>
      <c r="J173" s="63" t="n">
        <f aca="false">IF(Fetch!H178=0,J171,+Fetch!H178+Fetch!I178)</f>
        <v>0.37</v>
      </c>
      <c r="K173" s="63" t="n">
        <f aca="false">IF(Fetch!L178=0,K171,+Fetch!L178+Fetch!M178)</f>
        <v>0.4475</v>
      </c>
      <c r="L173" s="63" t="n">
        <f aca="false">IF(Fetch!J178=0,L171,+Fetch!J178+Fetch!K178)</f>
        <v>0.1775</v>
      </c>
      <c r="M173" s="63" t="n">
        <f aca="false">IF(Fetch!N178=0,M171,+Fetch!N178+Fetch!O178)</f>
        <v>0.6</v>
      </c>
      <c r="N173" s="63" t="n">
        <f aca="false">IF(Fetch!Q178=0,N171,Fetch!Q178)</f>
        <v>0.0025</v>
      </c>
    </row>
    <row r="174" customFormat="false" ht="12.75" hidden="false" customHeight="false" outlineLevel="0" collapsed="false">
      <c r="A174" s="5" t="n">
        <f aca="false">+YEAR(C174)</f>
        <v>2015</v>
      </c>
      <c r="B174" s="364" t="n">
        <v>1</v>
      </c>
      <c r="C174" s="260" t="n">
        <f aca="false">+Fetch!A179</f>
        <v>42278</v>
      </c>
      <c r="D174" s="362" t="n">
        <f aca="false">+Fetch!B179</f>
        <v>0.0563760970259382</v>
      </c>
      <c r="E174" s="363" t="n">
        <f aca="true">IF(C174&lt;TODAY(),1,1/(1+D174/2)^(2*(C174-TODAY())/365.25))</f>
        <v>1</v>
      </c>
      <c r="F174" s="63" t="n">
        <f aca="false">+Fetch!C179</f>
        <v>4.8685</v>
      </c>
      <c r="G174" s="50" t="n">
        <f aca="false">+Fetch!P179</f>
        <v>0.17</v>
      </c>
      <c r="H174" s="63" t="n">
        <f aca="false">IF(Fetch!F179=0,H172,+Fetch!F179+Fetch!G179)</f>
        <v>-0.065</v>
      </c>
      <c r="I174" s="63" t="n">
        <f aca="false">IF(Fetch!D179=0,I172,+Fetch!D179+Fetch!E179)</f>
        <v>0.315</v>
      </c>
      <c r="J174" s="63" t="n">
        <f aca="false">IF(Fetch!H179=0,J172,+Fetch!H179+Fetch!I179)</f>
        <v>0.41</v>
      </c>
      <c r="K174" s="63" t="n">
        <f aca="false">IF(Fetch!L179=0,K172,+Fetch!L179+Fetch!M179)</f>
        <v>0.45</v>
      </c>
      <c r="L174" s="63" t="n">
        <f aca="false">IF(Fetch!J179=0,L172,+Fetch!J179+Fetch!K179)</f>
        <v>0.185</v>
      </c>
      <c r="M174" s="63" t="n">
        <f aca="false">IF(Fetch!N179=0,M172,+Fetch!N179+Fetch!O179)</f>
        <v>0.3</v>
      </c>
      <c r="N174" s="63" t="n">
        <f aca="false">IF(Fetch!Q179=0,N172,Fetch!Q179)</f>
        <v>0.0025</v>
      </c>
    </row>
    <row r="175" customFormat="false" ht="12.75" hidden="false" customHeight="false" outlineLevel="0" collapsed="false">
      <c r="A175" s="5" t="n">
        <f aca="false">+YEAR(C175)</f>
        <v>2015</v>
      </c>
      <c r="B175" s="364" t="n">
        <v>1</v>
      </c>
      <c r="C175" s="260" t="n">
        <f aca="false">+Fetch!A180</f>
        <v>42309</v>
      </c>
      <c r="D175" s="362" t="n">
        <f aca="false">+Fetch!B180</f>
        <v>0.056433658758035</v>
      </c>
      <c r="E175" s="363" t="n">
        <f aca="true">IF(C175&lt;TODAY(),1,1/(1+D175/2)^(2*(C175-TODAY())/365.25))</f>
        <v>1</v>
      </c>
      <c r="F175" s="63" t="n">
        <f aca="false">+Fetch!C180</f>
        <v>5.0175</v>
      </c>
      <c r="G175" s="50" t="n">
        <f aca="false">+Fetch!P180</f>
        <v>0.17</v>
      </c>
      <c r="H175" s="63" t="n">
        <f aca="false">IF(Fetch!F180=0,H173,+Fetch!F180+Fetch!G180)</f>
        <v>-0.065</v>
      </c>
      <c r="I175" s="63" t="n">
        <f aca="false">IF(Fetch!D180=0,I173,+Fetch!D180+Fetch!E180)</f>
        <v>0.56</v>
      </c>
      <c r="J175" s="63" t="n">
        <f aca="false">IF(Fetch!H180=0,J173,+Fetch!H180+Fetch!I180)</f>
        <v>0.785</v>
      </c>
      <c r="K175" s="63" t="n">
        <f aca="false">IF(Fetch!L180=0,K173,+Fetch!L180+Fetch!M180)</f>
        <v>0.695</v>
      </c>
      <c r="L175" s="63" t="n">
        <f aca="false">IF(Fetch!J180=0,L173,+Fetch!J180+Fetch!K180)</f>
        <v>0.235</v>
      </c>
      <c r="M175" s="63" t="n">
        <f aca="false">IF(Fetch!N180=0,M173,+Fetch!N180+Fetch!O180)</f>
        <v>0.23</v>
      </c>
      <c r="N175" s="63" t="n">
        <f aca="false">IF(Fetch!Q180=0,N173,Fetch!Q180)</f>
        <v>0.0025</v>
      </c>
    </row>
    <row r="176" customFormat="false" ht="12.75" hidden="false" customHeight="false" outlineLevel="0" collapsed="false">
      <c r="A176" s="5" t="n">
        <f aca="false">+YEAR(C176)</f>
        <v>2015</v>
      </c>
      <c r="B176" s="364" t="n">
        <v>1</v>
      </c>
      <c r="C176" s="260" t="n">
        <f aca="false">+Fetch!A181</f>
        <v>42339</v>
      </c>
      <c r="D176" s="362" t="n">
        <f aca="false">+Fetch!B181</f>
        <v>0.056489363661115</v>
      </c>
      <c r="E176" s="363" t="n">
        <f aca="true">IF(C176&lt;TODAY(),1,1/(1+D176/2)^(2*(C176-TODAY())/365.25))</f>
        <v>1</v>
      </c>
      <c r="F176" s="63" t="n">
        <f aca="false">+Fetch!C181</f>
        <v>5.1695</v>
      </c>
      <c r="G176" s="50" t="n">
        <f aca="false">+Fetch!P181</f>
        <v>0.17</v>
      </c>
      <c r="H176" s="63" t="n">
        <f aca="false">IF(Fetch!F181=0,H174,+Fetch!F181+Fetch!G181)</f>
        <v>-0.065</v>
      </c>
      <c r="I176" s="63" t="n">
        <f aca="false">IF(Fetch!D181=0,I174,+Fetch!D181+Fetch!E181)</f>
        <v>0.85</v>
      </c>
      <c r="J176" s="63" t="n">
        <f aca="false">IF(Fetch!H181=0,J174,+Fetch!H181+Fetch!I181)</f>
        <v>1.23</v>
      </c>
      <c r="K176" s="63" t="n">
        <f aca="false">IF(Fetch!L181=0,K174,+Fetch!L181+Fetch!M181)</f>
        <v>1.2</v>
      </c>
      <c r="L176" s="63" t="n">
        <f aca="false">IF(Fetch!J181=0,L174,+Fetch!J181+Fetch!K181)</f>
        <v>0.255</v>
      </c>
      <c r="M176" s="63" t="n">
        <f aca="false">IF(Fetch!N181=0,M174,+Fetch!N181+Fetch!O181)</f>
        <v>0.26</v>
      </c>
      <c r="N176" s="63" t="n">
        <f aca="false">IF(Fetch!Q181=0,N174,Fetch!Q181)</f>
        <v>0.0025</v>
      </c>
    </row>
    <row r="177" customFormat="false" ht="12.75" hidden="false" customHeight="false" outlineLevel="0" collapsed="false">
      <c r="A177" s="5" t="n">
        <f aca="false">+YEAR(C177)</f>
        <v>2016</v>
      </c>
      <c r="B177" s="364" t="n">
        <v>1</v>
      </c>
      <c r="C177" s="260" t="n">
        <f aca="false">+Fetch!A182</f>
        <v>42370</v>
      </c>
      <c r="D177" s="362" t="n">
        <f aca="false">+Fetch!B182</f>
        <v>0.0565469253953825</v>
      </c>
      <c r="E177" s="363" t="n">
        <f aca="true">IF(C177&lt;TODAY(),1,1/(1+D177/2)^(2*(C177-TODAY())/365.25))</f>
        <v>1</v>
      </c>
      <c r="F177" s="63" t="n">
        <f aca="false">+Fetch!C182</f>
        <v>5.247</v>
      </c>
      <c r="G177" s="50" t="n">
        <f aca="false">+Fetch!P182</f>
        <v>0.17</v>
      </c>
      <c r="H177" s="63" t="n">
        <f aca="false">IF(Fetch!F182=0,H175,+Fetch!F182+Fetch!G182)</f>
        <v>-0.065</v>
      </c>
      <c r="I177" s="63" t="n">
        <f aca="false">IF(Fetch!D182=0,I175,+Fetch!D182+Fetch!E182)</f>
        <v>1.35</v>
      </c>
      <c r="J177" s="63" t="n">
        <f aca="false">IF(Fetch!H182=0,J175,+Fetch!H182+Fetch!I182)</f>
        <v>2.05</v>
      </c>
      <c r="K177" s="63" t="n">
        <f aca="false">IF(Fetch!L182=0,K175,+Fetch!L182+Fetch!M182)</f>
        <v>1.535</v>
      </c>
      <c r="L177" s="63" t="n">
        <f aca="false">IF(Fetch!J182=0,L175,+Fetch!J182+Fetch!K182)</f>
        <v>0.275</v>
      </c>
      <c r="M177" s="63" t="n">
        <f aca="false">IF(Fetch!N182=0,M175,+Fetch!N182+Fetch!O182)</f>
        <v>0.085</v>
      </c>
      <c r="N177" s="63" t="n">
        <f aca="false">IF(Fetch!Q182=0,N175,Fetch!Q182)</f>
        <v>0.0025</v>
      </c>
    </row>
    <row r="178" customFormat="false" ht="12.75" hidden="false" customHeight="false" outlineLevel="0" collapsed="false">
      <c r="A178" s="5" t="n">
        <f aca="false">+YEAR(C178)</f>
        <v>2016</v>
      </c>
      <c r="B178" s="364" t="n">
        <v>1</v>
      </c>
      <c r="C178" s="260" t="n">
        <f aca="false">+Fetch!A183</f>
        <v>42401</v>
      </c>
      <c r="D178" s="362" t="n">
        <f aca="false">+Fetch!B183</f>
        <v>0.0566044871307523</v>
      </c>
      <c r="E178" s="363" t="n">
        <f aca="true">IF(C178&lt;TODAY(),1,1/(1+D178/2)^(2*(C178-TODAY())/365.25))</f>
        <v>1</v>
      </c>
      <c r="F178" s="63" t="n">
        <f aca="false">+Fetch!C183</f>
        <v>5.159</v>
      </c>
      <c r="G178" s="50" t="n">
        <f aca="false">+Fetch!P183</f>
        <v>0.17</v>
      </c>
      <c r="H178" s="63" t="n">
        <f aca="false">IF(Fetch!F183=0,H176,+Fetch!F183+Fetch!G183)</f>
        <v>-0.065</v>
      </c>
      <c r="I178" s="63" t="n">
        <f aca="false">IF(Fetch!D183=0,I176,+Fetch!D183+Fetch!E183)</f>
        <v>1.32</v>
      </c>
      <c r="J178" s="63" t="n">
        <f aca="false">IF(Fetch!H183=0,J176,+Fetch!H183+Fetch!I183)</f>
        <v>2.05</v>
      </c>
      <c r="K178" s="63" t="n">
        <f aca="false">IF(Fetch!L183=0,K176,+Fetch!L183+Fetch!M183)</f>
        <v>1.535</v>
      </c>
      <c r="L178" s="63" t="n">
        <f aca="false">IF(Fetch!J183=0,L176,+Fetch!J183+Fetch!K183)</f>
        <v>0.275</v>
      </c>
      <c r="M178" s="63" t="n">
        <f aca="false">IF(Fetch!N183=0,M176,+Fetch!N183+Fetch!O183)</f>
        <v>0.075</v>
      </c>
      <c r="N178" s="63" t="n">
        <f aca="false">IF(Fetch!Q183=0,N176,Fetch!Q183)</f>
        <v>0.0025</v>
      </c>
    </row>
    <row r="179" customFormat="false" ht="12.75" hidden="false" customHeight="false" outlineLevel="0" collapsed="false">
      <c r="A179" s="5" t="n">
        <f aca="false">+YEAR(C179)</f>
        <v>2016</v>
      </c>
      <c r="B179" s="364" t="n">
        <v>1</v>
      </c>
      <c r="C179" s="260" t="n">
        <f aca="false">+Fetch!A184</f>
        <v>42430</v>
      </c>
      <c r="D179" s="362" t="n">
        <f aca="false">+Fetch!B184</f>
        <v>0.0566583352067744</v>
      </c>
      <c r="E179" s="363" t="n">
        <f aca="true">IF(C179&lt;TODAY(),1,1/(1+D179/2)^(2*(C179-TODAY())/365.25))</f>
        <v>1</v>
      </c>
      <c r="F179" s="63" t="n">
        <f aca="false">+Fetch!C184</f>
        <v>5.02</v>
      </c>
      <c r="G179" s="50" t="n">
        <f aca="false">+Fetch!P184</f>
        <v>0.17</v>
      </c>
      <c r="H179" s="63" t="n">
        <f aca="false">IF(Fetch!F184=0,H177,+Fetch!F184+Fetch!G184)</f>
        <v>-0.065</v>
      </c>
      <c r="I179" s="63" t="n">
        <f aca="false">IF(Fetch!D184=0,I177,+Fetch!D184+Fetch!E184)</f>
        <v>0.55</v>
      </c>
      <c r="J179" s="63" t="n">
        <f aca="false">IF(Fetch!H184=0,J177,+Fetch!H184+Fetch!I184)</f>
        <v>0.82</v>
      </c>
      <c r="K179" s="63" t="n">
        <f aca="false">IF(Fetch!L184=0,K177,+Fetch!L184+Fetch!M184)</f>
        <v>0.805</v>
      </c>
      <c r="L179" s="63" t="n">
        <f aca="false">IF(Fetch!J184=0,L177,+Fetch!J184+Fetch!K184)</f>
        <v>0.235</v>
      </c>
      <c r="M179" s="63" t="n">
        <f aca="false">IF(Fetch!N184=0,M177,+Fetch!N184+Fetch!O184)</f>
        <v>0.115</v>
      </c>
      <c r="N179" s="63" t="n">
        <f aca="false">IF(Fetch!Q184=0,N177,Fetch!Q184)</f>
        <v>0.0025</v>
      </c>
    </row>
    <row r="180" customFormat="false" ht="12.75" hidden="false" customHeight="false" outlineLevel="0" collapsed="false">
      <c r="A180" s="5" t="n">
        <f aca="false">+YEAR(C180)</f>
        <v>2016</v>
      </c>
      <c r="B180" s="364" t="n">
        <v>1</v>
      </c>
      <c r="C180" s="260" t="n">
        <f aca="false">+Fetch!A185</f>
        <v>42461</v>
      </c>
      <c r="D180" s="362" t="n">
        <f aca="false">+Fetch!B185</f>
        <v>0.0567158969442789</v>
      </c>
      <c r="E180" s="363" t="n">
        <f aca="true">IF(C180&lt;TODAY(),1,1/(1+D180/2)^(2*(C180-TODAY())/365.25))</f>
        <v>1</v>
      </c>
      <c r="F180" s="63" t="n">
        <f aca="false">+Fetch!C185</f>
        <v>4.866</v>
      </c>
      <c r="G180" s="50" t="n">
        <f aca="false">+Fetch!P185</f>
        <v>0.17</v>
      </c>
      <c r="H180" s="63" t="n">
        <f aca="false">IF(Fetch!F185=0,H178,+Fetch!F185+Fetch!G185)</f>
        <v>-0.065</v>
      </c>
      <c r="I180" s="63" t="n">
        <f aca="false">IF(Fetch!D185=0,I178,+Fetch!D185+Fetch!E185)</f>
        <v>0.295</v>
      </c>
      <c r="J180" s="63" t="n">
        <f aca="false">IF(Fetch!H185=0,J178,+Fetch!H185+Fetch!I185)</f>
        <v>0.4</v>
      </c>
      <c r="K180" s="63" t="n">
        <f aca="false">IF(Fetch!L185=0,K178,+Fetch!L185+Fetch!M185)</f>
        <v>0.485</v>
      </c>
      <c r="L180" s="63" t="n">
        <f aca="false">IF(Fetch!J185=0,L178,+Fetch!J185+Fetch!K185)</f>
        <v>0.1875</v>
      </c>
      <c r="M180" s="63" t="n">
        <f aca="false">IF(Fetch!N185=0,M178,+Fetch!N185+Fetch!O185)</f>
        <v>0.55</v>
      </c>
      <c r="N180" s="63" t="n">
        <f aca="false">IF(Fetch!Q185=0,N178,Fetch!Q185)</f>
        <v>0.0025</v>
      </c>
    </row>
    <row r="181" customFormat="false" ht="12.75" hidden="false" customHeight="false" outlineLevel="0" collapsed="false">
      <c r="A181" s="5" t="n">
        <f aca="false">+YEAR(C181)</f>
        <v>2016</v>
      </c>
      <c r="B181" s="364" t="n">
        <v>1</v>
      </c>
      <c r="C181" s="260" t="n">
        <f aca="false">+Fetch!A186</f>
        <v>42491</v>
      </c>
      <c r="D181" s="362" t="n">
        <f aca="false">+Fetch!B186</f>
        <v>0.0567716018525908</v>
      </c>
      <c r="E181" s="363" t="n">
        <f aca="true">IF(C181&lt;TODAY(),1,1/(1+D181/2)^(2*(C181-TODAY())/365.25))</f>
        <v>1</v>
      </c>
      <c r="F181" s="63" t="n">
        <f aca="false">+Fetch!C186</f>
        <v>4.871</v>
      </c>
      <c r="G181" s="50" t="n">
        <f aca="false">+Fetch!P186</f>
        <v>0.17</v>
      </c>
      <c r="H181" s="63" t="n">
        <f aca="false">IF(Fetch!F186=0,H179,+Fetch!F186+Fetch!G186)</f>
        <v>-0.065</v>
      </c>
      <c r="I181" s="63" t="n">
        <f aca="false">IF(Fetch!D186=0,I179,+Fetch!D186+Fetch!E186)</f>
        <v>0.265</v>
      </c>
      <c r="J181" s="63" t="n">
        <f aca="false">IF(Fetch!H186=0,J179,+Fetch!H186+Fetch!I186)</f>
        <v>0.35</v>
      </c>
      <c r="K181" s="63" t="n">
        <f aca="false">IF(Fetch!L186=0,K179,+Fetch!L186+Fetch!M186)</f>
        <v>0.435</v>
      </c>
      <c r="L181" s="63" t="n">
        <f aca="false">IF(Fetch!J186=0,L179,+Fetch!J186+Fetch!K186)</f>
        <v>0.175</v>
      </c>
      <c r="M181" s="63" t="n">
        <f aca="false">IF(Fetch!N186=0,M179,+Fetch!N186+Fetch!O186)</f>
        <v>0.7</v>
      </c>
      <c r="N181" s="63" t="n">
        <f aca="false">IF(Fetch!Q186=0,N179,Fetch!Q186)</f>
        <v>0.0025</v>
      </c>
    </row>
    <row r="182" customFormat="false" ht="12.75" hidden="false" customHeight="false" outlineLevel="0" collapsed="false">
      <c r="A182" s="5" t="n">
        <f aca="false">+YEAR(C182)</f>
        <v>2016</v>
      </c>
      <c r="B182" s="364" t="n">
        <v>1</v>
      </c>
      <c r="C182" s="260" t="n">
        <f aca="false">+Fetch!A187</f>
        <v>42522</v>
      </c>
      <c r="D182" s="362" t="n">
        <f aca="false">+Fetch!B187</f>
        <v>0.0568291635922651</v>
      </c>
      <c r="E182" s="363" t="n">
        <f aca="true">IF(C182&lt;TODAY(),1,1/(1+D182/2)^(2*(C182-TODAY())/365.25))</f>
        <v>1</v>
      </c>
      <c r="F182" s="63" t="n">
        <f aca="false">+Fetch!C187</f>
        <v>4.909</v>
      </c>
      <c r="G182" s="50" t="n">
        <f aca="false">+Fetch!P187</f>
        <v>0.17</v>
      </c>
      <c r="H182" s="63" t="n">
        <f aca="false">IF(Fetch!F187=0,H180,+Fetch!F187+Fetch!G187)</f>
        <v>-0.065</v>
      </c>
      <c r="I182" s="63" t="n">
        <f aca="false">IF(Fetch!D187=0,I180,+Fetch!D187+Fetch!E187)</f>
        <v>0.315</v>
      </c>
      <c r="J182" s="63" t="n">
        <f aca="false">IF(Fetch!H187=0,J180,+Fetch!H187+Fetch!I187)</f>
        <v>0.405</v>
      </c>
      <c r="K182" s="63" t="n">
        <f aca="false">IF(Fetch!L187=0,K180,+Fetch!L187+Fetch!M187)</f>
        <v>0.445</v>
      </c>
      <c r="L182" s="63" t="n">
        <f aca="false">IF(Fetch!J187=0,L180,+Fetch!J187+Fetch!K187)</f>
        <v>0.1825</v>
      </c>
      <c r="M182" s="63" t="n">
        <f aca="false">IF(Fetch!N187=0,M180,+Fetch!N187+Fetch!O187)</f>
        <v>0.8</v>
      </c>
      <c r="N182" s="63" t="n">
        <f aca="false">IF(Fetch!Q187=0,N180,Fetch!Q187)</f>
        <v>0.0025</v>
      </c>
    </row>
    <row r="183" customFormat="false" ht="12.75" hidden="false" customHeight="false" outlineLevel="0" collapsed="false">
      <c r="A183" s="5" t="n">
        <f aca="false">+YEAR(C183)</f>
        <v>2016</v>
      </c>
      <c r="B183" s="364" t="n">
        <v>1</v>
      </c>
      <c r="C183" s="260" t="n">
        <f aca="false">+Fetch!A188</f>
        <v>42552</v>
      </c>
      <c r="D183" s="362" t="n">
        <f aca="false">+Fetch!B188</f>
        <v>0.056884868502677</v>
      </c>
      <c r="E183" s="363" t="n">
        <f aca="true">IF(C183&lt;TODAY(),1,1/(1+D183/2)^(2*(C183-TODAY())/365.25))</f>
        <v>1</v>
      </c>
      <c r="F183" s="63" t="n">
        <f aca="false">+Fetch!C188</f>
        <v>4.954</v>
      </c>
      <c r="G183" s="50" t="n">
        <f aca="false">+Fetch!P188</f>
        <v>0.17</v>
      </c>
      <c r="H183" s="63" t="n">
        <f aca="false">IF(Fetch!F188=0,H181,+Fetch!F188+Fetch!G188)</f>
        <v>-0.065</v>
      </c>
      <c r="I183" s="63" t="n">
        <f aca="false">IF(Fetch!D188=0,I181,+Fetch!D188+Fetch!E188)</f>
        <v>0.39</v>
      </c>
      <c r="J183" s="63" t="n">
        <f aca="false">IF(Fetch!H188=0,J181,+Fetch!H188+Fetch!I188)</f>
        <v>0.445</v>
      </c>
      <c r="K183" s="63" t="n">
        <f aca="false">IF(Fetch!L188=0,K181,+Fetch!L188+Fetch!M188)</f>
        <v>0.4675</v>
      </c>
      <c r="L183" s="63" t="n">
        <f aca="false">IF(Fetch!J188=0,L181,+Fetch!J188+Fetch!K188)</f>
        <v>0.1875</v>
      </c>
      <c r="M183" s="63" t="n">
        <f aca="false">IF(Fetch!N188=0,M181,+Fetch!N188+Fetch!O188)</f>
        <v>1</v>
      </c>
      <c r="N183" s="63" t="n">
        <f aca="false">IF(Fetch!Q188=0,N181,Fetch!Q188)</f>
        <v>0.0025</v>
      </c>
    </row>
    <row r="184" customFormat="false" ht="12.75" hidden="false" customHeight="false" outlineLevel="0" collapsed="false">
      <c r="A184" s="5" t="n">
        <f aca="false">+YEAR(C184)</f>
        <v>2016</v>
      </c>
      <c r="B184" s="364" t="n">
        <v>1</v>
      </c>
      <c r="C184" s="260" t="n">
        <f aca="false">+Fetch!A189</f>
        <v>42583</v>
      </c>
      <c r="D184" s="362" t="n">
        <f aca="false">+Fetch!B189</f>
        <v>0.0569424302445203</v>
      </c>
      <c r="E184" s="363" t="n">
        <f aca="true">IF(C184&lt;TODAY(),1,1/(1+D184/2)^(2*(C184-TODAY())/365.25))</f>
        <v>1</v>
      </c>
      <c r="F184" s="63" t="n">
        <f aca="false">+Fetch!C189</f>
        <v>4.992</v>
      </c>
      <c r="G184" s="50" t="n">
        <f aca="false">+Fetch!P189</f>
        <v>0.17</v>
      </c>
      <c r="H184" s="63" t="n">
        <f aca="false">IF(Fetch!F189=0,H182,+Fetch!F189+Fetch!G189)</f>
        <v>-0.065</v>
      </c>
      <c r="I184" s="63" t="n">
        <f aca="false">IF(Fetch!D189=0,I182,+Fetch!D189+Fetch!E189)</f>
        <v>0.39</v>
      </c>
      <c r="J184" s="63" t="n">
        <f aca="false">IF(Fetch!H189=0,J182,+Fetch!H189+Fetch!I189)</f>
        <v>0.42</v>
      </c>
      <c r="K184" s="63" t="n">
        <f aca="false">IF(Fetch!L189=0,K182,+Fetch!L189+Fetch!M189)</f>
        <v>0.47</v>
      </c>
      <c r="L184" s="63" t="n">
        <f aca="false">IF(Fetch!J189=0,L182,+Fetch!J189+Fetch!K189)</f>
        <v>0.1875</v>
      </c>
      <c r="M184" s="63" t="n">
        <f aca="false">IF(Fetch!N189=0,M182,+Fetch!N189+Fetch!O189)</f>
        <v>1</v>
      </c>
      <c r="N184" s="63" t="n">
        <f aca="false">IF(Fetch!Q189=0,N182,Fetch!Q189)</f>
        <v>0.0025</v>
      </c>
    </row>
    <row r="185" customFormat="false" ht="12.75" hidden="false" customHeight="false" outlineLevel="0" collapsed="false">
      <c r="A185" s="5" t="n">
        <f aca="false">+YEAR(C185)</f>
        <v>2016</v>
      </c>
      <c r="B185" s="364" t="n">
        <v>1</v>
      </c>
      <c r="C185" s="260" t="n">
        <f aca="false">+Fetch!A190</f>
        <v>42614</v>
      </c>
      <c r="D185" s="362" t="n">
        <f aca="false">+Fetch!B190</f>
        <v>0.0569999919874671</v>
      </c>
      <c r="E185" s="363" t="n">
        <f aca="true">IF(C185&lt;TODAY(),1,1/(1+D185/2)^(2*(C185-TODAY())/365.25))</f>
        <v>1</v>
      </c>
      <c r="F185" s="63" t="n">
        <f aca="false">+Fetch!C190</f>
        <v>4.986</v>
      </c>
      <c r="G185" s="50" t="n">
        <f aca="false">+Fetch!P190</f>
        <v>0.17</v>
      </c>
      <c r="H185" s="63" t="n">
        <f aca="false">IF(Fetch!F190=0,H183,+Fetch!F190+Fetch!G190)</f>
        <v>-0.065</v>
      </c>
      <c r="I185" s="63" t="n">
        <f aca="false">IF(Fetch!D190=0,I183,+Fetch!D190+Fetch!E190)</f>
        <v>0.32</v>
      </c>
      <c r="J185" s="63" t="n">
        <f aca="false">IF(Fetch!H190=0,J183,+Fetch!H190+Fetch!I190)</f>
        <v>0.37</v>
      </c>
      <c r="K185" s="63" t="n">
        <f aca="false">IF(Fetch!L190=0,K183,+Fetch!L190+Fetch!M190)</f>
        <v>0.4475</v>
      </c>
      <c r="L185" s="63" t="n">
        <f aca="false">IF(Fetch!J190=0,L183,+Fetch!J190+Fetch!K190)</f>
        <v>0.1775</v>
      </c>
      <c r="M185" s="63" t="n">
        <f aca="false">IF(Fetch!N190=0,M183,+Fetch!N190+Fetch!O190)</f>
        <v>0.6</v>
      </c>
      <c r="N185" s="63" t="n">
        <f aca="false">IF(Fetch!Q190=0,N183,Fetch!Q190)</f>
        <v>0.0025</v>
      </c>
    </row>
    <row r="186" customFormat="false" ht="12.75" hidden="false" customHeight="false" outlineLevel="0" collapsed="false">
      <c r="A186" s="5" t="n">
        <f aca="false">+YEAR(C186)</f>
        <v>2016</v>
      </c>
      <c r="B186" s="364" t="n">
        <v>1</v>
      </c>
      <c r="C186" s="260" t="n">
        <f aca="false">+Fetch!A191</f>
        <v>42644</v>
      </c>
      <c r="D186" s="362" t="n">
        <f aca="false">+Fetch!B191</f>
        <v>0.057055696901045</v>
      </c>
      <c r="E186" s="363" t="n">
        <f aca="true">IF(C186&lt;TODAY(),1,1/(1+D186/2)^(2*(C186-TODAY())/365.25))</f>
        <v>1</v>
      </c>
      <c r="F186" s="63" t="n">
        <f aca="false">+Fetch!C191</f>
        <v>4.986</v>
      </c>
      <c r="G186" s="50" t="n">
        <f aca="false">+Fetch!P191</f>
        <v>0.17</v>
      </c>
      <c r="H186" s="63" t="n">
        <f aca="false">IF(Fetch!F191=0,H184,+Fetch!F191+Fetch!G191)</f>
        <v>-0.065</v>
      </c>
      <c r="I186" s="63" t="n">
        <f aca="false">IF(Fetch!D191=0,I184,+Fetch!D191+Fetch!E191)</f>
        <v>0.315</v>
      </c>
      <c r="J186" s="63" t="n">
        <f aca="false">IF(Fetch!H191=0,J184,+Fetch!H191+Fetch!I191)</f>
        <v>0.41</v>
      </c>
      <c r="K186" s="63" t="n">
        <f aca="false">IF(Fetch!L191=0,K184,+Fetch!L191+Fetch!M191)</f>
        <v>0.45</v>
      </c>
      <c r="L186" s="63" t="n">
        <f aca="false">IF(Fetch!J191=0,L184,+Fetch!J191+Fetch!K191)</f>
        <v>0.185</v>
      </c>
      <c r="M186" s="63" t="n">
        <f aca="false">IF(Fetch!N191=0,M184,+Fetch!N191+Fetch!O191)</f>
        <v>0.3</v>
      </c>
      <c r="N186" s="63" t="n">
        <f aca="false">IF(Fetch!Q191=0,N184,Fetch!Q191)</f>
        <v>0.0025</v>
      </c>
    </row>
    <row r="187" customFormat="false" ht="12.75" hidden="false" customHeight="false" outlineLevel="0" collapsed="false">
      <c r="A187" s="5" t="n">
        <f aca="false">+YEAR(C187)</f>
        <v>2016</v>
      </c>
      <c r="B187" s="364" t="n">
        <v>1</v>
      </c>
      <c r="C187" s="260" t="n">
        <f aca="false">+Fetch!A192</f>
        <v>42675</v>
      </c>
      <c r="D187" s="362" t="n">
        <f aca="false">+Fetch!B192</f>
        <v>0.0571132586461607</v>
      </c>
      <c r="E187" s="363" t="n">
        <f aca="true">IF(C187&lt;TODAY(),1,1/(1+D187/2)^(2*(C187-TODAY())/365.25))</f>
        <v>1</v>
      </c>
      <c r="F187" s="63" t="n">
        <f aca="false">+Fetch!C192</f>
        <v>5.135</v>
      </c>
      <c r="G187" s="50" t="n">
        <f aca="false">+Fetch!P192</f>
        <v>0.17</v>
      </c>
      <c r="H187" s="63" t="n">
        <f aca="false">IF(Fetch!F192=0,H185,+Fetch!F192+Fetch!G192)</f>
        <v>-0.065</v>
      </c>
      <c r="I187" s="63" t="n">
        <f aca="false">IF(Fetch!D192=0,I185,+Fetch!D192+Fetch!E192)</f>
        <v>0.56</v>
      </c>
      <c r="J187" s="63" t="n">
        <f aca="false">IF(Fetch!H192=0,J185,+Fetch!H192+Fetch!I192)</f>
        <v>0.785</v>
      </c>
      <c r="K187" s="63" t="n">
        <f aca="false">IF(Fetch!L192=0,K185,+Fetch!L192+Fetch!M192)</f>
        <v>0.695</v>
      </c>
      <c r="L187" s="63" t="n">
        <f aca="false">IF(Fetch!J192=0,L185,+Fetch!J192+Fetch!K192)</f>
        <v>0.235</v>
      </c>
      <c r="M187" s="63" t="n">
        <f aca="false">IF(Fetch!N192=0,M185,+Fetch!N192+Fetch!O192)</f>
        <v>0.23</v>
      </c>
      <c r="N187" s="63" t="n">
        <f aca="false">IF(Fetch!Q192=0,N185,Fetch!Q192)</f>
        <v>0.0025</v>
      </c>
    </row>
    <row r="188" customFormat="false" ht="12.75" hidden="false" customHeight="false" outlineLevel="0" collapsed="false">
      <c r="A188" s="5" t="n">
        <f aca="false">+YEAR(C188)</f>
        <v>2016</v>
      </c>
      <c r="B188" s="364" t="n">
        <v>1</v>
      </c>
      <c r="C188" s="260" t="n">
        <f aca="false">+Fetch!A193</f>
        <v>42705</v>
      </c>
      <c r="D188" s="362" t="n">
        <f aca="false">+Fetch!B193</f>
        <v>0.0571689635618386</v>
      </c>
      <c r="E188" s="363" t="n">
        <f aca="true">IF(C188&lt;TODAY(),1,1/(1+D188/2)^(2*(C188-TODAY())/365.25))</f>
        <v>1</v>
      </c>
      <c r="F188" s="63" t="n">
        <f aca="false">+Fetch!C193</f>
        <v>5.287</v>
      </c>
      <c r="G188" s="50" t="n">
        <f aca="false">+Fetch!P193</f>
        <v>0.17</v>
      </c>
      <c r="H188" s="63" t="n">
        <f aca="false">IF(Fetch!F193=0,H186,+Fetch!F193+Fetch!G193)</f>
        <v>-0.065</v>
      </c>
      <c r="I188" s="63" t="n">
        <f aca="false">IF(Fetch!D193=0,I186,+Fetch!D193+Fetch!E193)</f>
        <v>0.85</v>
      </c>
      <c r="J188" s="63" t="n">
        <f aca="false">IF(Fetch!H193=0,J186,+Fetch!H193+Fetch!I193)</f>
        <v>1.23</v>
      </c>
      <c r="K188" s="63" t="n">
        <f aca="false">IF(Fetch!L193=0,K186,+Fetch!L193+Fetch!M193)</f>
        <v>1.2</v>
      </c>
      <c r="L188" s="63" t="n">
        <f aca="false">IF(Fetch!J193=0,L186,+Fetch!J193+Fetch!K193)</f>
        <v>0.255</v>
      </c>
      <c r="M188" s="63" t="n">
        <f aca="false">IF(Fetch!N193=0,M186,+Fetch!N193+Fetch!O193)</f>
        <v>0.26</v>
      </c>
      <c r="N188" s="63" t="n">
        <f aca="false">IF(Fetch!Q193=0,N186,Fetch!Q193)</f>
        <v>0.0025</v>
      </c>
    </row>
    <row r="189" customFormat="false" ht="12.75" hidden="false" customHeight="false" outlineLevel="0" collapsed="false">
      <c r="A189" s="5" t="n">
        <f aca="false">+YEAR(C189)</f>
        <v>2017</v>
      </c>
      <c r="B189" s="364" t="n">
        <v>1</v>
      </c>
      <c r="C189" s="260" t="n">
        <f aca="false">+Fetch!A194</f>
        <v>42736</v>
      </c>
      <c r="D189" s="362" t="n">
        <f aca="false">+Fetch!B194</f>
        <v>0.0572265253091233</v>
      </c>
      <c r="E189" s="363" t="n">
        <f aca="true">IF(C189&lt;TODAY(),1,1/(1+D189/2)^(2*(C189-TODAY())/365.25))</f>
        <v>1</v>
      </c>
      <c r="F189" s="63" t="n">
        <f aca="false">+Fetch!C194</f>
        <v>5.3645</v>
      </c>
      <c r="G189" s="50" t="n">
        <f aca="false">+Fetch!P194</f>
        <v>0.17</v>
      </c>
      <c r="H189" s="63" t="n">
        <f aca="false">IF(Fetch!F194=0,H187,+Fetch!F194+Fetch!G194)</f>
        <v>-0.065</v>
      </c>
      <c r="I189" s="63" t="n">
        <f aca="false">IF(Fetch!D194=0,I187,+Fetch!D194+Fetch!E194)</f>
        <v>1.35</v>
      </c>
      <c r="J189" s="63" t="n">
        <f aca="false">IF(Fetch!H194=0,J187,+Fetch!H194+Fetch!I194)</f>
        <v>2.05</v>
      </c>
      <c r="K189" s="63" t="n">
        <f aca="false">IF(Fetch!L194=0,K187,+Fetch!L194+Fetch!M194)</f>
        <v>1.535</v>
      </c>
      <c r="L189" s="63" t="n">
        <f aca="false">IF(Fetch!J194=0,L187,+Fetch!J194+Fetch!K194)</f>
        <v>0.275</v>
      </c>
      <c r="M189" s="63" t="n">
        <f aca="false">IF(Fetch!N194=0,M187,+Fetch!N194+Fetch!O194)</f>
        <v>0.085</v>
      </c>
      <c r="N189" s="63" t="n">
        <f aca="false">IF(Fetch!Q194=0,N187,Fetch!Q194)</f>
        <v>0.0025</v>
      </c>
    </row>
    <row r="190" customFormat="false" ht="12.75" hidden="false" customHeight="false" outlineLevel="0" collapsed="false">
      <c r="A190" s="5" t="n">
        <f aca="false">+YEAR(C190)</f>
        <v>2017</v>
      </c>
      <c r="B190" s="364" t="n">
        <v>1</v>
      </c>
      <c r="C190" s="260" t="n">
        <f aca="false">+Fetch!A195</f>
        <v>42767</v>
      </c>
      <c r="D190" s="362" t="n">
        <f aca="false">+Fetch!B195</f>
        <v>0.0572840870575111</v>
      </c>
      <c r="E190" s="363" t="n">
        <f aca="true">IF(C190&lt;TODAY(),1,1/(1+D190/2)^(2*(C190-TODAY())/365.25))</f>
        <v>1</v>
      </c>
      <c r="F190" s="63" t="n">
        <f aca="false">+Fetch!C195</f>
        <v>5.2765</v>
      </c>
      <c r="G190" s="50" t="n">
        <f aca="false">+Fetch!P195</f>
        <v>0.17</v>
      </c>
      <c r="H190" s="63" t="n">
        <f aca="false">IF(Fetch!F195=0,H188,+Fetch!F195+Fetch!G195)</f>
        <v>-0.065</v>
      </c>
      <c r="I190" s="63" t="n">
        <f aca="false">IF(Fetch!D195=0,I188,+Fetch!D195+Fetch!E195)</f>
        <v>1.32</v>
      </c>
      <c r="J190" s="63" t="n">
        <f aca="false">IF(Fetch!H195=0,J188,+Fetch!H195+Fetch!I195)</f>
        <v>2.05</v>
      </c>
      <c r="K190" s="63" t="n">
        <f aca="false">IF(Fetch!L195=0,K188,+Fetch!L195+Fetch!M195)</f>
        <v>1.535</v>
      </c>
      <c r="L190" s="63" t="n">
        <f aca="false">IF(Fetch!J195=0,L188,+Fetch!J195+Fetch!K195)</f>
        <v>0.275</v>
      </c>
      <c r="M190" s="63" t="n">
        <f aca="false">IF(Fetch!N195=0,M188,+Fetch!N195+Fetch!O195)</f>
        <v>0.075</v>
      </c>
      <c r="N190" s="63" t="n">
        <f aca="false">IF(Fetch!Q195=0,N188,Fetch!Q195)</f>
        <v>0.0025</v>
      </c>
    </row>
    <row r="191" customFormat="false" ht="12.75" hidden="false" customHeight="false" outlineLevel="0" collapsed="false">
      <c r="A191" s="5" t="n">
        <f aca="false">+YEAR(C191)</f>
        <v>2017</v>
      </c>
      <c r="B191" s="364" t="n">
        <v>1</v>
      </c>
      <c r="C191" s="260" t="n">
        <f aca="false">+Fetch!A196</f>
        <v>42795</v>
      </c>
      <c r="D191" s="362" t="n">
        <f aca="false">+Fetch!B196</f>
        <v>0.0573360783150663</v>
      </c>
      <c r="E191" s="363" t="n">
        <f aca="true">IF(C191&lt;TODAY(),1,1/(1+D191/2)^(2*(C191-TODAY())/365.25))</f>
        <v>1</v>
      </c>
      <c r="F191" s="63" t="n">
        <f aca="false">+Fetch!C196</f>
        <v>5.1375</v>
      </c>
      <c r="G191" s="50" t="n">
        <f aca="false">+Fetch!P196</f>
        <v>0.17</v>
      </c>
      <c r="H191" s="63" t="n">
        <f aca="false">IF(Fetch!F196=0,H189,+Fetch!F196+Fetch!G196)</f>
        <v>-0.065</v>
      </c>
      <c r="I191" s="63" t="n">
        <f aca="false">IF(Fetch!D196=0,I189,+Fetch!D196+Fetch!E196)</f>
        <v>0.55</v>
      </c>
      <c r="J191" s="63" t="n">
        <f aca="false">IF(Fetch!H196=0,J189,+Fetch!H196+Fetch!I196)</f>
        <v>0.82</v>
      </c>
      <c r="K191" s="63" t="n">
        <f aca="false">IF(Fetch!L196=0,K189,+Fetch!L196+Fetch!M196)</f>
        <v>0.805</v>
      </c>
      <c r="L191" s="63" t="n">
        <f aca="false">IF(Fetch!J196=0,L189,+Fetch!J196+Fetch!K196)</f>
        <v>0.235</v>
      </c>
      <c r="M191" s="63" t="n">
        <f aca="false">IF(Fetch!N196=0,M189,+Fetch!N196+Fetch!O196)</f>
        <v>0.115</v>
      </c>
      <c r="N191" s="63" t="n">
        <f aca="false">IF(Fetch!Q196=0,N189,Fetch!Q196)</f>
        <v>0.0025</v>
      </c>
    </row>
    <row r="192" customFormat="false" ht="12.75" hidden="false" customHeight="false" outlineLevel="0" collapsed="false">
      <c r="A192" s="5" t="n">
        <f aca="false">+YEAR(C192)</f>
        <v>2017</v>
      </c>
      <c r="B192" s="364" t="n">
        <v>1</v>
      </c>
      <c r="C192" s="260" t="n">
        <f aca="false">+Fetch!A197</f>
        <v>42826</v>
      </c>
      <c r="D192" s="362" t="n">
        <f aca="false">+Fetch!B197</f>
        <v>0.0573936400655515</v>
      </c>
      <c r="E192" s="363" t="n">
        <f aca="true">IF(C192&lt;TODAY(),1,1/(1+D192/2)^(2*(C192-TODAY())/365.25))</f>
        <v>1</v>
      </c>
      <c r="F192" s="63" t="n">
        <f aca="false">+Fetch!C197</f>
        <v>4.9835</v>
      </c>
      <c r="G192" s="50" t="n">
        <f aca="false">+Fetch!P197</f>
        <v>0.17</v>
      </c>
      <c r="H192" s="63" t="n">
        <f aca="false">IF(Fetch!F197=0,H190,+Fetch!F197+Fetch!G197)</f>
        <v>-0.065</v>
      </c>
      <c r="I192" s="63" t="n">
        <f aca="false">IF(Fetch!D197=0,I190,+Fetch!D197+Fetch!E197)</f>
        <v>0.295</v>
      </c>
      <c r="J192" s="63" t="n">
        <f aca="false">IF(Fetch!H197=0,J190,+Fetch!H197+Fetch!I197)</f>
        <v>0.4</v>
      </c>
      <c r="K192" s="63" t="n">
        <f aca="false">IF(Fetch!L197=0,K190,+Fetch!L197+Fetch!M197)</f>
        <v>0.485</v>
      </c>
      <c r="L192" s="63" t="n">
        <f aca="false">IF(Fetch!J197=0,L190,+Fetch!J197+Fetch!K197)</f>
        <v>0.1875</v>
      </c>
      <c r="M192" s="63" t="n">
        <f aca="false">IF(Fetch!N197=0,M190,+Fetch!N197+Fetch!O197)</f>
        <v>0.55</v>
      </c>
      <c r="N192" s="63" t="n">
        <f aca="false">IF(Fetch!Q197=0,N190,Fetch!Q197)</f>
        <v>0.0025</v>
      </c>
    </row>
    <row r="193" customFormat="false" ht="12.75" hidden="false" customHeight="false" outlineLevel="0" collapsed="false">
      <c r="A193" s="5" t="n">
        <f aca="false">+YEAR(C193)</f>
        <v>2017</v>
      </c>
      <c r="B193" s="364" t="n">
        <v>1</v>
      </c>
      <c r="C193" s="260" t="n">
        <f aca="false">+Fetch!A198</f>
        <v>42856</v>
      </c>
      <c r="D193" s="362" t="n">
        <f aca="false">+Fetch!B198</f>
        <v>0.0574493449864257</v>
      </c>
      <c r="E193" s="363" t="n">
        <f aca="true">IF(C193&lt;TODAY(),1,1/(1+D193/2)^(2*(C193-TODAY())/365.25))</f>
        <v>1</v>
      </c>
      <c r="F193" s="63" t="n">
        <f aca="false">+Fetch!C198</f>
        <v>4.9885</v>
      </c>
      <c r="G193" s="50" t="n">
        <f aca="false">+Fetch!P198</f>
        <v>0.17</v>
      </c>
      <c r="H193" s="63" t="n">
        <f aca="false">IF(Fetch!F198=0,H191,+Fetch!F198+Fetch!G198)</f>
        <v>-0.065</v>
      </c>
      <c r="I193" s="63" t="n">
        <f aca="false">IF(Fetch!D198=0,I191,+Fetch!D198+Fetch!E198)</f>
        <v>0.265</v>
      </c>
      <c r="J193" s="63" t="n">
        <f aca="false">IF(Fetch!H198=0,J191,+Fetch!H198+Fetch!I198)</f>
        <v>0.35</v>
      </c>
      <c r="K193" s="63" t="n">
        <f aca="false">IF(Fetch!L198=0,K191,+Fetch!L198+Fetch!M198)</f>
        <v>0.435</v>
      </c>
      <c r="L193" s="63" t="n">
        <f aca="false">IF(Fetch!J198=0,L191,+Fetch!J198+Fetch!K198)</f>
        <v>0.175</v>
      </c>
      <c r="M193" s="63" t="n">
        <f aca="false">IF(Fetch!N198=0,M191,+Fetch!N198+Fetch!O198)</f>
        <v>0.7</v>
      </c>
      <c r="N193" s="63" t="n">
        <f aca="false">IF(Fetch!Q198=0,N191,Fetch!Q198)</f>
        <v>0.0025</v>
      </c>
    </row>
    <row r="194" customFormat="false" ht="12.75" hidden="false" customHeight="false" outlineLevel="0" collapsed="false">
      <c r="A194" s="5" t="n">
        <f aca="false">+YEAR(C194)</f>
        <v>2017</v>
      </c>
      <c r="B194" s="364" t="n">
        <v>1</v>
      </c>
      <c r="C194" s="260" t="n">
        <f aca="false">+Fetch!A199</f>
        <v>42887</v>
      </c>
      <c r="D194" s="362" t="n">
        <f aca="false">+Fetch!B199</f>
        <v>0.0575069067390803</v>
      </c>
      <c r="E194" s="363" t="n">
        <f aca="true">IF(C194&lt;TODAY(),1,1/(1+D194/2)^(2*(C194-TODAY())/365.25))</f>
        <v>1</v>
      </c>
      <c r="F194" s="63" t="n">
        <f aca="false">+Fetch!C199</f>
        <v>5.0265</v>
      </c>
      <c r="G194" s="50" t="n">
        <f aca="false">+Fetch!P199</f>
        <v>0.17</v>
      </c>
      <c r="H194" s="63" t="n">
        <f aca="false">IF(Fetch!F199=0,H192,+Fetch!F199+Fetch!G199)</f>
        <v>-0.065</v>
      </c>
      <c r="I194" s="63" t="n">
        <f aca="false">IF(Fetch!D199=0,I192,+Fetch!D199+Fetch!E199)</f>
        <v>0.315</v>
      </c>
      <c r="J194" s="63" t="n">
        <f aca="false">IF(Fetch!H199=0,J192,+Fetch!H199+Fetch!I199)</f>
        <v>0.405</v>
      </c>
      <c r="K194" s="63" t="n">
        <f aca="false">IF(Fetch!L199=0,K192,+Fetch!L199+Fetch!M199)</f>
        <v>0.445</v>
      </c>
      <c r="L194" s="63" t="n">
        <f aca="false">IF(Fetch!J199=0,L192,+Fetch!J199+Fetch!K199)</f>
        <v>0.1825</v>
      </c>
      <c r="M194" s="63" t="n">
        <f aca="false">IF(Fetch!N199=0,M192,+Fetch!N199+Fetch!O199)</f>
        <v>0.8</v>
      </c>
      <c r="N194" s="63" t="n">
        <f aca="false">IF(Fetch!Q199=0,N192,Fetch!Q199)</f>
        <v>0.0025</v>
      </c>
    </row>
    <row r="195" customFormat="false" ht="12.75" hidden="false" customHeight="false" outlineLevel="0" collapsed="false">
      <c r="A195" s="5" t="n">
        <f aca="false">+YEAR(C195)</f>
        <v>2017</v>
      </c>
      <c r="B195" s="364" t="n">
        <v>1</v>
      </c>
      <c r="C195" s="260" t="n">
        <f aca="false">+Fetch!A200</f>
        <v>42917</v>
      </c>
      <c r="D195" s="362" t="n">
        <f aca="false">+Fetch!B200</f>
        <v>0.0575626116620529</v>
      </c>
      <c r="E195" s="363" t="n">
        <f aca="true">IF(C195&lt;TODAY(),1,1/(1+D195/2)^(2*(C195-TODAY())/365.25))</f>
        <v>1</v>
      </c>
      <c r="F195" s="63" t="n">
        <f aca="false">+Fetch!C200</f>
        <v>5.0715</v>
      </c>
      <c r="G195" s="50" t="n">
        <f aca="false">+Fetch!P200</f>
        <v>0.17</v>
      </c>
      <c r="H195" s="63" t="n">
        <f aca="false">IF(Fetch!F200=0,H193,+Fetch!F200+Fetch!G200)</f>
        <v>-0.065</v>
      </c>
      <c r="I195" s="63" t="n">
        <f aca="false">IF(Fetch!D200=0,I193,+Fetch!D200+Fetch!E200)</f>
        <v>0.39</v>
      </c>
      <c r="J195" s="63" t="n">
        <f aca="false">IF(Fetch!H200=0,J193,+Fetch!H200+Fetch!I200)</f>
        <v>0.445</v>
      </c>
      <c r="K195" s="63" t="n">
        <f aca="false">IF(Fetch!L200=0,K193,+Fetch!L200+Fetch!M200)</f>
        <v>0.4675</v>
      </c>
      <c r="L195" s="63" t="n">
        <f aca="false">IF(Fetch!J200=0,L193,+Fetch!J200+Fetch!K200)</f>
        <v>0.1875</v>
      </c>
      <c r="M195" s="63" t="n">
        <f aca="false">IF(Fetch!N200=0,M193,+Fetch!N200+Fetch!O200)</f>
        <v>1</v>
      </c>
      <c r="N195" s="63" t="n">
        <f aca="false">IF(Fetch!Q200=0,N193,Fetch!Q200)</f>
        <v>0.0025</v>
      </c>
    </row>
    <row r="196" customFormat="false" ht="12.75" hidden="false" customHeight="false" outlineLevel="0" collapsed="false">
      <c r="A196" s="5" t="n">
        <f aca="false">+YEAR(C196)</f>
        <v>2017</v>
      </c>
      <c r="B196" s="364" t="n">
        <v>1</v>
      </c>
      <c r="C196" s="260" t="n">
        <f aca="false">+Fetch!A201</f>
        <v>42948</v>
      </c>
      <c r="D196" s="362" t="n">
        <f aca="false">+Fetch!B201</f>
        <v>0.0576201734168764</v>
      </c>
      <c r="E196" s="363" t="n">
        <f aca="true">IF(C196&lt;TODAY(),1,1/(1+D196/2)^(2*(C196-TODAY())/365.25))</f>
        <v>1</v>
      </c>
      <c r="F196" s="63" t="n">
        <f aca="false">+Fetch!C201</f>
        <v>5.1095</v>
      </c>
      <c r="G196" s="50" t="n">
        <f aca="false">+Fetch!P201</f>
        <v>0.17</v>
      </c>
      <c r="H196" s="63" t="n">
        <f aca="false">IF(Fetch!F201=0,H194,+Fetch!F201+Fetch!G201)</f>
        <v>-0.065</v>
      </c>
      <c r="I196" s="63" t="n">
        <f aca="false">IF(Fetch!D201=0,I194,+Fetch!D201+Fetch!E201)</f>
        <v>0.39</v>
      </c>
      <c r="J196" s="63" t="n">
        <f aca="false">IF(Fetch!H201=0,J194,+Fetch!H201+Fetch!I201)</f>
        <v>0.42</v>
      </c>
      <c r="K196" s="63" t="n">
        <f aca="false">IF(Fetch!L201=0,K194,+Fetch!L201+Fetch!M201)</f>
        <v>0.47</v>
      </c>
      <c r="L196" s="63" t="n">
        <f aca="false">IF(Fetch!J201=0,L194,+Fetch!J201+Fetch!K201)</f>
        <v>0.1875</v>
      </c>
      <c r="M196" s="63" t="n">
        <f aca="false">IF(Fetch!N201=0,M194,+Fetch!N201+Fetch!O201)</f>
        <v>1</v>
      </c>
      <c r="N196" s="63" t="n">
        <f aca="false">IF(Fetch!Q201=0,N194,Fetch!Q201)</f>
        <v>0.0025</v>
      </c>
    </row>
    <row r="197" customFormat="false" ht="12.75" hidden="false" customHeight="false" outlineLevel="0" collapsed="false">
      <c r="A197" s="5" t="n">
        <f aca="false">+YEAR(C197)</f>
        <v>2017</v>
      </c>
      <c r="B197" s="364" t="n">
        <v>1</v>
      </c>
      <c r="C197" s="260" t="n">
        <f aca="false">+Fetch!A202</f>
        <v>42979</v>
      </c>
      <c r="D197" s="362" t="n">
        <f aca="false">+Fetch!B202</f>
        <v>0.0576777351728017</v>
      </c>
      <c r="E197" s="363" t="n">
        <f aca="true">IF(C197&lt;TODAY(),1,1/(1+D197/2)^(2*(C197-TODAY())/365.25))</f>
        <v>1</v>
      </c>
      <c r="F197" s="63" t="n">
        <f aca="false">+Fetch!C202</f>
        <v>5.1035</v>
      </c>
      <c r="G197" s="50" t="n">
        <f aca="false">+Fetch!P202</f>
        <v>0.17</v>
      </c>
      <c r="H197" s="63" t="n">
        <f aca="false">IF(Fetch!F202=0,H195,+Fetch!F202+Fetch!G202)</f>
        <v>-0.065</v>
      </c>
      <c r="I197" s="63" t="n">
        <f aca="false">IF(Fetch!D202=0,I195,+Fetch!D202+Fetch!E202)</f>
        <v>0.32</v>
      </c>
      <c r="J197" s="63" t="n">
        <f aca="false">IF(Fetch!H202=0,J195,+Fetch!H202+Fetch!I202)</f>
        <v>0.37</v>
      </c>
      <c r="K197" s="63" t="n">
        <f aca="false">IF(Fetch!L202=0,K195,+Fetch!L202+Fetch!M202)</f>
        <v>0.4475</v>
      </c>
      <c r="L197" s="63" t="n">
        <f aca="false">IF(Fetch!J202=0,L195,+Fetch!J202+Fetch!K202)</f>
        <v>0.1775</v>
      </c>
      <c r="M197" s="63" t="n">
        <f aca="false">IF(Fetch!N202=0,M195,+Fetch!N202+Fetch!O202)</f>
        <v>0.6</v>
      </c>
      <c r="N197" s="63" t="n">
        <f aca="false">IF(Fetch!Q202=0,N195,Fetch!Q202)</f>
        <v>0.0025</v>
      </c>
    </row>
    <row r="198" customFormat="false" ht="12.75" hidden="false" customHeight="false" outlineLevel="0" collapsed="false">
      <c r="A198" s="5" t="n">
        <f aca="false">+YEAR(C198)</f>
        <v>2017</v>
      </c>
      <c r="B198" s="364" t="n">
        <v>1</v>
      </c>
      <c r="C198" s="260" t="n">
        <f aca="false">+Fetch!A203</f>
        <v>43009</v>
      </c>
      <c r="D198" s="362" t="n">
        <f aca="false">+Fetch!B203</f>
        <v>0.0577334400989407</v>
      </c>
      <c r="E198" s="363" t="n">
        <f aca="true">IF(C198&lt;TODAY(),1,1/(1+D198/2)^(2*(C198-TODAY())/365.25))</f>
        <v>1</v>
      </c>
      <c r="F198" s="63" t="n">
        <f aca="false">+Fetch!C203</f>
        <v>5.1035</v>
      </c>
      <c r="G198" s="50" t="n">
        <f aca="false">+Fetch!P203</f>
        <v>0.17</v>
      </c>
      <c r="H198" s="63" t="n">
        <f aca="false">IF(Fetch!F203=0,H196,+Fetch!F203+Fetch!G203)</f>
        <v>-0.065</v>
      </c>
      <c r="I198" s="63" t="n">
        <f aca="false">IF(Fetch!D203=0,I196,+Fetch!D203+Fetch!E203)</f>
        <v>0.315</v>
      </c>
      <c r="J198" s="63" t="n">
        <f aca="false">IF(Fetch!H203=0,J196,+Fetch!H203+Fetch!I203)</f>
        <v>0.41</v>
      </c>
      <c r="K198" s="63" t="n">
        <f aca="false">IF(Fetch!L203=0,K196,+Fetch!L203+Fetch!M203)</f>
        <v>0.45</v>
      </c>
      <c r="L198" s="63" t="n">
        <f aca="false">IF(Fetch!J203=0,L196,+Fetch!J203+Fetch!K203)</f>
        <v>0.185</v>
      </c>
      <c r="M198" s="63" t="n">
        <f aca="false">IF(Fetch!N203=0,M196,+Fetch!N203+Fetch!O203)</f>
        <v>0.3</v>
      </c>
      <c r="N198" s="63" t="n">
        <f aca="false">IF(Fetch!Q203=0,N196,Fetch!Q203)</f>
        <v>0.0025</v>
      </c>
    </row>
    <row r="199" customFormat="false" ht="12.75" hidden="false" customHeight="false" outlineLevel="0" collapsed="false">
      <c r="A199" s="5" t="n">
        <f aca="false">+YEAR(C199)</f>
        <v>2017</v>
      </c>
      <c r="B199" s="364" t="n">
        <v>1</v>
      </c>
      <c r="C199" s="260" t="n">
        <f aca="false">+Fetch!A204</f>
        <v>43040</v>
      </c>
      <c r="D199" s="362" t="n">
        <f aca="false">+Fetch!B204</f>
        <v>0.0577910018570349</v>
      </c>
      <c r="E199" s="363" t="n">
        <f aca="true">IF(C199&lt;TODAY(),1,1/(1+D199/2)^(2*(C199-TODAY())/365.25))</f>
        <v>1</v>
      </c>
      <c r="F199" s="63" t="n">
        <f aca="false">+Fetch!C204</f>
        <v>5.2525</v>
      </c>
      <c r="G199" s="50" t="n">
        <f aca="false">+Fetch!P204</f>
        <v>0.17</v>
      </c>
      <c r="H199" s="63" t="n">
        <f aca="false">IF(Fetch!F204=0,H197,+Fetch!F204+Fetch!G204)</f>
        <v>-0.065</v>
      </c>
      <c r="I199" s="63" t="n">
        <f aca="false">IF(Fetch!D204=0,I197,+Fetch!D204+Fetch!E204)</f>
        <v>0.56</v>
      </c>
      <c r="J199" s="63" t="n">
        <f aca="false">IF(Fetch!H204=0,J197,+Fetch!H204+Fetch!I204)</f>
        <v>0.785</v>
      </c>
      <c r="K199" s="63" t="n">
        <f aca="false">IF(Fetch!L204=0,K197,+Fetch!L204+Fetch!M204)</f>
        <v>0.695</v>
      </c>
      <c r="L199" s="63" t="n">
        <f aca="false">IF(Fetch!J204=0,L197,+Fetch!J204+Fetch!K204)</f>
        <v>0.235</v>
      </c>
      <c r="M199" s="63" t="n">
        <f aca="false">IF(Fetch!N204=0,M197,+Fetch!N204+Fetch!O204)</f>
        <v>0.23</v>
      </c>
      <c r="N199" s="63" t="n">
        <f aca="false">IF(Fetch!Q204=0,N197,Fetch!Q204)</f>
        <v>0.0025</v>
      </c>
    </row>
    <row r="200" customFormat="false" ht="12.75" hidden="false" customHeight="false" outlineLevel="0" collapsed="false">
      <c r="A200" s="5" t="n">
        <f aca="false">+YEAR(C200)</f>
        <v>2017</v>
      </c>
      <c r="B200" s="364" t="n">
        <v>1</v>
      </c>
      <c r="C200" s="260" t="n">
        <f aca="false">+Fetch!A205</f>
        <v>43070</v>
      </c>
      <c r="D200" s="362" t="n">
        <f aca="false">+Fetch!B205</f>
        <v>0.0578467067852717</v>
      </c>
      <c r="E200" s="363" t="n">
        <f aca="true">IF(C200&lt;TODAY(),1,1/(1+D200/2)^(2*(C200-TODAY())/365.25))</f>
        <v>1</v>
      </c>
      <c r="F200" s="63" t="n">
        <f aca="false">+Fetch!C205</f>
        <v>5.4045</v>
      </c>
      <c r="G200" s="50" t="n">
        <f aca="false">+Fetch!P205</f>
        <v>0.17</v>
      </c>
      <c r="H200" s="63" t="n">
        <f aca="false">IF(Fetch!F205=0,H198,+Fetch!F205+Fetch!G205)</f>
        <v>-0.065</v>
      </c>
      <c r="I200" s="63" t="n">
        <f aca="false">IF(Fetch!D205=0,I198,+Fetch!D205+Fetch!E205)</f>
        <v>0.85</v>
      </c>
      <c r="J200" s="63" t="n">
        <f aca="false">IF(Fetch!H205=0,J198,+Fetch!H205+Fetch!I205)</f>
        <v>1.23</v>
      </c>
      <c r="K200" s="63" t="n">
        <f aca="false">IF(Fetch!L205=0,K198,+Fetch!L205+Fetch!M205)</f>
        <v>1.2</v>
      </c>
      <c r="L200" s="63" t="n">
        <f aca="false">IF(Fetch!J205=0,L198,+Fetch!J205+Fetch!K205)</f>
        <v>0.255</v>
      </c>
      <c r="M200" s="63" t="n">
        <f aca="false">IF(Fetch!N205=0,M198,+Fetch!N205+Fetch!O205)</f>
        <v>0.26</v>
      </c>
      <c r="N200" s="63" t="n">
        <f aca="false">IF(Fetch!Q205=0,N198,Fetch!Q205)</f>
        <v>0.0025</v>
      </c>
    </row>
    <row r="201" customFormat="false" ht="12.75" hidden="false" customHeight="false" outlineLevel="0" collapsed="false">
      <c r="A201" s="5" t="n">
        <f aca="false">+YEAR(C201)</f>
        <v>2018</v>
      </c>
      <c r="B201" s="364" t="n">
        <v>1</v>
      </c>
      <c r="C201" s="260" t="n">
        <f aca="false">+Fetch!A206</f>
        <v>43101</v>
      </c>
      <c r="D201" s="362" t="n">
        <f aca="false">+Fetch!B206</f>
        <v>0.0579042685455349</v>
      </c>
      <c r="E201" s="363" t="n">
        <f aca="true">IF(C201&lt;TODAY(),1,1/(1+D201/2)^(2*(C201-TODAY())/365.25))</f>
        <v>1</v>
      </c>
      <c r="F201" s="63" t="n">
        <f aca="false">+Fetch!C206</f>
        <v>5.482</v>
      </c>
      <c r="G201" s="50" t="n">
        <f aca="false">+Fetch!P206</f>
        <v>0.17</v>
      </c>
      <c r="H201" s="63" t="n">
        <f aca="false">IF(Fetch!F206=0,H199,+Fetch!F206+Fetch!G206)</f>
        <v>-0.065</v>
      </c>
      <c r="I201" s="63" t="n">
        <f aca="false">IF(Fetch!D206=0,I199,+Fetch!D206+Fetch!E206)</f>
        <v>1.35</v>
      </c>
      <c r="J201" s="63" t="n">
        <f aca="false">IF(Fetch!H206=0,J199,+Fetch!H206+Fetch!I206)</f>
        <v>2.05</v>
      </c>
      <c r="K201" s="63" t="n">
        <f aca="false">IF(Fetch!L206=0,K199,+Fetch!L206+Fetch!M206)</f>
        <v>1.535</v>
      </c>
      <c r="L201" s="63" t="n">
        <f aca="false">IF(Fetch!J206=0,L199,+Fetch!J206+Fetch!K206)</f>
        <v>0.275</v>
      </c>
      <c r="M201" s="63" t="n">
        <f aca="false">IF(Fetch!N206=0,M199,+Fetch!N206+Fetch!O206)</f>
        <v>0.085</v>
      </c>
      <c r="N201" s="63" t="n">
        <f aca="false">IF(Fetch!Q206=0,N199,Fetch!Q206)</f>
        <v>0.0025</v>
      </c>
    </row>
    <row r="202" customFormat="false" ht="12.75" hidden="false" customHeight="false" outlineLevel="0" collapsed="false">
      <c r="A202" s="5" t="n">
        <f aca="false">+YEAR(C202)</f>
        <v>2018</v>
      </c>
      <c r="B202" s="364" t="n">
        <v>1</v>
      </c>
      <c r="C202" s="260" t="n">
        <f aca="false">+Fetch!A207</f>
        <v>43132</v>
      </c>
      <c r="D202" s="362" t="n">
        <f aca="false">+Fetch!B207</f>
        <v>0.0579618303068994</v>
      </c>
      <c r="E202" s="363" t="n">
        <f aca="true">IF(C202&lt;TODAY(),1,1/(1+D202/2)^(2*(C202-TODAY())/365.25))</f>
        <v>1</v>
      </c>
      <c r="F202" s="63" t="n">
        <f aca="false">+Fetch!C207</f>
        <v>5.394</v>
      </c>
      <c r="G202" s="50" t="n">
        <f aca="false">+Fetch!P207</f>
        <v>0.17</v>
      </c>
      <c r="H202" s="63" t="n">
        <f aca="false">IF(Fetch!F207=0,H200,+Fetch!F207+Fetch!G207)</f>
        <v>-0.065</v>
      </c>
      <c r="I202" s="63" t="n">
        <f aca="false">IF(Fetch!D207=0,I200,+Fetch!D207+Fetch!E207)</f>
        <v>1.32</v>
      </c>
      <c r="J202" s="63" t="n">
        <f aca="false">IF(Fetch!H207=0,J200,+Fetch!H207+Fetch!I207)</f>
        <v>2.05</v>
      </c>
      <c r="K202" s="63" t="n">
        <f aca="false">IF(Fetch!L207=0,K200,+Fetch!L207+Fetch!M207)</f>
        <v>1.535</v>
      </c>
      <c r="L202" s="63" t="n">
        <f aca="false">IF(Fetch!J207=0,L200,+Fetch!J207+Fetch!K207)</f>
        <v>0.275</v>
      </c>
      <c r="M202" s="63" t="n">
        <f aca="false">IF(Fetch!N207=0,M200,+Fetch!N207+Fetch!O207)</f>
        <v>0.075</v>
      </c>
      <c r="N202" s="63" t="n">
        <f aca="false">IF(Fetch!Q207=0,N200,Fetch!Q207)</f>
        <v>0.0025</v>
      </c>
    </row>
    <row r="203" customFormat="false" ht="12.75" hidden="false" customHeight="false" outlineLevel="0" collapsed="false">
      <c r="A203" s="5" t="n">
        <f aca="false">+YEAR(C203)</f>
        <v>2018</v>
      </c>
      <c r="B203" s="364" t="n">
        <v>1</v>
      </c>
      <c r="C203" s="260" t="n">
        <f aca="false">+Fetch!A208</f>
        <v>43160</v>
      </c>
      <c r="D203" s="362" t="n">
        <f aca="false">+Fetch!B208</f>
        <v>0.0580138215761767</v>
      </c>
      <c r="E203" s="363" t="n">
        <f aca="true">IF(C203&lt;TODAY(),1,1/(1+D203/2)^(2*(C203-TODAY())/365.25))</f>
        <v>1</v>
      </c>
      <c r="F203" s="63" t="n">
        <f aca="false">+Fetch!C208</f>
        <v>5.255</v>
      </c>
      <c r="G203" s="50" t="n">
        <f aca="false">+Fetch!P208</f>
        <v>0.17</v>
      </c>
      <c r="H203" s="63" t="n">
        <f aca="false">IF(Fetch!F208=0,H201,+Fetch!F208+Fetch!G208)</f>
        <v>-0.065</v>
      </c>
      <c r="I203" s="63" t="n">
        <f aca="false">IF(Fetch!D208=0,I201,+Fetch!D208+Fetch!E208)</f>
        <v>0.55</v>
      </c>
      <c r="J203" s="63" t="n">
        <f aca="false">IF(Fetch!H208=0,J201,+Fetch!H208+Fetch!I208)</f>
        <v>0.82</v>
      </c>
      <c r="K203" s="63" t="n">
        <f aca="false">IF(Fetch!L208=0,K201,+Fetch!L208+Fetch!M208)</f>
        <v>0.805</v>
      </c>
      <c r="L203" s="63" t="n">
        <f aca="false">IF(Fetch!J208=0,L201,+Fetch!J208+Fetch!K208)</f>
        <v>0.235</v>
      </c>
      <c r="M203" s="63" t="n">
        <f aca="false">IF(Fetch!N208=0,M201,+Fetch!N208+Fetch!O208)</f>
        <v>0.115</v>
      </c>
      <c r="N203" s="63" t="n">
        <f aca="false">IF(Fetch!Q208=0,N201,Fetch!Q208)</f>
        <v>0.0025</v>
      </c>
    </row>
    <row r="204" customFormat="false" ht="12.75" hidden="false" customHeight="false" outlineLevel="0" collapsed="false">
      <c r="A204" s="5" t="n">
        <f aca="false">+YEAR(C204)</f>
        <v>2018</v>
      </c>
      <c r="B204" s="364" t="n">
        <v>1</v>
      </c>
      <c r="C204" s="260" t="n">
        <f aca="false">+Fetch!A209</f>
        <v>43191</v>
      </c>
      <c r="D204" s="362" t="n">
        <f aca="false">+Fetch!B209</f>
        <v>0.0580713833396387</v>
      </c>
      <c r="E204" s="363" t="n">
        <f aca="true">IF(C204&lt;TODAY(),1,1/(1+D204/2)^(2*(C204-TODAY())/365.25))</f>
        <v>1</v>
      </c>
      <c r="F204" s="63" t="n">
        <f aca="false">+Fetch!C209</f>
        <v>5.101</v>
      </c>
      <c r="G204" s="50" t="n">
        <f aca="false">+Fetch!P209</f>
        <v>0.17</v>
      </c>
      <c r="H204" s="63" t="n">
        <f aca="false">IF(Fetch!F209=0,H202,+Fetch!F209+Fetch!G209)</f>
        <v>-0.065</v>
      </c>
      <c r="I204" s="63" t="n">
        <f aca="false">IF(Fetch!D209=0,I202,+Fetch!D209+Fetch!E209)</f>
        <v>0.295</v>
      </c>
      <c r="J204" s="63" t="n">
        <f aca="false">IF(Fetch!H209=0,J202,+Fetch!H209+Fetch!I209)</f>
        <v>0.4</v>
      </c>
      <c r="K204" s="63" t="n">
        <f aca="false">IF(Fetch!L209=0,K202,+Fetch!L209+Fetch!M209)</f>
        <v>0.485</v>
      </c>
      <c r="L204" s="63" t="n">
        <f aca="false">IF(Fetch!J209=0,L202,+Fetch!J209+Fetch!K209)</f>
        <v>0.1875</v>
      </c>
      <c r="M204" s="63" t="n">
        <f aca="false">IF(Fetch!N209=0,M202,+Fetch!N209+Fetch!O209)</f>
        <v>0.55</v>
      </c>
      <c r="N204" s="63" t="n">
        <f aca="false">IF(Fetch!Q209=0,N202,Fetch!Q209)</f>
        <v>0.0025</v>
      </c>
    </row>
    <row r="205" customFormat="false" ht="12.75" hidden="false" customHeight="false" outlineLevel="0" collapsed="false">
      <c r="A205" s="5" t="n">
        <f aca="false">+YEAR(C205)</f>
        <v>2018</v>
      </c>
      <c r="B205" s="364" t="n">
        <v>1</v>
      </c>
      <c r="C205" s="260" t="n">
        <f aca="false">+Fetch!A210</f>
        <v>43221</v>
      </c>
      <c r="D205" s="362" t="n">
        <f aca="false">+Fetch!B210</f>
        <v>0.0581270882730704</v>
      </c>
      <c r="E205" s="363" t="n">
        <f aca="true">IF(C205&lt;TODAY(),1,1/(1+D205/2)^(2*(C205-TODAY())/365.25))</f>
        <v>1</v>
      </c>
      <c r="F205" s="63" t="n">
        <f aca="false">+Fetch!C210</f>
        <v>5.106</v>
      </c>
      <c r="G205" s="50" t="n">
        <f aca="false">+Fetch!P210</f>
        <v>0.17</v>
      </c>
      <c r="H205" s="63" t="n">
        <f aca="false">IF(Fetch!F210=0,H203,+Fetch!F210+Fetch!G210)</f>
        <v>-0.065</v>
      </c>
      <c r="I205" s="63" t="n">
        <f aca="false">IF(Fetch!D210=0,I203,+Fetch!D210+Fetch!E210)</f>
        <v>0.265</v>
      </c>
      <c r="J205" s="63" t="n">
        <f aca="false">IF(Fetch!H210=0,J203,+Fetch!H210+Fetch!I210)</f>
        <v>0.35</v>
      </c>
      <c r="K205" s="63" t="n">
        <f aca="false">IF(Fetch!L210=0,K203,+Fetch!L210+Fetch!M210)</f>
        <v>0.435</v>
      </c>
      <c r="L205" s="63" t="n">
        <f aca="false">IF(Fetch!J210=0,L203,+Fetch!J210+Fetch!K210)</f>
        <v>0.175</v>
      </c>
      <c r="M205" s="63" t="n">
        <f aca="false">IF(Fetch!N210=0,M203,+Fetch!N210+Fetch!O210)</f>
        <v>0.7</v>
      </c>
      <c r="N205" s="63" t="n">
        <f aca="false">IF(Fetch!Q210=0,N203,Fetch!Q210)</f>
        <v>0.0025</v>
      </c>
    </row>
    <row r="206" customFormat="false" ht="12.75" hidden="false" customHeight="false" outlineLevel="0" collapsed="false">
      <c r="A206" s="5" t="n">
        <f aca="false">+YEAR(C206)</f>
        <v>2018</v>
      </c>
      <c r="B206" s="364" t="n">
        <v>1</v>
      </c>
      <c r="C206" s="260" t="n">
        <f aca="false">+Fetch!A211</f>
        <v>43252</v>
      </c>
      <c r="D206" s="362" t="n">
        <f aca="false">+Fetch!B211</f>
        <v>0.0581846500387009</v>
      </c>
      <c r="E206" s="363" t="n">
        <f aca="true">IF(C206&lt;TODAY(),1,1/(1+D206/2)^(2*(C206-TODAY())/365.25))</f>
        <v>1</v>
      </c>
      <c r="F206" s="63" t="n">
        <f aca="false">+Fetch!C211</f>
        <v>5.144</v>
      </c>
      <c r="G206" s="50" t="n">
        <f aca="false">+Fetch!P211</f>
        <v>0.17</v>
      </c>
      <c r="H206" s="63" t="n">
        <f aca="false">IF(Fetch!F211=0,H204,+Fetch!F211+Fetch!G211)</f>
        <v>-0.065</v>
      </c>
      <c r="I206" s="63" t="n">
        <f aca="false">IF(Fetch!D211=0,I204,+Fetch!D211+Fetch!E211)</f>
        <v>0.315</v>
      </c>
      <c r="J206" s="63" t="n">
        <f aca="false">IF(Fetch!H211=0,J204,+Fetch!H211+Fetch!I211)</f>
        <v>0.405</v>
      </c>
      <c r="K206" s="63" t="n">
        <f aca="false">IF(Fetch!L211=0,K204,+Fetch!L211+Fetch!M211)</f>
        <v>0.445</v>
      </c>
      <c r="L206" s="63" t="n">
        <f aca="false">IF(Fetch!J211=0,L204,+Fetch!J211+Fetch!K211)</f>
        <v>0.1825</v>
      </c>
      <c r="M206" s="63" t="n">
        <f aca="false">IF(Fetch!N211=0,M204,+Fetch!N211+Fetch!O211)</f>
        <v>0.8</v>
      </c>
      <c r="N206" s="63" t="n">
        <f aca="false">IF(Fetch!Q211=0,N204,Fetch!Q211)</f>
        <v>0.0025</v>
      </c>
    </row>
    <row r="207" customFormat="false" ht="12.75" hidden="false" customHeight="false" outlineLevel="0" collapsed="false">
      <c r="A207" s="5" t="n">
        <f aca="false">+YEAR(C207)</f>
        <v>2018</v>
      </c>
      <c r="B207" s="364" t="n">
        <v>1</v>
      </c>
      <c r="C207" s="260" t="n">
        <f aca="false">+Fetch!A212</f>
        <v>43282</v>
      </c>
      <c r="D207" s="362" t="n">
        <f aca="false">+Fetch!B212</f>
        <v>0.058240354974231</v>
      </c>
      <c r="E207" s="363" t="n">
        <f aca="true">IF(C207&lt;TODAY(),1,1/(1+D207/2)^(2*(C207-TODAY())/365.25))</f>
        <v>1</v>
      </c>
      <c r="F207" s="63" t="n">
        <f aca="false">+Fetch!C212</f>
        <v>5.189</v>
      </c>
      <c r="G207" s="50" t="n">
        <f aca="false">+Fetch!P212</f>
        <v>0.17</v>
      </c>
      <c r="H207" s="63" t="n">
        <f aca="false">IF(Fetch!F212=0,H205,+Fetch!F212+Fetch!G212)</f>
        <v>-0.065</v>
      </c>
      <c r="I207" s="63" t="n">
        <f aca="false">IF(Fetch!D212=0,I205,+Fetch!D212+Fetch!E212)</f>
        <v>0.39</v>
      </c>
      <c r="J207" s="63" t="n">
        <f aca="false">IF(Fetch!H212=0,J205,+Fetch!H212+Fetch!I212)</f>
        <v>0.445</v>
      </c>
      <c r="K207" s="63" t="n">
        <f aca="false">IF(Fetch!L212=0,K205,+Fetch!L212+Fetch!M212)</f>
        <v>0.4675</v>
      </c>
      <c r="L207" s="63" t="n">
        <f aca="false">IF(Fetch!J212=0,L205,+Fetch!J212+Fetch!K212)</f>
        <v>0.1875</v>
      </c>
      <c r="M207" s="63" t="n">
        <f aca="false">IF(Fetch!N212=0,M205,+Fetch!N212+Fetch!O212)</f>
        <v>1</v>
      </c>
      <c r="N207" s="63" t="n">
        <f aca="false">IF(Fetch!Q212=0,N205,Fetch!Q212)</f>
        <v>0.0025</v>
      </c>
    </row>
    <row r="208" customFormat="false" ht="12.75" hidden="false" customHeight="false" outlineLevel="0" collapsed="false">
      <c r="A208" s="5" t="n">
        <f aca="false">+YEAR(C208)</f>
        <v>2018</v>
      </c>
      <c r="B208" s="364" t="n">
        <v>1</v>
      </c>
      <c r="C208" s="260" t="n">
        <f aca="false">+Fetch!A213</f>
        <v>43313</v>
      </c>
      <c r="D208" s="362" t="n">
        <f aca="false">+Fetch!B213</f>
        <v>0.0582979167420299</v>
      </c>
      <c r="E208" s="363" t="n">
        <f aca="true">IF(C208&lt;TODAY(),1,1/(1+D208/2)^(2*(C208-TODAY())/365.25))</f>
        <v>1</v>
      </c>
      <c r="F208" s="63" t="n">
        <f aca="false">+Fetch!C213</f>
        <v>5.227</v>
      </c>
      <c r="G208" s="50" t="n">
        <f aca="false">+Fetch!P213</f>
        <v>0.17</v>
      </c>
      <c r="H208" s="63" t="n">
        <f aca="false">IF(Fetch!F213=0,H206,+Fetch!F213+Fetch!G213)</f>
        <v>-0.065</v>
      </c>
      <c r="I208" s="63" t="n">
        <f aca="false">IF(Fetch!D213=0,I206,+Fetch!D213+Fetch!E213)</f>
        <v>0.39</v>
      </c>
      <c r="J208" s="63" t="n">
        <f aca="false">IF(Fetch!H213=0,J206,+Fetch!H213+Fetch!I213)</f>
        <v>0.42</v>
      </c>
      <c r="K208" s="63" t="n">
        <f aca="false">IF(Fetch!L213=0,K206,+Fetch!L213+Fetch!M213)</f>
        <v>0.47</v>
      </c>
      <c r="L208" s="63" t="n">
        <f aca="false">IF(Fetch!J213=0,L206,+Fetch!J213+Fetch!K213)</f>
        <v>0.1875</v>
      </c>
      <c r="M208" s="63" t="n">
        <f aca="false">IF(Fetch!N213=0,M206,+Fetch!N213+Fetch!O213)</f>
        <v>1</v>
      </c>
      <c r="N208" s="63" t="n">
        <f aca="false">IF(Fetch!Q213=0,N206,Fetch!Q213)</f>
        <v>0.0025</v>
      </c>
    </row>
    <row r="209" customFormat="false" ht="12.75" hidden="false" customHeight="false" outlineLevel="0" collapsed="false">
      <c r="A209" s="5" t="n">
        <f aca="false">+YEAR(C209)</f>
        <v>2018</v>
      </c>
      <c r="B209" s="364" t="n">
        <v>1</v>
      </c>
      <c r="C209" s="260" t="n">
        <f aca="false">+Fetch!A214</f>
        <v>43344</v>
      </c>
      <c r="D209" s="362" t="n">
        <f aca="false">+Fetch!B214</f>
        <v>0.0583554785109302</v>
      </c>
      <c r="E209" s="363" t="n">
        <f aca="true">IF(C209&lt;TODAY(),1,1/(1+D209/2)^(2*(C209-TODAY())/365.25))</f>
        <v>1</v>
      </c>
      <c r="F209" s="63" t="n">
        <f aca="false">+Fetch!C214</f>
        <v>5.221</v>
      </c>
      <c r="G209" s="50" t="n">
        <f aca="false">+Fetch!P214</f>
        <v>0.17</v>
      </c>
      <c r="H209" s="63" t="n">
        <f aca="false">IF(Fetch!F214=0,H207,+Fetch!F214+Fetch!G214)</f>
        <v>-0.065</v>
      </c>
      <c r="I209" s="63" t="n">
        <f aca="false">IF(Fetch!D214=0,I207,+Fetch!D214+Fetch!E214)</f>
        <v>0.32</v>
      </c>
      <c r="J209" s="63" t="n">
        <f aca="false">IF(Fetch!H214=0,J207,+Fetch!H214+Fetch!I214)</f>
        <v>0.37</v>
      </c>
      <c r="K209" s="63" t="n">
        <f aca="false">IF(Fetch!L214=0,K207,+Fetch!L214+Fetch!M214)</f>
        <v>0.4475</v>
      </c>
      <c r="L209" s="63" t="n">
        <f aca="false">IF(Fetch!J214=0,L207,+Fetch!J214+Fetch!K214)</f>
        <v>0.1775</v>
      </c>
      <c r="M209" s="63" t="n">
        <f aca="false">IF(Fetch!N214=0,M207,+Fetch!N214+Fetch!O214)</f>
        <v>0.6</v>
      </c>
      <c r="N209" s="63" t="n">
        <f aca="false">IF(Fetch!Q214=0,N207,Fetch!Q214)</f>
        <v>0.0025</v>
      </c>
    </row>
    <row r="210" customFormat="false" ht="12.75" hidden="false" customHeight="false" outlineLevel="0" collapsed="false">
      <c r="A210" s="5" t="n">
        <f aca="false">+YEAR(C210)</f>
        <v>2018</v>
      </c>
      <c r="B210" s="364" t="n">
        <v>1</v>
      </c>
      <c r="C210" s="260" t="n">
        <f aca="false">+Fetch!A215</f>
        <v>43374</v>
      </c>
      <c r="D210" s="362" t="n">
        <f aca="false">+Fetch!B215</f>
        <v>0.0584111834496248</v>
      </c>
      <c r="E210" s="363" t="n">
        <f aca="true">IF(C210&lt;TODAY(),1,1/(1+D210/2)^(2*(C210-TODAY())/365.25))</f>
        <v>1</v>
      </c>
      <c r="F210" s="63" t="n">
        <f aca="false">+Fetch!C215</f>
        <v>5.221</v>
      </c>
      <c r="G210" s="50" t="n">
        <f aca="false">+Fetch!P215</f>
        <v>0.17</v>
      </c>
      <c r="H210" s="63" t="n">
        <f aca="false">IF(Fetch!F215=0,H208,+Fetch!F215+Fetch!G215)</f>
        <v>-0.065</v>
      </c>
      <c r="I210" s="63" t="n">
        <f aca="false">IF(Fetch!D215=0,I208,+Fetch!D215+Fetch!E215)</f>
        <v>0.315</v>
      </c>
      <c r="J210" s="63" t="n">
        <f aca="false">IF(Fetch!H215=0,J208,+Fetch!H215+Fetch!I215)</f>
        <v>0.41</v>
      </c>
      <c r="K210" s="63" t="n">
        <f aca="false">IF(Fetch!L215=0,K208,+Fetch!L215+Fetch!M215)</f>
        <v>0.45</v>
      </c>
      <c r="L210" s="63" t="n">
        <f aca="false">IF(Fetch!J215=0,L208,+Fetch!J215+Fetch!K215)</f>
        <v>0.185</v>
      </c>
      <c r="M210" s="63" t="n">
        <f aca="false">IF(Fetch!N215=0,M208,+Fetch!N215+Fetch!O215)</f>
        <v>0.3</v>
      </c>
      <c r="N210" s="63" t="n">
        <f aca="false">IF(Fetch!Q215=0,N208,Fetch!Q215)</f>
        <v>0.0025</v>
      </c>
    </row>
    <row r="211" customFormat="false" ht="12.75" hidden="false" customHeight="false" outlineLevel="0" collapsed="false">
      <c r="A211" s="5" t="n">
        <f aca="false">+YEAR(C211)</f>
        <v>2018</v>
      </c>
      <c r="B211" s="364" t="n">
        <v>1</v>
      </c>
      <c r="C211" s="260" t="n">
        <f aca="false">+Fetch!A216</f>
        <v>43405</v>
      </c>
      <c r="D211" s="362" t="n">
        <f aca="false">+Fetch!B216</f>
        <v>0.0584687452206931</v>
      </c>
      <c r="E211" s="363" t="n">
        <f aca="true">IF(C211&lt;TODAY(),1,1/(1+D211/2)^(2*(C211-TODAY())/365.25))</f>
        <v>1</v>
      </c>
      <c r="F211" s="63" t="n">
        <f aca="false">+Fetch!C216</f>
        <v>5.37</v>
      </c>
      <c r="G211" s="50" t="n">
        <f aca="false">+Fetch!P216</f>
        <v>0.17</v>
      </c>
      <c r="H211" s="63" t="n">
        <f aca="false">IF(Fetch!F216=0,H209,+Fetch!F216+Fetch!G216)</f>
        <v>-0.065</v>
      </c>
      <c r="I211" s="63" t="n">
        <f aca="false">IF(Fetch!D216=0,I209,+Fetch!D216+Fetch!E216)</f>
        <v>0.56</v>
      </c>
      <c r="J211" s="63" t="n">
        <f aca="false">IF(Fetch!H216=0,J209,+Fetch!H216+Fetch!I216)</f>
        <v>0.785</v>
      </c>
      <c r="K211" s="63" t="n">
        <f aca="false">IF(Fetch!L216=0,K209,+Fetch!L216+Fetch!M216)</f>
        <v>0.695</v>
      </c>
      <c r="L211" s="63" t="n">
        <f aca="false">IF(Fetch!J216=0,L209,+Fetch!J216+Fetch!K216)</f>
        <v>0.235</v>
      </c>
      <c r="M211" s="63" t="n">
        <f aca="false">IF(Fetch!N216=0,M209,+Fetch!N216+Fetch!O216)</f>
        <v>0.23</v>
      </c>
      <c r="N211" s="63" t="n">
        <f aca="false">IF(Fetch!Q216=0,N209,Fetch!Q216)</f>
        <v>0.0025</v>
      </c>
    </row>
    <row r="212" customFormat="false" ht="12.75" hidden="false" customHeight="false" outlineLevel="0" collapsed="false">
      <c r="A212" s="5" t="n">
        <f aca="false">+YEAR(C212)</f>
        <v>2018</v>
      </c>
      <c r="B212" s="364" t="n">
        <v>1</v>
      </c>
      <c r="C212" s="260" t="n">
        <f aca="false">+Fetch!A217</f>
        <v>43435</v>
      </c>
      <c r="D212" s="362" t="n">
        <f aca="false">+Fetch!B217</f>
        <v>0.0585244501614857</v>
      </c>
      <c r="E212" s="363" t="n">
        <f aca="true">IF(C212&lt;TODAY(),1,1/(1+D212/2)^(2*(C212-TODAY())/365.25))</f>
        <v>1</v>
      </c>
      <c r="F212" s="63" t="n">
        <f aca="false">+Fetch!C217</f>
        <v>5.522</v>
      </c>
      <c r="G212" s="50" t="n">
        <f aca="false">+Fetch!P217</f>
        <v>0.17</v>
      </c>
      <c r="H212" s="63" t="n">
        <f aca="false">IF(Fetch!F217=0,H210,+Fetch!F217+Fetch!G217)</f>
        <v>-0.065</v>
      </c>
      <c r="I212" s="63" t="n">
        <f aca="false">IF(Fetch!D217=0,I210,+Fetch!D217+Fetch!E217)</f>
        <v>0.85</v>
      </c>
      <c r="J212" s="63" t="n">
        <f aca="false">IF(Fetch!H217=0,J210,+Fetch!H217+Fetch!I217)</f>
        <v>1.23</v>
      </c>
      <c r="K212" s="63" t="n">
        <f aca="false">IF(Fetch!L217=0,K210,+Fetch!L217+Fetch!M217)</f>
        <v>1.2</v>
      </c>
      <c r="L212" s="63" t="n">
        <f aca="false">IF(Fetch!J217=0,L210,+Fetch!J217+Fetch!K217)</f>
        <v>0.255</v>
      </c>
      <c r="M212" s="63" t="n">
        <f aca="false">IF(Fetch!N217=0,M210,+Fetch!N217+Fetch!O217)</f>
        <v>0.26</v>
      </c>
      <c r="N212" s="63" t="n">
        <f aca="false">IF(Fetch!Q217=0,N210,Fetch!Q217)</f>
        <v>0.0025</v>
      </c>
    </row>
    <row r="213" customFormat="false" ht="12.75" hidden="false" customHeight="false" outlineLevel="0" collapsed="false">
      <c r="A213" s="5" t="n">
        <f aca="false">+YEAR(C213)</f>
        <v>2019</v>
      </c>
      <c r="B213" s="364" t="n">
        <v>1</v>
      </c>
      <c r="C213" s="260" t="n">
        <f aca="false">+Fetch!A218</f>
        <v>43466</v>
      </c>
      <c r="D213" s="362" t="n">
        <f aca="false">+Fetch!B218</f>
        <v>0.0585820119347225</v>
      </c>
      <c r="E213" s="363" t="n">
        <f aca="true">IF(C213&lt;TODAY(),1,1/(1+D213/2)^(2*(C213-TODAY())/365.25))</f>
        <v>1</v>
      </c>
      <c r="F213" s="63" t="n">
        <f aca="false">+Fetch!C218</f>
        <v>5.5995</v>
      </c>
      <c r="G213" s="50" t="n">
        <f aca="false">+Fetch!P218</f>
        <v>0.17</v>
      </c>
      <c r="H213" s="63" t="n">
        <f aca="false">IF(Fetch!F218=0,H211,+Fetch!F218+Fetch!G218)</f>
        <v>-0.065</v>
      </c>
      <c r="I213" s="63" t="n">
        <f aca="false">IF(Fetch!D218=0,I211,+Fetch!D218+Fetch!E218)</f>
        <v>1.35</v>
      </c>
      <c r="J213" s="63" t="n">
        <f aca="false">IF(Fetch!H218=0,J211,+Fetch!H218+Fetch!I218)</f>
        <v>2.05</v>
      </c>
      <c r="K213" s="63" t="n">
        <f aca="false">IF(Fetch!L218=0,K211,+Fetch!L218+Fetch!M218)</f>
        <v>1.535</v>
      </c>
      <c r="L213" s="63" t="n">
        <f aca="false">IF(Fetch!J218=0,L211,+Fetch!J218+Fetch!K218)</f>
        <v>0.275</v>
      </c>
      <c r="M213" s="63" t="n">
        <f aca="false">IF(Fetch!N218=0,M211,+Fetch!N218+Fetch!O218)</f>
        <v>0.085</v>
      </c>
      <c r="N213" s="63" t="n">
        <f aca="false">IF(Fetch!Q218=0,N211,Fetch!Q218)</f>
        <v>0.0025</v>
      </c>
    </row>
    <row r="214" customFormat="false" ht="12.75" hidden="false" customHeight="false" outlineLevel="0" collapsed="false">
      <c r="A214" s="5" t="n">
        <f aca="false">+YEAR(C214)</f>
        <v>2019</v>
      </c>
      <c r="B214" s="364" t="n">
        <v>1</v>
      </c>
      <c r="C214" s="260" t="n">
        <f aca="false">+Fetch!A219</f>
        <v>43497</v>
      </c>
      <c r="D214" s="362" t="n">
        <f aca="false">+Fetch!B219</f>
        <v>0.0586395737090601</v>
      </c>
      <c r="E214" s="363" t="n">
        <f aca="true">IF(C214&lt;TODAY(),1,1/(1+D214/2)^(2*(C214-TODAY())/365.25))</f>
        <v>1</v>
      </c>
      <c r="F214" s="63" t="n">
        <f aca="false">+Fetch!C219</f>
        <v>5.5115</v>
      </c>
      <c r="G214" s="50" t="n">
        <f aca="false">+Fetch!P219</f>
        <v>0.17</v>
      </c>
      <c r="H214" s="63" t="n">
        <f aca="false">IF(Fetch!F219=0,H212,+Fetch!F219+Fetch!G219)</f>
        <v>-0.065</v>
      </c>
      <c r="I214" s="63" t="n">
        <f aca="false">IF(Fetch!D219=0,I212,+Fetch!D219+Fetch!E219)</f>
        <v>1.32</v>
      </c>
      <c r="J214" s="63" t="n">
        <f aca="false">IF(Fetch!H219=0,J212,+Fetch!H219+Fetch!I219)</f>
        <v>2.05</v>
      </c>
      <c r="K214" s="63" t="n">
        <f aca="false">IF(Fetch!L219=0,K212,+Fetch!L219+Fetch!M219)</f>
        <v>1.535</v>
      </c>
      <c r="L214" s="63" t="n">
        <f aca="false">IF(Fetch!J219=0,L212,+Fetch!J219+Fetch!K219)</f>
        <v>0.275</v>
      </c>
      <c r="M214" s="63" t="n">
        <f aca="false">IF(Fetch!N219=0,M212,+Fetch!N219+Fetch!O219)</f>
        <v>0.075</v>
      </c>
      <c r="N214" s="63" t="n">
        <f aca="false">IF(Fetch!Q219=0,N212,Fetch!Q219)</f>
        <v>0.0025</v>
      </c>
    </row>
    <row r="215" customFormat="false" ht="12.75" hidden="false" customHeight="false" outlineLevel="0" collapsed="false">
      <c r="A215" s="5" t="n">
        <f aca="false">+YEAR(C215)</f>
        <v>2019</v>
      </c>
      <c r="B215" s="364" t="n">
        <v>1</v>
      </c>
      <c r="C215" s="260" t="n">
        <f aca="false">+Fetch!A220</f>
        <v>43525</v>
      </c>
      <c r="D215" s="362" t="n">
        <f aca="false">+Fetch!B220</f>
        <v>0.0586915649900543</v>
      </c>
      <c r="E215" s="363" t="n">
        <f aca="true">IF(C215&lt;TODAY(),1,1/(1+D215/2)^(2*(C215-TODAY())/365.25))</f>
        <v>1</v>
      </c>
      <c r="F215" s="63" t="n">
        <f aca="false">+Fetch!C220</f>
        <v>5.3725</v>
      </c>
      <c r="G215" s="50" t="n">
        <f aca="false">+Fetch!P220</f>
        <v>0.17</v>
      </c>
      <c r="H215" s="63" t="n">
        <f aca="false">IF(Fetch!F220=0,H213,+Fetch!F220+Fetch!G220)</f>
        <v>-0.065</v>
      </c>
      <c r="I215" s="63" t="n">
        <f aca="false">IF(Fetch!D220=0,I213,+Fetch!D220+Fetch!E220)</f>
        <v>0.55</v>
      </c>
      <c r="J215" s="63" t="n">
        <f aca="false">IF(Fetch!H220=0,J213,+Fetch!H220+Fetch!I220)</f>
        <v>0.82</v>
      </c>
      <c r="K215" s="63" t="n">
        <f aca="false">IF(Fetch!L220=0,K213,+Fetch!L220+Fetch!M220)</f>
        <v>0.805</v>
      </c>
      <c r="L215" s="63" t="n">
        <f aca="false">IF(Fetch!J220=0,L213,+Fetch!J220+Fetch!K220)</f>
        <v>0.235</v>
      </c>
      <c r="M215" s="63" t="n">
        <f aca="false">IF(Fetch!N220=0,M213,+Fetch!N220+Fetch!O220)</f>
        <v>0.115</v>
      </c>
      <c r="N215" s="63" t="n">
        <f aca="false">IF(Fetch!Q220=0,N213,Fetch!Q220)</f>
        <v>0.0025</v>
      </c>
    </row>
    <row r="216" customFormat="false" ht="12.75" hidden="false" customHeight="false" outlineLevel="0" collapsed="false">
      <c r="A216" s="5" t="n">
        <f aca="false">+YEAR(C216)</f>
        <v>2019</v>
      </c>
      <c r="B216" s="364" t="n">
        <v>1</v>
      </c>
      <c r="C216" s="260" t="n">
        <f aca="false">+Fetch!A221</f>
        <v>43556</v>
      </c>
      <c r="D216" s="362" t="n">
        <f aca="false">+Fetch!B221</f>
        <v>0.058749126766489</v>
      </c>
      <c r="E216" s="363" t="n">
        <f aca="true">IF(C216&lt;TODAY(),1,1/(1+D216/2)^(2*(C216-TODAY())/365.25))</f>
        <v>1</v>
      </c>
      <c r="F216" s="63" t="n">
        <f aca="false">+Fetch!C221</f>
        <v>5.2185</v>
      </c>
      <c r="G216" s="50" t="n">
        <f aca="false">+Fetch!P221</f>
        <v>0.17</v>
      </c>
      <c r="H216" s="63" t="n">
        <f aca="false">IF(Fetch!F221=0,H214,+Fetch!F221+Fetch!G221)</f>
        <v>-0.065</v>
      </c>
      <c r="I216" s="63" t="n">
        <f aca="false">IF(Fetch!D221=0,I214,+Fetch!D221+Fetch!E221)</f>
        <v>0.295</v>
      </c>
      <c r="J216" s="63" t="n">
        <f aca="false">IF(Fetch!H221=0,J214,+Fetch!H221+Fetch!I221)</f>
        <v>0.4</v>
      </c>
      <c r="K216" s="63" t="n">
        <f aca="false">IF(Fetch!L221=0,K214,+Fetch!L221+Fetch!M221)</f>
        <v>0.485</v>
      </c>
      <c r="L216" s="63" t="n">
        <f aca="false">IF(Fetch!J221=0,L214,+Fetch!J221+Fetch!K221)</f>
        <v>0.1875</v>
      </c>
      <c r="M216" s="63" t="n">
        <f aca="false">IF(Fetch!N221=0,M214,+Fetch!N221+Fetch!O221)</f>
        <v>0.55</v>
      </c>
      <c r="N216" s="63" t="n">
        <f aca="false">IF(Fetch!Q221=0,N214,Fetch!Q221)</f>
        <v>0.0025</v>
      </c>
    </row>
    <row r="217" customFormat="false" ht="12.75" hidden="false" customHeight="false" outlineLevel="0" collapsed="false">
      <c r="A217" s="5" t="n">
        <f aca="false">+YEAR(C217)</f>
        <v>2019</v>
      </c>
      <c r="B217" s="364" t="n">
        <v>1</v>
      </c>
      <c r="C217" s="260" t="n">
        <f aca="false">+Fetch!A222</f>
        <v>43586</v>
      </c>
      <c r="D217" s="362" t="n">
        <f aca="false">+Fetch!B222</f>
        <v>0.0588048317124748</v>
      </c>
      <c r="E217" s="363" t="n">
        <f aca="true">IF(C217&lt;TODAY(),1,1/(1+D217/2)^(2*(C217-TODAY())/365.25))</f>
        <v>1</v>
      </c>
      <c r="F217" s="63" t="n">
        <f aca="false">+Fetch!C222</f>
        <v>5.2235</v>
      </c>
      <c r="G217" s="50" t="n">
        <f aca="false">+Fetch!P222</f>
        <v>0.17</v>
      </c>
      <c r="H217" s="63" t="n">
        <f aca="false">IF(Fetch!F222=0,H215,+Fetch!F222+Fetch!G222)</f>
        <v>-0.065</v>
      </c>
      <c r="I217" s="63" t="n">
        <f aca="false">IF(Fetch!D222=0,I215,+Fetch!D222+Fetch!E222)</f>
        <v>0.265</v>
      </c>
      <c r="J217" s="63" t="n">
        <f aca="false">IF(Fetch!H222=0,J215,+Fetch!H222+Fetch!I222)</f>
        <v>0.35</v>
      </c>
      <c r="K217" s="63" t="n">
        <f aca="false">IF(Fetch!L222=0,K215,+Fetch!L222+Fetch!M222)</f>
        <v>0.435</v>
      </c>
      <c r="L217" s="63" t="n">
        <f aca="false">IF(Fetch!J222=0,L215,+Fetch!J222+Fetch!K222)</f>
        <v>0.175</v>
      </c>
      <c r="M217" s="63" t="n">
        <f aca="false">IF(Fetch!N222=0,M215,+Fetch!N222+Fetch!O222)</f>
        <v>0.7</v>
      </c>
      <c r="N217" s="63" t="n">
        <f aca="false">IF(Fetch!Q222=0,N215,Fetch!Q222)</f>
        <v>0.0025</v>
      </c>
    </row>
    <row r="218" customFormat="false" ht="12.75" hidden="false" customHeight="false" outlineLevel="0" collapsed="false">
      <c r="A218" s="5" t="n">
        <f aca="false">+YEAR(C218)</f>
        <v>2019</v>
      </c>
      <c r="B218" s="364" t="n">
        <v>1</v>
      </c>
      <c r="C218" s="260" t="n">
        <f aca="false">+Fetch!A223</f>
        <v>43617</v>
      </c>
      <c r="D218" s="362" t="n">
        <f aca="false">+Fetch!B223</f>
        <v>0.0588623934910766</v>
      </c>
      <c r="E218" s="363" t="n">
        <f aca="true">IF(C218&lt;TODAY(),1,1/(1+D218/2)^(2*(C218-TODAY())/365.25))</f>
        <v>1</v>
      </c>
      <c r="F218" s="63" t="n">
        <f aca="false">+Fetch!C223</f>
        <v>5.2615</v>
      </c>
      <c r="G218" s="50" t="n">
        <f aca="false">+Fetch!P223</f>
        <v>0.17</v>
      </c>
      <c r="H218" s="63" t="n">
        <f aca="false">IF(Fetch!F223=0,H216,+Fetch!F223+Fetch!G223)</f>
        <v>-0.065</v>
      </c>
      <c r="I218" s="63" t="n">
        <f aca="false">IF(Fetch!D223=0,I216,+Fetch!D223+Fetch!E223)</f>
        <v>0.315</v>
      </c>
      <c r="J218" s="63" t="n">
        <f aca="false">IF(Fetch!H223=0,J216,+Fetch!H223+Fetch!I223)</f>
        <v>0.405</v>
      </c>
      <c r="K218" s="63" t="n">
        <f aca="false">IF(Fetch!L223=0,K216,+Fetch!L223+Fetch!M223)</f>
        <v>0.445</v>
      </c>
      <c r="L218" s="63" t="n">
        <f aca="false">IF(Fetch!J223=0,L216,+Fetch!J223+Fetch!K223)</f>
        <v>0.1825</v>
      </c>
      <c r="M218" s="63" t="n">
        <f aca="false">IF(Fetch!N223=0,M216,+Fetch!N223+Fetch!O223)</f>
        <v>0.8</v>
      </c>
      <c r="N218" s="63" t="n">
        <f aca="false">IF(Fetch!Q223=0,N216,Fetch!Q223)</f>
        <v>0.0025</v>
      </c>
    </row>
    <row r="219" customFormat="false" ht="12.75" hidden="false" customHeight="false" outlineLevel="0" collapsed="false">
      <c r="A219" s="5" t="n">
        <f aca="false">+YEAR(C219)</f>
        <v>2019</v>
      </c>
      <c r="B219" s="364" t="n">
        <v>1</v>
      </c>
      <c r="C219" s="260" t="n">
        <f aca="false">+Fetch!A224</f>
        <v>43647</v>
      </c>
      <c r="D219" s="362" t="n">
        <f aca="false">+Fetch!B224</f>
        <v>0.0589180984391602</v>
      </c>
      <c r="E219" s="363" t="n">
        <f aca="true">IF(C219&lt;TODAY(),1,1/(1+D219/2)^(2*(C219-TODAY())/365.25))</f>
        <v>1</v>
      </c>
      <c r="F219" s="63" t="n">
        <f aca="false">+Fetch!C224</f>
        <v>5.3065</v>
      </c>
      <c r="G219" s="50" t="n">
        <f aca="false">+Fetch!P224</f>
        <v>0.17</v>
      </c>
      <c r="H219" s="63" t="n">
        <f aca="false">IF(Fetch!F224=0,H217,+Fetch!F224+Fetch!G224)</f>
        <v>-0.065</v>
      </c>
      <c r="I219" s="63" t="n">
        <f aca="false">IF(Fetch!D224=0,I217,+Fetch!D224+Fetch!E224)</f>
        <v>0.39</v>
      </c>
      <c r="J219" s="63" t="n">
        <f aca="false">IF(Fetch!H224=0,J217,+Fetch!H224+Fetch!I224)</f>
        <v>0.445</v>
      </c>
      <c r="K219" s="63" t="n">
        <f aca="false">IF(Fetch!L224=0,K217,+Fetch!L224+Fetch!M224)</f>
        <v>0.4675</v>
      </c>
      <c r="L219" s="63" t="n">
        <f aca="false">IF(Fetch!J224=0,L217,+Fetch!J224+Fetch!K224)</f>
        <v>0.1875</v>
      </c>
      <c r="M219" s="63" t="n">
        <f aca="false">IF(Fetch!N224=0,M217,+Fetch!N224+Fetch!O224)</f>
        <v>1</v>
      </c>
      <c r="N219" s="63" t="n">
        <f aca="false">IF(Fetch!Q224=0,N217,Fetch!Q224)</f>
        <v>0.0025</v>
      </c>
    </row>
    <row r="220" customFormat="false" ht="12.75" hidden="false" customHeight="false" outlineLevel="0" collapsed="false">
      <c r="A220" s="5" t="n">
        <f aca="false">+YEAR(C220)</f>
        <v>2019</v>
      </c>
      <c r="B220" s="364" t="n">
        <v>1</v>
      </c>
      <c r="C220" s="260" t="n">
        <f aca="false">+Fetch!A225</f>
        <v>43678</v>
      </c>
      <c r="D220" s="362" t="n">
        <f aca="false">+Fetch!B225</f>
        <v>0.0589756602199296</v>
      </c>
      <c r="E220" s="363" t="n">
        <f aca="true">IF(C220&lt;TODAY(),1,1/(1+D220/2)^(2*(C220-TODAY())/365.25))</f>
        <v>1</v>
      </c>
      <c r="F220" s="63" t="n">
        <f aca="false">+Fetch!C225</f>
        <v>5.3445</v>
      </c>
      <c r="G220" s="50" t="n">
        <f aca="false">+Fetch!P225</f>
        <v>0.17</v>
      </c>
      <c r="H220" s="63" t="n">
        <f aca="false">IF(Fetch!F225=0,H218,+Fetch!F225+Fetch!G225)</f>
        <v>-0.065</v>
      </c>
      <c r="I220" s="63" t="n">
        <f aca="false">IF(Fetch!D225=0,I218,+Fetch!D225+Fetch!E225)</f>
        <v>0.39</v>
      </c>
      <c r="J220" s="63" t="n">
        <f aca="false">IF(Fetch!H225=0,J218,+Fetch!H225+Fetch!I225)</f>
        <v>0.42</v>
      </c>
      <c r="K220" s="63" t="n">
        <f aca="false">IF(Fetch!L225=0,K218,+Fetch!L225+Fetch!M225)</f>
        <v>0.47</v>
      </c>
      <c r="L220" s="63" t="n">
        <f aca="false">IF(Fetch!J225=0,L218,+Fetch!J225+Fetch!K225)</f>
        <v>0.1875</v>
      </c>
      <c r="M220" s="63" t="n">
        <f aca="false">IF(Fetch!N225=0,M218,+Fetch!N225+Fetch!O225)</f>
        <v>1</v>
      </c>
      <c r="N220" s="63" t="n">
        <f aca="false">IF(Fetch!Q225=0,N218,Fetch!Q225)</f>
        <v>0.0025</v>
      </c>
    </row>
    <row r="221" customFormat="false" ht="12.75" hidden="false" customHeight="false" outlineLevel="0" collapsed="false">
      <c r="A221" s="5" t="n">
        <f aca="false">+YEAR(C221)</f>
        <v>2019</v>
      </c>
      <c r="B221" s="364" t="n">
        <v>1</v>
      </c>
      <c r="C221" s="260" t="n">
        <f aca="false">+Fetch!A226</f>
        <v>43709</v>
      </c>
      <c r="D221" s="362" t="n">
        <f aca="false">+Fetch!B226</f>
        <v>0.0590332220018008</v>
      </c>
      <c r="E221" s="363" t="n">
        <f aca="true">IF(C221&lt;TODAY(),1,1/(1+D221/2)^(2*(C221-TODAY())/365.25))</f>
        <v>1</v>
      </c>
      <c r="F221" s="63" t="n">
        <f aca="false">+Fetch!C226</f>
        <v>5.3385</v>
      </c>
      <c r="G221" s="50" t="n">
        <f aca="false">+Fetch!P226</f>
        <v>0.17</v>
      </c>
      <c r="H221" s="63" t="n">
        <f aca="false">IF(Fetch!F226=0,H219,+Fetch!F226+Fetch!G226)</f>
        <v>-0.065</v>
      </c>
      <c r="I221" s="63" t="n">
        <f aca="false">IF(Fetch!D226=0,I219,+Fetch!D226+Fetch!E226)</f>
        <v>0.32</v>
      </c>
      <c r="J221" s="63" t="n">
        <f aca="false">IF(Fetch!H226=0,J219,+Fetch!H226+Fetch!I226)</f>
        <v>0.37</v>
      </c>
      <c r="K221" s="63" t="n">
        <f aca="false">IF(Fetch!L226=0,K219,+Fetch!L226+Fetch!M226)</f>
        <v>0.4475</v>
      </c>
      <c r="L221" s="63" t="n">
        <f aca="false">IF(Fetch!J226=0,L219,+Fetch!J226+Fetch!K226)</f>
        <v>0.1775</v>
      </c>
      <c r="M221" s="63" t="n">
        <f aca="false">IF(Fetch!N226=0,M219,+Fetch!N226+Fetch!O226)</f>
        <v>0.6</v>
      </c>
      <c r="N221" s="63" t="n">
        <f aca="false">IF(Fetch!Q226=0,N219,Fetch!Q226)</f>
        <v>0.0025</v>
      </c>
    </row>
    <row r="222" customFormat="false" ht="12.75" hidden="false" customHeight="false" outlineLevel="0" collapsed="false">
      <c r="A222" s="5" t="n">
        <f aca="false">+YEAR(C222)</f>
        <v>2019</v>
      </c>
      <c r="B222" s="364" t="n">
        <v>1</v>
      </c>
      <c r="C222" s="260" t="n">
        <f aca="false">+Fetch!A227</f>
        <v>43739</v>
      </c>
      <c r="D222" s="362" t="n">
        <f aca="false">+Fetch!B227</f>
        <v>0.0590889269530477</v>
      </c>
      <c r="E222" s="363" t="n">
        <f aca="true">IF(C222&lt;TODAY(),1,1/(1+D222/2)^(2*(C222-TODAY())/365.25))</f>
        <v>1</v>
      </c>
      <c r="F222" s="63" t="n">
        <f aca="false">+Fetch!C227</f>
        <v>5.3385</v>
      </c>
      <c r="G222" s="50" t="n">
        <f aca="false">+Fetch!P227</f>
        <v>0.17</v>
      </c>
      <c r="H222" s="63" t="n">
        <f aca="false">IF(Fetch!F227=0,H220,+Fetch!F227+Fetch!G227)</f>
        <v>-0.065</v>
      </c>
      <c r="I222" s="63" t="n">
        <f aca="false">IF(Fetch!D227=0,I220,+Fetch!D227+Fetch!E227)</f>
        <v>0.315</v>
      </c>
      <c r="J222" s="63" t="n">
        <f aca="false">IF(Fetch!H227=0,J220,+Fetch!H227+Fetch!I227)</f>
        <v>0.41</v>
      </c>
      <c r="K222" s="63" t="n">
        <f aca="false">IF(Fetch!L227=0,K220,+Fetch!L227+Fetch!M227)</f>
        <v>0.45</v>
      </c>
      <c r="L222" s="63" t="n">
        <f aca="false">IF(Fetch!J227=0,L220,+Fetch!J227+Fetch!K227)</f>
        <v>0.185</v>
      </c>
      <c r="M222" s="63" t="n">
        <f aca="false">IF(Fetch!N227=0,M220,+Fetch!N227+Fetch!O227)</f>
        <v>0.3</v>
      </c>
      <c r="N222" s="63" t="n">
        <f aca="false">IF(Fetch!Q227=0,N220,Fetch!Q227)</f>
        <v>0.0025</v>
      </c>
    </row>
    <row r="223" customFormat="false" ht="12.75" hidden="false" customHeight="false" outlineLevel="0" collapsed="false">
      <c r="A223" s="5" t="n">
        <f aca="false">+YEAR(C223)</f>
        <v>2019</v>
      </c>
      <c r="B223" s="364" t="n">
        <v>1</v>
      </c>
      <c r="C223" s="260" t="n">
        <f aca="false">+Fetch!A228</f>
        <v>43770</v>
      </c>
      <c r="D223" s="362" t="n">
        <f aca="false">+Fetch!B228</f>
        <v>0.0591464887370856</v>
      </c>
      <c r="E223" s="363" t="n">
        <f aca="true">IF(C223&lt;TODAY(),1,1/(1+D223/2)^(2*(C223-TODAY())/365.25))</f>
        <v>1</v>
      </c>
      <c r="F223" s="63" t="n">
        <f aca="false">+Fetch!C228</f>
        <v>5.4875</v>
      </c>
      <c r="G223" s="50" t="n">
        <f aca="false">+Fetch!P228</f>
        <v>0.17</v>
      </c>
      <c r="H223" s="63" t="n">
        <f aca="false">IF(Fetch!F228=0,H221,+Fetch!F228+Fetch!G228)</f>
        <v>-0.065</v>
      </c>
      <c r="I223" s="63" t="n">
        <f aca="false">IF(Fetch!D228=0,I221,+Fetch!D228+Fetch!E228)</f>
        <v>0.56</v>
      </c>
      <c r="J223" s="63" t="n">
        <f aca="false">IF(Fetch!H228=0,J221,+Fetch!H228+Fetch!I228)</f>
        <v>0.785</v>
      </c>
      <c r="K223" s="63" t="n">
        <f aca="false">IF(Fetch!L228=0,K221,+Fetch!L228+Fetch!M228)</f>
        <v>0.695</v>
      </c>
      <c r="L223" s="63" t="n">
        <f aca="false">IF(Fetch!J228=0,L221,+Fetch!J228+Fetch!K228)</f>
        <v>0.235</v>
      </c>
      <c r="M223" s="63" t="n">
        <f aca="false">IF(Fetch!N228=0,M221,+Fetch!N228+Fetch!O228)</f>
        <v>0.23</v>
      </c>
      <c r="N223" s="63" t="n">
        <f aca="false">IF(Fetch!Q228=0,N221,Fetch!Q228)</f>
        <v>0.0025</v>
      </c>
    </row>
    <row r="224" customFormat="false" ht="12.75" hidden="false" customHeight="false" outlineLevel="0" collapsed="false">
      <c r="A224" s="5" t="n">
        <f aca="false">+YEAR(C224)</f>
        <v>2019</v>
      </c>
      <c r="B224" s="364" t="n">
        <v>1</v>
      </c>
      <c r="C224" s="260" t="n">
        <f aca="false">+Fetch!A229</f>
        <v>43800</v>
      </c>
      <c r="D224" s="362" t="n">
        <f aca="false">+Fetch!B229</f>
        <v>0.0592021936904299</v>
      </c>
      <c r="E224" s="363" t="n">
        <f aca="true">IF(C224&lt;TODAY(),1,1/(1+D224/2)^(2*(C224-TODAY())/365.25))</f>
        <v>1</v>
      </c>
      <c r="F224" s="63" t="n">
        <f aca="false">+Fetch!C229</f>
        <v>5.6395</v>
      </c>
      <c r="G224" s="50" t="n">
        <f aca="false">+Fetch!P229</f>
        <v>0.17</v>
      </c>
      <c r="H224" s="63" t="n">
        <f aca="false">IF(Fetch!F229=0,H222,+Fetch!F229+Fetch!G229)</f>
        <v>-0.065</v>
      </c>
      <c r="I224" s="63" t="n">
        <f aca="false">IF(Fetch!D229=0,I222,+Fetch!D229+Fetch!E229)</f>
        <v>0.85</v>
      </c>
      <c r="J224" s="63" t="n">
        <f aca="false">IF(Fetch!H229=0,J222,+Fetch!H229+Fetch!I229)</f>
        <v>1.23</v>
      </c>
      <c r="K224" s="63" t="n">
        <f aca="false">IF(Fetch!L229=0,K222,+Fetch!L229+Fetch!M229)</f>
        <v>1.2</v>
      </c>
      <c r="L224" s="63" t="n">
        <f aca="false">IF(Fetch!J229=0,L222,+Fetch!J229+Fetch!K229)</f>
        <v>0.255</v>
      </c>
      <c r="M224" s="63" t="n">
        <f aca="false">IF(Fetch!N229=0,M222,+Fetch!N229+Fetch!O229)</f>
        <v>0.26</v>
      </c>
      <c r="N224" s="63" t="n">
        <f aca="false">IF(Fetch!Q229=0,N222,Fetch!Q229)</f>
        <v>0.0025</v>
      </c>
    </row>
    <row r="225" customFormat="false" ht="12.75" hidden="false" customHeight="false" outlineLevel="0" collapsed="false">
      <c r="A225" s="5" t="n">
        <f aca="false">+YEAR(C225)</f>
        <v>2020</v>
      </c>
      <c r="B225" s="364" t="n">
        <v>1</v>
      </c>
      <c r="C225" s="260" t="n">
        <f aca="false">+Fetch!A230</f>
        <v>43831</v>
      </c>
      <c r="D225" s="362" t="n">
        <f aca="false">+Fetch!B230</f>
        <v>0.0592597554766354</v>
      </c>
      <c r="E225" s="363" t="n">
        <f aca="true">IF(C225&lt;TODAY(),1,1/(1+D225/2)^(2*(C225-TODAY())/365.25))</f>
        <v>1</v>
      </c>
      <c r="F225" s="63" t="n">
        <f aca="false">+Fetch!C230</f>
        <v>5.717</v>
      </c>
      <c r="G225" s="50" t="n">
        <f aca="false">+Fetch!P230</f>
        <v>0.17</v>
      </c>
      <c r="H225" s="63" t="n">
        <f aca="false">IF(Fetch!F230=0,H223,+Fetch!F230+Fetch!G230)</f>
        <v>-0.065</v>
      </c>
      <c r="I225" s="63" t="n">
        <f aca="false">IF(Fetch!D230=0,I223,+Fetch!D230+Fetch!E230)</f>
        <v>1.35</v>
      </c>
      <c r="J225" s="63" t="n">
        <f aca="false">IF(Fetch!H230=0,J223,+Fetch!H230+Fetch!I230)</f>
        <v>2.05</v>
      </c>
      <c r="K225" s="63" t="n">
        <f aca="false">IF(Fetch!L230=0,K223,+Fetch!L230+Fetch!M230)</f>
        <v>1.535</v>
      </c>
      <c r="L225" s="63" t="n">
        <f aca="false">IF(Fetch!J230=0,L223,+Fetch!J230+Fetch!K230)</f>
        <v>0.275</v>
      </c>
      <c r="M225" s="63" t="n">
        <f aca="false">IF(Fetch!N230=0,M223,+Fetch!N230+Fetch!O230)</f>
        <v>0.085</v>
      </c>
      <c r="N225" s="63" t="n">
        <f aca="false">IF(Fetch!Q230=0,N223,Fetch!Q230)</f>
        <v>0.0025</v>
      </c>
    </row>
    <row r="226" customFormat="false" ht="12.75" hidden="false" customHeight="false" outlineLevel="0" collapsed="false">
      <c r="A226" s="5" t="n">
        <f aca="false">+YEAR(C226)</f>
        <v>2020</v>
      </c>
      <c r="B226" s="364" t="n">
        <v>1</v>
      </c>
      <c r="C226" s="260" t="n">
        <f aca="false">+Fetch!A231</f>
        <v>43862</v>
      </c>
      <c r="D226" s="362" t="n">
        <f aca="false">+Fetch!B231</f>
        <v>0.0593173172639423</v>
      </c>
      <c r="E226" s="363" t="n">
        <f aca="true">IF(C226&lt;TODAY(),1,1/(1+D226/2)^(2*(C226-TODAY())/365.25))</f>
        <v>1</v>
      </c>
      <c r="F226" s="63" t="n">
        <f aca="false">+Fetch!C231</f>
        <v>5.629</v>
      </c>
      <c r="G226" s="50" t="n">
        <f aca="false">+Fetch!P231</f>
        <v>0.17</v>
      </c>
      <c r="H226" s="63" t="n">
        <f aca="false">IF(Fetch!F231=0,H224,+Fetch!F231+Fetch!G231)</f>
        <v>-0.065</v>
      </c>
      <c r="I226" s="63" t="n">
        <f aca="false">IF(Fetch!D231=0,I224,+Fetch!D231+Fetch!E231)</f>
        <v>1.32</v>
      </c>
      <c r="J226" s="63" t="n">
        <f aca="false">IF(Fetch!H231=0,J224,+Fetch!H231+Fetch!I231)</f>
        <v>2.05</v>
      </c>
      <c r="K226" s="63" t="n">
        <f aca="false">IF(Fetch!L231=0,K224,+Fetch!L231+Fetch!M231)</f>
        <v>1.535</v>
      </c>
      <c r="L226" s="63" t="n">
        <f aca="false">IF(Fetch!J231=0,L224,+Fetch!J231+Fetch!K231)</f>
        <v>0.275</v>
      </c>
      <c r="M226" s="63" t="n">
        <f aca="false">IF(Fetch!N231=0,M224,+Fetch!N231+Fetch!O231)</f>
        <v>0.075</v>
      </c>
      <c r="N226" s="63" t="n">
        <f aca="false">IF(Fetch!Q231=0,N224,Fetch!Q231)</f>
        <v>0.0025</v>
      </c>
    </row>
    <row r="227" customFormat="false" ht="12.75" hidden="false" customHeight="false" outlineLevel="0" collapsed="false">
      <c r="A227" s="5" t="n">
        <f aca="false">+YEAR(C227)</f>
        <v>2020</v>
      </c>
      <c r="B227" s="364" t="n">
        <v>1</v>
      </c>
      <c r="C227" s="260" t="n">
        <f aca="false">+Fetch!A232</f>
        <v>43891</v>
      </c>
      <c r="D227" s="362" t="n">
        <f aca="false">+Fetch!B232</f>
        <v>0.0593711653885491</v>
      </c>
      <c r="E227" s="363" t="n">
        <f aca="true">IF(C227&lt;TODAY(),1,1/(1+D227/2)^(2*(C227-TODAY())/365.25))</f>
        <v>1</v>
      </c>
      <c r="F227" s="63" t="n">
        <f aca="false">+Fetch!C232</f>
        <v>5.49</v>
      </c>
      <c r="G227" s="50" t="n">
        <f aca="false">+Fetch!P232</f>
        <v>0.17</v>
      </c>
      <c r="H227" s="63" t="n">
        <f aca="false">IF(Fetch!F232=0,H225,+Fetch!F232+Fetch!G232)</f>
        <v>-0.065</v>
      </c>
      <c r="I227" s="63" t="n">
        <f aca="false">IF(Fetch!D232=0,I225,+Fetch!D232+Fetch!E232)</f>
        <v>0.55</v>
      </c>
      <c r="J227" s="63" t="n">
        <f aca="false">IF(Fetch!H232=0,J225,+Fetch!H232+Fetch!I232)</f>
        <v>0.82</v>
      </c>
      <c r="K227" s="63" t="n">
        <f aca="false">IF(Fetch!L232=0,K225,+Fetch!L232+Fetch!M232)</f>
        <v>0.805</v>
      </c>
      <c r="L227" s="63" t="n">
        <f aca="false">IF(Fetch!J232=0,L225,+Fetch!J232+Fetch!K232)</f>
        <v>0.235</v>
      </c>
      <c r="M227" s="63" t="n">
        <f aca="false">IF(Fetch!N232=0,M225,+Fetch!N232+Fetch!O232)</f>
        <v>0.115</v>
      </c>
      <c r="N227" s="63" t="n">
        <f aca="false">IF(Fetch!Q232=0,N225,Fetch!Q232)</f>
        <v>0.0025</v>
      </c>
    </row>
    <row r="228" customFormat="false" ht="12.75" hidden="false" customHeight="false" outlineLevel="0" collapsed="false">
      <c r="A228" s="5" t="n">
        <f aca="false">+YEAR(C228)</f>
        <v>2020</v>
      </c>
      <c r="B228" s="364" t="n">
        <v>1</v>
      </c>
      <c r="C228" s="260" t="n">
        <f aca="false">+Fetch!A233</f>
        <v>43922</v>
      </c>
      <c r="D228" s="362" t="n">
        <f aca="false">+Fetch!B233</f>
        <v>0.0594287271779872</v>
      </c>
      <c r="E228" s="363" t="n">
        <f aca="true">IF(C228&lt;TODAY(),1,1/(1+D228/2)^(2*(C228-TODAY())/365.25))</f>
        <v>1</v>
      </c>
      <c r="F228" s="63" t="n">
        <f aca="false">+Fetch!C233</f>
        <v>5.336</v>
      </c>
      <c r="G228" s="50" t="n">
        <f aca="false">+Fetch!P233</f>
        <v>0.17</v>
      </c>
      <c r="H228" s="63" t="n">
        <f aca="false">IF(Fetch!F233=0,H226,+Fetch!F233+Fetch!G233)</f>
        <v>-0.065</v>
      </c>
      <c r="I228" s="63" t="n">
        <f aca="false">IF(Fetch!D233=0,I226,+Fetch!D233+Fetch!E233)</f>
        <v>0.295</v>
      </c>
      <c r="J228" s="63" t="n">
        <f aca="false">IF(Fetch!H233=0,J226,+Fetch!H233+Fetch!I233)</f>
        <v>0.4</v>
      </c>
      <c r="K228" s="63" t="n">
        <f aca="false">IF(Fetch!L233=0,K226,+Fetch!L233+Fetch!M233)</f>
        <v>0.485</v>
      </c>
      <c r="L228" s="63" t="n">
        <f aca="false">IF(Fetch!J233=0,L226,+Fetch!J233+Fetch!K233)</f>
        <v>0.1875</v>
      </c>
      <c r="M228" s="63" t="n">
        <f aca="false">IF(Fetch!N233=0,M226,+Fetch!N233+Fetch!O233)</f>
        <v>0.55</v>
      </c>
      <c r="N228" s="63" t="n">
        <f aca="false">IF(Fetch!Q233=0,N226,Fetch!Q233)</f>
        <v>0.0025</v>
      </c>
    </row>
    <row r="229" customFormat="false" ht="12.75" hidden="false" customHeight="false" outlineLevel="0" collapsed="false">
      <c r="A229" s="5" t="n">
        <f aca="false">+YEAR(C229)</f>
        <v>2020</v>
      </c>
      <c r="B229" s="364" t="n">
        <v>1</v>
      </c>
      <c r="C229" s="260" t="n">
        <f aca="false">+Fetch!A234</f>
        <v>43952</v>
      </c>
      <c r="D229" s="362" t="n">
        <f aca="false">+Fetch!B234</f>
        <v>0.0594844321365571</v>
      </c>
      <c r="E229" s="363" t="n">
        <f aca="true">IF(C229&lt;TODAY(),1,1/(1+D229/2)^(2*(C229-TODAY())/365.25))</f>
        <v>1</v>
      </c>
      <c r="F229" s="63" t="n">
        <f aca="false">+Fetch!C234</f>
        <v>5.341</v>
      </c>
      <c r="G229" s="50" t="n">
        <f aca="false">+Fetch!P234</f>
        <v>0.17</v>
      </c>
      <c r="H229" s="63" t="n">
        <f aca="false">IF(Fetch!F234=0,H227,+Fetch!F234+Fetch!G234)</f>
        <v>-0.065</v>
      </c>
      <c r="I229" s="63" t="n">
        <f aca="false">IF(Fetch!D234=0,I227,+Fetch!D234+Fetch!E234)</f>
        <v>0.265</v>
      </c>
      <c r="J229" s="63" t="n">
        <f aca="false">IF(Fetch!H234=0,J227,+Fetch!H234+Fetch!I234)</f>
        <v>0.35</v>
      </c>
      <c r="K229" s="63" t="n">
        <f aca="false">IF(Fetch!L234=0,K227,+Fetch!L234+Fetch!M234)</f>
        <v>0.435</v>
      </c>
      <c r="L229" s="63" t="n">
        <f aca="false">IF(Fetch!J234=0,L227,+Fetch!J234+Fetch!K234)</f>
        <v>0.175</v>
      </c>
      <c r="M229" s="63" t="n">
        <f aca="false">IF(Fetch!N234=0,M227,+Fetch!N234+Fetch!O234)</f>
        <v>0.7</v>
      </c>
      <c r="N229" s="63" t="n">
        <f aca="false">IF(Fetch!Q234=0,N227,Fetch!Q234)</f>
        <v>0.0025</v>
      </c>
    </row>
    <row r="230" customFormat="false" ht="12.75" hidden="false" customHeight="false" outlineLevel="0" collapsed="false">
      <c r="A230" s="5" t="n">
        <f aca="false">+YEAR(C230)</f>
        <v>2020</v>
      </c>
      <c r="B230" s="364" t="n">
        <v>1</v>
      </c>
      <c r="C230" s="260" t="n">
        <f aca="false">+Fetch!A235</f>
        <v>43983</v>
      </c>
      <c r="D230" s="362" t="n">
        <f aca="false">+Fetch!B235</f>
        <v>0.0595419939281623</v>
      </c>
      <c r="E230" s="363" t="n">
        <f aca="true">IF(C230&lt;TODAY(),1,1/(1+D230/2)^(2*(C230-TODAY())/365.25))</f>
        <v>1</v>
      </c>
      <c r="F230" s="63" t="n">
        <f aca="false">+Fetch!C235</f>
        <v>5.379</v>
      </c>
      <c r="G230" s="50" t="n">
        <f aca="false">+Fetch!P235</f>
        <v>0.17</v>
      </c>
      <c r="H230" s="63" t="n">
        <f aca="false">IF(Fetch!F235=0,H228,+Fetch!F235+Fetch!G235)</f>
        <v>-0.065</v>
      </c>
      <c r="I230" s="63" t="n">
        <f aca="false">IF(Fetch!D235=0,I228,+Fetch!D235+Fetch!E235)</f>
        <v>0.315</v>
      </c>
      <c r="J230" s="63" t="n">
        <f aca="false">IF(Fetch!H235=0,J228,+Fetch!H235+Fetch!I235)</f>
        <v>0.405</v>
      </c>
      <c r="K230" s="63" t="n">
        <f aca="false">IF(Fetch!L235=0,K228,+Fetch!L235+Fetch!M235)</f>
        <v>0.445</v>
      </c>
      <c r="L230" s="63" t="n">
        <f aca="false">IF(Fetch!J235=0,L228,+Fetch!J235+Fetch!K235)</f>
        <v>0.1825</v>
      </c>
      <c r="M230" s="63" t="n">
        <f aca="false">IF(Fetch!N235=0,M228,+Fetch!N235+Fetch!O235)</f>
        <v>0.8</v>
      </c>
      <c r="N230" s="63" t="n">
        <f aca="false">IF(Fetch!Q235=0,N228,Fetch!Q235)</f>
        <v>0.0025</v>
      </c>
    </row>
    <row r="231" customFormat="false" ht="12.75" hidden="false" customHeight="false" outlineLevel="0" collapsed="false">
      <c r="A231" s="5" t="n">
        <f aca="false">+YEAR(C231)</f>
        <v>2020</v>
      </c>
      <c r="B231" s="364" t="n">
        <v>1</v>
      </c>
      <c r="C231" s="260" t="n">
        <f aca="false">+Fetch!A236</f>
        <v>44013</v>
      </c>
      <c r="D231" s="362" t="n">
        <f aca="false">+Fetch!B236</f>
        <v>0.0595976988888283</v>
      </c>
      <c r="E231" s="363" t="n">
        <f aca="true">IF(C231&lt;TODAY(),1,1/(1+D231/2)^(2*(C231-TODAY())/365.25))</f>
        <v>1</v>
      </c>
      <c r="F231" s="63" t="n">
        <f aca="false">+Fetch!C236</f>
        <v>5.424</v>
      </c>
      <c r="G231" s="50" t="n">
        <f aca="false">+Fetch!P236</f>
        <v>0.17</v>
      </c>
      <c r="H231" s="63" t="n">
        <f aca="false">IF(Fetch!F236=0,H229,+Fetch!F236+Fetch!G236)</f>
        <v>-0.065</v>
      </c>
      <c r="I231" s="63" t="n">
        <f aca="false">IF(Fetch!D236=0,I229,+Fetch!D236+Fetch!E236)</f>
        <v>0.39</v>
      </c>
      <c r="J231" s="63" t="n">
        <f aca="false">IF(Fetch!H236=0,J229,+Fetch!H236+Fetch!I236)</f>
        <v>0.445</v>
      </c>
      <c r="K231" s="63" t="n">
        <f aca="false">IF(Fetch!L236=0,K229,+Fetch!L236+Fetch!M236)</f>
        <v>0.4675</v>
      </c>
      <c r="L231" s="63" t="n">
        <f aca="false">IF(Fetch!J236=0,L229,+Fetch!J236+Fetch!K236)</f>
        <v>0.1875</v>
      </c>
      <c r="M231" s="63" t="n">
        <f aca="false">IF(Fetch!N236=0,M229,+Fetch!N236+Fetch!O236)</f>
        <v>1</v>
      </c>
      <c r="N231" s="63" t="n">
        <f aca="false">IF(Fetch!Q236=0,N229,Fetch!Q236)</f>
        <v>0.0025</v>
      </c>
    </row>
    <row r="232" customFormat="false" ht="12.75" hidden="false" customHeight="false" outlineLevel="0" collapsed="false">
      <c r="A232" s="5" t="n">
        <f aca="false">+YEAR(C232)</f>
        <v>2020</v>
      </c>
      <c r="B232" s="364" t="n">
        <v>1</v>
      </c>
      <c r="C232" s="260" t="n">
        <f aca="false">+Fetch!A237</f>
        <v>44044</v>
      </c>
      <c r="D232" s="362" t="n">
        <f aca="false">+Fetch!B237</f>
        <v>0.0596552606826006</v>
      </c>
      <c r="E232" s="363" t="n">
        <f aca="true">IF(C232&lt;TODAY(),1,1/(1+D232/2)^(2*(C232-TODAY())/365.25))</f>
        <v>1</v>
      </c>
      <c r="F232" s="63" t="n">
        <f aca="false">+Fetch!C237</f>
        <v>5.462</v>
      </c>
      <c r="G232" s="50" t="n">
        <f aca="false">+Fetch!P237</f>
        <v>0.17</v>
      </c>
      <c r="H232" s="63" t="n">
        <f aca="false">IF(Fetch!F237=0,H230,+Fetch!F237+Fetch!G237)</f>
        <v>-0.065</v>
      </c>
      <c r="I232" s="63" t="n">
        <f aca="false">IF(Fetch!D237=0,I230,+Fetch!D237+Fetch!E237)</f>
        <v>0.39</v>
      </c>
      <c r="J232" s="63" t="n">
        <f aca="false">IF(Fetch!H237=0,J230,+Fetch!H237+Fetch!I237)</f>
        <v>0.42</v>
      </c>
      <c r="K232" s="63" t="n">
        <f aca="false">IF(Fetch!L237=0,K230,+Fetch!L237+Fetch!M237)</f>
        <v>0.47</v>
      </c>
      <c r="L232" s="63" t="n">
        <f aca="false">IF(Fetch!J237=0,L230,+Fetch!J237+Fetch!K237)</f>
        <v>0.1875</v>
      </c>
      <c r="M232" s="63" t="n">
        <f aca="false">IF(Fetch!N237=0,M230,+Fetch!N237+Fetch!O237)</f>
        <v>1</v>
      </c>
      <c r="N232" s="63" t="n">
        <f aca="false">IF(Fetch!Q237=0,N230,Fetch!Q237)</f>
        <v>0.0025</v>
      </c>
    </row>
    <row r="233" customFormat="false" ht="12.75" hidden="false" customHeight="false" outlineLevel="0" collapsed="false">
      <c r="A233" s="5" t="n">
        <f aca="false">+YEAR(C233)</f>
        <v>2020</v>
      </c>
      <c r="B233" s="364" t="n">
        <v>1</v>
      </c>
      <c r="C233" s="260" t="n">
        <f aca="false">+Fetch!A238</f>
        <v>44075</v>
      </c>
      <c r="D233" s="362" t="n">
        <f aca="false">+Fetch!B238</f>
        <v>0.0597128224774734</v>
      </c>
      <c r="E233" s="363" t="n">
        <f aca="true">IF(C233&lt;TODAY(),1,1/(1+D233/2)^(2*(C233-TODAY())/365.25))</f>
        <v>1</v>
      </c>
      <c r="F233" s="63" t="n">
        <f aca="false">+Fetch!C238</f>
        <v>5.456</v>
      </c>
      <c r="G233" s="50" t="n">
        <f aca="false">+Fetch!P238</f>
        <v>0.17</v>
      </c>
      <c r="H233" s="63" t="n">
        <f aca="false">IF(Fetch!F238=0,H231,+Fetch!F238+Fetch!G238)</f>
        <v>-0.065</v>
      </c>
      <c r="I233" s="63" t="n">
        <f aca="false">IF(Fetch!D238=0,I231,+Fetch!D238+Fetch!E238)</f>
        <v>0.32</v>
      </c>
      <c r="J233" s="63" t="n">
        <f aca="false">IF(Fetch!H238=0,J231,+Fetch!H238+Fetch!I238)</f>
        <v>0.37</v>
      </c>
      <c r="K233" s="63" t="n">
        <f aca="false">IF(Fetch!L238=0,K231,+Fetch!L238+Fetch!M238)</f>
        <v>0.4475</v>
      </c>
      <c r="L233" s="63" t="n">
        <f aca="false">IF(Fetch!J238=0,L231,+Fetch!J238+Fetch!K238)</f>
        <v>0.1775</v>
      </c>
      <c r="M233" s="63" t="n">
        <f aca="false">IF(Fetch!N238=0,M231,+Fetch!N238+Fetch!O238)</f>
        <v>0.6</v>
      </c>
      <c r="N233" s="63" t="n">
        <f aca="false">IF(Fetch!Q238=0,N231,Fetch!Q238)</f>
        <v>0.0025</v>
      </c>
    </row>
    <row r="234" customFormat="false" ht="12.75" hidden="false" customHeight="false" outlineLevel="0" collapsed="false">
      <c r="A234" s="5" t="n">
        <f aca="false">+YEAR(C234)</f>
        <v>2020</v>
      </c>
      <c r="B234" s="364" t="n">
        <v>1</v>
      </c>
      <c r="C234" s="260" t="n">
        <f aca="false">+Fetch!A239</f>
        <v>44105</v>
      </c>
      <c r="D234" s="362" t="n">
        <f aca="false">+Fetch!B239</f>
        <v>0.0597685274413027</v>
      </c>
      <c r="E234" s="363" t="n">
        <f aca="true">IF(C234&lt;TODAY(),1,1/(1+D234/2)^(2*(C234-TODAY())/365.25))</f>
        <v>1</v>
      </c>
      <c r="F234" s="63" t="n">
        <f aca="false">+Fetch!C239</f>
        <v>5.456</v>
      </c>
      <c r="G234" s="50" t="n">
        <f aca="false">+Fetch!P239</f>
        <v>0.17</v>
      </c>
      <c r="H234" s="63" t="n">
        <f aca="false">IF(Fetch!F239=0,H232,+Fetch!F239+Fetch!G239)</f>
        <v>-0.065</v>
      </c>
      <c r="I234" s="63" t="n">
        <f aca="false">IF(Fetch!D239=0,I232,+Fetch!D239+Fetch!E239)</f>
        <v>0.315</v>
      </c>
      <c r="J234" s="63" t="n">
        <f aca="false">IF(Fetch!H239=0,J232,+Fetch!H239+Fetch!I239)</f>
        <v>0.41</v>
      </c>
      <c r="K234" s="63" t="n">
        <f aca="false">IF(Fetch!L239=0,K232,+Fetch!L239+Fetch!M239)</f>
        <v>0.45</v>
      </c>
      <c r="L234" s="63" t="n">
        <f aca="false">IF(Fetch!J239=0,L232,+Fetch!J239+Fetch!K239)</f>
        <v>0.185</v>
      </c>
      <c r="M234" s="63" t="n">
        <f aca="false">IF(Fetch!N239=0,M232,+Fetch!N239+Fetch!O239)</f>
        <v>0.3</v>
      </c>
      <c r="N234" s="63" t="n">
        <f aca="false">IF(Fetch!Q239=0,N232,Fetch!Q239)</f>
        <v>0.0025</v>
      </c>
    </row>
    <row r="235" customFormat="false" ht="12.75" hidden="false" customHeight="false" outlineLevel="0" collapsed="false">
      <c r="A235" s="5" t="n">
        <f aca="false">+YEAR(C235)</f>
        <v>2020</v>
      </c>
      <c r="B235" s="364" t="n">
        <v>1</v>
      </c>
      <c r="C235" s="260" t="n">
        <f aca="false">+Fetch!A240</f>
        <v>44136</v>
      </c>
      <c r="D235" s="362" t="n">
        <f aca="false">+Fetch!B240</f>
        <v>0.0598260892383422</v>
      </c>
      <c r="E235" s="363" t="n">
        <f aca="true">IF(C235&lt;TODAY(),1,1/(1+D235/2)^(2*(C235-TODAY())/365.25))</f>
        <v>1</v>
      </c>
      <c r="F235" s="63" t="n">
        <f aca="false">+Fetch!C240</f>
        <v>5.605</v>
      </c>
      <c r="G235" s="50" t="n">
        <f aca="false">+Fetch!P240</f>
        <v>0.17</v>
      </c>
      <c r="H235" s="63" t="n">
        <f aca="false">IF(Fetch!F240=0,H233,+Fetch!F240+Fetch!G240)</f>
        <v>-0.065</v>
      </c>
      <c r="I235" s="63" t="n">
        <f aca="false">IF(Fetch!D240=0,I233,+Fetch!D240+Fetch!E240)</f>
        <v>0.56</v>
      </c>
      <c r="J235" s="63" t="n">
        <f aca="false">IF(Fetch!H240=0,J233,+Fetch!H240+Fetch!I240)</f>
        <v>0.785</v>
      </c>
      <c r="K235" s="63" t="n">
        <f aca="false">IF(Fetch!L240=0,K233,+Fetch!L240+Fetch!M240)</f>
        <v>0.695</v>
      </c>
      <c r="L235" s="63" t="n">
        <f aca="false">IF(Fetch!J240=0,L233,+Fetch!J240+Fetch!K240)</f>
        <v>0.235</v>
      </c>
      <c r="M235" s="63" t="n">
        <f aca="false">IF(Fetch!N240=0,M233,+Fetch!N240+Fetch!O240)</f>
        <v>0.23</v>
      </c>
      <c r="N235" s="63" t="n">
        <f aca="false">IF(Fetch!Q240=0,N233,Fetch!Q240)</f>
        <v>0.0025</v>
      </c>
    </row>
    <row r="236" customFormat="false" ht="12.75" hidden="false" customHeight="false" outlineLevel="0" collapsed="false">
      <c r="A236" s="5" t="n">
        <f aca="false">+YEAR(C236)</f>
        <v>2020</v>
      </c>
      <c r="B236" s="364" t="n">
        <v>1</v>
      </c>
      <c r="C236" s="260" t="n">
        <f aca="false">+Fetch!A241</f>
        <v>44166</v>
      </c>
      <c r="D236" s="362" t="n">
        <f aca="false">+Fetch!B241</f>
        <v>0.0598817942042675</v>
      </c>
      <c r="E236" s="363" t="n">
        <f aca="true">IF(C236&lt;TODAY(),1,1/(1+D236/2)^(2*(C236-TODAY())/365.25))</f>
        <v>1</v>
      </c>
      <c r="F236" s="63" t="n">
        <f aca="false">+Fetch!C241</f>
        <v>5.757</v>
      </c>
      <c r="G236" s="50" t="n">
        <f aca="false">+Fetch!P241</f>
        <v>0.17</v>
      </c>
      <c r="H236" s="63" t="n">
        <f aca="false">IF(Fetch!F241=0,H234,+Fetch!F241+Fetch!G241)</f>
        <v>-0.065</v>
      </c>
      <c r="I236" s="63" t="n">
        <f aca="false">IF(Fetch!D241=0,I234,+Fetch!D241+Fetch!E241)</f>
        <v>0.85</v>
      </c>
      <c r="J236" s="63" t="n">
        <f aca="false">IF(Fetch!H241=0,J234,+Fetch!H241+Fetch!I241)</f>
        <v>1.23</v>
      </c>
      <c r="K236" s="63" t="n">
        <f aca="false">IF(Fetch!L241=0,K234,+Fetch!L241+Fetch!M241)</f>
        <v>1.2</v>
      </c>
      <c r="L236" s="63" t="n">
        <f aca="false">IF(Fetch!J241=0,L234,+Fetch!J241+Fetch!K241)</f>
        <v>0.255</v>
      </c>
      <c r="M236" s="63" t="n">
        <f aca="false">IF(Fetch!N241=0,M234,+Fetch!N241+Fetch!O241)</f>
        <v>0.26</v>
      </c>
      <c r="N236" s="63" t="n">
        <f aca="false">IF(Fetch!Q241=0,N234,Fetch!Q241)</f>
        <v>0.0025</v>
      </c>
    </row>
    <row r="237" customFormat="false" ht="12.75" hidden="false" customHeight="false" outlineLevel="0" collapsed="false">
      <c r="A237" s="5" t="n">
        <f aca="false">+YEAR(C237)</f>
        <v>2021</v>
      </c>
      <c r="B237" s="364" t="n">
        <v>1</v>
      </c>
      <c r="C237" s="260" t="n">
        <f aca="false">+Fetch!A242</f>
        <v>44197</v>
      </c>
      <c r="D237" s="362" t="n">
        <f aca="false">+Fetch!B242</f>
        <v>0.0599393560034738</v>
      </c>
      <c r="E237" s="363" t="n">
        <f aca="true">IF(C237&lt;TODAY(),1,1/(1+D237/2)^(2*(C237-TODAY())/365.25))</f>
        <v>1</v>
      </c>
      <c r="F237" s="63" t="n">
        <f aca="false">+Fetch!C242</f>
        <v>5.8345</v>
      </c>
      <c r="G237" s="50" t="n">
        <f aca="false">+Fetch!P242</f>
        <v>0.17</v>
      </c>
      <c r="H237" s="63" t="n">
        <f aca="false">IF(Fetch!F242=0,H235,+Fetch!F242+Fetch!G242)</f>
        <v>-0.065</v>
      </c>
      <c r="I237" s="63" t="n">
        <f aca="false">IF(Fetch!D242=0,I235,+Fetch!D242+Fetch!E242)</f>
        <v>1.35</v>
      </c>
      <c r="J237" s="63" t="n">
        <f aca="false">IF(Fetch!H242=0,J235,+Fetch!H242+Fetch!I242)</f>
        <v>2.05</v>
      </c>
      <c r="K237" s="63" t="n">
        <f aca="false">IF(Fetch!L242=0,K235,+Fetch!L242+Fetch!M242)</f>
        <v>1.535</v>
      </c>
      <c r="L237" s="63" t="n">
        <f aca="false">IF(Fetch!J242=0,L235,+Fetch!J242+Fetch!K242)</f>
        <v>0.275</v>
      </c>
      <c r="M237" s="63" t="n">
        <f aca="false">IF(Fetch!N242=0,M235,+Fetch!N242+Fetch!O242)</f>
        <v>0.085</v>
      </c>
      <c r="N237" s="63" t="n">
        <f aca="false">IF(Fetch!Q242=0,N235,Fetch!Q242)</f>
        <v>0.0025</v>
      </c>
    </row>
    <row r="238" customFormat="false" ht="12.75" hidden="false" customHeight="false" outlineLevel="0" collapsed="false">
      <c r="A238" s="5" t="n">
        <f aca="false">+YEAR(C238)</f>
        <v>2021</v>
      </c>
      <c r="B238" s="364" t="n">
        <v>1</v>
      </c>
      <c r="C238" s="260" t="n">
        <f aca="false">+Fetch!A243</f>
        <v>44228</v>
      </c>
      <c r="D238" s="362" t="n">
        <f aca="false">+Fetch!B243</f>
        <v>0.0599969178037805</v>
      </c>
      <c r="E238" s="363" t="n">
        <f aca="true">IF(C238&lt;TODAY(),1,1/(1+D238/2)^(2*(C238-TODAY())/365.25))</f>
        <v>1</v>
      </c>
      <c r="F238" s="63" t="n">
        <f aca="false">+Fetch!C243</f>
        <v>5.7465</v>
      </c>
      <c r="G238" s="50" t="n">
        <f aca="false">+Fetch!P243</f>
        <v>0.17</v>
      </c>
      <c r="H238" s="63" t="n">
        <f aca="false">IF(Fetch!F243=0,H236,+Fetch!F243+Fetch!G243)</f>
        <v>-0.065</v>
      </c>
      <c r="I238" s="63" t="n">
        <f aca="false">IF(Fetch!D243=0,I236,+Fetch!D243+Fetch!E243)</f>
        <v>1.32</v>
      </c>
      <c r="J238" s="63" t="n">
        <f aca="false">IF(Fetch!H243=0,J236,+Fetch!H243+Fetch!I243)</f>
        <v>2.05</v>
      </c>
      <c r="K238" s="63" t="n">
        <f aca="false">IF(Fetch!L243=0,K236,+Fetch!L243+Fetch!M243)</f>
        <v>1.535</v>
      </c>
      <c r="L238" s="63" t="n">
        <f aca="false">IF(Fetch!J243=0,L236,+Fetch!J243+Fetch!K243)</f>
        <v>0.275</v>
      </c>
      <c r="M238" s="63" t="n">
        <f aca="false">IF(Fetch!N243=0,M236,+Fetch!N243+Fetch!O243)</f>
        <v>0.075</v>
      </c>
      <c r="N238" s="63" t="n">
        <f aca="false">IF(Fetch!Q243=0,N236,Fetch!Q243)</f>
        <v>0.0025</v>
      </c>
    </row>
    <row r="239" customFormat="false" ht="12.75" hidden="false" customHeight="false" outlineLevel="0" collapsed="false">
      <c r="A239" s="5" t="n">
        <f aca="false">+YEAR(C239)</f>
        <v>2021</v>
      </c>
      <c r="B239" s="364" t="n">
        <v>1</v>
      </c>
      <c r="C239" s="260" t="n">
        <f aca="false">+Fetch!A244</f>
        <v>44256</v>
      </c>
      <c r="D239" s="362" t="n">
        <f aca="false">+Fetch!B244</f>
        <v>0.0600489091082306</v>
      </c>
      <c r="E239" s="363" t="n">
        <f aca="true">IF(C239&lt;TODAY(),1,1/(1+D239/2)^(2*(C239-TODAY())/365.25))</f>
        <v>1</v>
      </c>
      <c r="F239" s="63" t="n">
        <f aca="false">+Fetch!C244</f>
        <v>5.6075</v>
      </c>
      <c r="G239" s="50" t="n">
        <f aca="false">+Fetch!P244</f>
        <v>0.17</v>
      </c>
      <c r="H239" s="63" t="n">
        <f aca="false">IF(Fetch!F244=0,H237,+Fetch!F244+Fetch!G244)</f>
        <v>-0.065</v>
      </c>
      <c r="I239" s="63" t="n">
        <f aca="false">IF(Fetch!D244=0,I237,+Fetch!D244+Fetch!E244)</f>
        <v>0.55</v>
      </c>
      <c r="J239" s="63" t="n">
        <f aca="false">IF(Fetch!H244=0,J237,+Fetch!H244+Fetch!I244)</f>
        <v>0.82</v>
      </c>
      <c r="K239" s="63" t="n">
        <f aca="false">IF(Fetch!L244=0,K237,+Fetch!L244+Fetch!M244)</f>
        <v>0.805</v>
      </c>
      <c r="L239" s="63" t="n">
        <f aca="false">IF(Fetch!J244=0,L237,+Fetch!J244+Fetch!K244)</f>
        <v>0.235</v>
      </c>
      <c r="M239" s="63" t="n">
        <f aca="false">IF(Fetch!N244=0,M237,+Fetch!N244+Fetch!O244)</f>
        <v>0.115</v>
      </c>
      <c r="N239" s="63" t="n">
        <f aca="false">IF(Fetch!Q244=0,N237,Fetch!Q244)</f>
        <v>0.0025</v>
      </c>
    </row>
    <row r="240" customFormat="false" ht="12.75" hidden="false" customHeight="false" outlineLevel="0" collapsed="false">
      <c r="A240" s="5" t="n">
        <f aca="false">+YEAR(C240)</f>
        <v>2021</v>
      </c>
      <c r="B240" s="364" t="n">
        <v>1</v>
      </c>
      <c r="C240" s="260" t="n">
        <f aca="false">+Fetch!A245</f>
        <v>44287</v>
      </c>
      <c r="D240" s="362" t="n">
        <f aca="false">+Fetch!B245</f>
        <v>0.0601064709106325</v>
      </c>
      <c r="E240" s="363" t="n">
        <f aca="true">IF(C240&lt;TODAY(),1,1/(1+D240/2)^(2*(C240-TODAY())/365.25))</f>
        <v>1</v>
      </c>
      <c r="F240" s="63" t="n">
        <f aca="false">+Fetch!C245</f>
        <v>5.4535</v>
      </c>
      <c r="G240" s="50" t="n">
        <f aca="false">+Fetch!P245</f>
        <v>0.17</v>
      </c>
      <c r="H240" s="63" t="n">
        <f aca="false">IF(Fetch!F245=0,H238,+Fetch!F245+Fetch!G245)</f>
        <v>-0.065</v>
      </c>
      <c r="I240" s="63" t="n">
        <f aca="false">IF(Fetch!D245=0,I238,+Fetch!D245+Fetch!E245)</f>
        <v>0.295</v>
      </c>
      <c r="J240" s="63" t="n">
        <f aca="false">IF(Fetch!H245=0,J238,+Fetch!H245+Fetch!I245)</f>
        <v>0.4</v>
      </c>
      <c r="K240" s="63" t="n">
        <f aca="false">IF(Fetch!L245=0,K238,+Fetch!L245+Fetch!M245)</f>
        <v>0.485</v>
      </c>
      <c r="L240" s="63" t="n">
        <f aca="false">IF(Fetch!J245=0,L238,+Fetch!J245+Fetch!K245)</f>
        <v>0.1875</v>
      </c>
      <c r="M240" s="63" t="n">
        <f aca="false">IF(Fetch!N245=0,M238,+Fetch!N245+Fetch!O245)</f>
        <v>0.55</v>
      </c>
      <c r="N240" s="63" t="n">
        <f aca="false">IF(Fetch!Q245=0,N238,Fetch!Q245)</f>
        <v>0.0025</v>
      </c>
    </row>
    <row r="241" customFormat="false" ht="12.75" hidden="false" customHeight="false" outlineLevel="0" collapsed="false">
      <c r="A241" s="5" t="n">
        <f aca="false">+YEAR(C241)</f>
        <v>2021</v>
      </c>
      <c r="B241" s="364" t="n">
        <v>1</v>
      </c>
      <c r="C241" s="260" t="n">
        <f aca="false">+Fetch!A246</f>
        <v>44317</v>
      </c>
      <c r="D241" s="362" t="n">
        <f aca="false">+Fetch!B246</f>
        <v>0.0601621758817474</v>
      </c>
      <c r="E241" s="363" t="n">
        <f aca="true">IF(C241&lt;TODAY(),1,1/(1+D241/2)^(2*(C241-TODAY())/365.25))</f>
        <v>1</v>
      </c>
      <c r="F241" s="63" t="n">
        <f aca="false">+Fetch!C246</f>
        <v>5.4585</v>
      </c>
      <c r="G241" s="50" t="n">
        <f aca="false">+Fetch!P246</f>
        <v>0.17</v>
      </c>
      <c r="H241" s="63" t="n">
        <f aca="false">IF(Fetch!F246=0,H239,+Fetch!F246+Fetch!G246)</f>
        <v>-0.065</v>
      </c>
      <c r="I241" s="63" t="n">
        <f aca="false">IF(Fetch!D246=0,I239,+Fetch!D246+Fetch!E246)</f>
        <v>0.265</v>
      </c>
      <c r="J241" s="63" t="n">
        <f aca="false">IF(Fetch!H246=0,J239,+Fetch!H246+Fetch!I246)</f>
        <v>0.35</v>
      </c>
      <c r="K241" s="63" t="n">
        <f aca="false">IF(Fetch!L246=0,K239,+Fetch!L246+Fetch!M246)</f>
        <v>0.435</v>
      </c>
      <c r="L241" s="63" t="n">
        <f aca="false">IF(Fetch!J246=0,L239,+Fetch!J246+Fetch!K246)</f>
        <v>0.175</v>
      </c>
      <c r="M241" s="63" t="n">
        <f aca="false">IF(Fetch!N246=0,M239,+Fetch!N246+Fetch!O246)</f>
        <v>0.7</v>
      </c>
      <c r="N241" s="63" t="n">
        <f aca="false">IF(Fetch!Q246=0,N239,Fetch!Q246)</f>
        <v>0.0025</v>
      </c>
    </row>
    <row r="242" customFormat="false" ht="12.75" hidden="false" customHeight="false" outlineLevel="0" collapsed="false">
      <c r="A242" s="5" t="n">
        <f aca="false">+YEAR(C242)</f>
        <v>2021</v>
      </c>
      <c r="B242" s="364" t="n">
        <v>1</v>
      </c>
      <c r="C242" s="260" t="n">
        <f aca="false">+Fetch!A247</f>
        <v>44348</v>
      </c>
      <c r="D242" s="362" t="n">
        <f aca="false">+Fetch!B247</f>
        <v>0.0602197376863161</v>
      </c>
      <c r="E242" s="363" t="n">
        <f aca="true">IF(C242&lt;TODAY(),1,1/(1+D242/2)^(2*(C242-TODAY())/365.25))</f>
        <v>1</v>
      </c>
      <c r="F242" s="63" t="n">
        <f aca="false">+Fetch!C247</f>
        <v>5.4965</v>
      </c>
      <c r="G242" s="50" t="n">
        <f aca="false">+Fetch!P247</f>
        <v>0.17</v>
      </c>
      <c r="H242" s="63" t="n">
        <f aca="false">IF(Fetch!F247=0,H240,+Fetch!F247+Fetch!G247)</f>
        <v>-0.065</v>
      </c>
      <c r="I242" s="63" t="n">
        <f aca="false">IF(Fetch!D247=0,I240,+Fetch!D247+Fetch!E247)</f>
        <v>0.315</v>
      </c>
      <c r="J242" s="63" t="n">
        <f aca="false">IF(Fetch!H247=0,J240,+Fetch!H247+Fetch!I247)</f>
        <v>0.405</v>
      </c>
      <c r="K242" s="63" t="n">
        <f aca="false">IF(Fetch!L247=0,K240,+Fetch!L247+Fetch!M247)</f>
        <v>0.445</v>
      </c>
      <c r="L242" s="63" t="n">
        <f aca="false">IF(Fetch!J247=0,L240,+Fetch!J247+Fetch!K247)</f>
        <v>0.1825</v>
      </c>
      <c r="M242" s="63" t="n">
        <f aca="false">IF(Fetch!N247=0,M240,+Fetch!N247+Fetch!O247)</f>
        <v>0.8</v>
      </c>
      <c r="N242" s="63" t="n">
        <f aca="false">IF(Fetch!Q247=0,N240,Fetch!Q247)</f>
        <v>0.0025</v>
      </c>
    </row>
    <row r="243" customFormat="false" ht="12.75" hidden="false" customHeight="false" outlineLevel="0" collapsed="false">
      <c r="A243" s="5" t="n">
        <f aca="false">+YEAR(C243)</f>
        <v>2021</v>
      </c>
      <c r="B243" s="364" t="n">
        <v>1</v>
      </c>
      <c r="C243" s="260" t="n">
        <f aca="false">+Fetch!A248</f>
        <v>44378</v>
      </c>
      <c r="D243" s="362" t="n">
        <f aca="false">+Fetch!B248</f>
        <v>0.0602754426595271</v>
      </c>
      <c r="E243" s="363" t="n">
        <f aca="true">IF(C243&lt;TODAY(),1,1/(1+D243/2)^(2*(C243-TODAY())/365.25))</f>
        <v>1</v>
      </c>
      <c r="F243" s="63" t="n">
        <f aca="false">+Fetch!C248</f>
        <v>5.5415</v>
      </c>
      <c r="G243" s="50" t="n">
        <f aca="false">+Fetch!P248</f>
        <v>0.17</v>
      </c>
      <c r="H243" s="63" t="n">
        <f aca="false">IF(Fetch!F248=0,H241,+Fetch!F248+Fetch!G248)</f>
        <v>-0.065</v>
      </c>
      <c r="I243" s="63" t="n">
        <f aca="false">IF(Fetch!D248=0,I241,+Fetch!D248+Fetch!E248)</f>
        <v>0.39</v>
      </c>
      <c r="J243" s="63" t="n">
        <f aca="false">IF(Fetch!H248=0,J241,+Fetch!H248+Fetch!I248)</f>
        <v>0.445</v>
      </c>
      <c r="K243" s="63" t="n">
        <f aca="false">IF(Fetch!L248=0,K241,+Fetch!L248+Fetch!M248)</f>
        <v>0.4675</v>
      </c>
      <c r="L243" s="63" t="n">
        <f aca="false">IF(Fetch!J248=0,L241,+Fetch!J248+Fetch!K248)</f>
        <v>0.1875</v>
      </c>
      <c r="M243" s="63" t="n">
        <f aca="false">IF(Fetch!N248=0,M241,+Fetch!N248+Fetch!O248)</f>
        <v>1</v>
      </c>
      <c r="N243" s="63" t="n">
        <f aca="false">IF(Fetch!Q248=0,N241,Fetch!Q248)</f>
        <v>0.0025</v>
      </c>
    </row>
    <row r="244" customFormat="false" ht="12.75" hidden="false" customHeight="false" outlineLevel="0" collapsed="false">
      <c r="A244" s="5" t="n">
        <f aca="false">+YEAR(C244)</f>
        <v>2021</v>
      </c>
      <c r="B244" s="364" t="n">
        <v>1</v>
      </c>
      <c r="C244" s="260" t="n">
        <f aca="false">+Fetch!A249</f>
        <v>44409</v>
      </c>
      <c r="D244" s="362" t="n">
        <f aca="false">+Fetch!B249</f>
        <v>0.060333004466262</v>
      </c>
      <c r="E244" s="363" t="n">
        <f aca="true">IF(C244&lt;TODAY(),1,1/(1+D244/2)^(2*(C244-TODAY())/365.25))</f>
        <v>1</v>
      </c>
      <c r="F244" s="63" t="n">
        <f aca="false">+Fetch!C249</f>
        <v>5.5795</v>
      </c>
      <c r="G244" s="50" t="n">
        <f aca="false">+Fetch!P249</f>
        <v>0.17</v>
      </c>
      <c r="H244" s="63" t="n">
        <f aca="false">IF(Fetch!F249=0,H242,+Fetch!F249+Fetch!G249)</f>
        <v>-0.065</v>
      </c>
      <c r="I244" s="63" t="n">
        <f aca="false">IF(Fetch!D249=0,I242,+Fetch!D249+Fetch!E249)</f>
        <v>0.39</v>
      </c>
      <c r="J244" s="63" t="n">
        <f aca="false">IF(Fetch!H249=0,J242,+Fetch!H249+Fetch!I249)</f>
        <v>0.42</v>
      </c>
      <c r="K244" s="63" t="n">
        <f aca="false">IF(Fetch!L249=0,K242,+Fetch!L249+Fetch!M249)</f>
        <v>0.47</v>
      </c>
      <c r="L244" s="63" t="n">
        <f aca="false">IF(Fetch!J249=0,L242,+Fetch!J249+Fetch!K249)</f>
        <v>0.1875</v>
      </c>
      <c r="M244" s="63" t="n">
        <f aca="false">IF(Fetch!N249=0,M242,+Fetch!N249+Fetch!O249)</f>
        <v>1</v>
      </c>
      <c r="N244" s="63" t="n">
        <f aca="false">IF(Fetch!Q249=0,N242,Fetch!Q249)</f>
        <v>0.0025</v>
      </c>
    </row>
    <row r="245" customFormat="false" ht="12.75" hidden="false" customHeight="false" outlineLevel="0" collapsed="false">
      <c r="A245" s="5" t="n">
        <f aca="false">+YEAR(C245)</f>
        <v>2021</v>
      </c>
      <c r="B245" s="364" t="n">
        <v>1</v>
      </c>
      <c r="C245" s="260" t="n">
        <f aca="false">+Fetch!A250</f>
        <v>44440</v>
      </c>
      <c r="D245" s="362" t="n">
        <f aca="false">+Fetch!B250</f>
        <v>0.0603905662740969</v>
      </c>
      <c r="E245" s="363" t="n">
        <f aca="true">IF(C245&lt;TODAY(),1,1/(1+D245/2)^(2*(C245-TODAY())/365.25))</f>
        <v>1</v>
      </c>
      <c r="F245" s="63" t="n">
        <f aca="false">+Fetch!C250</f>
        <v>5.5735</v>
      </c>
      <c r="G245" s="50" t="n">
        <f aca="false">+Fetch!P250</f>
        <v>0.17</v>
      </c>
      <c r="H245" s="63" t="n">
        <f aca="false">IF(Fetch!F250=0,H243,+Fetch!F250+Fetch!G250)</f>
        <v>-0.065</v>
      </c>
      <c r="I245" s="63" t="n">
        <f aca="false">IF(Fetch!D250=0,I243,+Fetch!D250+Fetch!E250)</f>
        <v>0.32</v>
      </c>
      <c r="J245" s="63" t="n">
        <f aca="false">IF(Fetch!H250=0,J243,+Fetch!H250+Fetch!I250)</f>
        <v>0.37</v>
      </c>
      <c r="K245" s="63" t="n">
        <f aca="false">IF(Fetch!L250=0,K243,+Fetch!L250+Fetch!M250)</f>
        <v>0.4475</v>
      </c>
      <c r="L245" s="63" t="n">
        <f aca="false">IF(Fetch!J250=0,L243,+Fetch!J250+Fetch!K250)</f>
        <v>0.1775</v>
      </c>
      <c r="M245" s="63" t="n">
        <f aca="false">IF(Fetch!N250=0,M243,+Fetch!N250+Fetch!O250)</f>
        <v>0.6</v>
      </c>
      <c r="N245" s="63" t="n">
        <f aca="false">IF(Fetch!Q250=0,N243,Fetch!Q250)</f>
        <v>0.0025</v>
      </c>
    </row>
    <row r="246" customFormat="false" ht="12.75" hidden="false" customHeight="false" outlineLevel="0" collapsed="false">
      <c r="A246" s="5" t="n">
        <f aca="false">+YEAR(C246)</f>
        <v>2021</v>
      </c>
      <c r="B246" s="364" t="n">
        <v>1</v>
      </c>
      <c r="C246" s="260" t="n">
        <f aca="false">+Fetch!A251</f>
        <v>44470</v>
      </c>
      <c r="D246" s="362" t="n">
        <f aca="false">+Fetch!B251</f>
        <v>0.0604462712504694</v>
      </c>
      <c r="E246" s="363" t="n">
        <f aca="true">IF(C246&lt;TODAY(),1,1/(1+D246/2)^(2*(C246-TODAY())/365.25))</f>
        <v>1</v>
      </c>
      <c r="F246" s="63" t="n">
        <f aca="false">+Fetch!C251</f>
        <v>5.5735</v>
      </c>
      <c r="G246" s="50" t="n">
        <f aca="false">+Fetch!P251</f>
        <v>0.17</v>
      </c>
      <c r="H246" s="63" t="n">
        <f aca="false">IF(Fetch!F251=0,H244,+Fetch!F251+Fetch!G251)</f>
        <v>-0.065</v>
      </c>
      <c r="I246" s="63" t="n">
        <f aca="false">IF(Fetch!D251=0,I244,+Fetch!D251+Fetch!E251)</f>
        <v>0.315</v>
      </c>
      <c r="J246" s="63" t="n">
        <f aca="false">IF(Fetch!H251=0,J244,+Fetch!H251+Fetch!I251)</f>
        <v>0.41</v>
      </c>
      <c r="K246" s="63" t="n">
        <f aca="false">IF(Fetch!L251=0,K244,+Fetch!L251+Fetch!M251)</f>
        <v>0.45</v>
      </c>
      <c r="L246" s="63" t="n">
        <f aca="false">IF(Fetch!J251=0,L244,+Fetch!J251+Fetch!K251)</f>
        <v>0.185</v>
      </c>
      <c r="M246" s="63" t="n">
        <f aca="false">IF(Fetch!N251=0,M244,+Fetch!N251+Fetch!O251)</f>
        <v>0.3</v>
      </c>
      <c r="N246" s="63" t="n">
        <f aca="false">IF(Fetch!Q251=0,N244,Fetch!Q251)</f>
        <v>0.0025</v>
      </c>
    </row>
    <row r="247" customFormat="false" ht="12.75" hidden="false" customHeight="false" outlineLevel="0" collapsed="false">
      <c r="A247" s="5" t="n">
        <f aca="false">+YEAR(C247)</f>
        <v>2021</v>
      </c>
      <c r="B247" s="364" t="n">
        <v>1</v>
      </c>
      <c r="C247" s="260" t="n">
        <f aca="false">+Fetch!A252</f>
        <v>44501</v>
      </c>
      <c r="D247" s="362" t="n">
        <f aca="false">+Fetch!B252</f>
        <v>0.060498822502129</v>
      </c>
      <c r="E247" s="363" t="n">
        <f aca="true">IF(C247&lt;TODAY(),1,1/(1+D247/2)^(2*(C247-TODAY())/365.25))</f>
        <v>1</v>
      </c>
      <c r="F247" s="63" t="n">
        <f aca="false">+Fetch!C252</f>
        <v>5.7225</v>
      </c>
      <c r="G247" s="50" t="n">
        <f aca="false">+Fetch!P252</f>
        <v>0.17</v>
      </c>
      <c r="H247" s="63" t="n">
        <f aca="false">IF(Fetch!F252=0,H245,+Fetch!F252+Fetch!G252)</f>
        <v>-0.065</v>
      </c>
      <c r="I247" s="63" t="n">
        <f aca="false">IF(Fetch!D252=0,I245,+Fetch!D252+Fetch!E252)</f>
        <v>0.56</v>
      </c>
      <c r="J247" s="63" t="n">
        <f aca="false">IF(Fetch!H252=0,J245,+Fetch!H252+Fetch!I252)</f>
        <v>0.785</v>
      </c>
      <c r="K247" s="63" t="n">
        <f aca="false">IF(Fetch!L252=0,K245,+Fetch!L252+Fetch!M252)</f>
        <v>0.695</v>
      </c>
      <c r="L247" s="63" t="n">
        <f aca="false">IF(Fetch!J252=0,L245,+Fetch!J252+Fetch!K252)</f>
        <v>0.235</v>
      </c>
      <c r="M247" s="63" t="n">
        <f aca="false">IF(Fetch!N252=0,M245,+Fetch!N252+Fetch!O252)</f>
        <v>0.23</v>
      </c>
      <c r="N247" s="63" t="n">
        <f aca="false">IF(Fetch!Q252=0,N245,Fetch!Q252)</f>
        <v>0.0025</v>
      </c>
    </row>
    <row r="248" customFormat="false" ht="12.75" hidden="false" customHeight="false" outlineLevel="0" collapsed="false">
      <c r="A248" s="5" t="n">
        <f aca="false">+YEAR(C248)</f>
        <v>2021</v>
      </c>
      <c r="B248" s="364" t="n">
        <v>1</v>
      </c>
      <c r="C248" s="260" t="n">
        <f aca="false">+Fetch!A253</f>
        <v>44531</v>
      </c>
      <c r="D248" s="362" t="n">
        <f aca="false">+Fetch!B253</f>
        <v>0.060504421896622</v>
      </c>
      <c r="E248" s="363" t="n">
        <f aca="true">IF(C248&lt;TODAY(),1,1/(1+D248/2)^(2*(C248-TODAY())/365.25))</f>
        <v>1</v>
      </c>
      <c r="F248" s="63" t="n">
        <f aca="false">+Fetch!C253</f>
        <v>5.8745</v>
      </c>
      <c r="G248" s="50" t="n">
        <f aca="false">+Fetch!P253</f>
        <v>0.17</v>
      </c>
      <c r="H248" s="63" t="n">
        <f aca="false">IF(Fetch!F253=0,H246,+Fetch!F253+Fetch!G253)</f>
        <v>-0.065</v>
      </c>
      <c r="I248" s="63" t="n">
        <f aca="false">IF(Fetch!D253=0,I246,+Fetch!D253+Fetch!E253)</f>
        <v>0.85</v>
      </c>
      <c r="J248" s="63" t="n">
        <f aca="false">IF(Fetch!H253=0,J246,+Fetch!H253+Fetch!I253)</f>
        <v>1.23</v>
      </c>
      <c r="K248" s="63" t="n">
        <f aca="false">IF(Fetch!L253=0,K246,+Fetch!L253+Fetch!M253)</f>
        <v>1.2</v>
      </c>
      <c r="L248" s="63" t="n">
        <f aca="false">IF(Fetch!J253=0,L246,+Fetch!J253+Fetch!K253)</f>
        <v>0.255</v>
      </c>
      <c r="M248" s="63" t="n">
        <f aca="false">IF(Fetch!N253=0,M246,+Fetch!N253+Fetch!O253)</f>
        <v>0.26</v>
      </c>
      <c r="N248" s="63" t="n">
        <f aca="false">IF(Fetch!Q253=0,N246,Fetch!Q253)</f>
        <v>0.0025</v>
      </c>
    </row>
    <row r="249" customFormat="false" ht="12.75" hidden="false" customHeight="false" outlineLevel="0" collapsed="false">
      <c r="A249" s="5" t="n">
        <f aca="false">+YEAR(C249)</f>
        <v>2022</v>
      </c>
      <c r="B249" s="364" t="n">
        <v>1</v>
      </c>
      <c r="C249" s="260" t="n">
        <f aca="false">+Fetch!A254</f>
        <v>44562</v>
      </c>
      <c r="D249" s="362" t="n">
        <f aca="false">+Fetch!B254</f>
        <v>0.0605102079376079</v>
      </c>
      <c r="E249" s="363" t="n">
        <f aca="true">IF(C249&lt;TODAY(),1,1/(1+D249/2)^(2*(C249-TODAY())/365.25))</f>
        <v>1</v>
      </c>
      <c r="F249" s="63" t="n">
        <f aca="false">+Fetch!C254</f>
        <v>5.952</v>
      </c>
      <c r="G249" s="50" t="n">
        <f aca="false">+Fetch!P254</f>
        <v>0.17</v>
      </c>
      <c r="H249" s="63" t="n">
        <f aca="false">IF(Fetch!F254=0,H247,+Fetch!F254+Fetch!G254)</f>
        <v>-0.065</v>
      </c>
      <c r="I249" s="63" t="n">
        <f aca="false">IF(Fetch!D254=0,I247,+Fetch!D254+Fetch!E254)</f>
        <v>1.35</v>
      </c>
      <c r="J249" s="63" t="n">
        <f aca="false">IF(Fetch!H254=0,J247,+Fetch!H254+Fetch!I254)</f>
        <v>2.05</v>
      </c>
      <c r="K249" s="63" t="n">
        <f aca="false">IF(Fetch!L254=0,K247,+Fetch!L254+Fetch!M254)</f>
        <v>1.535</v>
      </c>
      <c r="L249" s="63" t="n">
        <f aca="false">IF(Fetch!J254=0,L247,+Fetch!J254+Fetch!K254)</f>
        <v>0.275</v>
      </c>
      <c r="M249" s="63" t="n">
        <f aca="false">IF(Fetch!N254=0,M247,+Fetch!N254+Fetch!O254)</f>
        <v>0.085</v>
      </c>
      <c r="N249" s="63" t="n">
        <f aca="false">IF(Fetch!Q254=0,N247,Fetch!Q254)</f>
        <v>0.0025</v>
      </c>
    </row>
    <row r="250" customFormat="false" ht="12.75" hidden="false" customHeight="false" outlineLevel="0" collapsed="false">
      <c r="A250" s="5" t="n">
        <f aca="false">+YEAR(C250)</f>
        <v>2022</v>
      </c>
      <c r="B250" s="364" t="n">
        <v>1</v>
      </c>
      <c r="C250" s="260" t="n">
        <f aca="false">+Fetch!A255</f>
        <v>44593</v>
      </c>
      <c r="D250" s="362" t="n">
        <f aca="false">+Fetch!B255</f>
        <v>0.0605159939786053</v>
      </c>
      <c r="E250" s="363" t="n">
        <f aca="true">IF(C250&lt;TODAY(),1,1/(1+D250/2)^(2*(C250-TODAY())/365.25))</f>
        <v>1</v>
      </c>
      <c r="F250" s="63" t="n">
        <f aca="false">+Fetch!C255</f>
        <v>5.864</v>
      </c>
      <c r="G250" s="50" t="n">
        <f aca="false">+Fetch!P255</f>
        <v>0.17</v>
      </c>
      <c r="H250" s="63" t="n">
        <f aca="false">IF(Fetch!F255=0,H248,+Fetch!F255+Fetch!G255)</f>
        <v>-0.065</v>
      </c>
      <c r="I250" s="63" t="n">
        <f aca="false">IF(Fetch!D255=0,I248,+Fetch!D255+Fetch!E255)</f>
        <v>1.32</v>
      </c>
      <c r="J250" s="63" t="n">
        <f aca="false">IF(Fetch!H255=0,J248,+Fetch!H255+Fetch!I255)</f>
        <v>2.05</v>
      </c>
      <c r="K250" s="63" t="n">
        <f aca="false">IF(Fetch!L255=0,K248,+Fetch!L255+Fetch!M255)</f>
        <v>1.535</v>
      </c>
      <c r="L250" s="63" t="n">
        <f aca="false">IF(Fetch!J255=0,L248,+Fetch!J255+Fetch!K255)</f>
        <v>0.275</v>
      </c>
      <c r="M250" s="63" t="n">
        <f aca="false">IF(Fetch!N255=0,M248,+Fetch!N255+Fetch!O255)</f>
        <v>0.075</v>
      </c>
      <c r="N250" s="63" t="n">
        <f aca="false">IF(Fetch!Q255=0,N248,Fetch!Q255)</f>
        <v>0.0025</v>
      </c>
    </row>
    <row r="251" customFormat="false" ht="12.75" hidden="false" customHeight="false" outlineLevel="0" collapsed="false">
      <c r="A251" s="5" t="n">
        <f aca="false">+YEAR(C251)</f>
        <v>2022</v>
      </c>
      <c r="B251" s="364" t="n">
        <v>1</v>
      </c>
      <c r="C251" s="260" t="n">
        <f aca="false">+Fetch!A256</f>
        <v>44621</v>
      </c>
      <c r="D251" s="362" t="n">
        <f aca="false">+Fetch!B256</f>
        <v>0.0605212200801617</v>
      </c>
      <c r="E251" s="363" t="n">
        <f aca="true">IF(C251&lt;TODAY(),1,1/(1+D251/2)^(2*(C251-TODAY())/365.25))</f>
        <v>1</v>
      </c>
      <c r="F251" s="63" t="n">
        <f aca="false">+Fetch!C256</f>
        <v>5.725</v>
      </c>
      <c r="G251" s="50" t="n">
        <f aca="false">+Fetch!P256</f>
        <v>0.17</v>
      </c>
      <c r="H251" s="63" t="n">
        <f aca="false">IF(Fetch!F256=0,H249,+Fetch!F256+Fetch!G256)</f>
        <v>-0.065</v>
      </c>
      <c r="I251" s="63" t="n">
        <f aca="false">IF(Fetch!D256=0,I249,+Fetch!D256+Fetch!E256)</f>
        <v>0.55</v>
      </c>
      <c r="J251" s="63" t="n">
        <f aca="false">IF(Fetch!H256=0,J249,+Fetch!H256+Fetch!I256)</f>
        <v>0.82</v>
      </c>
      <c r="K251" s="63" t="n">
        <f aca="false">IF(Fetch!L256=0,K249,+Fetch!L256+Fetch!M256)</f>
        <v>0.805</v>
      </c>
      <c r="L251" s="63" t="n">
        <f aca="false">IF(Fetch!J256=0,L249,+Fetch!J256+Fetch!K256)</f>
        <v>0.235</v>
      </c>
      <c r="M251" s="63" t="n">
        <f aca="false">IF(Fetch!N256=0,M249,+Fetch!N256+Fetch!O256)</f>
        <v>0.115</v>
      </c>
      <c r="N251" s="63" t="n">
        <f aca="false">IF(Fetch!Q256=0,N249,Fetch!Q256)</f>
        <v>0.0025</v>
      </c>
    </row>
    <row r="252" customFormat="false" ht="12.75" hidden="false" customHeight="false" outlineLevel="0" collapsed="false">
      <c r="A252" s="5" t="n">
        <f aca="false">+YEAR(C252)</f>
        <v>2022</v>
      </c>
      <c r="B252" s="364" t="n">
        <v>1</v>
      </c>
      <c r="C252" s="260" t="n">
        <f aca="false">+Fetch!A257</f>
        <v>44652</v>
      </c>
      <c r="D252" s="362" t="n">
        <f aca="false">+Fetch!B257</f>
        <v>0.06052700612118</v>
      </c>
      <c r="E252" s="363" t="n">
        <f aca="true">IF(C252&lt;TODAY(),1,1/(1+D252/2)^(2*(C252-TODAY())/365.25))</f>
        <v>1</v>
      </c>
      <c r="F252" s="63" t="n">
        <f aca="false">+Fetch!C257</f>
        <v>5.571</v>
      </c>
      <c r="G252" s="50" t="n">
        <f aca="false">+Fetch!P257</f>
        <v>0.17</v>
      </c>
      <c r="H252" s="63" t="n">
        <f aca="false">IF(Fetch!F257=0,H250,+Fetch!F257+Fetch!G257)</f>
        <v>-0.065</v>
      </c>
      <c r="I252" s="63" t="n">
        <f aca="false">IF(Fetch!D257=0,I250,+Fetch!D257+Fetch!E257)</f>
        <v>0.295</v>
      </c>
      <c r="J252" s="63" t="n">
        <f aca="false">IF(Fetch!H257=0,J250,+Fetch!H257+Fetch!I257)</f>
        <v>0.4</v>
      </c>
      <c r="K252" s="63" t="n">
        <f aca="false">IF(Fetch!L257=0,K250,+Fetch!L257+Fetch!M257)</f>
        <v>0.485</v>
      </c>
      <c r="L252" s="63" t="n">
        <f aca="false">IF(Fetch!J257=0,L250,+Fetch!J257+Fetch!K257)</f>
        <v>0.1875</v>
      </c>
      <c r="M252" s="63" t="n">
        <f aca="false">IF(Fetch!N257=0,M250,+Fetch!N257+Fetch!O257)</f>
        <v>0.55</v>
      </c>
      <c r="N252" s="63" t="n">
        <f aca="false">IF(Fetch!Q257=0,N250,Fetch!Q257)</f>
        <v>0.0025</v>
      </c>
    </row>
    <row r="253" customFormat="false" ht="12.75" hidden="false" customHeight="false" outlineLevel="0" collapsed="false">
      <c r="A253" s="5" t="n">
        <f aca="false">+YEAR(C253)</f>
        <v>2022</v>
      </c>
      <c r="B253" s="364" t="n">
        <v>1</v>
      </c>
      <c r="C253" s="260" t="n">
        <f aca="false">+Fetch!A258</f>
        <v>44682</v>
      </c>
      <c r="D253" s="362" t="n">
        <f aca="false">+Fetch!B258</f>
        <v>0.0605326055157249</v>
      </c>
      <c r="E253" s="363" t="n">
        <f aca="true">IF(C253&lt;TODAY(),1,1/(1+D253/2)^(2*(C253-TODAY())/365.25))</f>
        <v>1</v>
      </c>
      <c r="F253" s="63" t="n">
        <f aca="false">+Fetch!C258</f>
        <v>5.576</v>
      </c>
      <c r="G253" s="50" t="n">
        <f aca="false">+Fetch!P258</f>
        <v>0.17</v>
      </c>
      <c r="H253" s="63" t="n">
        <f aca="false">IF(Fetch!F258=0,H251,+Fetch!F258+Fetch!G258)</f>
        <v>-0.065</v>
      </c>
      <c r="I253" s="63" t="n">
        <f aca="false">IF(Fetch!D258=0,I251,+Fetch!D258+Fetch!E258)</f>
        <v>0.265</v>
      </c>
      <c r="J253" s="63" t="n">
        <f aca="false">IF(Fetch!H258=0,J251,+Fetch!H258+Fetch!I258)</f>
        <v>0.35</v>
      </c>
      <c r="K253" s="63" t="n">
        <f aca="false">IF(Fetch!L258=0,K251,+Fetch!L258+Fetch!M258)</f>
        <v>0.435</v>
      </c>
      <c r="L253" s="63" t="n">
        <f aca="false">IF(Fetch!J258=0,L251,+Fetch!J258+Fetch!K258)</f>
        <v>0.175</v>
      </c>
      <c r="M253" s="63" t="n">
        <f aca="false">IF(Fetch!N258=0,M251,+Fetch!N258+Fetch!O258)</f>
        <v>0.7</v>
      </c>
      <c r="N253" s="63" t="n">
        <f aca="false">IF(Fetch!Q258=0,N251,Fetch!Q258)</f>
        <v>0.0025</v>
      </c>
    </row>
    <row r="254" customFormat="false" ht="12.75" hidden="false" customHeight="false" outlineLevel="0" collapsed="false">
      <c r="A254" s="5" t="n">
        <f aca="false">+YEAR(C254)</f>
        <v>2022</v>
      </c>
      <c r="B254" s="364" t="n">
        <v>1</v>
      </c>
      <c r="C254" s="260" t="n">
        <f aca="false">+Fetch!A259</f>
        <v>44713</v>
      </c>
      <c r="D254" s="362" t="n">
        <f aca="false">+Fetch!B259</f>
        <v>0.0605383915567659</v>
      </c>
      <c r="E254" s="363" t="n">
        <f aca="true">IF(C254&lt;TODAY(),1,1/(1+D254/2)^(2*(C254-TODAY())/365.25))</f>
        <v>1</v>
      </c>
      <c r="F254" s="63" t="n">
        <f aca="false">+Fetch!C259</f>
        <v>5.614</v>
      </c>
      <c r="G254" s="50" t="n">
        <f aca="false">+Fetch!P259</f>
        <v>0.17</v>
      </c>
      <c r="H254" s="63" t="n">
        <f aca="false">IF(Fetch!F259=0,H252,+Fetch!F259+Fetch!G259)</f>
        <v>-0.065</v>
      </c>
      <c r="I254" s="63" t="n">
        <f aca="false">IF(Fetch!D259=0,I252,+Fetch!D259+Fetch!E259)</f>
        <v>0.315</v>
      </c>
      <c r="J254" s="63" t="n">
        <f aca="false">IF(Fetch!H259=0,J252,+Fetch!H259+Fetch!I259)</f>
        <v>0.405</v>
      </c>
      <c r="K254" s="63" t="n">
        <f aca="false">IF(Fetch!L259=0,K252,+Fetch!L259+Fetch!M259)</f>
        <v>0.445</v>
      </c>
      <c r="L254" s="63" t="n">
        <f aca="false">IF(Fetch!J259=0,L252,+Fetch!J259+Fetch!K259)</f>
        <v>0.1825</v>
      </c>
      <c r="M254" s="63" t="n">
        <f aca="false">IF(Fetch!N259=0,M252,+Fetch!N259+Fetch!O259)</f>
        <v>0.8</v>
      </c>
      <c r="N254" s="63" t="n">
        <f aca="false">IF(Fetch!Q259=0,N252,Fetch!Q259)</f>
        <v>0.0025</v>
      </c>
    </row>
    <row r="255" customFormat="false" ht="12.75" hidden="false" customHeight="false" outlineLevel="0" collapsed="false">
      <c r="A255" s="5" t="n">
        <f aca="false">+YEAR(C255)</f>
        <v>2022</v>
      </c>
      <c r="B255" s="364" t="n">
        <v>1</v>
      </c>
      <c r="C255" s="260" t="n">
        <f aca="false">+Fetch!A260</f>
        <v>44743</v>
      </c>
      <c r="D255" s="362" t="n">
        <f aca="false">+Fetch!B260</f>
        <v>0.0605439909513321</v>
      </c>
      <c r="E255" s="363" t="n">
        <f aca="true">IF(C255&lt;TODAY(),1,1/(1+D255/2)^(2*(C255-TODAY())/365.25))</f>
        <v>1</v>
      </c>
      <c r="F255" s="63" t="n">
        <f aca="false">+Fetch!C260</f>
        <v>5.659</v>
      </c>
      <c r="G255" s="50" t="n">
        <f aca="false">+Fetch!P260</f>
        <v>0.17</v>
      </c>
      <c r="H255" s="63" t="n">
        <f aca="false">IF(Fetch!F260=0,H253,+Fetch!F260+Fetch!G260)</f>
        <v>-0.065</v>
      </c>
      <c r="I255" s="63" t="n">
        <f aca="false">IF(Fetch!D260=0,I253,+Fetch!D260+Fetch!E260)</f>
        <v>0.39</v>
      </c>
      <c r="J255" s="63" t="n">
        <f aca="false">IF(Fetch!H260=0,J253,+Fetch!H260+Fetch!I260)</f>
        <v>0.445</v>
      </c>
      <c r="K255" s="63" t="n">
        <f aca="false">IF(Fetch!L260=0,K253,+Fetch!L260+Fetch!M260)</f>
        <v>0.4675</v>
      </c>
      <c r="L255" s="63" t="n">
        <f aca="false">IF(Fetch!J260=0,L253,+Fetch!J260+Fetch!K260)</f>
        <v>0.1875</v>
      </c>
      <c r="M255" s="63" t="n">
        <f aca="false">IF(Fetch!N260=0,M253,+Fetch!N260+Fetch!O260)</f>
        <v>1</v>
      </c>
      <c r="N255" s="63" t="n">
        <f aca="false">IF(Fetch!Q260=0,N253,Fetch!Q260)</f>
        <v>0.0025</v>
      </c>
    </row>
    <row r="256" customFormat="false" ht="12.75" hidden="false" customHeight="false" outlineLevel="0" collapsed="false">
      <c r="A256" s="5" t="n">
        <f aca="false">+YEAR(C256)</f>
        <v>2022</v>
      </c>
      <c r="B256" s="364" t="n">
        <v>1</v>
      </c>
      <c r="C256" s="260" t="n">
        <f aca="false">+Fetch!A261</f>
        <v>44774</v>
      </c>
      <c r="D256" s="362" t="n">
        <f aca="false">+Fetch!B261</f>
        <v>0.0605497769923944</v>
      </c>
      <c r="E256" s="363" t="n">
        <f aca="true">IF(C256&lt;TODAY(),1,1/(1+D256/2)^(2*(C256-TODAY())/365.25))</f>
        <v>1</v>
      </c>
      <c r="F256" s="63" t="n">
        <f aca="false">+Fetch!C261</f>
        <v>5.697</v>
      </c>
      <c r="G256" s="50" t="n">
        <f aca="false">+Fetch!P261</f>
        <v>0.17</v>
      </c>
      <c r="H256" s="63" t="n">
        <f aca="false">IF(Fetch!F261=0,H254,+Fetch!F261+Fetch!G261)</f>
        <v>-0.065</v>
      </c>
      <c r="I256" s="63" t="n">
        <f aca="false">IF(Fetch!D261=0,I254,+Fetch!D261+Fetch!E261)</f>
        <v>0.39</v>
      </c>
      <c r="J256" s="63" t="n">
        <f aca="false">IF(Fetch!H261=0,J254,+Fetch!H261+Fetch!I261)</f>
        <v>0.42</v>
      </c>
      <c r="K256" s="63" t="n">
        <f aca="false">IF(Fetch!L261=0,K254,+Fetch!L261+Fetch!M261)</f>
        <v>0.47</v>
      </c>
      <c r="L256" s="63" t="n">
        <f aca="false">IF(Fetch!J261=0,L254,+Fetch!J261+Fetch!K261)</f>
        <v>0.1875</v>
      </c>
      <c r="M256" s="63" t="n">
        <f aca="false">IF(Fetch!N261=0,M254,+Fetch!N261+Fetch!O261)</f>
        <v>1</v>
      </c>
      <c r="N256" s="63" t="n">
        <f aca="false">IF(Fetch!Q261=0,N254,Fetch!Q261)</f>
        <v>0.0025</v>
      </c>
    </row>
    <row r="257" customFormat="false" ht="12.75" hidden="false" customHeight="false" outlineLevel="0" collapsed="false">
      <c r="A257" s="5" t="n">
        <f aca="false">+YEAR(C257)</f>
        <v>2022</v>
      </c>
      <c r="B257" s="364" t="n">
        <v>1</v>
      </c>
      <c r="C257" s="260" t="n">
        <f aca="false">+Fetch!A262</f>
        <v>44805</v>
      </c>
      <c r="D257" s="362" t="n">
        <f aca="false">+Fetch!B262</f>
        <v>0.0605555630334682</v>
      </c>
      <c r="E257" s="363" t="n">
        <f aca="true">IF(C257&lt;TODAY(),1,1/(1+D257/2)^(2*(C257-TODAY())/365.25))</f>
        <v>1</v>
      </c>
      <c r="F257" s="63" t="n">
        <f aca="false">+Fetch!C262</f>
        <v>5.691</v>
      </c>
      <c r="G257" s="50" t="n">
        <f aca="false">+Fetch!P262</f>
        <v>0.17</v>
      </c>
      <c r="H257" s="63" t="n">
        <f aca="false">IF(Fetch!F262=0,H255,+Fetch!F262+Fetch!G262)</f>
        <v>-0.065</v>
      </c>
      <c r="I257" s="63" t="n">
        <f aca="false">IF(Fetch!D262=0,I255,+Fetch!D262+Fetch!E262)</f>
        <v>0.32</v>
      </c>
      <c r="J257" s="63" t="n">
        <f aca="false">IF(Fetch!H262=0,J255,+Fetch!H262+Fetch!I262)</f>
        <v>0.37</v>
      </c>
      <c r="K257" s="63" t="n">
        <f aca="false">IF(Fetch!L262=0,K255,+Fetch!L262+Fetch!M262)</f>
        <v>0.4475</v>
      </c>
      <c r="L257" s="63" t="n">
        <f aca="false">IF(Fetch!J262=0,L255,+Fetch!J262+Fetch!K262)</f>
        <v>0.1775</v>
      </c>
      <c r="M257" s="63" t="n">
        <f aca="false">IF(Fetch!N262=0,M255,+Fetch!N262+Fetch!O262)</f>
        <v>0.6</v>
      </c>
      <c r="N257" s="63" t="n">
        <f aca="false">IF(Fetch!Q262=0,N255,Fetch!Q262)</f>
        <v>0.0025</v>
      </c>
    </row>
    <row r="258" customFormat="false" ht="12.75" hidden="false" customHeight="false" outlineLevel="0" collapsed="false">
      <c r="A258" s="5" t="n">
        <f aca="false">+YEAR(C258)</f>
        <v>2022</v>
      </c>
      <c r="B258" s="364" t="n">
        <v>1</v>
      </c>
      <c r="C258" s="260" t="n">
        <f aca="false">+Fetch!A263</f>
        <v>44835</v>
      </c>
      <c r="D258" s="362" t="n">
        <f aca="false">+Fetch!B263</f>
        <v>0.060561162428066</v>
      </c>
      <c r="E258" s="363" t="n">
        <f aca="true">IF(C258&lt;TODAY(),1,1/(1+D258/2)^(2*(C258-TODAY())/365.25))</f>
        <v>1</v>
      </c>
      <c r="F258" s="63" t="n">
        <f aca="false">+Fetch!C263</f>
        <v>5.691</v>
      </c>
      <c r="G258" s="50" t="n">
        <f aca="false">+Fetch!P263</f>
        <v>0.17</v>
      </c>
      <c r="H258" s="63" t="n">
        <f aca="false">IF(Fetch!F263=0,H256,+Fetch!F263+Fetch!G263)</f>
        <v>-0.065</v>
      </c>
      <c r="I258" s="63" t="n">
        <f aca="false">IF(Fetch!D263=0,I256,+Fetch!D263+Fetch!E263)</f>
        <v>0.315</v>
      </c>
      <c r="J258" s="63" t="n">
        <f aca="false">IF(Fetch!H263=0,J256,+Fetch!H263+Fetch!I263)</f>
        <v>0.41</v>
      </c>
      <c r="K258" s="63" t="n">
        <f aca="false">IF(Fetch!L263=0,K256,+Fetch!L263+Fetch!M263)</f>
        <v>0.45</v>
      </c>
      <c r="L258" s="63" t="n">
        <f aca="false">IF(Fetch!J263=0,L256,+Fetch!J263+Fetch!K263)</f>
        <v>0.185</v>
      </c>
      <c r="M258" s="63" t="n">
        <f aca="false">IF(Fetch!N263=0,M256,+Fetch!N263+Fetch!O263)</f>
        <v>0.3</v>
      </c>
      <c r="N258" s="63" t="n">
        <f aca="false">IF(Fetch!Q263=0,N256,Fetch!Q263)</f>
        <v>0.0025</v>
      </c>
    </row>
    <row r="259" customFormat="false" ht="12.75" hidden="false" customHeight="false" outlineLevel="0" collapsed="false">
      <c r="A259" s="5" t="n">
        <f aca="false">+YEAR(C259)</f>
        <v>2022</v>
      </c>
      <c r="B259" s="364" t="n">
        <v>1</v>
      </c>
      <c r="C259" s="260" t="n">
        <f aca="false">+Fetch!A264</f>
        <v>44866</v>
      </c>
      <c r="D259" s="362" t="n">
        <f aca="false">+Fetch!B264</f>
        <v>0.0605669484691616</v>
      </c>
      <c r="E259" s="363" t="n">
        <f aca="true">IF(C259&lt;TODAY(),1,1/(1+D259/2)^(2*(C259-TODAY())/365.25))</f>
        <v>1</v>
      </c>
      <c r="F259" s="63" t="n">
        <f aca="false">+Fetch!C264</f>
        <v>5.84</v>
      </c>
      <c r="G259" s="50" t="n">
        <f aca="false">+Fetch!P264</f>
        <v>0.17</v>
      </c>
      <c r="H259" s="63" t="n">
        <f aca="false">IF(Fetch!F264=0,H257,+Fetch!F264+Fetch!G264)</f>
        <v>-0.065</v>
      </c>
      <c r="I259" s="63" t="n">
        <f aca="false">IF(Fetch!D264=0,I257,+Fetch!D264+Fetch!E264)</f>
        <v>0.56</v>
      </c>
      <c r="J259" s="63" t="n">
        <f aca="false">IF(Fetch!H264=0,J257,+Fetch!H264+Fetch!I264)</f>
        <v>0.785</v>
      </c>
      <c r="K259" s="63" t="n">
        <f aca="false">IF(Fetch!L264=0,K257,+Fetch!L264+Fetch!M264)</f>
        <v>0.695</v>
      </c>
      <c r="L259" s="63" t="n">
        <f aca="false">IF(Fetch!J264=0,L257,+Fetch!J264+Fetch!K264)</f>
        <v>0.235</v>
      </c>
      <c r="M259" s="63" t="n">
        <f aca="false">IF(Fetch!N264=0,M257,+Fetch!N264+Fetch!O264)</f>
        <v>0.23</v>
      </c>
      <c r="N259" s="63" t="n">
        <f aca="false">IF(Fetch!Q264=0,N257,Fetch!Q264)</f>
        <v>0.0025</v>
      </c>
    </row>
    <row r="260" customFormat="false" ht="12.75" hidden="false" customHeight="false" outlineLevel="0" collapsed="false">
      <c r="A260" s="5" t="n">
        <f aca="false">+YEAR(C260)</f>
        <v>2022</v>
      </c>
      <c r="B260" s="364" t="n">
        <v>1</v>
      </c>
      <c r="C260" s="260" t="n">
        <f aca="false">+Fetch!A265</f>
        <v>44896</v>
      </c>
      <c r="D260" s="362" t="n">
        <f aca="false">+Fetch!B265</f>
        <v>0.0605725478637806</v>
      </c>
      <c r="E260" s="363" t="n">
        <f aca="true">IF(C260&lt;TODAY(),1,1/(1+D260/2)^(2*(C260-TODAY())/365.25))</f>
        <v>1</v>
      </c>
      <c r="F260" s="63" t="n">
        <f aca="false">+Fetch!C265</f>
        <v>5.992</v>
      </c>
      <c r="G260" s="50" t="n">
        <f aca="false">+Fetch!P265</f>
        <v>0.17</v>
      </c>
      <c r="H260" s="63" t="n">
        <f aca="false">IF(Fetch!F265=0,H258,+Fetch!F265+Fetch!G265)</f>
        <v>-0.065</v>
      </c>
      <c r="I260" s="63" t="n">
        <f aca="false">IF(Fetch!D265=0,I258,+Fetch!D265+Fetch!E265)</f>
        <v>0.85</v>
      </c>
      <c r="J260" s="63" t="n">
        <f aca="false">IF(Fetch!H265=0,J258,+Fetch!H265+Fetch!I265)</f>
        <v>1.23</v>
      </c>
      <c r="K260" s="63" t="n">
        <f aca="false">IF(Fetch!L265=0,K258,+Fetch!L265+Fetch!M265)</f>
        <v>1.2</v>
      </c>
      <c r="L260" s="63" t="n">
        <f aca="false">IF(Fetch!J265=0,L258,+Fetch!J265+Fetch!K265)</f>
        <v>0.255</v>
      </c>
      <c r="M260" s="63" t="n">
        <f aca="false">IF(Fetch!N265=0,M258,+Fetch!N265+Fetch!O265)</f>
        <v>0.26</v>
      </c>
      <c r="N260" s="63" t="n">
        <f aca="false">IF(Fetch!Q265=0,N258,Fetch!Q265)</f>
        <v>0.0025</v>
      </c>
    </row>
    <row r="261" customFormat="false" ht="12.75" hidden="false" customHeight="false" outlineLevel="0" collapsed="false">
      <c r="A261" s="5" t="n">
        <f aca="false">+YEAR(C261)</f>
        <v>2023</v>
      </c>
      <c r="B261" s="364" t="n">
        <v>1</v>
      </c>
      <c r="C261" s="260" t="n">
        <f aca="false">+Fetch!A266</f>
        <v>44927</v>
      </c>
      <c r="D261" s="362" t="n">
        <f aca="false">+Fetch!B266</f>
        <v>0.0605783339048984</v>
      </c>
      <c r="E261" s="363" t="n">
        <f aca="true">IF(C261&lt;TODAY(),1,1/(1+D261/2)^(2*(C261-TODAY())/365.25))</f>
        <v>1</v>
      </c>
      <c r="F261" s="63" t="n">
        <f aca="false">+Fetch!C266</f>
        <v>6.0695</v>
      </c>
      <c r="G261" s="50" t="n">
        <f aca="false">+Fetch!P266</f>
        <v>0.17</v>
      </c>
      <c r="H261" s="63" t="n">
        <f aca="false">IF(Fetch!F266=0,H259,+Fetch!F266+Fetch!G266)</f>
        <v>-0.065</v>
      </c>
      <c r="I261" s="63" t="n">
        <f aca="false">IF(Fetch!D266=0,I259,+Fetch!D266+Fetch!E266)</f>
        <v>1.35</v>
      </c>
      <c r="J261" s="63" t="n">
        <f aca="false">IF(Fetch!H266=0,J259,+Fetch!H266+Fetch!I266)</f>
        <v>2.05</v>
      </c>
      <c r="K261" s="63" t="n">
        <f aca="false">IF(Fetch!L266=0,K259,+Fetch!L266+Fetch!M266)</f>
        <v>1.535</v>
      </c>
      <c r="L261" s="63" t="n">
        <f aca="false">IF(Fetch!J266=0,L259,+Fetch!J266+Fetch!K266)</f>
        <v>0.275</v>
      </c>
      <c r="M261" s="63" t="n">
        <f aca="false">IF(Fetch!N266=0,M259,+Fetch!N266+Fetch!O266)</f>
        <v>0.085</v>
      </c>
      <c r="N261" s="63" t="n">
        <f aca="false">IF(Fetch!Q266=0,N259,Fetch!Q266)</f>
        <v>0.0025</v>
      </c>
    </row>
    <row r="262" customFormat="false" ht="12.75" hidden="false" customHeight="false" outlineLevel="0" collapsed="false">
      <c r="A262" s="5" t="n">
        <f aca="false">+YEAR(C262)</f>
        <v>2023</v>
      </c>
      <c r="B262" s="364" t="n">
        <v>1</v>
      </c>
      <c r="C262" s="260" t="n">
        <f aca="false">+Fetch!A267</f>
        <v>44958</v>
      </c>
      <c r="D262" s="362" t="n">
        <f aca="false">+Fetch!B267</f>
        <v>0.0605841199460269</v>
      </c>
      <c r="E262" s="363" t="n">
        <f aca="true">IF(C262&lt;TODAY(),1,1/(1+D262/2)^(2*(C262-TODAY())/365.25))</f>
        <v>1</v>
      </c>
      <c r="F262" s="63" t="n">
        <f aca="false">+Fetch!C267</f>
        <v>5.9815</v>
      </c>
      <c r="G262" s="50" t="n">
        <f aca="false">+Fetch!P267</f>
        <v>0.17</v>
      </c>
      <c r="H262" s="63" t="n">
        <f aca="false">IF(Fetch!F267=0,H260,+Fetch!F267+Fetch!G267)</f>
        <v>-0.065</v>
      </c>
      <c r="I262" s="63" t="n">
        <f aca="false">IF(Fetch!D267=0,I260,+Fetch!D267+Fetch!E267)</f>
        <v>1.32</v>
      </c>
      <c r="J262" s="63" t="n">
        <f aca="false">IF(Fetch!H267=0,J260,+Fetch!H267+Fetch!I267)</f>
        <v>2.05</v>
      </c>
      <c r="K262" s="63" t="n">
        <f aca="false">IF(Fetch!L267=0,K260,+Fetch!L267+Fetch!M267)</f>
        <v>1.535</v>
      </c>
      <c r="L262" s="63" t="n">
        <f aca="false">IF(Fetch!J267=0,L260,+Fetch!J267+Fetch!K267)</f>
        <v>0.275</v>
      </c>
      <c r="M262" s="63" t="n">
        <f aca="false">IF(Fetch!N267=0,M260,+Fetch!N267+Fetch!O267)</f>
        <v>0.075</v>
      </c>
      <c r="N262" s="63" t="n">
        <f aca="false">IF(Fetch!Q267=0,N260,Fetch!Q267)</f>
        <v>0.0025</v>
      </c>
    </row>
    <row r="263" customFormat="false" ht="12.75" hidden="false" customHeight="false" outlineLevel="0" collapsed="false">
      <c r="A263" s="5" t="n">
        <f aca="false">+YEAR(C263)</f>
        <v>2023</v>
      </c>
      <c r="B263" s="364" t="n">
        <v>1</v>
      </c>
      <c r="C263" s="260" t="n">
        <f aca="false">+Fetch!A268</f>
        <v>44986</v>
      </c>
      <c r="D263" s="362" t="n">
        <f aca="false">+Fetch!B268</f>
        <v>0.0605893460477009</v>
      </c>
      <c r="E263" s="363" t="n">
        <f aca="true">IF(C263&lt;TODAY(),1,1/(1+D263/2)^(2*(C263-TODAY())/365.25))</f>
        <v>1</v>
      </c>
      <c r="F263" s="63" t="n">
        <f aca="false">+Fetch!C268</f>
        <v>5.8425</v>
      </c>
      <c r="G263" s="50" t="n">
        <f aca="false">+Fetch!P268</f>
        <v>0.17</v>
      </c>
      <c r="H263" s="63" t="n">
        <f aca="false">IF(Fetch!F268=0,H261,+Fetch!F268+Fetch!G268)</f>
        <v>-0.065</v>
      </c>
      <c r="I263" s="63" t="n">
        <f aca="false">IF(Fetch!D268=0,I261,+Fetch!D268+Fetch!E268)</f>
        <v>0.55</v>
      </c>
      <c r="J263" s="63" t="n">
        <f aca="false">IF(Fetch!H268=0,J261,+Fetch!H268+Fetch!I268)</f>
        <v>0.82</v>
      </c>
      <c r="K263" s="63" t="n">
        <f aca="false">IF(Fetch!L268=0,K261,+Fetch!L268+Fetch!M268)</f>
        <v>0.805</v>
      </c>
      <c r="L263" s="63" t="n">
        <f aca="false">IF(Fetch!J268=0,L261,+Fetch!J268+Fetch!K268)</f>
        <v>0.235</v>
      </c>
      <c r="M263" s="63" t="n">
        <f aca="false">IF(Fetch!N268=0,M261,+Fetch!N268+Fetch!O268)</f>
        <v>0.115</v>
      </c>
      <c r="N263" s="63" t="n">
        <f aca="false">IF(Fetch!Q268=0,N261,Fetch!Q268)</f>
        <v>0.0025</v>
      </c>
    </row>
    <row r="264" customFormat="false" ht="12.75" hidden="false" customHeight="false" outlineLevel="0" collapsed="false">
      <c r="A264" s="5" t="n">
        <f aca="false">+YEAR(C264)</f>
        <v>2023</v>
      </c>
      <c r="B264" s="364" t="n">
        <v>1</v>
      </c>
      <c r="C264" s="260" t="n">
        <f aca="false">+Fetch!A269</f>
        <v>45017</v>
      </c>
      <c r="D264" s="362" t="n">
        <f aca="false">+Fetch!B269</f>
        <v>0.0605951320888507</v>
      </c>
      <c r="E264" s="363" t="n">
        <f aca="true">IF(C264&lt;TODAY(),1,1/(1+D264/2)^(2*(C264-TODAY())/365.25))</f>
        <v>1</v>
      </c>
      <c r="F264" s="63" t="n">
        <f aca="false">+Fetch!C269</f>
        <v>5.6885</v>
      </c>
      <c r="G264" s="50" t="n">
        <f aca="false">+Fetch!P269</f>
        <v>0.17</v>
      </c>
      <c r="H264" s="63" t="n">
        <f aca="false">IF(Fetch!F269=0,H262,+Fetch!F269+Fetch!G269)</f>
        <v>-0.065</v>
      </c>
      <c r="I264" s="63" t="n">
        <f aca="false">IF(Fetch!D269=0,I262,+Fetch!D269+Fetch!E269)</f>
        <v>0.295</v>
      </c>
      <c r="J264" s="63" t="n">
        <f aca="false">IF(Fetch!H269=0,J262,+Fetch!H269+Fetch!I269)</f>
        <v>0.4</v>
      </c>
      <c r="K264" s="63" t="n">
        <f aca="false">IF(Fetch!L269=0,K262,+Fetch!L269+Fetch!M269)</f>
        <v>0.485</v>
      </c>
      <c r="L264" s="63" t="n">
        <f aca="false">IF(Fetch!J269=0,L262,+Fetch!J269+Fetch!K269)</f>
        <v>0.1875</v>
      </c>
      <c r="M264" s="63" t="n">
        <f aca="false">IF(Fetch!N269=0,M262,+Fetch!N269+Fetch!O269)</f>
        <v>0.075</v>
      </c>
      <c r="N264" s="63" t="n">
        <f aca="false">IF(Fetch!Q269=0,N262,Fetch!Q269)</f>
        <v>0.0025</v>
      </c>
    </row>
    <row r="265" customFormat="false" ht="12.75" hidden="false" customHeight="false" outlineLevel="0" collapsed="false">
      <c r="A265" s="5" t="n">
        <f aca="false">+YEAR(C265)</f>
        <v>2023</v>
      </c>
      <c r="B265" s="364" t="n">
        <v>1</v>
      </c>
      <c r="C265" s="260" t="n">
        <f aca="false">+Fetch!A270</f>
        <v>45047</v>
      </c>
      <c r="D265" s="362" t="n">
        <f aca="false">+Fetch!B270</f>
        <v>0.0606007314835222</v>
      </c>
      <c r="E265" s="363" t="n">
        <f aca="true">IF(C265&lt;TODAY(),1,1/(1+D265/2)^(2*(C265-TODAY())/365.25))</f>
        <v>1</v>
      </c>
      <c r="F265" s="63" t="n">
        <f aca="false">+Fetch!C270</f>
        <v>5.6935</v>
      </c>
      <c r="G265" s="50" t="n">
        <f aca="false">+Fetch!P270</f>
        <v>0.17</v>
      </c>
      <c r="H265" s="63" t="n">
        <f aca="false">IF(Fetch!F270=0,H263,+Fetch!F270+Fetch!G270)</f>
        <v>-0.065</v>
      </c>
      <c r="I265" s="63" t="n">
        <f aca="false">IF(Fetch!D270=0,I263,+Fetch!D270+Fetch!E270)</f>
        <v>0.265</v>
      </c>
      <c r="J265" s="63" t="n">
        <f aca="false">IF(Fetch!H270=0,J263,+Fetch!H270+Fetch!I270)</f>
        <v>0.35</v>
      </c>
      <c r="K265" s="63" t="n">
        <f aca="false">IF(Fetch!L270=0,K263,+Fetch!L270+Fetch!M270)</f>
        <v>0.435</v>
      </c>
      <c r="L265" s="63" t="n">
        <f aca="false">IF(Fetch!J270=0,L263,+Fetch!J270+Fetch!K270)</f>
        <v>0.175</v>
      </c>
      <c r="M265" s="63" t="n">
        <f aca="false">IF(Fetch!N270=0,M263,+Fetch!N270+Fetch!O270)</f>
        <v>0.115</v>
      </c>
      <c r="N265" s="63" t="n">
        <f aca="false">IF(Fetch!Q270=0,N263,Fetch!Q270)</f>
        <v>0.0025</v>
      </c>
    </row>
    <row r="266" customFormat="false" ht="12.75" hidden="false" customHeight="false" outlineLevel="0" collapsed="false">
      <c r="A266" s="5" t="n">
        <f aca="false">+YEAR(C266)</f>
        <v>2023</v>
      </c>
      <c r="B266" s="364" t="n">
        <v>1</v>
      </c>
      <c r="C266" s="260" t="n">
        <f aca="false">+Fetch!A271</f>
        <v>45078</v>
      </c>
      <c r="D266" s="362" t="n">
        <f aca="false">+Fetch!B271</f>
        <v>0.0606065175246942</v>
      </c>
      <c r="E266" s="363" t="n">
        <f aca="true">IF(C266&lt;TODAY(),1,1/(1+D266/2)^(2*(C266-TODAY())/365.25))</f>
        <v>1</v>
      </c>
      <c r="F266" s="63" t="n">
        <f aca="false">+Fetch!C271</f>
        <v>5.7315</v>
      </c>
      <c r="G266" s="50" t="n">
        <f aca="false">+Fetch!P271</f>
        <v>0.17</v>
      </c>
      <c r="H266" s="63" t="n">
        <f aca="false">IF(Fetch!F271=0,H264,+Fetch!F271+Fetch!G271)</f>
        <v>-0.065</v>
      </c>
      <c r="I266" s="63" t="n">
        <f aca="false">IF(Fetch!D271=0,I264,+Fetch!D271+Fetch!E271)</f>
        <v>0.315</v>
      </c>
      <c r="J266" s="63" t="n">
        <f aca="false">IF(Fetch!H271=0,J264,+Fetch!H271+Fetch!I271)</f>
        <v>0.405</v>
      </c>
      <c r="K266" s="63" t="n">
        <f aca="false">IF(Fetch!L271=0,K264,+Fetch!L271+Fetch!M271)</f>
        <v>0.445</v>
      </c>
      <c r="L266" s="63" t="n">
        <f aca="false">IF(Fetch!J271=0,L264,+Fetch!J271+Fetch!K271)</f>
        <v>0.1825</v>
      </c>
      <c r="M266" s="63" t="n">
        <f aca="false">IF(Fetch!N271=0,M264,+Fetch!N271+Fetch!O271)</f>
        <v>0.075</v>
      </c>
      <c r="N266" s="63" t="n">
        <f aca="false">IF(Fetch!Q271=0,N264,Fetch!Q271)</f>
        <v>0.0025</v>
      </c>
    </row>
    <row r="267" customFormat="false" ht="12.75" hidden="false" customHeight="false" outlineLevel="0" collapsed="false">
      <c r="A267" s="5" t="n">
        <f aca="false">+YEAR(C267)</f>
        <v>2023</v>
      </c>
      <c r="B267" s="364" t="n">
        <v>1</v>
      </c>
      <c r="C267" s="260" t="n">
        <f aca="false">+Fetch!A272</f>
        <v>45108</v>
      </c>
      <c r="D267" s="362" t="n">
        <f aca="false">+Fetch!B272</f>
        <v>0.0606121169193865</v>
      </c>
      <c r="E267" s="363" t="n">
        <f aca="true">IF(C267&lt;TODAY(),1,1/(1+D267/2)^(2*(C267-TODAY())/365.25))</f>
        <v>1</v>
      </c>
      <c r="F267" s="63" t="n">
        <f aca="false">+Fetch!C272</f>
        <v>5.7765</v>
      </c>
      <c r="G267" s="50" t="n">
        <f aca="false">+Fetch!P272</f>
        <v>0.17</v>
      </c>
      <c r="H267" s="63" t="n">
        <f aca="false">IF(Fetch!F272=0,H265,+Fetch!F272+Fetch!G272)</f>
        <v>-0.065</v>
      </c>
      <c r="I267" s="63" t="n">
        <f aca="false">IF(Fetch!D272=0,I265,+Fetch!D272+Fetch!E272)</f>
        <v>0.39</v>
      </c>
      <c r="J267" s="63" t="n">
        <f aca="false">IF(Fetch!H272=0,J265,+Fetch!H272+Fetch!I272)</f>
        <v>0.445</v>
      </c>
      <c r="K267" s="63" t="n">
        <f aca="false">IF(Fetch!L272=0,K265,+Fetch!L272+Fetch!M272)</f>
        <v>0.4675</v>
      </c>
      <c r="L267" s="63" t="n">
        <f aca="false">IF(Fetch!J272=0,L265,+Fetch!J272+Fetch!K272)</f>
        <v>0.1875</v>
      </c>
      <c r="M267" s="63" t="n">
        <f aca="false">IF(Fetch!N272=0,M265,+Fetch!N272+Fetch!O272)</f>
        <v>0.115</v>
      </c>
      <c r="N267" s="63" t="n">
        <f aca="false">IF(Fetch!Q272=0,N265,Fetch!Q272)</f>
        <v>0.0025</v>
      </c>
    </row>
    <row r="268" customFormat="false" ht="12.75" hidden="false" customHeight="false" outlineLevel="0" collapsed="false">
      <c r="A268" s="5" t="n">
        <f aca="false">+YEAR(C268)</f>
        <v>2023</v>
      </c>
      <c r="B268" s="364" t="n">
        <v>1</v>
      </c>
      <c r="C268" s="260" t="n">
        <f aca="false">+Fetch!A273</f>
        <v>45139</v>
      </c>
      <c r="D268" s="362" t="n">
        <f aca="false">+Fetch!B273</f>
        <v>0.0606179029605798</v>
      </c>
      <c r="E268" s="363" t="n">
        <f aca="true">IF(C268&lt;TODAY(),1,1/(1+D268/2)^(2*(C268-TODAY())/365.25))</f>
        <v>1</v>
      </c>
      <c r="F268" s="63" t="n">
        <f aca="false">+Fetch!C273</f>
        <v>5.8145</v>
      </c>
      <c r="G268" s="50" t="n">
        <f aca="false">+Fetch!P273</f>
        <v>0.17</v>
      </c>
      <c r="H268" s="63" t="n">
        <f aca="false">IF(Fetch!F273=0,H266,+Fetch!F273+Fetch!G273)</f>
        <v>-0.065</v>
      </c>
      <c r="I268" s="63" t="n">
        <f aca="false">IF(Fetch!D273=0,I266,+Fetch!D273+Fetch!E273)</f>
        <v>0.39</v>
      </c>
      <c r="J268" s="63" t="n">
        <f aca="false">IF(Fetch!H273=0,J266,+Fetch!H273+Fetch!I273)</f>
        <v>0.42</v>
      </c>
      <c r="K268" s="63" t="n">
        <f aca="false">IF(Fetch!L273=0,K266,+Fetch!L273+Fetch!M273)</f>
        <v>0.47</v>
      </c>
      <c r="L268" s="63" t="n">
        <f aca="false">IF(Fetch!J273=0,L266,+Fetch!J273+Fetch!K273)</f>
        <v>0.1875</v>
      </c>
      <c r="M268" s="63" t="n">
        <f aca="false">IF(Fetch!N273=0,M266,+Fetch!N273+Fetch!O273)</f>
        <v>0.075</v>
      </c>
      <c r="N268" s="63" t="n">
        <f aca="false">IF(Fetch!Q273=0,N266,Fetch!Q273)</f>
        <v>0.0025</v>
      </c>
    </row>
    <row r="269" customFormat="false" ht="12.75" hidden="false" customHeight="false" outlineLevel="0" collapsed="false">
      <c r="A269" s="5" t="n">
        <f aca="false">+YEAR(C269)</f>
        <v>2023</v>
      </c>
      <c r="B269" s="364" t="n">
        <v>1</v>
      </c>
      <c r="C269" s="260" t="n">
        <f aca="false">+Fetch!A274</f>
        <v>45170</v>
      </c>
      <c r="D269" s="362" t="n">
        <f aca="false">+Fetch!B274</f>
        <v>0.0606236890017846</v>
      </c>
      <c r="E269" s="363" t="n">
        <f aca="true">IF(C269&lt;TODAY(),1,1/(1+D269/2)^(2*(C269-TODAY())/365.25))</f>
        <v>1</v>
      </c>
      <c r="F269" s="63" t="n">
        <f aca="false">+Fetch!C274</f>
        <v>5.8085</v>
      </c>
      <c r="G269" s="50" t="n">
        <f aca="false">+Fetch!P274</f>
        <v>0.17</v>
      </c>
      <c r="H269" s="63" t="n">
        <f aca="false">IF(Fetch!F274=0,H267,+Fetch!F274+Fetch!G274)</f>
        <v>-0.065</v>
      </c>
      <c r="I269" s="63" t="n">
        <f aca="false">IF(Fetch!D274=0,I267,+Fetch!D274+Fetch!E274)</f>
        <v>0.32</v>
      </c>
      <c r="J269" s="63" t="n">
        <f aca="false">IF(Fetch!H274=0,J267,+Fetch!H274+Fetch!I274)</f>
        <v>0.37</v>
      </c>
      <c r="K269" s="63" t="n">
        <f aca="false">IF(Fetch!L274=0,K267,+Fetch!L274+Fetch!M274)</f>
        <v>0.4475</v>
      </c>
      <c r="L269" s="63" t="n">
        <f aca="false">IF(Fetch!J274=0,L267,+Fetch!J274+Fetch!K274)</f>
        <v>0.1775</v>
      </c>
      <c r="M269" s="63" t="n">
        <f aca="false">IF(Fetch!N274=0,M267,+Fetch!N274+Fetch!O274)</f>
        <v>0.115</v>
      </c>
      <c r="N269" s="63" t="n">
        <f aca="false">IF(Fetch!Q274=0,N267,Fetch!Q274)</f>
        <v>0.0025</v>
      </c>
    </row>
    <row r="270" customFormat="false" ht="12.75" hidden="false" customHeight="false" outlineLevel="0" collapsed="false">
      <c r="A270" s="5" t="n">
        <f aca="false">+YEAR(C270)</f>
        <v>2023</v>
      </c>
      <c r="B270" s="364" t="n">
        <v>1</v>
      </c>
      <c r="C270" s="260" t="n">
        <f aca="false">+Fetch!A275</f>
        <v>45200</v>
      </c>
      <c r="D270" s="362" t="n">
        <f aca="false">+Fetch!B275</f>
        <v>0.0606292883965094</v>
      </c>
      <c r="E270" s="363" t="n">
        <f aca="true">IF(C270&lt;TODAY(),1,1/(1+D270/2)^(2*(C270-TODAY())/365.25))</f>
        <v>1</v>
      </c>
      <c r="F270" s="63" t="n">
        <f aca="false">+Fetch!C275</f>
        <v>5.8085</v>
      </c>
      <c r="G270" s="50" t="n">
        <f aca="false">+Fetch!P275</f>
        <v>0.17</v>
      </c>
      <c r="H270" s="63" t="n">
        <f aca="false">IF(Fetch!F275=0,H268,+Fetch!F275+Fetch!G275)</f>
        <v>-0.065</v>
      </c>
      <c r="I270" s="63" t="n">
        <f aca="false">IF(Fetch!D275=0,I268,+Fetch!D275+Fetch!E275)</f>
        <v>0.315</v>
      </c>
      <c r="J270" s="63" t="n">
        <f aca="false">IF(Fetch!H275=0,J268,+Fetch!H275+Fetch!I275)</f>
        <v>0.41</v>
      </c>
      <c r="K270" s="63" t="n">
        <f aca="false">IF(Fetch!L275=0,K268,+Fetch!L275+Fetch!M275)</f>
        <v>0.45</v>
      </c>
      <c r="L270" s="63" t="n">
        <f aca="false">IF(Fetch!J275=0,L268,+Fetch!J275+Fetch!K275)</f>
        <v>0.185</v>
      </c>
      <c r="M270" s="63" t="n">
        <f aca="false">IF(Fetch!N275=0,M268,+Fetch!N275+Fetch!O275)</f>
        <v>0.075</v>
      </c>
      <c r="N270" s="63" t="n">
        <f aca="false">IF(Fetch!Q275=0,N268,Fetch!Q275)</f>
        <v>0.0025</v>
      </c>
    </row>
    <row r="271" customFormat="false" ht="12.75" hidden="false" customHeight="false" outlineLevel="0" collapsed="false">
      <c r="A271" s="5" t="n">
        <f aca="false">+YEAR(C271)</f>
        <v>2023</v>
      </c>
      <c r="B271" s="364" t="n">
        <v>1</v>
      </c>
      <c r="C271" s="260" t="n">
        <f aca="false">+Fetch!A276</f>
        <v>45231</v>
      </c>
      <c r="D271" s="362" t="n">
        <f aca="false">+Fetch!B276</f>
        <v>0.060635074437736</v>
      </c>
      <c r="E271" s="363" t="n">
        <f aca="true">IF(C271&lt;TODAY(),1,1/(1+D271/2)^(2*(C271-TODAY())/365.25))</f>
        <v>1</v>
      </c>
      <c r="F271" s="63" t="n">
        <f aca="false">+Fetch!C276</f>
        <v>5.9575</v>
      </c>
      <c r="G271" s="50" t="n">
        <f aca="false">+Fetch!P276</f>
        <v>0.17</v>
      </c>
      <c r="H271" s="63" t="n">
        <f aca="false">IF(Fetch!F276=0,H269,+Fetch!F276+Fetch!G276)</f>
        <v>-0.065</v>
      </c>
      <c r="I271" s="63" t="n">
        <f aca="false">IF(Fetch!D276=0,I269,+Fetch!D276+Fetch!E276)</f>
        <v>0.56</v>
      </c>
      <c r="J271" s="63" t="n">
        <f aca="false">IF(Fetch!H276=0,J269,+Fetch!H276+Fetch!I276)</f>
        <v>0.785</v>
      </c>
      <c r="K271" s="63" t="n">
        <f aca="false">IF(Fetch!L276=0,K269,+Fetch!L276+Fetch!M276)</f>
        <v>0.695</v>
      </c>
      <c r="L271" s="63" t="n">
        <f aca="false">IF(Fetch!J276=0,L269,+Fetch!J276+Fetch!K276)</f>
        <v>0.235</v>
      </c>
      <c r="M271" s="63" t="n">
        <f aca="false">IF(Fetch!N276=0,M269,+Fetch!N276+Fetch!O276)</f>
        <v>0.115</v>
      </c>
      <c r="N271" s="63" t="n">
        <f aca="false">IF(Fetch!Q276=0,N269,Fetch!Q276)</f>
        <v>0.0025</v>
      </c>
    </row>
    <row r="272" customFormat="false" ht="12.75" hidden="false" customHeight="false" outlineLevel="0" collapsed="false">
      <c r="A272" s="5" t="n">
        <f aca="false">+YEAR(C272)</f>
        <v>2023</v>
      </c>
      <c r="B272" s="364" t="n">
        <v>1</v>
      </c>
      <c r="C272" s="260" t="n">
        <f aca="false">+Fetch!A277</f>
        <v>45261</v>
      </c>
      <c r="D272" s="362" t="n">
        <f aca="false">+Fetch!B277</f>
        <v>0.0606406738324816</v>
      </c>
      <c r="E272" s="363" t="n">
        <f aca="true">IF(C272&lt;TODAY(),1,1/(1+D272/2)^(2*(C272-TODAY())/365.25))</f>
        <v>1</v>
      </c>
      <c r="F272" s="63" t="n">
        <f aca="false">+Fetch!C277</f>
        <v>6.1095</v>
      </c>
      <c r="G272" s="50" t="n">
        <f aca="false">+Fetch!P277</f>
        <v>0.17</v>
      </c>
      <c r="H272" s="63" t="n">
        <f aca="false">IF(Fetch!F277=0,H270,+Fetch!F277+Fetch!G277)</f>
        <v>-0.065</v>
      </c>
      <c r="I272" s="63" t="n">
        <f aca="false">IF(Fetch!D277=0,I270,+Fetch!D277+Fetch!E277)</f>
        <v>0.85</v>
      </c>
      <c r="J272" s="63" t="n">
        <f aca="false">IF(Fetch!H277=0,J270,+Fetch!H277+Fetch!I277)</f>
        <v>1.23</v>
      </c>
      <c r="K272" s="63" t="n">
        <f aca="false">IF(Fetch!L277=0,K270,+Fetch!L277+Fetch!M277)</f>
        <v>1.2</v>
      </c>
      <c r="L272" s="63" t="n">
        <f aca="false">IF(Fetch!J277=0,L270,+Fetch!J277+Fetch!K277)</f>
        <v>0.255</v>
      </c>
      <c r="M272" s="63" t="n">
        <f aca="false">IF(Fetch!N277=0,M270,+Fetch!N277+Fetch!O277)</f>
        <v>0.075</v>
      </c>
      <c r="N272" s="63" t="n">
        <f aca="false">IF(Fetch!Q277=0,N270,Fetch!Q277)</f>
        <v>0.0025</v>
      </c>
    </row>
    <row r="273" customFormat="false" ht="12.75" hidden="false" customHeight="false" outlineLevel="0" collapsed="false">
      <c r="A273" s="5" t="n">
        <f aca="false">+YEAR(C273)</f>
        <v>2024</v>
      </c>
      <c r="B273" s="364" t="n">
        <v>1</v>
      </c>
      <c r="C273" s="260" t="n">
        <f aca="false">+Fetch!A278</f>
        <v>45292</v>
      </c>
      <c r="D273" s="362" t="n">
        <f aca="false">+Fetch!B278</f>
        <v>0.06064645987373</v>
      </c>
      <c r="E273" s="363" t="n">
        <f aca="true">IF(C273&lt;TODAY(),1,1/(1+D273/2)^(2*(C273-TODAY())/365.25))</f>
        <v>1</v>
      </c>
      <c r="F273" s="63" t="n">
        <f aca="false">+Fetch!C278</f>
        <v>6.187</v>
      </c>
      <c r="G273" s="50" t="n">
        <f aca="false">+Fetch!P278</f>
        <v>0.17</v>
      </c>
      <c r="H273" s="63" t="n">
        <f aca="false">IF(Fetch!F278=0,H271,+Fetch!F278+Fetch!G278)</f>
        <v>-0.065</v>
      </c>
      <c r="I273" s="63" t="n">
        <f aca="false">IF(Fetch!D278=0,I271,+Fetch!D278+Fetch!E278)</f>
        <v>1.35</v>
      </c>
      <c r="J273" s="63" t="n">
        <f aca="false">IF(Fetch!H278=0,J271,+Fetch!H278+Fetch!I278)</f>
        <v>2.05</v>
      </c>
      <c r="K273" s="63" t="n">
        <f aca="false">IF(Fetch!L278=0,K271,+Fetch!L278+Fetch!M278)</f>
        <v>1.535</v>
      </c>
      <c r="L273" s="63" t="n">
        <f aca="false">IF(Fetch!J278=0,L271,+Fetch!J278+Fetch!K278)</f>
        <v>0.275</v>
      </c>
      <c r="M273" s="63" t="n">
        <f aca="false">IF(Fetch!N278=0,M271,+Fetch!N278+Fetch!O278)</f>
        <v>0.115</v>
      </c>
      <c r="N273" s="63" t="n">
        <f aca="false">IF(Fetch!Q278=0,N271,Fetch!Q278)</f>
        <v>0.0025</v>
      </c>
    </row>
    <row r="274" customFormat="false" ht="12.75" hidden="false" customHeight="false" outlineLevel="0" collapsed="false">
      <c r="A274" s="5" t="n">
        <f aca="false">+YEAR(C274)</f>
        <v>2024</v>
      </c>
      <c r="B274" s="364" t="n">
        <v>1</v>
      </c>
      <c r="C274" s="260" t="n">
        <f aca="false">+Fetch!A279</f>
        <v>45323</v>
      </c>
      <c r="D274" s="362" t="n">
        <f aca="false">+Fetch!B279</f>
        <v>0.0606522459149894</v>
      </c>
      <c r="E274" s="363" t="n">
        <f aca="true">IF(C274&lt;TODAY(),1,1/(1+D274/2)^(2*(C274-TODAY())/365.25))</f>
        <v>1</v>
      </c>
      <c r="F274" s="63" t="n">
        <f aca="false">+Fetch!C279</f>
        <v>6.099</v>
      </c>
      <c r="G274" s="50" t="n">
        <f aca="false">+Fetch!P279</f>
        <v>0.17</v>
      </c>
      <c r="H274" s="63" t="n">
        <f aca="false">IF(Fetch!F279=0,H272,+Fetch!F279+Fetch!G279)</f>
        <v>-0.065</v>
      </c>
      <c r="I274" s="63" t="n">
        <f aca="false">IF(Fetch!D279=0,I272,+Fetch!D279+Fetch!E279)</f>
        <v>1.32</v>
      </c>
      <c r="J274" s="63" t="n">
        <f aca="false">IF(Fetch!H279=0,J272,+Fetch!H279+Fetch!I279)</f>
        <v>2.05</v>
      </c>
      <c r="K274" s="63" t="n">
        <f aca="false">IF(Fetch!L279=0,K272,+Fetch!L279+Fetch!M279)</f>
        <v>1.535</v>
      </c>
      <c r="L274" s="63" t="n">
        <f aca="false">IF(Fetch!J279=0,L272,+Fetch!J279+Fetch!K279)</f>
        <v>0.275</v>
      </c>
      <c r="M274" s="63" t="n">
        <f aca="false">IF(Fetch!N279=0,M272,+Fetch!N279+Fetch!O279)</f>
        <v>0.075</v>
      </c>
      <c r="N274" s="63" t="n">
        <f aca="false">IF(Fetch!Q279=0,N272,Fetch!Q279)</f>
        <v>0.0025</v>
      </c>
    </row>
    <row r="275" customFormat="false" ht="12.75" hidden="false" customHeight="false" outlineLevel="0" collapsed="false">
      <c r="A275" s="5" t="n">
        <f aca="false">+YEAR(C275)</f>
        <v>2024</v>
      </c>
      <c r="B275" s="364" t="n">
        <v>1</v>
      </c>
      <c r="C275" s="260" t="n">
        <f aca="false">+Fetch!A280</f>
        <v>45352</v>
      </c>
      <c r="D275" s="362" t="n">
        <f aca="false">+Fetch!B280</f>
        <v>0.0606576586632746</v>
      </c>
      <c r="E275" s="363" t="n">
        <f aca="true">IF(C275&lt;TODAY(),1,1/(1+D275/2)^(2*(C275-TODAY())/365.25))</f>
        <v>1</v>
      </c>
      <c r="F275" s="63" t="n">
        <f aca="false">+Fetch!C280</f>
        <v>5.96</v>
      </c>
      <c r="G275" s="50" t="n">
        <f aca="false">+Fetch!P280</f>
        <v>0.17</v>
      </c>
      <c r="H275" s="63" t="n">
        <f aca="false">IF(Fetch!F280=0,H273,+Fetch!F280+Fetch!G280)</f>
        <v>-0.065</v>
      </c>
      <c r="I275" s="63" t="n">
        <f aca="false">IF(Fetch!D280=0,I273,+Fetch!D280+Fetch!E280)</f>
        <v>0.55</v>
      </c>
      <c r="J275" s="63" t="n">
        <f aca="false">IF(Fetch!H280=0,J273,+Fetch!H280+Fetch!I280)</f>
        <v>0.82</v>
      </c>
      <c r="K275" s="63" t="n">
        <f aca="false">IF(Fetch!L280=0,K273,+Fetch!L280+Fetch!M280)</f>
        <v>0.805</v>
      </c>
      <c r="L275" s="63" t="n">
        <f aca="false">IF(Fetch!J280=0,L273,+Fetch!J280+Fetch!K280)</f>
        <v>0.235</v>
      </c>
      <c r="M275" s="63" t="n">
        <f aca="false">IF(Fetch!N280=0,M273,+Fetch!N280+Fetch!O280)</f>
        <v>0.115</v>
      </c>
      <c r="N275" s="63" t="n">
        <f aca="false">IF(Fetch!Q280=0,N273,Fetch!Q280)</f>
        <v>0.0025</v>
      </c>
    </row>
    <row r="276" customFormat="false" ht="12.75" hidden="false" customHeight="false" outlineLevel="0" collapsed="false">
      <c r="A276" s="5" t="n">
        <f aca="false">+YEAR(C276)</f>
        <v>2024</v>
      </c>
      <c r="B276" s="364" t="n">
        <v>1</v>
      </c>
      <c r="C276" s="260" t="n">
        <f aca="false">+Fetch!A281</f>
        <v>45383</v>
      </c>
      <c r="D276" s="362" t="n">
        <f aca="false">+Fetch!B281</f>
        <v>0.0606634447045558</v>
      </c>
      <c r="E276" s="363" t="n">
        <f aca="true">IF(C276&lt;TODAY(),1,1/(1+D276/2)^(2*(C276-TODAY())/365.25))</f>
        <v>1</v>
      </c>
      <c r="F276" s="63" t="n">
        <f aca="false">+Fetch!C281</f>
        <v>5.806</v>
      </c>
      <c r="G276" s="50" t="n">
        <f aca="false">+Fetch!P281</f>
        <v>0.17</v>
      </c>
      <c r="H276" s="63" t="n">
        <f aca="false">IF(Fetch!F281=0,H274,+Fetch!F281+Fetch!G281)</f>
        <v>-0.065</v>
      </c>
      <c r="I276" s="63" t="n">
        <f aca="false">IF(Fetch!D281=0,I274,+Fetch!D281+Fetch!E281)</f>
        <v>0.295</v>
      </c>
      <c r="J276" s="63" t="n">
        <f aca="false">IF(Fetch!H281=0,J274,+Fetch!H281+Fetch!I281)</f>
        <v>0.4</v>
      </c>
      <c r="K276" s="63" t="n">
        <f aca="false">IF(Fetch!L281=0,K274,+Fetch!L281+Fetch!M281)</f>
        <v>0.485</v>
      </c>
      <c r="L276" s="63" t="n">
        <f aca="false">IF(Fetch!J281=0,L274,+Fetch!J281+Fetch!K281)</f>
        <v>0.1875</v>
      </c>
      <c r="M276" s="63" t="n">
        <f aca="false">IF(Fetch!N281=0,M274,+Fetch!N281+Fetch!O281)</f>
        <v>0.075</v>
      </c>
      <c r="N276" s="63" t="n">
        <f aca="false">IF(Fetch!Q281=0,N274,Fetch!Q281)</f>
        <v>0.0025</v>
      </c>
    </row>
    <row r="277" customFormat="false" ht="12.75" hidden="false" customHeight="false" outlineLevel="0" collapsed="false">
      <c r="A277" s="5" t="n">
        <f aca="false">+YEAR(C277)</f>
        <v>2024</v>
      </c>
      <c r="B277" s="364" t="n">
        <v>1</v>
      </c>
      <c r="C277" s="260" t="n">
        <f aca="false">+Fetch!A282</f>
        <v>45413</v>
      </c>
      <c r="D277" s="362" t="n">
        <f aca="false">+Fetch!B282</f>
        <v>0.0606690440993542</v>
      </c>
      <c r="E277" s="363" t="n">
        <f aca="true">IF(C277&lt;TODAY(),1,1/(1+D277/2)^(2*(C277-TODAY())/365.25))</f>
        <v>1</v>
      </c>
      <c r="F277" s="63" t="n">
        <f aca="false">+Fetch!C282</f>
        <v>5.811</v>
      </c>
      <c r="G277" s="50" t="n">
        <f aca="false">+Fetch!P282</f>
        <v>0.17</v>
      </c>
      <c r="H277" s="63" t="n">
        <f aca="false">IF(Fetch!F282=0,H275,+Fetch!F282+Fetch!G282)</f>
        <v>-0.065</v>
      </c>
      <c r="I277" s="63" t="n">
        <f aca="false">IF(Fetch!D282=0,I275,+Fetch!D282+Fetch!E282)</f>
        <v>0.265</v>
      </c>
      <c r="J277" s="63" t="n">
        <f aca="false">IF(Fetch!H282=0,J275,+Fetch!H282+Fetch!I282)</f>
        <v>0.35</v>
      </c>
      <c r="K277" s="63" t="n">
        <f aca="false">IF(Fetch!L282=0,K275,+Fetch!L282+Fetch!M282)</f>
        <v>0.435</v>
      </c>
      <c r="L277" s="63" t="n">
        <f aca="false">IF(Fetch!J282=0,L275,+Fetch!J282+Fetch!K282)</f>
        <v>0.175</v>
      </c>
      <c r="M277" s="63" t="n">
        <f aca="false">IF(Fetch!N282=0,M275,+Fetch!N282+Fetch!O282)</f>
        <v>0.115</v>
      </c>
      <c r="N277" s="63" t="n">
        <f aca="false">IF(Fetch!Q282=0,N275,Fetch!Q282)</f>
        <v>0.0025</v>
      </c>
    </row>
    <row r="278" customFormat="false" ht="12.75" hidden="false" customHeight="false" outlineLevel="0" collapsed="false">
      <c r="A278" s="5" t="n">
        <f aca="false">+YEAR(C278)</f>
        <v>2024</v>
      </c>
      <c r="B278" s="364" t="n">
        <v>1</v>
      </c>
      <c r="C278" s="260" t="n">
        <f aca="false">+Fetch!A283</f>
        <v>45444</v>
      </c>
      <c r="D278" s="362" t="n">
        <f aca="false">+Fetch!B283</f>
        <v>0.0606748301406572</v>
      </c>
      <c r="E278" s="363" t="n">
        <f aca="true">IF(C278&lt;TODAY(),1,1/(1+D278/2)^(2*(C278-TODAY())/365.25))</f>
        <v>1</v>
      </c>
      <c r="F278" s="63" t="n">
        <f aca="false">+Fetch!C283</f>
        <v>5.849</v>
      </c>
      <c r="G278" s="50" t="n">
        <f aca="false">+Fetch!P283</f>
        <v>0.17</v>
      </c>
      <c r="H278" s="63" t="n">
        <f aca="false">IF(Fetch!F283=0,H276,+Fetch!F283+Fetch!G283)</f>
        <v>-0.065</v>
      </c>
      <c r="I278" s="63" t="n">
        <f aca="false">IF(Fetch!D283=0,I276,+Fetch!D283+Fetch!E283)</f>
        <v>0.315</v>
      </c>
      <c r="J278" s="63" t="n">
        <f aca="false">IF(Fetch!H283=0,J276,+Fetch!H283+Fetch!I283)</f>
        <v>0.405</v>
      </c>
      <c r="K278" s="63" t="n">
        <f aca="false">IF(Fetch!L283=0,K276,+Fetch!L283+Fetch!M283)</f>
        <v>0.445</v>
      </c>
      <c r="L278" s="63" t="n">
        <f aca="false">IF(Fetch!J283=0,L276,+Fetch!J283+Fetch!K283)</f>
        <v>0.1825</v>
      </c>
      <c r="M278" s="63" t="n">
        <f aca="false">IF(Fetch!N283=0,M276,+Fetch!N283+Fetch!O283)</f>
        <v>0.075</v>
      </c>
      <c r="N278" s="63" t="n">
        <f aca="false">IF(Fetch!Q283=0,N276,Fetch!Q283)</f>
        <v>0.0025</v>
      </c>
    </row>
    <row r="279" customFormat="false" ht="12.75" hidden="false" customHeight="false" outlineLevel="0" collapsed="false">
      <c r="A279" s="5" t="n">
        <f aca="false">+YEAR(C279)</f>
        <v>2024</v>
      </c>
      <c r="B279" s="364" t="n">
        <v>1</v>
      </c>
      <c r="C279" s="260" t="n">
        <f aca="false">+Fetch!A284</f>
        <v>45474</v>
      </c>
      <c r="D279" s="362" t="n">
        <f aca="false">+Fetch!B284</f>
        <v>0.060680429535477</v>
      </c>
      <c r="E279" s="363" t="n">
        <f aca="true">IF(C279&lt;TODAY(),1,1/(1+D279/2)^(2*(C279-TODAY())/365.25))</f>
        <v>1</v>
      </c>
      <c r="F279" s="63" t="n">
        <f aca="false">+Fetch!C284</f>
        <v>5.894</v>
      </c>
      <c r="G279" s="50" t="n">
        <f aca="false">+Fetch!P284</f>
        <v>0.17</v>
      </c>
      <c r="H279" s="63" t="n">
        <f aca="false">IF(Fetch!F284=0,H277,+Fetch!F284+Fetch!G284)</f>
        <v>-0.065</v>
      </c>
      <c r="I279" s="63" t="n">
        <f aca="false">IF(Fetch!D284=0,I277,+Fetch!D284+Fetch!E284)</f>
        <v>0.39</v>
      </c>
      <c r="J279" s="63" t="n">
        <f aca="false">IF(Fetch!H284=0,J277,+Fetch!H284+Fetch!I284)</f>
        <v>0.445</v>
      </c>
      <c r="K279" s="63" t="n">
        <f aca="false">IF(Fetch!L284=0,K277,+Fetch!L284+Fetch!M284)</f>
        <v>0.4675</v>
      </c>
      <c r="L279" s="63" t="n">
        <f aca="false">IF(Fetch!J284=0,L277,+Fetch!J284+Fetch!K284)</f>
        <v>0.1875</v>
      </c>
      <c r="M279" s="63" t="n">
        <f aca="false">IF(Fetch!N284=0,M277,+Fetch!N284+Fetch!O284)</f>
        <v>0.115</v>
      </c>
      <c r="N279" s="63" t="n">
        <f aca="false">IF(Fetch!Q284=0,N277,Fetch!Q284)</f>
        <v>0.0025</v>
      </c>
    </row>
    <row r="280" customFormat="false" ht="12.75" hidden="false" customHeight="false" outlineLevel="0" collapsed="false">
      <c r="A280" s="5" t="n">
        <f aca="false">+YEAR(C280)</f>
        <v>2024</v>
      </c>
      <c r="B280" s="364" t="n">
        <v>1</v>
      </c>
      <c r="C280" s="260" t="n">
        <f aca="false">+Fetch!A285</f>
        <v>45505</v>
      </c>
      <c r="D280" s="362" t="n">
        <f aca="false">+Fetch!B285</f>
        <v>0.0606862155768018</v>
      </c>
      <c r="E280" s="363" t="n">
        <f aca="true">IF(C280&lt;TODAY(),1,1/(1+D280/2)^(2*(C280-TODAY())/365.25))</f>
        <v>1</v>
      </c>
      <c r="F280" s="63" t="n">
        <f aca="false">+Fetch!C285</f>
        <v>5.932</v>
      </c>
      <c r="G280" s="50" t="n">
        <f aca="false">+Fetch!P285</f>
        <v>0.17</v>
      </c>
      <c r="H280" s="63" t="n">
        <f aca="false">IF(Fetch!F285=0,H278,+Fetch!F285+Fetch!G285)</f>
        <v>-0.065</v>
      </c>
      <c r="I280" s="63" t="n">
        <f aca="false">IF(Fetch!D285=0,I278,+Fetch!D285+Fetch!E285)</f>
        <v>0.39</v>
      </c>
      <c r="J280" s="63" t="n">
        <f aca="false">IF(Fetch!H285=0,J278,+Fetch!H285+Fetch!I285)</f>
        <v>0.42</v>
      </c>
      <c r="K280" s="63" t="n">
        <f aca="false">IF(Fetch!L285=0,K278,+Fetch!L285+Fetch!M285)</f>
        <v>0.47</v>
      </c>
      <c r="L280" s="63" t="n">
        <f aca="false">IF(Fetch!J285=0,L278,+Fetch!J285+Fetch!K285)</f>
        <v>0.1875</v>
      </c>
      <c r="M280" s="63" t="n">
        <f aca="false">IF(Fetch!N285=0,M278,+Fetch!N285+Fetch!O285)</f>
        <v>0.075</v>
      </c>
      <c r="N280" s="63" t="n">
        <f aca="false">IF(Fetch!Q285=0,N278,Fetch!Q285)</f>
        <v>0.0025</v>
      </c>
    </row>
    <row r="281" customFormat="false" ht="12.75" hidden="false" customHeight="false" outlineLevel="0" collapsed="false">
      <c r="A281" s="5" t="n">
        <f aca="false">+YEAR(C281)</f>
        <v>2024</v>
      </c>
      <c r="B281" s="364" t="n">
        <v>1</v>
      </c>
      <c r="C281" s="260" t="n">
        <f aca="false">+Fetch!A286</f>
        <v>45536</v>
      </c>
      <c r="D281" s="362" t="n">
        <f aca="false">+Fetch!B286</f>
        <v>0.0606920016181376</v>
      </c>
      <c r="E281" s="363" t="n">
        <f aca="true">IF(C281&lt;TODAY(),1,1/(1+D281/2)^(2*(C281-TODAY())/365.25))</f>
        <v>1</v>
      </c>
      <c r="F281" s="63" t="n">
        <f aca="false">+Fetch!C286</f>
        <v>5.926</v>
      </c>
      <c r="G281" s="50" t="n">
        <f aca="false">+Fetch!P286</f>
        <v>0.17</v>
      </c>
      <c r="H281" s="63" t="n">
        <f aca="false">IF(Fetch!F286=0,H279,+Fetch!F286+Fetch!G286)</f>
        <v>-0.065</v>
      </c>
      <c r="I281" s="63" t="n">
        <f aca="false">IF(Fetch!D286=0,I279,+Fetch!D286+Fetch!E286)</f>
        <v>0.32</v>
      </c>
      <c r="J281" s="63" t="n">
        <f aca="false">IF(Fetch!H286=0,J279,+Fetch!H286+Fetch!I286)</f>
        <v>0.37</v>
      </c>
      <c r="K281" s="63" t="n">
        <f aca="false">IF(Fetch!L286=0,K279,+Fetch!L286+Fetch!M286)</f>
        <v>0.4475</v>
      </c>
      <c r="L281" s="63" t="n">
        <f aca="false">IF(Fetch!J286=0,L279,+Fetch!J286+Fetch!K286)</f>
        <v>0.1775</v>
      </c>
      <c r="M281" s="63" t="n">
        <f aca="false">IF(Fetch!N286=0,M279,+Fetch!N286+Fetch!O286)</f>
        <v>0.115</v>
      </c>
      <c r="N281" s="63" t="n">
        <f aca="false">IF(Fetch!Q286=0,N279,Fetch!Q286)</f>
        <v>0.0025</v>
      </c>
    </row>
    <row r="282" customFormat="false" ht="12.75" hidden="false" customHeight="false" outlineLevel="0" collapsed="false">
      <c r="A282" s="5" t="n">
        <f aca="false">+YEAR(C282)</f>
        <v>2024</v>
      </c>
      <c r="B282" s="364" t="n">
        <v>1</v>
      </c>
      <c r="C282" s="260" t="n">
        <f aca="false">+Fetch!A287</f>
        <v>45566</v>
      </c>
      <c r="D282" s="362" t="n">
        <f aca="false">+Fetch!B287</f>
        <v>0.0606976010129894</v>
      </c>
      <c r="E282" s="363" t="n">
        <f aca="true">IF(C282&lt;TODAY(),1,1/(1+D282/2)^(2*(C282-TODAY())/365.25))</f>
        <v>1</v>
      </c>
      <c r="F282" s="63" t="n">
        <f aca="false">+Fetch!C287</f>
        <v>5.926</v>
      </c>
      <c r="G282" s="50" t="n">
        <f aca="false">+Fetch!P287</f>
        <v>0.17</v>
      </c>
      <c r="H282" s="63" t="n">
        <f aca="false">IF(Fetch!F287=0,H280,+Fetch!F287+Fetch!G287)</f>
        <v>-0.065</v>
      </c>
      <c r="I282" s="63" t="n">
        <f aca="false">IF(Fetch!D287=0,I280,+Fetch!D287+Fetch!E287)</f>
        <v>0.315</v>
      </c>
      <c r="J282" s="63" t="n">
        <f aca="false">IF(Fetch!H287=0,J280,+Fetch!H287+Fetch!I287)</f>
        <v>0.41</v>
      </c>
      <c r="K282" s="63" t="n">
        <f aca="false">IF(Fetch!L287=0,K280,+Fetch!L287+Fetch!M287)</f>
        <v>0.45</v>
      </c>
      <c r="L282" s="63" t="n">
        <f aca="false">IF(Fetch!J287=0,L280,+Fetch!J287+Fetch!K287)</f>
        <v>0.185</v>
      </c>
      <c r="M282" s="63" t="n">
        <f aca="false">IF(Fetch!N287=0,M280,+Fetch!N287+Fetch!O287)</f>
        <v>0.075</v>
      </c>
      <c r="N282" s="63" t="n">
        <f aca="false">IF(Fetch!Q287=0,N280,Fetch!Q287)</f>
        <v>0.0025</v>
      </c>
    </row>
    <row r="283" customFormat="false" ht="12.75" hidden="false" customHeight="false" outlineLevel="0" collapsed="false">
      <c r="A283" s="5" t="n">
        <f aca="false">+YEAR(C283)</f>
        <v>2024</v>
      </c>
      <c r="B283" s="364" t="n">
        <v>1</v>
      </c>
      <c r="C283" s="260" t="n">
        <f aca="false">+Fetch!A288</f>
        <v>45597</v>
      </c>
      <c r="D283" s="362" t="n">
        <f aca="false">+Fetch!B288</f>
        <v>0.060703387054347</v>
      </c>
      <c r="E283" s="363" t="n">
        <f aca="true">IF(C283&lt;TODAY(),1,1/(1+D283/2)^(2*(C283-TODAY())/365.25))</f>
        <v>1</v>
      </c>
      <c r="F283" s="63" t="n">
        <f aca="false">+Fetch!C288</f>
        <v>6.075</v>
      </c>
      <c r="G283" s="50" t="n">
        <f aca="false">+Fetch!P288</f>
        <v>0.17</v>
      </c>
      <c r="H283" s="63" t="n">
        <f aca="false">IF(Fetch!F288=0,H281,+Fetch!F288+Fetch!G288)</f>
        <v>-0.065</v>
      </c>
      <c r="I283" s="63" t="n">
        <f aca="false">IF(Fetch!D288=0,I281,+Fetch!D288+Fetch!E288)</f>
        <v>0.56</v>
      </c>
      <c r="J283" s="63" t="n">
        <f aca="false">IF(Fetch!H288=0,J281,+Fetch!H288+Fetch!I288)</f>
        <v>0.785</v>
      </c>
      <c r="K283" s="63" t="n">
        <f aca="false">IF(Fetch!L288=0,K281,+Fetch!L288+Fetch!M288)</f>
        <v>0.695</v>
      </c>
      <c r="L283" s="63" t="n">
        <f aca="false">IF(Fetch!J288=0,L281,+Fetch!J288+Fetch!K288)</f>
        <v>0.235</v>
      </c>
      <c r="M283" s="63" t="n">
        <f aca="false">IF(Fetch!N288=0,M281,+Fetch!N288+Fetch!O288)</f>
        <v>0.115</v>
      </c>
      <c r="N283" s="63" t="n">
        <f aca="false">IF(Fetch!Q288=0,N281,Fetch!Q288)</f>
        <v>0.0025</v>
      </c>
    </row>
    <row r="284" customFormat="false" ht="12.75" hidden="false" customHeight="false" outlineLevel="0" collapsed="false">
      <c r="A284" s="5" t="n">
        <f aca="false">+YEAR(C284)</f>
        <v>2024</v>
      </c>
      <c r="B284" s="364" t="n">
        <v>1</v>
      </c>
      <c r="C284" s="260" t="n">
        <f aca="false">+Fetch!A289</f>
        <v>45627</v>
      </c>
      <c r="D284" s="362" t="n">
        <f aca="false">+Fetch!B289</f>
        <v>0.0607089864492201</v>
      </c>
      <c r="E284" s="363" t="n">
        <f aca="true">IF(C284&lt;TODAY(),1,1/(1+D284/2)^(2*(C284-TODAY())/365.25))</f>
        <v>1</v>
      </c>
      <c r="F284" s="63" t="n">
        <f aca="false">+Fetch!C289</f>
        <v>6.227</v>
      </c>
      <c r="G284" s="50" t="n">
        <f aca="false">+Fetch!P289</f>
        <v>0.17</v>
      </c>
      <c r="H284" s="63" t="n">
        <f aca="false">IF(Fetch!F289=0,H282,+Fetch!F289+Fetch!G289)</f>
        <v>-0.065</v>
      </c>
      <c r="I284" s="63" t="n">
        <f aca="false">IF(Fetch!D289=0,I282,+Fetch!D289+Fetch!E289)</f>
        <v>0.85</v>
      </c>
      <c r="J284" s="63" t="n">
        <f aca="false">IF(Fetch!H289=0,J282,+Fetch!H289+Fetch!I289)</f>
        <v>1.23</v>
      </c>
      <c r="K284" s="63" t="n">
        <f aca="false">IF(Fetch!L289=0,K282,+Fetch!L289+Fetch!M289)</f>
        <v>1.2</v>
      </c>
      <c r="L284" s="63" t="n">
        <f aca="false">IF(Fetch!J289=0,L282,+Fetch!J289+Fetch!K289)</f>
        <v>0.255</v>
      </c>
      <c r="M284" s="63" t="n">
        <f aca="false">IF(Fetch!N289=0,M282,+Fetch!N289+Fetch!O289)</f>
        <v>0.075</v>
      </c>
      <c r="N284" s="63" t="n">
        <f aca="false">IF(Fetch!Q289=0,N282,Fetch!Q289)</f>
        <v>0.0025</v>
      </c>
    </row>
    <row r="285" customFormat="false" ht="12.75" hidden="false" customHeight="false" outlineLevel="0" collapsed="false">
      <c r="A285" s="5" t="n">
        <f aca="false">+YEAR(C285)</f>
        <v>2025</v>
      </c>
      <c r="B285" s="364" t="n">
        <v>1</v>
      </c>
      <c r="C285" s="260" t="n">
        <f aca="false">+Fetch!A290</f>
        <v>45658</v>
      </c>
      <c r="D285" s="362" t="n">
        <f aca="false">+Fetch!B290</f>
        <v>0.0607147724905999</v>
      </c>
      <c r="E285" s="363" t="n">
        <f aca="true">IF(C285&lt;TODAY(),1,1/(1+D285/2)^(2*(C285-TODAY())/365.25))</f>
        <v>1</v>
      </c>
      <c r="F285" s="63" t="n">
        <f aca="false">+Fetch!C290</f>
        <v>0</v>
      </c>
      <c r="G285" s="50" t="n">
        <f aca="false">+Fetch!P290</f>
        <v>0</v>
      </c>
      <c r="H285" s="63" t="n">
        <f aca="false">IF(Fetch!F290=0,H283,+Fetch!F290+Fetch!G290)</f>
        <v>-0.065</v>
      </c>
      <c r="I285" s="63" t="n">
        <f aca="false">IF(Fetch!D290=0,I283,+Fetch!D290+Fetch!E290)</f>
        <v>1.35</v>
      </c>
      <c r="J285" s="63" t="n">
        <f aca="false">IF(Fetch!H290=0,J283,+Fetch!H290+Fetch!I290)</f>
        <v>2.05</v>
      </c>
      <c r="K285" s="63" t="n">
        <f aca="false">IF(Fetch!L290=0,K283,+Fetch!L290+Fetch!M290)</f>
        <v>1.535</v>
      </c>
      <c r="L285" s="63" t="n">
        <f aca="false">IF(Fetch!J290=0,L283,+Fetch!J290+Fetch!K290)</f>
        <v>0.275</v>
      </c>
      <c r="M285" s="63" t="n">
        <f aca="false">IF(Fetch!N290=0,M283,+Fetch!N290+Fetch!O290)</f>
        <v>0.115</v>
      </c>
      <c r="N285" s="63" t="n">
        <f aca="false">IF(Fetch!Q290=0,N283,Fetch!Q290)</f>
        <v>0.0025</v>
      </c>
    </row>
    <row r="286" customFormat="false" ht="12.75" hidden="false" customHeight="false" outlineLevel="0" collapsed="false">
      <c r="A286" s="5" t="n">
        <f aca="false">+YEAR(C286)</f>
        <v>2025</v>
      </c>
      <c r="B286" s="364" t="n">
        <v>1</v>
      </c>
      <c r="C286" s="260" t="n">
        <f aca="false">+Fetch!A291</f>
        <v>45689</v>
      </c>
      <c r="D286" s="362" t="n">
        <f aca="false">+Fetch!B291</f>
        <v>0.0607205585319903</v>
      </c>
      <c r="E286" s="363" t="n">
        <f aca="true">IF(C286&lt;TODAY(),1,1/(1+D286/2)^(2*(C286-TODAY())/365.25))</f>
        <v>1</v>
      </c>
      <c r="F286" s="63" t="n">
        <f aca="false">+Fetch!C291</f>
        <v>0</v>
      </c>
      <c r="G286" s="50" t="n">
        <f aca="false">+Fetch!P291</f>
        <v>0</v>
      </c>
      <c r="H286" s="63" t="n">
        <f aca="false">IF(Fetch!F291=0,H284,+Fetch!F291+Fetch!G291)</f>
        <v>-0.065</v>
      </c>
      <c r="I286" s="63" t="n">
        <f aca="false">IF(Fetch!D291=0,I284,+Fetch!D291+Fetch!E291)</f>
        <v>1.32</v>
      </c>
      <c r="J286" s="63" t="n">
        <f aca="false">IF(Fetch!H291=0,J284,+Fetch!H291+Fetch!I291)</f>
        <v>2.05</v>
      </c>
      <c r="K286" s="63" t="n">
        <f aca="false">IF(Fetch!L291=0,K284,+Fetch!L291+Fetch!M291)</f>
        <v>1.535</v>
      </c>
      <c r="L286" s="63" t="n">
        <f aca="false">IF(Fetch!J291=0,L284,+Fetch!J291+Fetch!K291)</f>
        <v>0.275</v>
      </c>
      <c r="M286" s="63" t="n">
        <f aca="false">IF(Fetch!N291=0,M284,+Fetch!N291+Fetch!O291)</f>
        <v>0.075</v>
      </c>
      <c r="N286" s="63" t="n">
        <f aca="false">IF(Fetch!Q291=0,N284,Fetch!Q291)</f>
        <v>0.0025</v>
      </c>
    </row>
    <row r="287" customFormat="false" ht="12.75" hidden="false" customHeight="false" outlineLevel="0" collapsed="false">
      <c r="A287" s="5" t="n">
        <f aca="false">+YEAR(C287)</f>
        <v>2025</v>
      </c>
      <c r="B287" s="364" t="n">
        <v>1</v>
      </c>
      <c r="C287" s="260" t="n">
        <f aca="false">+Fetch!A292</f>
        <v>45717</v>
      </c>
      <c r="D287" s="362" t="n">
        <f aca="false">+Fetch!B292</f>
        <v>0.0607257846339016</v>
      </c>
      <c r="E287" s="363" t="n">
        <f aca="true">IF(C287&lt;TODAY(),1,1/(1+D287/2)^(2*(C287-TODAY())/365.25))</f>
        <v>1</v>
      </c>
      <c r="F287" s="63" t="n">
        <f aca="false">+Fetch!C292</f>
        <v>0</v>
      </c>
      <c r="G287" s="50" t="n">
        <f aca="false">+Fetch!P292</f>
        <v>0</v>
      </c>
      <c r="H287" s="63" t="n">
        <f aca="false">IF(Fetch!F292=0,H285,+Fetch!F292+Fetch!G292)</f>
        <v>-0.065</v>
      </c>
      <c r="I287" s="63" t="n">
        <f aca="false">IF(Fetch!D292=0,I285,+Fetch!D292+Fetch!E292)</f>
        <v>0.55</v>
      </c>
      <c r="J287" s="63" t="n">
        <f aca="false">IF(Fetch!H292=0,J285,+Fetch!H292+Fetch!I292)</f>
        <v>0.82</v>
      </c>
      <c r="K287" s="63" t="n">
        <f aca="false">IF(Fetch!L292=0,K285,+Fetch!L292+Fetch!M292)</f>
        <v>0.805</v>
      </c>
      <c r="L287" s="63" t="n">
        <f aca="false">IF(Fetch!J292=0,L285,+Fetch!J292+Fetch!K292)</f>
        <v>0.235</v>
      </c>
      <c r="M287" s="63" t="n">
        <f aca="false">IF(Fetch!N292=0,M285,+Fetch!N292+Fetch!O292)</f>
        <v>0.115</v>
      </c>
      <c r="N287" s="63" t="n">
        <f aca="false">IF(Fetch!Q292=0,N285,Fetch!Q292)</f>
        <v>0.0025</v>
      </c>
    </row>
    <row r="288" customFormat="false" ht="12.75" hidden="false" customHeight="false" outlineLevel="0" collapsed="false">
      <c r="A288" s="5" t="n">
        <f aca="false">+YEAR(C288)</f>
        <v>2025</v>
      </c>
      <c r="B288" s="364" t="n">
        <v>1</v>
      </c>
      <c r="C288" s="260" t="n">
        <f aca="false">+Fetch!A293</f>
        <v>45748</v>
      </c>
      <c r="D288" s="362" t="n">
        <f aca="false">+Fetch!B293</f>
        <v>0.0607315706753133</v>
      </c>
      <c r="E288" s="363" t="n">
        <f aca="true">IF(C288&lt;TODAY(),1,1/(1+D288/2)^(2*(C288-TODAY())/365.25))</f>
        <v>1</v>
      </c>
      <c r="F288" s="63" t="n">
        <f aca="false">+Fetch!C293</f>
        <v>0</v>
      </c>
      <c r="G288" s="50" t="n">
        <f aca="false">+Fetch!P293</f>
        <v>0</v>
      </c>
      <c r="H288" s="63" t="n">
        <f aca="false">IF(Fetch!F293=0,H286,+Fetch!F293+Fetch!G293)</f>
        <v>-0.065</v>
      </c>
      <c r="I288" s="63" t="n">
        <f aca="false">IF(Fetch!D293=0,I286,+Fetch!D293+Fetch!E293)</f>
        <v>0.295</v>
      </c>
      <c r="J288" s="63" t="n">
        <f aca="false">IF(Fetch!H293=0,J286,+Fetch!H293+Fetch!I293)</f>
        <v>0.4</v>
      </c>
      <c r="K288" s="63" t="n">
        <f aca="false">IF(Fetch!L293=0,K286,+Fetch!L293+Fetch!M293)</f>
        <v>0.485</v>
      </c>
      <c r="L288" s="63" t="n">
        <f aca="false">IF(Fetch!J293=0,L286,+Fetch!J293+Fetch!K293)</f>
        <v>0.1875</v>
      </c>
      <c r="M288" s="63" t="n">
        <f aca="false">IF(Fetch!N293=0,M286,+Fetch!N293+Fetch!O293)</f>
        <v>0.075</v>
      </c>
      <c r="N288" s="63" t="n">
        <f aca="false">IF(Fetch!Q293=0,N286,Fetch!Q293)</f>
        <v>0.0025</v>
      </c>
    </row>
    <row r="289" customFormat="false" ht="12.75" hidden="false" customHeight="false" outlineLevel="0" collapsed="false">
      <c r="A289" s="5" t="n">
        <f aca="false">+YEAR(C289)</f>
        <v>2025</v>
      </c>
      <c r="B289" s="364" t="n">
        <v>1</v>
      </c>
      <c r="C289" s="260" t="n">
        <f aca="false">+Fetch!A294</f>
        <v>45778</v>
      </c>
      <c r="D289" s="362" t="n">
        <f aca="false">+Fetch!B294</f>
        <v>0.0607371700702388</v>
      </c>
      <c r="E289" s="363" t="n">
        <f aca="true">IF(C289&lt;TODAY(),1,1/(1+D289/2)^(2*(C289-TODAY())/365.25))</f>
        <v>1</v>
      </c>
      <c r="F289" s="63" t="n">
        <f aca="false">+Fetch!C294</f>
        <v>0</v>
      </c>
      <c r="G289" s="50" t="n">
        <f aca="false">+Fetch!P294</f>
        <v>0</v>
      </c>
      <c r="H289" s="63" t="n">
        <f aca="false">IF(Fetch!F294=0,H287,+Fetch!F294+Fetch!G294)</f>
        <v>-0.065</v>
      </c>
      <c r="I289" s="63" t="n">
        <f aca="false">IF(Fetch!D294=0,I287,+Fetch!D294+Fetch!E294)</f>
        <v>0.265</v>
      </c>
      <c r="J289" s="63" t="n">
        <f aca="false">IF(Fetch!H294=0,J287,+Fetch!H294+Fetch!I294)</f>
        <v>0.35</v>
      </c>
      <c r="K289" s="63" t="n">
        <f aca="false">IF(Fetch!L294=0,K287,+Fetch!L294+Fetch!M294)</f>
        <v>0.435</v>
      </c>
      <c r="L289" s="63" t="n">
        <f aca="false">IF(Fetch!J294=0,L287,+Fetch!J294+Fetch!K294)</f>
        <v>0.175</v>
      </c>
      <c r="M289" s="63" t="n">
        <f aca="false">IF(Fetch!N294=0,M287,+Fetch!N294+Fetch!O294)</f>
        <v>0.115</v>
      </c>
      <c r="N289" s="63" t="n">
        <f aca="false">IF(Fetch!Q294=0,N287,Fetch!Q294)</f>
        <v>0.0025</v>
      </c>
    </row>
    <row r="290" customFormat="false" ht="12.75" hidden="false" customHeight="false" outlineLevel="0" collapsed="false">
      <c r="A290" s="5" t="n">
        <f aca="false">+YEAR(C290)</f>
        <v>2025</v>
      </c>
      <c r="B290" s="364" t="n">
        <v>1</v>
      </c>
      <c r="C290" s="260" t="n">
        <f aca="false">+Fetch!A295</f>
        <v>45809</v>
      </c>
      <c r="D290" s="362" t="n">
        <f aca="false">+Fetch!B295</f>
        <v>0.0607429561116728</v>
      </c>
      <c r="E290" s="363" t="n">
        <f aca="true">IF(C290&lt;TODAY(),1,1/(1+D290/2)^(2*(C290-TODAY())/365.25))</f>
        <v>1</v>
      </c>
      <c r="F290" s="63" t="n">
        <f aca="false">+Fetch!C295</f>
        <v>0</v>
      </c>
      <c r="G290" s="50" t="n">
        <f aca="false">+Fetch!P295</f>
        <v>0</v>
      </c>
      <c r="H290" s="63" t="n">
        <f aca="false">IF(Fetch!F295=0,H288,+Fetch!F295+Fetch!G295)</f>
        <v>-0.065</v>
      </c>
      <c r="I290" s="63" t="n">
        <f aca="false">IF(Fetch!D295=0,I288,+Fetch!D295+Fetch!E295)</f>
        <v>0.315</v>
      </c>
      <c r="J290" s="63" t="n">
        <f aca="false">IF(Fetch!H295=0,J288,+Fetch!H295+Fetch!I295)</f>
        <v>0.405</v>
      </c>
      <c r="K290" s="63" t="n">
        <f aca="false">IF(Fetch!L295=0,K288,+Fetch!L295+Fetch!M295)</f>
        <v>0.445</v>
      </c>
      <c r="L290" s="63" t="n">
        <f aca="false">IF(Fetch!J295=0,L288,+Fetch!J295+Fetch!K295)</f>
        <v>0.1825</v>
      </c>
      <c r="M290" s="63" t="n">
        <f aca="false">IF(Fetch!N295=0,M288,+Fetch!N295+Fetch!O295)</f>
        <v>0.075</v>
      </c>
      <c r="N290" s="63" t="n">
        <f aca="false">IF(Fetch!Q295=0,N288,Fetch!Q295)</f>
        <v>0.0025</v>
      </c>
    </row>
    <row r="291" customFormat="false" ht="12.75" hidden="false" customHeight="false" outlineLevel="0" collapsed="false">
      <c r="A291" s="5" t="n">
        <f aca="false">+YEAR(C291)</f>
        <v>2025</v>
      </c>
      <c r="B291" s="364" t="n">
        <v>1</v>
      </c>
      <c r="C291" s="260" t="n">
        <f aca="false">+Fetch!A296</f>
        <v>45839</v>
      </c>
      <c r="D291" s="362" t="n">
        <f aca="false">+Fetch!B296</f>
        <v>0.0607485555066187</v>
      </c>
      <c r="E291" s="363" t="n">
        <f aca="true">IF(C291&lt;TODAY(),1,1/(1+D291/2)^(2*(C291-TODAY())/365.25))</f>
        <v>1</v>
      </c>
      <c r="F291" s="63" t="n">
        <f aca="false">+Fetch!C296</f>
        <v>0</v>
      </c>
      <c r="G291" s="50" t="n">
        <f aca="false">+Fetch!P296</f>
        <v>0</v>
      </c>
      <c r="H291" s="63" t="n">
        <f aca="false">IF(Fetch!F296=0,H289,+Fetch!F296+Fetch!G296)</f>
        <v>-0.065</v>
      </c>
      <c r="I291" s="63" t="n">
        <f aca="false">IF(Fetch!D296=0,I289,+Fetch!D296+Fetch!E296)</f>
        <v>0.39</v>
      </c>
      <c r="J291" s="63" t="n">
        <f aca="false">IF(Fetch!H296=0,J289,+Fetch!H296+Fetch!I296)</f>
        <v>0.445</v>
      </c>
      <c r="K291" s="63" t="n">
        <f aca="false">IF(Fetch!L296=0,K289,+Fetch!L296+Fetch!M296)</f>
        <v>0.4675</v>
      </c>
      <c r="L291" s="63" t="n">
        <f aca="false">IF(Fetch!J296=0,L289,+Fetch!J296+Fetch!K296)</f>
        <v>0.1875</v>
      </c>
      <c r="M291" s="63" t="n">
        <f aca="false">IF(Fetch!N296=0,M289,+Fetch!N296+Fetch!O296)</f>
        <v>0.115</v>
      </c>
      <c r="N291" s="63" t="n">
        <f aca="false">IF(Fetch!Q296=0,N289,Fetch!Q296)</f>
        <v>0.0025</v>
      </c>
    </row>
    <row r="292" customFormat="false" ht="12.75" hidden="false" customHeight="false" outlineLevel="0" collapsed="false">
      <c r="A292" s="5" t="n">
        <f aca="false">+YEAR(C292)</f>
        <v>2025</v>
      </c>
      <c r="B292" s="364" t="n">
        <v>1</v>
      </c>
      <c r="C292" s="260" t="n">
        <f aca="false">+Fetch!A297</f>
        <v>45870</v>
      </c>
      <c r="D292" s="362" t="n">
        <f aca="false">+Fetch!B297</f>
        <v>0.0607543415480745</v>
      </c>
      <c r="E292" s="363" t="n">
        <f aca="true">IF(C292&lt;TODAY(),1,1/(1+D292/2)^(2*(C292-TODAY())/365.25))</f>
        <v>1</v>
      </c>
      <c r="F292" s="63" t="n">
        <f aca="false">+Fetch!C297</f>
        <v>0</v>
      </c>
      <c r="G292" s="50" t="n">
        <f aca="false">+Fetch!P297</f>
        <v>0</v>
      </c>
      <c r="H292" s="63" t="n">
        <f aca="false">IF(Fetch!F297=0,H290,+Fetch!F297+Fetch!G297)</f>
        <v>-0.065</v>
      </c>
      <c r="I292" s="63" t="n">
        <f aca="false">IF(Fetch!D297=0,I290,+Fetch!D297+Fetch!E297)</f>
        <v>0.39</v>
      </c>
      <c r="J292" s="63" t="n">
        <f aca="false">IF(Fetch!H297=0,J290,+Fetch!H297+Fetch!I297)</f>
        <v>0.42</v>
      </c>
      <c r="K292" s="63" t="n">
        <f aca="false">IF(Fetch!L297=0,K290,+Fetch!L297+Fetch!M297)</f>
        <v>0.47</v>
      </c>
      <c r="L292" s="63" t="n">
        <f aca="false">IF(Fetch!J297=0,L290,+Fetch!J297+Fetch!K297)</f>
        <v>0.1875</v>
      </c>
      <c r="M292" s="63" t="n">
        <f aca="false">IF(Fetch!N297=0,M290,+Fetch!N297+Fetch!O297)</f>
        <v>0.075</v>
      </c>
      <c r="N292" s="63" t="n">
        <f aca="false">IF(Fetch!Q297=0,N290,Fetch!Q297)</f>
        <v>0.0025</v>
      </c>
    </row>
    <row r="293" customFormat="false" ht="12.75" hidden="false" customHeight="false" outlineLevel="0" collapsed="false">
      <c r="A293" s="5" t="n">
        <f aca="false">+YEAR(C293)</f>
        <v>2025</v>
      </c>
      <c r="B293" s="364" t="n">
        <v>1</v>
      </c>
      <c r="C293" s="260" t="n">
        <f aca="false">+Fetch!A298</f>
        <v>45901</v>
      </c>
      <c r="D293" s="362" t="n">
        <f aca="false">+Fetch!B298</f>
        <v>0.0607601275895413</v>
      </c>
      <c r="E293" s="363" t="n">
        <f aca="true">IF(C293&lt;TODAY(),1,1/(1+D293/2)^(2*(C293-TODAY())/365.25))</f>
        <v>1</v>
      </c>
      <c r="F293" s="63" t="n">
        <f aca="false">+Fetch!C298</f>
        <v>0</v>
      </c>
      <c r="G293" s="50" t="n">
        <f aca="false">+Fetch!P298</f>
        <v>0</v>
      </c>
      <c r="H293" s="63" t="n">
        <f aca="false">IF(Fetch!F298=0,H291,+Fetch!F298+Fetch!G298)</f>
        <v>-0.065</v>
      </c>
      <c r="I293" s="63" t="n">
        <f aca="false">IF(Fetch!D298=0,I291,+Fetch!D298+Fetch!E298)</f>
        <v>0.32</v>
      </c>
      <c r="J293" s="63" t="n">
        <f aca="false">IF(Fetch!H298=0,J291,+Fetch!H298+Fetch!I298)</f>
        <v>0.37</v>
      </c>
      <c r="K293" s="63" t="n">
        <f aca="false">IF(Fetch!L298=0,K291,+Fetch!L298+Fetch!M298)</f>
        <v>0.4475</v>
      </c>
      <c r="L293" s="63" t="n">
        <f aca="false">IF(Fetch!J298=0,L291,+Fetch!J298+Fetch!K298)</f>
        <v>0.1775</v>
      </c>
      <c r="M293" s="63" t="n">
        <f aca="false">IF(Fetch!N298=0,M291,+Fetch!N298+Fetch!O298)</f>
        <v>0.115</v>
      </c>
      <c r="N293" s="63" t="n">
        <f aca="false">IF(Fetch!Q298=0,N291,Fetch!Q298)</f>
        <v>0.0025</v>
      </c>
    </row>
    <row r="294" customFormat="false" ht="12.75" hidden="false" customHeight="false" outlineLevel="0" collapsed="false">
      <c r="A294" s="5" t="n">
        <f aca="false">+YEAR(C294)</f>
        <v>2025</v>
      </c>
      <c r="B294" s="364" t="n">
        <v>1</v>
      </c>
      <c r="C294" s="260" t="n">
        <f aca="false">+Fetch!A299</f>
        <v>45931</v>
      </c>
      <c r="D294" s="362" t="n">
        <f aca="false">+Fetch!B299</f>
        <v>0.0607657269845201</v>
      </c>
      <c r="E294" s="363" t="n">
        <f aca="true">IF(C294&lt;TODAY(),1,1/(1+D294/2)^(2*(C294-TODAY())/365.25))</f>
        <v>0.999180884725928</v>
      </c>
      <c r="F294" s="63" t="n">
        <f aca="false">+Fetch!C299</f>
        <v>0</v>
      </c>
      <c r="G294" s="50" t="n">
        <f aca="false">+Fetch!P299</f>
        <v>0</v>
      </c>
      <c r="H294" s="63" t="n">
        <f aca="false">IF(Fetch!F299=0,H292,+Fetch!F299+Fetch!G299)</f>
        <v>-0.065</v>
      </c>
      <c r="I294" s="63" t="n">
        <f aca="false">IF(Fetch!D299=0,I292,+Fetch!D299+Fetch!E299)</f>
        <v>0.315</v>
      </c>
      <c r="J294" s="63" t="n">
        <f aca="false">IF(Fetch!H299=0,J292,+Fetch!H299+Fetch!I299)</f>
        <v>0.41</v>
      </c>
      <c r="K294" s="63" t="n">
        <f aca="false">IF(Fetch!L299=0,K292,+Fetch!L299+Fetch!M299)</f>
        <v>0.45</v>
      </c>
      <c r="L294" s="63" t="n">
        <f aca="false">IF(Fetch!J299=0,L292,+Fetch!J299+Fetch!K299)</f>
        <v>0.185</v>
      </c>
      <c r="M294" s="63" t="n">
        <f aca="false">IF(Fetch!N299=0,M292,+Fetch!N299+Fetch!O299)</f>
        <v>0.075</v>
      </c>
      <c r="N294" s="63" t="n">
        <f aca="false">IF(Fetch!Q299=0,N292,Fetch!Q299)</f>
        <v>0.0025</v>
      </c>
    </row>
    <row r="295" customFormat="false" ht="12.75" hidden="false" customHeight="false" outlineLevel="0" collapsed="false">
      <c r="A295" s="5" t="n">
        <f aca="false">+YEAR(C295)</f>
        <v>2025</v>
      </c>
      <c r="B295" s="364" t="n">
        <v>1</v>
      </c>
      <c r="C295" s="260" t="n">
        <f aca="false">+Fetch!A300</f>
        <v>45962</v>
      </c>
      <c r="D295" s="362" t="n">
        <f aca="false">+Fetch!B300</f>
        <v>0.0607715130260087</v>
      </c>
      <c r="E295" s="363" t="n">
        <f aca="true">IF(C295&lt;TODAY(),1,1/(1+D295/2)^(2*(C295-TODAY())/365.25))</f>
        <v>0.994116774168265</v>
      </c>
      <c r="F295" s="63" t="n">
        <f aca="false">+Fetch!C300</f>
        <v>0</v>
      </c>
      <c r="G295" s="50" t="n">
        <f aca="false">+Fetch!P300</f>
        <v>0</v>
      </c>
      <c r="H295" s="63" t="n">
        <f aca="false">IF(Fetch!F300=0,H293,+Fetch!F300+Fetch!G300)</f>
        <v>-0.065</v>
      </c>
      <c r="I295" s="63" t="n">
        <f aca="false">IF(Fetch!D300=0,I293,+Fetch!D300+Fetch!E300)</f>
        <v>0.56</v>
      </c>
      <c r="J295" s="63" t="n">
        <f aca="false">IF(Fetch!H300=0,J293,+Fetch!H300+Fetch!I300)</f>
        <v>0.785</v>
      </c>
      <c r="K295" s="63" t="n">
        <f aca="false">IF(Fetch!L300=0,K293,+Fetch!L300+Fetch!M300)</f>
        <v>0.695</v>
      </c>
      <c r="L295" s="63" t="n">
        <f aca="false">IF(Fetch!J300=0,L293,+Fetch!J300+Fetch!K300)</f>
        <v>0.235</v>
      </c>
      <c r="M295" s="63" t="n">
        <f aca="false">IF(Fetch!N300=0,M293,+Fetch!N300+Fetch!O300)</f>
        <v>0.115</v>
      </c>
      <c r="N295" s="63" t="n">
        <f aca="false">IF(Fetch!Q300=0,N293,Fetch!Q300)</f>
        <v>0.0025</v>
      </c>
    </row>
    <row r="296" customFormat="false" ht="12.75" hidden="false" customHeight="false" outlineLevel="0" collapsed="false">
      <c r="A296" s="5" t="n">
        <f aca="false">+YEAR(C296)</f>
        <v>2025</v>
      </c>
      <c r="B296" s="364" t="n">
        <v>1</v>
      </c>
      <c r="C296" s="260" t="n">
        <f aca="false">+Fetch!A301</f>
        <v>45992</v>
      </c>
      <c r="D296" s="362" t="n">
        <f aca="false">+Fetch!B301</f>
        <v>0.0607771124210084</v>
      </c>
      <c r="E296" s="363" t="n">
        <f aca="true">IF(C296&lt;TODAY(),1,1/(1+D296/2)^(2*(C296-TODAY())/365.25))</f>
        <v>0.98923956322303</v>
      </c>
      <c r="F296" s="63" t="n">
        <f aca="false">+Fetch!C301</f>
        <v>0</v>
      </c>
      <c r="G296" s="50" t="n">
        <f aca="false">+Fetch!P301</f>
        <v>0</v>
      </c>
      <c r="H296" s="63" t="n">
        <f aca="false">IF(Fetch!F301=0,H294,+Fetch!F301+Fetch!G301)</f>
        <v>-0.065</v>
      </c>
      <c r="I296" s="63" t="n">
        <f aca="false">IF(Fetch!D301=0,I294,+Fetch!D301+Fetch!E301)</f>
        <v>0.85</v>
      </c>
      <c r="J296" s="63" t="n">
        <f aca="false">IF(Fetch!H301=0,J294,+Fetch!H301+Fetch!I301)</f>
        <v>1.23</v>
      </c>
      <c r="K296" s="63" t="n">
        <f aca="false">IF(Fetch!L301=0,K294,+Fetch!L301+Fetch!M301)</f>
        <v>1.2</v>
      </c>
      <c r="L296" s="63" t="n">
        <f aca="false">IF(Fetch!J301=0,L294,+Fetch!J301+Fetch!K301)</f>
        <v>0.255</v>
      </c>
      <c r="M296" s="63" t="n">
        <f aca="false">IF(Fetch!N301=0,M294,+Fetch!N301+Fetch!O301)</f>
        <v>0.075</v>
      </c>
      <c r="N296" s="63" t="n">
        <f aca="false">IF(Fetch!Q301=0,N294,Fetch!Q301)</f>
        <v>0.0025</v>
      </c>
    </row>
    <row r="297" customFormat="false" ht="12.75" hidden="false" customHeight="false" outlineLevel="0" collapsed="false">
      <c r="A297" s="5" t="n">
        <f aca="false">+YEAR(C297)</f>
        <v>2026</v>
      </c>
      <c r="B297" s="364" t="n">
        <v>1</v>
      </c>
      <c r="C297" s="260" t="n">
        <f aca="false">+Fetch!A302</f>
        <v>46023</v>
      </c>
      <c r="D297" s="362" t="n">
        <f aca="false">+Fetch!B302</f>
        <v>0.0607828984625192</v>
      </c>
      <c r="E297" s="363" t="n">
        <f aca="true">IF(C297&lt;TODAY(),1,1/(1+D297/2)^(2*(C297-TODAY())/365.25))</f>
        <v>0.984223991835275</v>
      </c>
      <c r="F297" s="63" t="n">
        <f aca="false">+Fetch!C302</f>
        <v>0</v>
      </c>
      <c r="G297" s="50" t="n">
        <f aca="false">+Fetch!P302</f>
        <v>0</v>
      </c>
      <c r="H297" s="63" t="n">
        <f aca="false">IF(Fetch!F302=0,H295,+Fetch!F302+Fetch!G302)</f>
        <v>-0.065</v>
      </c>
      <c r="I297" s="63" t="n">
        <f aca="false">IF(Fetch!D302=0,I295,+Fetch!D302+Fetch!E302)</f>
        <v>1.35</v>
      </c>
      <c r="J297" s="63" t="n">
        <f aca="false">IF(Fetch!H302=0,J295,+Fetch!H302+Fetch!I302)</f>
        <v>2.05</v>
      </c>
      <c r="K297" s="63" t="n">
        <f aca="false">IF(Fetch!L302=0,K295,+Fetch!L302+Fetch!M302)</f>
        <v>1.535</v>
      </c>
      <c r="L297" s="63" t="n">
        <f aca="false">IF(Fetch!J302=0,L295,+Fetch!J302+Fetch!K302)</f>
        <v>0.275</v>
      </c>
      <c r="M297" s="63" t="n">
        <f aca="false">IF(Fetch!N302=0,M295,+Fetch!N302+Fetch!O302)</f>
        <v>0.115</v>
      </c>
      <c r="N297" s="63" t="n">
        <f aca="false">IF(Fetch!Q302=0,N295,Fetch!Q302)</f>
        <v>0.0025</v>
      </c>
    </row>
    <row r="298" customFormat="false" ht="12.75" hidden="false" customHeight="false" outlineLevel="0" collapsed="false">
      <c r="A298" s="5" t="n">
        <f aca="false">+YEAR(C298)</f>
        <v>2026</v>
      </c>
      <c r="B298" s="364" t="n">
        <v>1</v>
      </c>
      <c r="C298" s="260" t="n">
        <f aca="false">+Fetch!A303</f>
        <v>46054</v>
      </c>
      <c r="D298" s="362" t="n">
        <f aca="false">+Fetch!B303</f>
        <v>0.0607886845040402</v>
      </c>
      <c r="E298" s="363" t="n">
        <f aca="true">IF(C298&lt;TODAY(),1,1/(1+D298/2)^(2*(C298-TODAY())/365.25))</f>
        <v>0.979232916643223</v>
      </c>
      <c r="F298" s="63" t="n">
        <f aca="false">+Fetch!C303</f>
        <v>0</v>
      </c>
      <c r="G298" s="50" t="n">
        <f aca="false">+Fetch!P303</f>
        <v>0</v>
      </c>
      <c r="H298" s="63" t="n">
        <f aca="false">IF(Fetch!F303=0,H296,+Fetch!F303+Fetch!G303)</f>
        <v>-0.065</v>
      </c>
      <c r="I298" s="63" t="n">
        <f aca="false">IF(Fetch!D303=0,I296,+Fetch!D303+Fetch!E303)</f>
        <v>1.32</v>
      </c>
      <c r="J298" s="63" t="n">
        <f aca="false">IF(Fetch!H303=0,J296,+Fetch!H303+Fetch!I303)</f>
        <v>2.05</v>
      </c>
      <c r="K298" s="63" t="n">
        <f aca="false">IF(Fetch!L303=0,K296,+Fetch!L303+Fetch!M303)</f>
        <v>1.535</v>
      </c>
      <c r="L298" s="63" t="n">
        <f aca="false">IF(Fetch!J303=0,L296,+Fetch!J303+Fetch!K303)</f>
        <v>0.275</v>
      </c>
      <c r="M298" s="63" t="n">
        <f aca="false">IF(Fetch!N303=0,M296,+Fetch!N303+Fetch!O303)</f>
        <v>0.075</v>
      </c>
      <c r="N298" s="63" t="n">
        <f aca="false">IF(Fetch!Q303=0,N296,Fetch!Q303)</f>
        <v>0.0025</v>
      </c>
    </row>
    <row r="299" customFormat="false" ht="12.75" hidden="false" customHeight="false" outlineLevel="0" collapsed="false">
      <c r="A299" s="5" t="n">
        <f aca="false">+YEAR(C299)</f>
        <v>2026</v>
      </c>
      <c r="B299" s="364" t="n">
        <v>1</v>
      </c>
      <c r="C299" s="260" t="n">
        <f aca="false">+Fetch!A304</f>
        <v>46082</v>
      </c>
      <c r="D299" s="362" t="n">
        <f aca="false">+Fetch!B304</f>
        <v>0.06079391060607</v>
      </c>
      <c r="E299" s="363" t="n">
        <f aca="true">IF(C299&lt;TODAY(),1,1/(1+D299/2)^(2*(C299-TODAY())/365.25))</f>
        <v>0.974745808290574</v>
      </c>
      <c r="F299" s="63" t="n">
        <f aca="false">+Fetch!C304</f>
        <v>0</v>
      </c>
      <c r="G299" s="50" t="n">
        <f aca="false">+Fetch!P304</f>
        <v>0</v>
      </c>
      <c r="H299" s="63" t="n">
        <f aca="false">IF(Fetch!F304=0,H297,+Fetch!F304+Fetch!G304)</f>
        <v>-0.065</v>
      </c>
      <c r="I299" s="63" t="n">
        <f aca="false">IF(Fetch!D304=0,I297,+Fetch!D304+Fetch!E304)</f>
        <v>0.55</v>
      </c>
      <c r="J299" s="63" t="n">
        <f aca="false">IF(Fetch!H304=0,J297,+Fetch!H304+Fetch!I304)</f>
        <v>0.82</v>
      </c>
      <c r="K299" s="63" t="n">
        <f aca="false">IF(Fetch!L304=0,K297,+Fetch!L304+Fetch!M304)</f>
        <v>0.805</v>
      </c>
      <c r="L299" s="63" t="n">
        <f aca="false">IF(Fetch!J304=0,L297,+Fetch!J304+Fetch!K304)</f>
        <v>0.235</v>
      </c>
      <c r="M299" s="63" t="n">
        <f aca="false">IF(Fetch!N304=0,M297,+Fetch!N304+Fetch!O304)</f>
        <v>0.115</v>
      </c>
      <c r="N299" s="63" t="n">
        <f aca="false">IF(Fetch!Q304=0,N297,Fetch!Q304)</f>
        <v>0.0025</v>
      </c>
    </row>
    <row r="300" customFormat="false" ht="12.75" hidden="false" customHeight="false" outlineLevel="0" collapsed="false">
      <c r="A300" s="5" t="n">
        <f aca="false">+YEAR(C300)</f>
        <v>2026</v>
      </c>
      <c r="B300" s="364" t="n">
        <v>1</v>
      </c>
      <c r="C300" s="260" t="n">
        <f aca="false">+Fetch!A305</f>
        <v>46113</v>
      </c>
      <c r="D300" s="362" t="n">
        <f aca="false">+Fetch!B305</f>
        <v>0.0607996966476128</v>
      </c>
      <c r="E300" s="363" t="n">
        <f aca="true">IF(C300&lt;TODAY(),1,1/(1+D300/2)^(2*(C300-TODAY())/365.25))</f>
        <v>0.969801038353581</v>
      </c>
      <c r="F300" s="63" t="n">
        <f aca="false">+Fetch!C305</f>
        <v>0</v>
      </c>
      <c r="G300" s="50" t="n">
        <f aca="false">+Fetch!P305</f>
        <v>0</v>
      </c>
      <c r="H300" s="63" t="n">
        <f aca="false">IF(Fetch!F305=0,H298,+Fetch!F305+Fetch!G305)</f>
        <v>-0.065</v>
      </c>
      <c r="I300" s="63" t="n">
        <f aca="false">IF(Fetch!D305=0,I298,+Fetch!D305+Fetch!E305)</f>
        <v>0.295</v>
      </c>
      <c r="J300" s="63" t="n">
        <f aca="false">IF(Fetch!H305=0,J298,+Fetch!H305+Fetch!I305)</f>
        <v>0.4</v>
      </c>
      <c r="K300" s="63" t="n">
        <f aca="false">IF(Fetch!L305=0,K298,+Fetch!L305+Fetch!M305)</f>
        <v>0.485</v>
      </c>
      <c r="L300" s="63" t="n">
        <f aca="false">IF(Fetch!J305=0,L298,+Fetch!J305+Fetch!K305)</f>
        <v>0.1875</v>
      </c>
      <c r="M300" s="63" t="n">
        <f aca="false">IF(Fetch!N305=0,M298,+Fetch!N305+Fetch!O305)</f>
        <v>0.075</v>
      </c>
      <c r="N300" s="63" t="n">
        <f aca="false">IF(Fetch!Q305=0,N298,Fetch!Q305)</f>
        <v>0.0025</v>
      </c>
    </row>
    <row r="301" customFormat="false" ht="12.75" hidden="false" customHeight="false" outlineLevel="0" collapsed="false">
      <c r="A301" s="5" t="n">
        <f aca="false">+YEAR(C301)</f>
        <v>2026</v>
      </c>
      <c r="B301" s="364" t="n">
        <v>1</v>
      </c>
      <c r="C301" s="260" t="n">
        <f aca="false">+Fetch!A306</f>
        <v>46143</v>
      </c>
      <c r="D301" s="362" t="n">
        <f aca="false">+Fetch!B306</f>
        <v>0.0608052960426644</v>
      </c>
      <c r="E301" s="363" t="n">
        <f aca="true">IF(C301&lt;TODAY(),1,1/(1+D301/2)^(2*(C301-TODAY())/365.25))</f>
        <v>0.965038786135614</v>
      </c>
      <c r="F301" s="63" t="n">
        <f aca="false">+Fetch!C306</f>
        <v>0</v>
      </c>
      <c r="G301" s="50" t="n">
        <f aca="false">+Fetch!P306</f>
        <v>0</v>
      </c>
      <c r="H301" s="63" t="n">
        <f aca="false">IF(Fetch!F306=0,H299,+Fetch!F306+Fetch!G306)</f>
        <v>-0.065</v>
      </c>
      <c r="I301" s="63" t="n">
        <f aca="false">IF(Fetch!D306=0,I299,+Fetch!D306+Fetch!E306)</f>
        <v>0.265</v>
      </c>
      <c r="J301" s="63" t="n">
        <f aca="false">IF(Fetch!H306=0,J299,+Fetch!H306+Fetch!I306)</f>
        <v>0.35</v>
      </c>
      <c r="K301" s="63" t="n">
        <f aca="false">IF(Fetch!L306=0,K299,+Fetch!L306+Fetch!M306)</f>
        <v>0.435</v>
      </c>
      <c r="L301" s="63" t="n">
        <f aca="false">IF(Fetch!J306=0,L299,+Fetch!J306+Fetch!K306)</f>
        <v>0.175</v>
      </c>
      <c r="M301" s="63" t="n">
        <f aca="false">IF(Fetch!N306=0,M299,+Fetch!N306+Fetch!O306)</f>
        <v>0.115</v>
      </c>
      <c r="N301" s="63" t="n">
        <f aca="false">IF(Fetch!Q306=0,N299,Fetch!Q306)</f>
        <v>0.0025</v>
      </c>
    </row>
    <row r="302" customFormat="false" ht="12.75" hidden="false" customHeight="false" outlineLevel="0" collapsed="false">
      <c r="A302" s="5" t="n">
        <f aca="false">+YEAR(C302)</f>
        <v>2026</v>
      </c>
      <c r="B302" s="364" t="n">
        <v>1</v>
      </c>
      <c r="C302" s="260" t="n">
        <f aca="false">+Fetch!A307</f>
        <v>46174</v>
      </c>
      <c r="D302" s="362" t="n">
        <f aca="false">+Fetch!B307</f>
        <v>0.0608110820842294</v>
      </c>
      <c r="E302" s="363" t="n">
        <f aca="true">IF(C302&lt;TODAY(),1,1/(1+D302/2)^(2*(C302-TODAY())/365.25))</f>
        <v>0.960141457925892</v>
      </c>
      <c r="F302" s="63" t="n">
        <f aca="false">+Fetch!C307</f>
        <v>0</v>
      </c>
      <c r="G302" s="50" t="n">
        <f aca="false">+Fetch!P307</f>
        <v>0</v>
      </c>
      <c r="H302" s="63" t="n">
        <f aca="false">IF(Fetch!F307=0,H300,+Fetch!F307+Fetch!G307)</f>
        <v>-0.065</v>
      </c>
      <c r="I302" s="63" t="n">
        <f aca="false">IF(Fetch!D307=0,I300,+Fetch!D307+Fetch!E307)</f>
        <v>0.315</v>
      </c>
      <c r="J302" s="63" t="n">
        <f aca="false">IF(Fetch!H307=0,J300,+Fetch!H307+Fetch!I307)</f>
        <v>0.405</v>
      </c>
      <c r="K302" s="63" t="n">
        <f aca="false">IF(Fetch!L307=0,K300,+Fetch!L307+Fetch!M307)</f>
        <v>0.445</v>
      </c>
      <c r="L302" s="63" t="n">
        <f aca="false">IF(Fetch!J307=0,L300,+Fetch!J307+Fetch!K307)</f>
        <v>0.1825</v>
      </c>
      <c r="M302" s="63" t="n">
        <f aca="false">IF(Fetch!N307=0,M300,+Fetch!N307+Fetch!O307)</f>
        <v>0.075</v>
      </c>
      <c r="N302" s="63" t="n">
        <f aca="false">IF(Fetch!Q307=0,N300,Fetch!Q307)</f>
        <v>0.0025</v>
      </c>
    </row>
    <row r="303" customFormat="false" ht="12.75" hidden="false" customHeight="false" outlineLevel="0" collapsed="false">
      <c r="A303" s="5" t="n">
        <f aca="false">+YEAR(C303)</f>
        <v>2026</v>
      </c>
      <c r="B303" s="364" t="n">
        <v>1</v>
      </c>
      <c r="C303" s="260" t="n">
        <f aca="false">+Fetch!A308</f>
        <v>46204</v>
      </c>
      <c r="D303" s="362" t="n">
        <f aca="false">+Fetch!B308</f>
        <v>0.0608166814793028</v>
      </c>
      <c r="E303" s="363" t="n">
        <f aca="true">IF(C303&lt;TODAY(),1,1/(1+D303/2)^(2*(C303-TODAY())/365.25))</f>
        <v>0.955424905332665</v>
      </c>
      <c r="F303" s="63" t="n">
        <f aca="false">+Fetch!C308</f>
        <v>0</v>
      </c>
      <c r="G303" s="50" t="n">
        <f aca="false">+Fetch!P308</f>
        <v>0</v>
      </c>
      <c r="H303" s="63" t="n">
        <f aca="false">IF(Fetch!F308=0,H301,+Fetch!F308+Fetch!G308)</f>
        <v>-0.065</v>
      </c>
      <c r="I303" s="63" t="n">
        <f aca="false">IF(Fetch!D308=0,I301,+Fetch!D308+Fetch!E308)</f>
        <v>0.39</v>
      </c>
      <c r="J303" s="63" t="n">
        <f aca="false">IF(Fetch!H308=0,J301,+Fetch!H308+Fetch!I308)</f>
        <v>0.445</v>
      </c>
      <c r="K303" s="63" t="n">
        <f aca="false">IF(Fetch!L308=0,K301,+Fetch!L308+Fetch!M308)</f>
        <v>0.4675</v>
      </c>
      <c r="L303" s="63" t="n">
        <f aca="false">IF(Fetch!J308=0,L301,+Fetch!J308+Fetch!K308)</f>
        <v>0.1875</v>
      </c>
      <c r="M303" s="63" t="n">
        <f aca="false">IF(Fetch!N308=0,M301,+Fetch!N308+Fetch!O308)</f>
        <v>0.115</v>
      </c>
      <c r="N303" s="63" t="n">
        <f aca="false">IF(Fetch!Q308=0,N301,Fetch!Q308)</f>
        <v>0.0025</v>
      </c>
    </row>
    <row r="304" customFormat="false" ht="12.75" hidden="false" customHeight="false" outlineLevel="0" collapsed="false">
      <c r="A304" s="5" t="n">
        <f aca="false">+YEAR(C304)</f>
        <v>2026</v>
      </c>
      <c r="B304" s="364" t="n">
        <v>1</v>
      </c>
      <c r="C304" s="260" t="n">
        <f aca="false">+Fetch!A309</f>
        <v>46235</v>
      </c>
      <c r="D304" s="362" t="n">
        <f aca="false">+Fetch!B309</f>
        <v>0.0608224675208895</v>
      </c>
      <c r="E304" s="363" t="n">
        <f aca="true">IF(C304&lt;TODAY(),1,1/(1+D304/2)^(2*(C304-TODAY())/365.25))</f>
        <v>0.950574582253944</v>
      </c>
      <c r="F304" s="63" t="n">
        <f aca="false">+Fetch!C309</f>
        <v>0</v>
      </c>
      <c r="G304" s="50" t="n">
        <f aca="false">+Fetch!P309</f>
        <v>0</v>
      </c>
      <c r="H304" s="63" t="n">
        <f aca="false">IF(Fetch!F309=0,H302,+Fetch!F309+Fetch!G309)</f>
        <v>-0.065</v>
      </c>
      <c r="I304" s="63" t="n">
        <f aca="false">IF(Fetch!D309=0,I302,+Fetch!D309+Fetch!E309)</f>
        <v>0.39</v>
      </c>
      <c r="J304" s="63" t="n">
        <f aca="false">IF(Fetch!H309=0,J302,+Fetch!H309+Fetch!I309)</f>
        <v>0.42</v>
      </c>
      <c r="K304" s="63" t="n">
        <f aca="false">IF(Fetch!L309=0,K302,+Fetch!L309+Fetch!M309)</f>
        <v>0.47</v>
      </c>
      <c r="L304" s="63" t="n">
        <f aca="false">IF(Fetch!J309=0,L302,+Fetch!J309+Fetch!K309)</f>
        <v>0.1875</v>
      </c>
      <c r="M304" s="63" t="n">
        <f aca="false">IF(Fetch!N309=0,M302,+Fetch!N309+Fetch!O309)</f>
        <v>0.075</v>
      </c>
      <c r="N304" s="63" t="n">
        <f aca="false">IF(Fetch!Q309=0,N302,Fetch!Q309)</f>
        <v>0.0025</v>
      </c>
    </row>
    <row r="305" customFormat="false" ht="12.75" hidden="false" customHeight="false" outlineLevel="0" collapsed="false">
      <c r="A305" s="5" t="n">
        <f aca="false">+YEAR(C305)</f>
        <v>2026</v>
      </c>
      <c r="B305" s="364" t="n">
        <v>1</v>
      </c>
      <c r="C305" s="260" t="n">
        <f aca="false">+Fetch!A310</f>
        <v>46266</v>
      </c>
      <c r="D305" s="362" t="n">
        <f aca="false">+Fetch!B310</f>
        <v>0.0608282535624869</v>
      </c>
      <c r="E305" s="363" t="n">
        <f aca="true">IF(C305&lt;TODAY(),1,1/(1+D305/2)^(2*(C305-TODAY())/365.25))</f>
        <v>0.945747980940666</v>
      </c>
      <c r="F305" s="63" t="n">
        <f aca="false">+Fetch!C310</f>
        <v>0</v>
      </c>
      <c r="G305" s="50" t="n">
        <f aca="false">+Fetch!P310</f>
        <v>0</v>
      </c>
      <c r="H305" s="63" t="n">
        <f aca="false">IF(Fetch!F310=0,H303,+Fetch!F310+Fetch!G310)</f>
        <v>-0.065</v>
      </c>
      <c r="I305" s="63" t="n">
        <f aca="false">IF(Fetch!D310=0,I303,+Fetch!D310+Fetch!E310)</f>
        <v>0.32</v>
      </c>
      <c r="J305" s="63" t="n">
        <f aca="false">IF(Fetch!H310=0,J303,+Fetch!H310+Fetch!I310)</f>
        <v>0.37</v>
      </c>
      <c r="K305" s="63" t="n">
        <f aca="false">IF(Fetch!L310=0,K303,+Fetch!L310+Fetch!M310)</f>
        <v>0.4475</v>
      </c>
      <c r="L305" s="63" t="n">
        <f aca="false">IF(Fetch!J310=0,L303,+Fetch!J310+Fetch!K310)</f>
        <v>0.1775</v>
      </c>
      <c r="M305" s="63" t="n">
        <f aca="false">IF(Fetch!N310=0,M303,+Fetch!N310+Fetch!O310)</f>
        <v>0.115</v>
      </c>
      <c r="N305" s="63" t="n">
        <f aca="false">IF(Fetch!Q310=0,N303,Fetch!Q310)</f>
        <v>0.0025</v>
      </c>
    </row>
    <row r="306" customFormat="false" ht="12.75" hidden="false" customHeight="false" outlineLevel="0" collapsed="false">
      <c r="A306" s="5" t="n">
        <f aca="false">+YEAR(C306)</f>
        <v>2026</v>
      </c>
      <c r="B306" s="364" t="n">
        <v>1</v>
      </c>
      <c r="C306" s="260" t="n">
        <f aca="false">+Fetch!A311</f>
        <v>46296</v>
      </c>
      <c r="D306" s="362" t="n">
        <f aca="false">+Fetch!B311</f>
        <v>0.0608338529575918</v>
      </c>
      <c r="E306" s="363" t="n">
        <f aca="true">IF(C306&lt;TODAY(),1,1/(1+D306/2)^(2*(C306-TODAY())/365.25))</f>
        <v>0.941099557918371</v>
      </c>
      <c r="F306" s="63" t="n">
        <f aca="false">+Fetch!C311</f>
        <v>0</v>
      </c>
      <c r="G306" s="50" t="n">
        <f aca="false">+Fetch!P311</f>
        <v>0</v>
      </c>
      <c r="H306" s="63" t="n">
        <f aca="false">IF(Fetch!F311=0,H304,+Fetch!F311+Fetch!G311)</f>
        <v>-0.065</v>
      </c>
      <c r="I306" s="63" t="n">
        <f aca="false">IF(Fetch!D311=0,I304,+Fetch!D311+Fetch!E311)</f>
        <v>0.315</v>
      </c>
      <c r="J306" s="63" t="n">
        <f aca="false">IF(Fetch!H311=0,J304,+Fetch!H311+Fetch!I311)</f>
        <v>0.41</v>
      </c>
      <c r="K306" s="63" t="n">
        <f aca="false">IF(Fetch!L311=0,K304,+Fetch!L311+Fetch!M311)</f>
        <v>0.45</v>
      </c>
      <c r="L306" s="63" t="n">
        <f aca="false">IF(Fetch!J311=0,L304,+Fetch!J311+Fetch!K311)</f>
        <v>0.185</v>
      </c>
      <c r="M306" s="63" t="n">
        <f aca="false">IF(Fetch!N311=0,M304,+Fetch!N311+Fetch!O311)</f>
        <v>0.075</v>
      </c>
      <c r="N306" s="63" t="n">
        <f aca="false">IF(Fetch!Q311=0,N304,Fetch!Q311)</f>
        <v>0.0025</v>
      </c>
    </row>
    <row r="307" customFormat="false" ht="12.75" hidden="false" customHeight="false" outlineLevel="0" collapsed="false">
      <c r="A307" s="5" t="n">
        <f aca="false">+YEAR(C307)</f>
        <v>2026</v>
      </c>
      <c r="B307" s="364" t="n">
        <v>1</v>
      </c>
      <c r="C307" s="260" t="n">
        <f aca="false">+Fetch!A312</f>
        <v>46327</v>
      </c>
      <c r="D307" s="362" t="n">
        <f aca="false">+Fetch!B312</f>
        <v>0.0608396389992114</v>
      </c>
      <c r="E307" s="363" t="n">
        <f aca="true">IF(C307&lt;TODAY(),1,1/(1+D307/2)^(2*(C307-TODAY())/365.25))</f>
        <v>0.936319310499943</v>
      </c>
      <c r="F307" s="63" t="n">
        <f aca="false">+Fetch!C312</f>
        <v>0</v>
      </c>
      <c r="G307" s="50" t="n">
        <f aca="false">+Fetch!P312</f>
        <v>0</v>
      </c>
      <c r="H307" s="63" t="n">
        <f aca="false">IF(Fetch!F312=0,H305,+Fetch!F312+Fetch!G312)</f>
        <v>-0.065</v>
      </c>
      <c r="I307" s="63" t="n">
        <f aca="false">IF(Fetch!D312=0,I305,+Fetch!D312+Fetch!E312)</f>
        <v>0.56</v>
      </c>
      <c r="J307" s="63" t="n">
        <f aca="false">IF(Fetch!H312=0,J305,+Fetch!H312+Fetch!I312)</f>
        <v>0.785</v>
      </c>
      <c r="K307" s="63" t="n">
        <f aca="false">IF(Fetch!L312=0,K305,+Fetch!L312+Fetch!M312)</f>
        <v>0.695</v>
      </c>
      <c r="L307" s="63" t="n">
        <f aca="false">IF(Fetch!J312=0,L305,+Fetch!J312+Fetch!K312)</f>
        <v>0.235</v>
      </c>
      <c r="M307" s="63" t="n">
        <f aca="false">IF(Fetch!N312=0,M305,+Fetch!N312+Fetch!O312)</f>
        <v>0.115</v>
      </c>
      <c r="N307" s="63" t="n">
        <f aca="false">IF(Fetch!Q312=0,N305,Fetch!Q312)</f>
        <v>0.0025</v>
      </c>
    </row>
    <row r="308" customFormat="false" ht="12.75" hidden="false" customHeight="false" outlineLevel="0" collapsed="false">
      <c r="A308" s="5" t="n">
        <f aca="false">+YEAR(C308)</f>
        <v>2026</v>
      </c>
      <c r="B308" s="364" t="n">
        <v>1</v>
      </c>
      <c r="C308" s="260" t="n">
        <f aca="false">+Fetch!A313</f>
        <v>46357</v>
      </c>
      <c r="D308" s="362" t="n">
        <f aca="false">+Fetch!B313</f>
        <v>0.0608452383943381</v>
      </c>
      <c r="E308" s="363" t="n">
        <f aca="true">IF(C308&lt;TODAY(),1,1/(1+D308/2)^(2*(C308-TODAY())/365.25))</f>
        <v>0.93171553899209</v>
      </c>
      <c r="F308" s="63" t="n">
        <f aca="false">+Fetch!C313</f>
        <v>0</v>
      </c>
      <c r="G308" s="50" t="n">
        <f aca="false">+Fetch!P313</f>
        <v>0</v>
      </c>
      <c r="H308" s="63" t="n">
        <f aca="false">IF(Fetch!F313=0,H306,+Fetch!F313+Fetch!G313)</f>
        <v>-0.065</v>
      </c>
      <c r="I308" s="63" t="n">
        <f aca="false">IF(Fetch!D313=0,I306,+Fetch!D313+Fetch!E313)</f>
        <v>0.85</v>
      </c>
      <c r="J308" s="63" t="n">
        <f aca="false">IF(Fetch!H313=0,J306,+Fetch!H313+Fetch!I313)</f>
        <v>1.23</v>
      </c>
      <c r="K308" s="63" t="n">
        <f aca="false">IF(Fetch!L313=0,K306,+Fetch!L313+Fetch!M313)</f>
        <v>1.2</v>
      </c>
      <c r="L308" s="63" t="n">
        <f aca="false">IF(Fetch!J313=0,L306,+Fetch!J313+Fetch!K313)</f>
        <v>0.255</v>
      </c>
      <c r="M308" s="63" t="n">
        <f aca="false">IF(Fetch!N313=0,M306,+Fetch!N313+Fetch!O313)</f>
        <v>0.075</v>
      </c>
      <c r="N308" s="63" t="n">
        <f aca="false">IF(Fetch!Q313=0,N306,Fetch!Q313)</f>
        <v>0.0025</v>
      </c>
    </row>
    <row r="309" customFormat="false" ht="12.75" hidden="false" customHeight="false" outlineLevel="0" collapsed="false">
      <c r="A309" s="5" t="n">
        <f aca="false">+YEAR(C309)</f>
        <v>2027</v>
      </c>
      <c r="B309" s="364" t="n">
        <v>1</v>
      </c>
      <c r="C309" s="260" t="n">
        <f aca="false">+Fetch!A314</f>
        <v>46388</v>
      </c>
      <c r="D309" s="362" t="n">
        <f aca="false">+Fetch!B314</f>
        <v>0.0608510244359794</v>
      </c>
      <c r="E309" s="363" t="n">
        <f aca="true">IF(C309&lt;TODAY(),1,1/(1+D309/2)^(2*(C309-TODAY())/365.25))</f>
        <v>0.926981218422449</v>
      </c>
      <c r="F309" s="63" t="n">
        <f aca="false">+Fetch!C314</f>
        <v>0</v>
      </c>
      <c r="G309" s="50" t="n">
        <f aca="false">+Fetch!P314</f>
        <v>0</v>
      </c>
      <c r="H309" s="63" t="n">
        <f aca="false">IF(Fetch!F314=0,H307,+Fetch!F314+Fetch!G314)</f>
        <v>-0.065</v>
      </c>
      <c r="I309" s="63" t="n">
        <f aca="false">IF(Fetch!D314=0,I307,+Fetch!D314+Fetch!E314)</f>
        <v>1.35</v>
      </c>
      <c r="J309" s="63" t="n">
        <f aca="false">IF(Fetch!H314=0,J307,+Fetch!H314+Fetch!I314)</f>
        <v>2.05</v>
      </c>
      <c r="K309" s="63" t="n">
        <f aca="false">IF(Fetch!L314=0,K307,+Fetch!L314+Fetch!M314)</f>
        <v>1.535</v>
      </c>
      <c r="L309" s="63" t="n">
        <f aca="false">IF(Fetch!J314=0,L307,+Fetch!J314+Fetch!K314)</f>
        <v>0.275</v>
      </c>
      <c r="M309" s="63" t="n">
        <f aca="false">IF(Fetch!N314=0,M307,+Fetch!N314+Fetch!O314)</f>
        <v>0.115</v>
      </c>
      <c r="N309" s="63" t="n">
        <f aca="false">IF(Fetch!Q314=0,N307,Fetch!Q314)</f>
        <v>0.0025</v>
      </c>
    </row>
    <row r="310" customFormat="false" ht="12.75" hidden="false" customHeight="false" outlineLevel="0" collapsed="false">
      <c r="A310" s="5" t="n">
        <f aca="false">+YEAR(C310)</f>
        <v>2027</v>
      </c>
      <c r="B310" s="364" t="n">
        <v>1</v>
      </c>
      <c r="C310" s="260" t="n">
        <f aca="false">+Fetch!A315</f>
        <v>46419</v>
      </c>
      <c r="D310" s="362" t="n">
        <f aca="false">+Fetch!B315</f>
        <v>0.0608568104776324</v>
      </c>
      <c r="E310" s="363" t="n">
        <f aca="true">IF(C310&lt;TODAY(),1,1/(1+D310/2)^(2*(C310-TODAY())/365.25))</f>
        <v>0.922270075273253</v>
      </c>
      <c r="F310" s="63" t="n">
        <f aca="false">+Fetch!C315</f>
        <v>0</v>
      </c>
      <c r="G310" s="50" t="n">
        <f aca="false">+Fetch!P315</f>
        <v>0</v>
      </c>
      <c r="H310" s="63" t="n">
        <f aca="false">IF(Fetch!F315=0,H308,+Fetch!F315+Fetch!G315)</f>
        <v>-0.065</v>
      </c>
      <c r="I310" s="63" t="n">
        <f aca="false">IF(Fetch!D315=0,I308,+Fetch!D315+Fetch!E315)</f>
        <v>1.32</v>
      </c>
      <c r="J310" s="63" t="n">
        <f aca="false">IF(Fetch!H315=0,J308,+Fetch!H315+Fetch!I315)</f>
        <v>2.05</v>
      </c>
      <c r="K310" s="63" t="n">
        <f aca="false">IF(Fetch!L315=0,K308,+Fetch!L315+Fetch!M315)</f>
        <v>1.535</v>
      </c>
      <c r="L310" s="63" t="n">
        <f aca="false">IF(Fetch!J315=0,L308,+Fetch!J315+Fetch!K315)</f>
        <v>0.275</v>
      </c>
      <c r="M310" s="63" t="n">
        <f aca="false">IF(Fetch!N315=0,M308,+Fetch!N315+Fetch!O315)</f>
        <v>0.075</v>
      </c>
      <c r="N310" s="63" t="n">
        <f aca="false">IF(Fetch!Q315=0,N308,Fetch!Q315)</f>
        <v>0.0025</v>
      </c>
    </row>
    <row r="311" customFormat="false" ht="12.75" hidden="false" customHeight="false" outlineLevel="0" collapsed="false">
      <c r="A311" s="5" t="n">
        <f aca="false">+YEAR(C311)</f>
        <v>2027</v>
      </c>
      <c r="B311" s="364" t="n">
        <v>1</v>
      </c>
      <c r="C311" s="260" t="n">
        <f aca="false">+Fetch!A316</f>
        <v>46447</v>
      </c>
      <c r="D311" s="362" t="n">
        <f aca="false">+Fetch!B316</f>
        <v>0.0608620365797794</v>
      </c>
      <c r="E311" s="363" t="n">
        <f aca="true">IF(C311&lt;TODAY(),1,1/(1+D311/2)^(2*(C311-TODAY())/365.25))</f>
        <v>0.918034680154891</v>
      </c>
      <c r="F311" s="63" t="n">
        <f aca="false">+Fetch!C316</f>
        <v>0</v>
      </c>
      <c r="G311" s="50" t="n">
        <f aca="false">+Fetch!P316</f>
        <v>0</v>
      </c>
      <c r="H311" s="63" t="n">
        <f aca="false">IF(Fetch!F316=0,H309,+Fetch!F316+Fetch!G316)</f>
        <v>-0.065</v>
      </c>
      <c r="I311" s="63" t="n">
        <f aca="false">IF(Fetch!D316=0,I309,+Fetch!D316+Fetch!E316)</f>
        <v>0.55</v>
      </c>
      <c r="J311" s="63" t="n">
        <f aca="false">IF(Fetch!H316=0,J309,+Fetch!H316+Fetch!I316)</f>
        <v>0.82</v>
      </c>
      <c r="K311" s="63" t="n">
        <f aca="false">IF(Fetch!L316=0,K309,+Fetch!L316+Fetch!M316)</f>
        <v>0.805</v>
      </c>
      <c r="L311" s="63" t="n">
        <f aca="false">IF(Fetch!J316=0,L309,+Fetch!J316+Fetch!K316)</f>
        <v>0.235</v>
      </c>
      <c r="M311" s="63" t="n">
        <f aca="false">IF(Fetch!N316=0,M309,+Fetch!N316+Fetch!O316)</f>
        <v>0.115</v>
      </c>
      <c r="N311" s="63" t="n">
        <f aca="false">IF(Fetch!Q316=0,N309,Fetch!Q316)</f>
        <v>0.0025</v>
      </c>
    </row>
    <row r="312" customFormat="false" ht="12.75" hidden="false" customHeight="false" outlineLevel="0" collapsed="false">
      <c r="A312" s="5" t="n">
        <f aca="false">+YEAR(C312)</f>
        <v>2027</v>
      </c>
      <c r="B312" s="364" t="n">
        <v>1</v>
      </c>
      <c r="C312" s="260" t="n">
        <f aca="false">+Fetch!A317</f>
        <v>46478</v>
      </c>
      <c r="D312" s="362" t="n">
        <f aca="false">+Fetch!B317</f>
        <v>0.0608678226214532</v>
      </c>
      <c r="E312" s="363" t="n">
        <f aca="true">IF(C312&lt;TODAY(),1,1/(1+D312/2)^(2*(C312-TODAY())/365.25))</f>
        <v>0.913367348601493</v>
      </c>
      <c r="F312" s="63" t="n">
        <f aca="false">+Fetch!C317</f>
        <v>0</v>
      </c>
      <c r="G312" s="50" t="n">
        <f aca="false">+Fetch!P317</f>
        <v>0</v>
      </c>
      <c r="H312" s="63" t="n">
        <f aca="false">IF(Fetch!F317=0,H310,+Fetch!F317+Fetch!G317)</f>
        <v>-0.065</v>
      </c>
      <c r="I312" s="63" t="n">
        <f aca="false">IF(Fetch!D317=0,I310,+Fetch!D317+Fetch!E317)</f>
        <v>0.295</v>
      </c>
      <c r="J312" s="63" t="n">
        <f aca="false">IF(Fetch!H317=0,J310,+Fetch!H317+Fetch!I317)</f>
        <v>0.4</v>
      </c>
      <c r="K312" s="63" t="n">
        <f aca="false">IF(Fetch!L317=0,K310,+Fetch!L317+Fetch!M317)</f>
        <v>0.485</v>
      </c>
      <c r="L312" s="63" t="n">
        <f aca="false">IF(Fetch!J317=0,L310,+Fetch!J317+Fetch!K317)</f>
        <v>0.17</v>
      </c>
      <c r="M312" s="63" t="n">
        <f aca="false">IF(Fetch!N317=0,M310,+Fetch!N317+Fetch!O317)</f>
        <v>0.075</v>
      </c>
      <c r="N312" s="63" t="n">
        <f aca="false">IF(Fetch!Q317=0,N310,Fetch!Q317)</f>
        <v>0.0025</v>
      </c>
    </row>
    <row r="313" customFormat="false" ht="12.75" hidden="false" customHeight="false" outlineLevel="0" collapsed="false">
      <c r="A313" s="5" t="n">
        <f aca="false">+YEAR(C313)</f>
        <v>2027</v>
      </c>
      <c r="B313" s="364" t="n">
        <v>1</v>
      </c>
      <c r="C313" s="260" t="n">
        <f aca="false">+Fetch!A318</f>
        <v>46508</v>
      </c>
      <c r="D313" s="362" t="n">
        <f aca="false">+Fetch!B318</f>
        <v>0.0608734220166323</v>
      </c>
      <c r="E313" s="363" t="n">
        <f aca="true">IF(C313&lt;TODAY(),1,1/(1+D313/2)^(2*(C313-TODAY())/365.25))</f>
        <v>0.908872345664436</v>
      </c>
      <c r="F313" s="63" t="n">
        <f aca="false">+Fetch!C318</f>
        <v>0</v>
      </c>
      <c r="G313" s="50" t="n">
        <f aca="false">+Fetch!P318</f>
        <v>0</v>
      </c>
      <c r="H313" s="63" t="n">
        <f aca="false">IF(Fetch!F318=0,H311,+Fetch!F318+Fetch!G318)</f>
        <v>-0.065</v>
      </c>
      <c r="I313" s="63" t="n">
        <f aca="false">IF(Fetch!D318=0,I311,+Fetch!D318+Fetch!E318)</f>
        <v>0.265</v>
      </c>
      <c r="J313" s="63" t="n">
        <f aca="false">IF(Fetch!H318=0,J311,+Fetch!H318+Fetch!I318)</f>
        <v>0.35</v>
      </c>
      <c r="K313" s="63" t="n">
        <f aca="false">IF(Fetch!L318=0,K311,+Fetch!L318+Fetch!M318)</f>
        <v>0.435</v>
      </c>
      <c r="L313" s="63" t="n">
        <f aca="false">IF(Fetch!J318=0,L311,+Fetch!J318+Fetch!K318)</f>
        <v>0.165</v>
      </c>
      <c r="M313" s="63" t="n">
        <f aca="false">IF(Fetch!N318=0,M311,+Fetch!N318+Fetch!O318)</f>
        <v>0.115</v>
      </c>
      <c r="N313" s="63" t="n">
        <f aca="false">IF(Fetch!Q318=0,N311,Fetch!Q318)</f>
        <v>0.0025</v>
      </c>
    </row>
    <row r="314" customFormat="false" ht="12.75" hidden="false" customHeight="false" outlineLevel="0" collapsed="false">
      <c r="A314" s="5" t="n">
        <f aca="false">+YEAR(C314)</f>
        <v>2027</v>
      </c>
      <c r="B314" s="364" t="n">
        <v>1</v>
      </c>
      <c r="C314" s="260" t="n">
        <f aca="false">+Fetch!A319</f>
        <v>46539</v>
      </c>
      <c r="D314" s="362" t="n">
        <f aca="false">+Fetch!B319</f>
        <v>0.0608792080583278</v>
      </c>
      <c r="E314" s="363" t="n">
        <f aca="true">IF(C314&lt;TODAY(),1,1/(1+D314/2)^(2*(C314-TODAY())/365.25))</f>
        <v>0.904249899920188</v>
      </c>
      <c r="F314" s="63" t="n">
        <f aca="false">+Fetch!C319</f>
        <v>0</v>
      </c>
      <c r="G314" s="50" t="n">
        <f aca="false">+Fetch!P319</f>
        <v>0</v>
      </c>
      <c r="H314" s="63" t="n">
        <f aca="false">IF(Fetch!F319=0,H312,+Fetch!F319+Fetch!G319)</f>
        <v>-0.065</v>
      </c>
      <c r="I314" s="63" t="n">
        <f aca="false">IF(Fetch!D319=0,I312,+Fetch!D319+Fetch!E319)</f>
        <v>0.315</v>
      </c>
      <c r="J314" s="63" t="n">
        <f aca="false">IF(Fetch!H319=0,J312,+Fetch!H319+Fetch!I319)</f>
        <v>0.405</v>
      </c>
      <c r="K314" s="63" t="n">
        <f aca="false">IF(Fetch!L319=0,K312,+Fetch!L319+Fetch!M319)</f>
        <v>0.445</v>
      </c>
      <c r="L314" s="63" t="n">
        <f aca="false">IF(Fetch!J319=0,L312,+Fetch!J319+Fetch!K319)</f>
        <v>0.17</v>
      </c>
      <c r="M314" s="63" t="n">
        <f aca="false">IF(Fetch!N319=0,M312,+Fetch!N319+Fetch!O319)</f>
        <v>0.075</v>
      </c>
      <c r="N314" s="63" t="n">
        <f aca="false">IF(Fetch!Q319=0,N312,Fetch!Q319)</f>
        <v>0.0025</v>
      </c>
    </row>
    <row r="315" customFormat="false" ht="12.75" hidden="false" customHeight="false" outlineLevel="0" collapsed="false">
      <c r="A315" s="5" t="n">
        <f aca="false">+YEAR(C315)</f>
        <v>2027</v>
      </c>
      <c r="B315" s="364" t="n">
        <v>1</v>
      </c>
      <c r="C315" s="260" t="n">
        <f aca="false">+Fetch!A320</f>
        <v>46569</v>
      </c>
      <c r="D315" s="362" t="n">
        <f aca="false">+Fetch!B320</f>
        <v>0.0608848074535278</v>
      </c>
      <c r="E315" s="363" t="n">
        <f aca="true">IF(C315&lt;TODAY(),1,1/(1+D315/2)^(2*(C315-TODAY())/365.25))</f>
        <v>0.899798134027834</v>
      </c>
      <c r="F315" s="63" t="n">
        <f aca="false">+Fetch!C320</f>
        <v>0</v>
      </c>
      <c r="G315" s="50" t="n">
        <f aca="false">+Fetch!P320</f>
        <v>0</v>
      </c>
      <c r="H315" s="63" t="n">
        <f aca="false">IF(Fetch!F320=0,H313,+Fetch!F320+Fetch!G320)</f>
        <v>-0.065</v>
      </c>
      <c r="I315" s="63" t="n">
        <f aca="false">IF(Fetch!D320=0,I313,+Fetch!D320+Fetch!E320)</f>
        <v>0.39</v>
      </c>
      <c r="J315" s="63" t="n">
        <f aca="false">IF(Fetch!H320=0,J313,+Fetch!H320+Fetch!I320)</f>
        <v>0.445</v>
      </c>
      <c r="K315" s="63" t="n">
        <f aca="false">IF(Fetch!L320=0,K313,+Fetch!L320+Fetch!M320)</f>
        <v>0.4675</v>
      </c>
      <c r="L315" s="63" t="n">
        <f aca="false">IF(Fetch!J320=0,L313,+Fetch!J320+Fetch!K320)</f>
        <v>0.175</v>
      </c>
      <c r="M315" s="63" t="n">
        <f aca="false">IF(Fetch!N320=0,M313,+Fetch!N320+Fetch!O320)</f>
        <v>0.115</v>
      </c>
      <c r="N315" s="63" t="n">
        <f aca="false">IF(Fetch!Q320=0,N313,Fetch!Q320)</f>
        <v>0.0025</v>
      </c>
    </row>
    <row r="316" customFormat="false" ht="12.75" hidden="false" customHeight="false" outlineLevel="0" collapsed="false">
      <c r="A316" s="5" t="n">
        <f aca="false">+YEAR(C316)</f>
        <v>2027</v>
      </c>
      <c r="B316" s="364" t="n">
        <v>1</v>
      </c>
      <c r="C316" s="260" t="n">
        <f aca="false">+Fetch!A321</f>
        <v>46600</v>
      </c>
      <c r="D316" s="362" t="n">
        <f aca="false">+Fetch!B321</f>
        <v>0.0608905934952451</v>
      </c>
      <c r="E316" s="363" t="n">
        <f aca="true">IF(C316&lt;TODAY(),1,1/(1+D316/2)^(2*(C316-TODAY())/365.25))</f>
        <v>0.895220159953512</v>
      </c>
      <c r="F316" s="63" t="n">
        <f aca="false">+Fetch!C321</f>
        <v>0</v>
      </c>
      <c r="G316" s="50" t="n">
        <f aca="false">+Fetch!P321</f>
        <v>0</v>
      </c>
      <c r="H316" s="63" t="n">
        <f aca="false">IF(Fetch!F321=0,H314,+Fetch!F321+Fetch!G321)</f>
        <v>-0.065</v>
      </c>
      <c r="I316" s="63" t="n">
        <f aca="false">IF(Fetch!D321=0,I314,+Fetch!D321+Fetch!E321)</f>
        <v>0.39</v>
      </c>
      <c r="J316" s="63" t="n">
        <f aca="false">IF(Fetch!H321=0,J314,+Fetch!H321+Fetch!I321)</f>
        <v>0.42</v>
      </c>
      <c r="K316" s="63" t="n">
        <f aca="false">IF(Fetch!L321=0,K314,+Fetch!L321+Fetch!M321)</f>
        <v>0.47</v>
      </c>
      <c r="L316" s="63" t="n">
        <f aca="false">IF(Fetch!J321=0,L314,+Fetch!J321+Fetch!K321)</f>
        <v>0.175</v>
      </c>
      <c r="M316" s="63" t="n">
        <f aca="false">IF(Fetch!N321=0,M314,+Fetch!N321+Fetch!O321)</f>
        <v>0.075</v>
      </c>
      <c r="N316" s="63" t="n">
        <f aca="false">IF(Fetch!Q321=0,N314,Fetch!Q321)</f>
        <v>0.0025</v>
      </c>
    </row>
    <row r="317" customFormat="false" ht="12.75" hidden="false" customHeight="false" outlineLevel="0" collapsed="false">
      <c r="A317" s="5" t="n">
        <f aca="false">+YEAR(C317)</f>
        <v>2027</v>
      </c>
      <c r="B317" s="364" t="n">
        <v>1</v>
      </c>
      <c r="C317" s="260" t="n">
        <f aca="false">+Fetch!A322</f>
        <v>46631</v>
      </c>
      <c r="D317" s="362" t="n">
        <f aca="false">+Fetch!B322</f>
        <v>0.0608963795369739</v>
      </c>
      <c r="E317" s="363" t="n">
        <f aca="true">IF(C317&lt;TODAY(),1,1/(1+D317/2)^(2*(C317-TODAY())/365.25))</f>
        <v>0.890664628694357</v>
      </c>
      <c r="F317" s="63" t="n">
        <f aca="false">+Fetch!C322</f>
        <v>0</v>
      </c>
      <c r="G317" s="50" t="n">
        <f aca="false">+Fetch!P322</f>
        <v>0</v>
      </c>
      <c r="H317" s="63" t="n">
        <f aca="false">IF(Fetch!F322=0,H315,+Fetch!F322+Fetch!G322)</f>
        <v>-0.065</v>
      </c>
      <c r="I317" s="63" t="n">
        <f aca="false">IF(Fetch!D322=0,I315,+Fetch!D322+Fetch!E322)</f>
        <v>0.32</v>
      </c>
      <c r="J317" s="63" t="n">
        <f aca="false">IF(Fetch!H322=0,J315,+Fetch!H322+Fetch!I322)</f>
        <v>0.37</v>
      </c>
      <c r="K317" s="63" t="n">
        <f aca="false">IF(Fetch!L322=0,K315,+Fetch!L322+Fetch!M322)</f>
        <v>0.4475</v>
      </c>
      <c r="L317" s="63" t="n">
        <f aca="false">IF(Fetch!J322=0,L315,+Fetch!J322+Fetch!K322)</f>
        <v>0.165</v>
      </c>
      <c r="M317" s="63" t="n">
        <f aca="false">IF(Fetch!N322=0,M315,+Fetch!N322+Fetch!O322)</f>
        <v>0.115</v>
      </c>
      <c r="N317" s="63" t="n">
        <f aca="false">IF(Fetch!Q322=0,N315,Fetch!Q322)</f>
        <v>0.0025</v>
      </c>
    </row>
    <row r="318" customFormat="false" ht="12.75" hidden="false" customHeight="false" outlineLevel="0" collapsed="false">
      <c r="A318" s="5" t="n">
        <f aca="false">+YEAR(C318)</f>
        <v>2027</v>
      </c>
      <c r="B318" s="364" t="n">
        <v>1</v>
      </c>
      <c r="C318" s="260" t="n">
        <f aca="false">+Fetch!A323</f>
        <v>46661</v>
      </c>
      <c r="D318" s="362" t="n">
        <f aca="false">+Fetch!B323</f>
        <v>0.0609019789322058</v>
      </c>
      <c r="E318" s="363" t="n">
        <f aca="true">IF(C318&lt;TODAY(),1,1/(1+D318/2)^(2*(C318-TODAY())/365.25))</f>
        <v>0.88627731919452</v>
      </c>
      <c r="F318" s="63" t="n">
        <f aca="false">+Fetch!C323</f>
        <v>0</v>
      </c>
      <c r="G318" s="50" t="n">
        <f aca="false">+Fetch!P323</f>
        <v>0</v>
      </c>
      <c r="H318" s="63" t="n">
        <f aca="false">IF(Fetch!F323=0,H316,+Fetch!F323+Fetch!G323)</f>
        <v>-0.065</v>
      </c>
      <c r="I318" s="63" t="n">
        <f aca="false">IF(Fetch!D323=0,I316,+Fetch!D323+Fetch!E323)</f>
        <v>0.315</v>
      </c>
      <c r="J318" s="63" t="n">
        <f aca="false">IF(Fetch!H323=0,J316,+Fetch!H323+Fetch!I323)</f>
        <v>0.41</v>
      </c>
      <c r="K318" s="63" t="n">
        <f aca="false">IF(Fetch!L323=0,K316,+Fetch!L323+Fetch!M323)</f>
        <v>0.45</v>
      </c>
      <c r="L318" s="63" t="n">
        <f aca="false">IF(Fetch!J323=0,L316,+Fetch!J323+Fetch!K323)</f>
        <v>0.1725</v>
      </c>
      <c r="M318" s="63" t="n">
        <f aca="false">IF(Fetch!N323=0,M316,+Fetch!N323+Fetch!O323)</f>
        <v>0.075</v>
      </c>
      <c r="N318" s="63" t="n">
        <f aca="false">IF(Fetch!Q323=0,N316,Fetch!Q323)</f>
        <v>0.0025</v>
      </c>
    </row>
    <row r="319" customFormat="false" ht="12.75" hidden="false" customHeight="false" outlineLevel="0" collapsed="false">
      <c r="A319" s="5" t="n">
        <f aca="false">+YEAR(C319)</f>
        <v>2027</v>
      </c>
      <c r="B319" s="364" t="n">
        <v>1</v>
      </c>
      <c r="C319" s="260" t="n">
        <f aca="false">+Fetch!A324</f>
        <v>46692</v>
      </c>
      <c r="D319" s="362" t="n">
        <f aca="false">+Fetch!B324</f>
        <v>0.0609077649739564</v>
      </c>
      <c r="E319" s="363" t="n">
        <f aca="true">IF(C319&lt;TODAY(),1,1/(1+D319/2)^(2*(C319-TODAY())/365.25))</f>
        <v>0.881765641886077</v>
      </c>
      <c r="F319" s="63" t="n">
        <f aca="false">+Fetch!C324</f>
        <v>0</v>
      </c>
      <c r="G319" s="50" t="n">
        <f aca="false">+Fetch!P324</f>
        <v>0</v>
      </c>
      <c r="H319" s="63" t="n">
        <f aca="false">IF(Fetch!F324=0,H317,+Fetch!F324+Fetch!G324)</f>
        <v>-0.065</v>
      </c>
      <c r="I319" s="63" t="n">
        <f aca="false">IF(Fetch!D324=0,I317,+Fetch!D324+Fetch!E324)</f>
        <v>0.56</v>
      </c>
      <c r="J319" s="63" t="n">
        <f aca="false">IF(Fetch!H324=0,J317,+Fetch!H324+Fetch!I324)</f>
        <v>0.785</v>
      </c>
      <c r="K319" s="63" t="n">
        <f aca="false">IF(Fetch!L324=0,K317,+Fetch!L324+Fetch!M324)</f>
        <v>0.695</v>
      </c>
      <c r="L319" s="63" t="n">
        <f aca="false">IF(Fetch!J324=0,L317,+Fetch!J324+Fetch!K324)</f>
        <v>0.215</v>
      </c>
      <c r="M319" s="63" t="n">
        <f aca="false">IF(Fetch!N324=0,M317,+Fetch!N324+Fetch!O324)</f>
        <v>0.115</v>
      </c>
      <c r="N319" s="63" t="n">
        <f aca="false">IF(Fetch!Q324=0,N317,Fetch!Q324)</f>
        <v>0.0025</v>
      </c>
    </row>
    <row r="320" customFormat="false" ht="12.75" hidden="false" customHeight="false" outlineLevel="0" collapsed="false">
      <c r="A320" s="5" t="n">
        <f aca="false">+YEAR(C320)</f>
        <v>2027</v>
      </c>
      <c r="B320" s="364" t="n">
        <v>1</v>
      </c>
      <c r="C320" s="260" t="n">
        <f aca="false">+Fetch!A325</f>
        <v>46722</v>
      </c>
      <c r="D320" s="362" t="n">
        <f aca="false">+Fetch!B325</f>
        <v>0.0609133643692092</v>
      </c>
      <c r="E320" s="363" t="n">
        <f aca="true">IF(C320&lt;TODAY(),1,1/(1+D320/2)^(2*(C320-TODAY())/365.25))</f>
        <v>0.877420575263288</v>
      </c>
      <c r="F320" s="63" t="n">
        <f aca="false">+Fetch!C325</f>
        <v>0</v>
      </c>
      <c r="G320" s="50" t="n">
        <f aca="false">+Fetch!P325</f>
        <v>0</v>
      </c>
      <c r="H320" s="63" t="n">
        <f aca="false">IF(Fetch!F325=0,H318,+Fetch!F325+Fetch!G325)</f>
        <v>-0.065</v>
      </c>
      <c r="I320" s="63" t="n">
        <f aca="false">IF(Fetch!D325=0,I318,+Fetch!D325+Fetch!E325)</f>
        <v>0.85</v>
      </c>
      <c r="J320" s="63" t="n">
        <f aca="false">IF(Fetch!H325=0,J318,+Fetch!H325+Fetch!I325)</f>
        <v>1.23</v>
      </c>
      <c r="K320" s="63" t="n">
        <f aca="false">IF(Fetch!L325=0,K318,+Fetch!L325+Fetch!M325)</f>
        <v>1.2</v>
      </c>
      <c r="L320" s="63" t="n">
        <f aca="false">IF(Fetch!J325=0,L318,+Fetch!J325+Fetch!K325)</f>
        <v>0.235</v>
      </c>
      <c r="M320" s="63" t="n">
        <f aca="false">IF(Fetch!N325=0,M318,+Fetch!N325+Fetch!O325)</f>
        <v>0.075</v>
      </c>
      <c r="N320" s="63" t="n">
        <f aca="false">IF(Fetch!Q325=0,N318,Fetch!Q325)</f>
        <v>0.0025</v>
      </c>
    </row>
    <row r="321" customFormat="false" ht="12.75" hidden="false" customHeight="false" outlineLevel="0" collapsed="false">
      <c r="A321" s="5" t="n">
        <f aca="false">+YEAR(C321)</f>
        <v>2028</v>
      </c>
      <c r="B321" s="364" t="n">
        <v>1</v>
      </c>
      <c r="C321" s="260" t="n">
        <f aca="false">+Fetch!A326</f>
        <v>46753</v>
      </c>
      <c r="D321" s="362" t="n">
        <f aca="false">+Fetch!B326</f>
        <v>0.0609191504109816</v>
      </c>
      <c r="E321" s="363" t="n">
        <f aca="true">IF(C321&lt;TODAY(),1,1/(1+D321/2)^(2*(C321-TODAY())/365.25))</f>
        <v>0.87295234685095</v>
      </c>
      <c r="F321" s="63" t="n">
        <f aca="false">+Fetch!C326</f>
        <v>0</v>
      </c>
      <c r="G321" s="50" t="n">
        <f aca="false">+Fetch!P326</f>
        <v>0</v>
      </c>
      <c r="H321" s="63" t="n">
        <f aca="false">IF(Fetch!F326=0,H319,+Fetch!F326+Fetch!G326)</f>
        <v>-0.065</v>
      </c>
      <c r="I321" s="63" t="n">
        <f aca="false">IF(Fetch!D326=0,I319,+Fetch!D326+Fetch!E326)</f>
        <v>1.35</v>
      </c>
      <c r="J321" s="63" t="n">
        <f aca="false">IF(Fetch!H326=0,J319,+Fetch!H326+Fetch!I326)</f>
        <v>2.05</v>
      </c>
      <c r="K321" s="63" t="n">
        <f aca="false">IF(Fetch!L326=0,K319,+Fetch!L326+Fetch!M326)</f>
        <v>1.535</v>
      </c>
      <c r="L321" s="63" t="n">
        <f aca="false">IF(Fetch!J326=0,L319,+Fetch!J326+Fetch!K326)</f>
        <v>0.255</v>
      </c>
      <c r="M321" s="63" t="n">
        <f aca="false">IF(Fetch!N326=0,M319,+Fetch!N326+Fetch!O326)</f>
        <v>0.115</v>
      </c>
      <c r="N321" s="63" t="n">
        <f aca="false">IF(Fetch!Q326=0,N319,Fetch!Q326)</f>
        <v>0.0025</v>
      </c>
    </row>
    <row r="322" customFormat="false" ht="12.75" hidden="false" customHeight="false" outlineLevel="0" collapsed="false">
      <c r="A322" s="5" t="n">
        <f aca="false">+YEAR(C322)</f>
        <v>2028</v>
      </c>
      <c r="B322" s="364" t="n">
        <v>1</v>
      </c>
      <c r="C322" s="260" t="n">
        <f aca="false">+Fetch!A327</f>
        <v>46784</v>
      </c>
      <c r="D322" s="362" t="n">
        <f aca="false">+Fetch!B327</f>
        <v>0.0609249364527651</v>
      </c>
      <c r="E322" s="363" t="n">
        <f aca="true">IF(C322&lt;TODAY(),1,1/(1+D322/2)^(2*(C322-TODAY())/365.25))</f>
        <v>0.868506044940697</v>
      </c>
      <c r="F322" s="63" t="n">
        <f aca="false">+Fetch!C327</f>
        <v>0</v>
      </c>
      <c r="G322" s="50" t="n">
        <f aca="false">+Fetch!P327</f>
        <v>0</v>
      </c>
      <c r="H322" s="63" t="n">
        <f aca="false">IF(Fetch!F327=0,H320,+Fetch!F327+Fetch!G327)</f>
        <v>-0.065</v>
      </c>
      <c r="I322" s="63" t="n">
        <f aca="false">IF(Fetch!D327=0,I320,+Fetch!D327+Fetch!E327)</f>
        <v>1.32</v>
      </c>
      <c r="J322" s="63" t="n">
        <f aca="false">IF(Fetch!H327=0,J320,+Fetch!H327+Fetch!I327)</f>
        <v>2.05</v>
      </c>
      <c r="K322" s="63" t="n">
        <f aca="false">IF(Fetch!L327=0,K320,+Fetch!L327+Fetch!M327)</f>
        <v>1.535</v>
      </c>
      <c r="L322" s="63" t="n">
        <f aca="false">IF(Fetch!J327=0,L320,+Fetch!J327+Fetch!K327)</f>
        <v>0.255</v>
      </c>
      <c r="M322" s="63" t="n">
        <f aca="false">IF(Fetch!N327=0,M320,+Fetch!N327+Fetch!O327)</f>
        <v>0.075</v>
      </c>
      <c r="N322" s="63" t="n">
        <f aca="false">IF(Fetch!Q327=0,N320,Fetch!Q327)</f>
        <v>0.0025</v>
      </c>
    </row>
    <row r="323" customFormat="false" ht="12.75" hidden="false" customHeight="false" outlineLevel="0" collapsed="false">
      <c r="A323" s="5" t="n">
        <f aca="false">+YEAR(C323)</f>
        <v>2028</v>
      </c>
      <c r="B323" s="364" t="n">
        <v>1</v>
      </c>
      <c r="C323" s="260" t="n">
        <f aca="false">+Fetch!A328</f>
        <v>46813</v>
      </c>
      <c r="D323" s="362" t="n">
        <f aca="false">+Fetch!B328</f>
        <v>0.0609303492015405</v>
      </c>
      <c r="E323" s="363" t="n">
        <f aca="true">IF(C323&lt;TODAY(),1,1/(1+D323/2)^(2*(C323-TODAY())/365.25))</f>
        <v>0.864366359987711</v>
      </c>
      <c r="F323" s="63" t="n">
        <f aca="false">+Fetch!C328</f>
        <v>0</v>
      </c>
      <c r="G323" s="50" t="n">
        <f aca="false">+Fetch!P328</f>
        <v>0</v>
      </c>
      <c r="H323" s="63" t="n">
        <f aca="false">IF(Fetch!F328=0,H321,+Fetch!F328+Fetch!G328)</f>
        <v>-0.065</v>
      </c>
      <c r="I323" s="63" t="n">
        <f aca="false">IF(Fetch!D328=0,I321,+Fetch!D328+Fetch!E328)</f>
        <v>0.55</v>
      </c>
      <c r="J323" s="63" t="n">
        <f aca="false">IF(Fetch!H328=0,J321,+Fetch!H328+Fetch!I328)</f>
        <v>0.82</v>
      </c>
      <c r="K323" s="63" t="n">
        <f aca="false">IF(Fetch!L328=0,K321,+Fetch!L328+Fetch!M328)</f>
        <v>0.805</v>
      </c>
      <c r="L323" s="63" t="n">
        <f aca="false">IF(Fetch!J328=0,L321,+Fetch!J328+Fetch!K328)</f>
        <v>0.215</v>
      </c>
      <c r="M323" s="63" t="n">
        <f aca="false">IF(Fetch!N328=0,M321,+Fetch!N328+Fetch!O328)</f>
        <v>0.115</v>
      </c>
      <c r="N323" s="63" t="n">
        <f aca="false">IF(Fetch!Q328=0,N321,Fetch!Q328)</f>
        <v>0.0025</v>
      </c>
    </row>
    <row r="324" customFormat="false" ht="12.75" hidden="false" customHeight="false" outlineLevel="0" collapsed="false">
      <c r="A324" s="5" t="n">
        <f aca="false">+YEAR(C324)</f>
        <v>2028</v>
      </c>
      <c r="B324" s="364" t="n">
        <v>1</v>
      </c>
      <c r="C324" s="260" t="n">
        <f aca="false">+Fetch!A329</f>
        <v>46844</v>
      </c>
      <c r="D324" s="362" t="n">
        <f aca="false">+Fetch!B329</f>
        <v>0.0609361352433457</v>
      </c>
      <c r="E324" s="363" t="n">
        <f aca="true">IF(C324&lt;TODAY(),1,1/(1+D324/2)^(2*(C324-TODAY())/365.25))</f>
        <v>0.85996220364358</v>
      </c>
      <c r="F324" s="63" t="n">
        <f aca="false">+Fetch!C329</f>
        <v>0</v>
      </c>
      <c r="G324" s="50" t="n">
        <f aca="false">+Fetch!P329</f>
        <v>0</v>
      </c>
      <c r="H324" s="63" t="n">
        <f aca="false">IF(Fetch!F329=0,H322,+Fetch!F329+Fetch!G329)</f>
        <v>-0.065</v>
      </c>
      <c r="I324" s="63" t="n">
        <f aca="false">IF(Fetch!D329=0,I322,+Fetch!D329+Fetch!E329)</f>
        <v>0.295</v>
      </c>
      <c r="J324" s="63" t="n">
        <f aca="false">IF(Fetch!H329=0,J322,+Fetch!H329+Fetch!I329)</f>
        <v>0.4</v>
      </c>
      <c r="K324" s="63" t="n">
        <f aca="false">IF(Fetch!L329=0,K322,+Fetch!L329+Fetch!M329)</f>
        <v>0.485</v>
      </c>
      <c r="L324" s="63" t="n">
        <f aca="false">IF(Fetch!J329=0,L322,+Fetch!J329+Fetch!K329)</f>
        <v>0.17</v>
      </c>
      <c r="M324" s="63" t="n">
        <f aca="false">IF(Fetch!N329=0,M322,+Fetch!N329+Fetch!O329)</f>
        <v>0.075</v>
      </c>
      <c r="N324" s="63" t="n">
        <f aca="false">IF(Fetch!Q329=0,N322,Fetch!Q329)</f>
        <v>0.0025</v>
      </c>
    </row>
    <row r="325" customFormat="false" ht="12.75" hidden="false" customHeight="false" outlineLevel="0" collapsed="false">
      <c r="A325" s="5" t="n">
        <f aca="false">+YEAR(C325)</f>
        <v>2028</v>
      </c>
      <c r="B325" s="364" t="n">
        <v>1</v>
      </c>
      <c r="C325" s="260" t="n">
        <f aca="false">+Fetch!A330</f>
        <v>46874</v>
      </c>
      <c r="D325" s="362" t="n">
        <f aca="false">+Fetch!B330</f>
        <v>0.0609417346386514</v>
      </c>
      <c r="E325" s="363" t="n">
        <f aca="true">IF(C325&lt;TODAY(),1,1/(1+D325/2)^(2*(C325-TODAY())/365.25))</f>
        <v>0.855720707599577</v>
      </c>
      <c r="F325" s="63" t="n">
        <f aca="false">+Fetch!C330</f>
        <v>0</v>
      </c>
      <c r="G325" s="50" t="n">
        <f aca="false">+Fetch!P330</f>
        <v>0</v>
      </c>
      <c r="H325" s="63" t="n">
        <f aca="false">IF(Fetch!F330=0,H323,+Fetch!F330+Fetch!G330)</f>
        <v>-0.065</v>
      </c>
      <c r="I325" s="63" t="n">
        <f aca="false">IF(Fetch!D330=0,I323,+Fetch!D330+Fetch!E330)</f>
        <v>0.265</v>
      </c>
      <c r="J325" s="63" t="n">
        <f aca="false">IF(Fetch!H330=0,J323,+Fetch!H330+Fetch!I330)</f>
        <v>0.35</v>
      </c>
      <c r="K325" s="63" t="n">
        <f aca="false">IF(Fetch!L330=0,K323,+Fetch!L330+Fetch!M330)</f>
        <v>0.435</v>
      </c>
      <c r="L325" s="63" t="n">
        <f aca="false">IF(Fetch!J330=0,L323,+Fetch!J330+Fetch!K330)</f>
        <v>0.165</v>
      </c>
      <c r="M325" s="63" t="n">
        <f aca="false">IF(Fetch!N330=0,M323,+Fetch!N330+Fetch!O330)</f>
        <v>0.115</v>
      </c>
      <c r="N325" s="63" t="n">
        <f aca="false">IF(Fetch!Q330=0,N323,Fetch!Q330)</f>
        <v>0.0025</v>
      </c>
    </row>
    <row r="326" customFormat="false" ht="12.75" hidden="false" customHeight="false" outlineLevel="0" collapsed="false">
      <c r="A326" s="5" t="n">
        <f aca="false">+YEAR(C326)</f>
        <v>2028</v>
      </c>
      <c r="B326" s="364" t="n">
        <v>1</v>
      </c>
      <c r="C326" s="260" t="n">
        <f aca="false">+Fetch!A331</f>
        <v>46905</v>
      </c>
      <c r="D326" s="362" t="n">
        <f aca="false">+Fetch!B331</f>
        <v>0.0609475206804779</v>
      </c>
      <c r="E326" s="363" t="n">
        <f aca="true">IF(C326&lt;TODAY(),1,1/(1+D326/2)^(2*(C326-TODAY())/365.25))</f>
        <v>0.851359006298105</v>
      </c>
      <c r="F326" s="63" t="n">
        <f aca="false">+Fetch!C331</f>
        <v>0</v>
      </c>
      <c r="G326" s="50" t="n">
        <f aca="false">+Fetch!P331</f>
        <v>0</v>
      </c>
      <c r="H326" s="63" t="n">
        <f aca="false">IF(Fetch!F331=0,H324,+Fetch!F331+Fetch!G331)</f>
        <v>-0.065</v>
      </c>
      <c r="I326" s="63" t="n">
        <f aca="false">IF(Fetch!D331=0,I324,+Fetch!D331+Fetch!E331)</f>
        <v>0.315</v>
      </c>
      <c r="J326" s="63" t="n">
        <f aca="false">IF(Fetch!H331=0,J324,+Fetch!H331+Fetch!I331)</f>
        <v>0.405</v>
      </c>
      <c r="K326" s="63" t="n">
        <f aca="false">IF(Fetch!L331=0,K324,+Fetch!L331+Fetch!M331)</f>
        <v>0.445</v>
      </c>
      <c r="L326" s="63" t="n">
        <f aca="false">IF(Fetch!J331=0,L324,+Fetch!J331+Fetch!K331)</f>
        <v>0.17</v>
      </c>
      <c r="M326" s="63" t="n">
        <f aca="false">IF(Fetch!N331=0,M324,+Fetch!N331+Fetch!O331)</f>
        <v>0.075</v>
      </c>
      <c r="N326" s="63" t="n">
        <f aca="false">IF(Fetch!Q331=0,N324,Fetch!Q331)</f>
        <v>0.0025</v>
      </c>
    </row>
    <row r="327" customFormat="false" ht="12.75" hidden="false" customHeight="false" outlineLevel="0" collapsed="false">
      <c r="A327" s="5" t="n">
        <f aca="false">+YEAR(C327)</f>
        <v>2028</v>
      </c>
      <c r="B327" s="364" t="n">
        <v>1</v>
      </c>
      <c r="C327" s="260" t="n">
        <f aca="false">+Fetch!A332</f>
        <v>46935</v>
      </c>
      <c r="D327" s="362" t="n">
        <f aca="false">+Fetch!B332</f>
        <v>0.0609531200758053</v>
      </c>
      <c r="E327" s="363" t="n">
        <f aca="true">IF(C327&lt;TODAY(),1,1/(1+D327/2)^(2*(C327-TODAY())/365.25))</f>
        <v>0.847158405329642</v>
      </c>
      <c r="F327" s="63" t="n">
        <f aca="false">+Fetch!C332</f>
        <v>0</v>
      </c>
      <c r="G327" s="50" t="n">
        <f aca="false">+Fetch!P332</f>
        <v>0</v>
      </c>
      <c r="H327" s="63" t="n">
        <f aca="false">IF(Fetch!F332=0,H325,+Fetch!F332+Fetch!G332)</f>
        <v>-0.065</v>
      </c>
      <c r="I327" s="63" t="n">
        <f aca="false">IF(Fetch!D332=0,I325,+Fetch!D332+Fetch!E332)</f>
        <v>0.39</v>
      </c>
      <c r="J327" s="63" t="n">
        <f aca="false">IF(Fetch!H332=0,J325,+Fetch!H332+Fetch!I332)</f>
        <v>0.445</v>
      </c>
      <c r="K327" s="63" t="n">
        <f aca="false">IF(Fetch!L332=0,K325,+Fetch!L332+Fetch!M332)</f>
        <v>0.4675</v>
      </c>
      <c r="L327" s="63" t="n">
        <f aca="false">IF(Fetch!J332=0,L325,+Fetch!J332+Fetch!K332)</f>
        <v>0.175</v>
      </c>
      <c r="M327" s="63" t="n">
        <f aca="false">IF(Fetch!N332=0,M325,+Fetch!N332+Fetch!O332)</f>
        <v>0.115</v>
      </c>
      <c r="N327" s="63" t="n">
        <f aca="false">IF(Fetch!Q332=0,N325,Fetch!Q332)</f>
        <v>0.0025</v>
      </c>
    </row>
    <row r="328" customFormat="false" ht="12.75" hidden="false" customHeight="false" outlineLevel="0" collapsed="false">
      <c r="A328" s="5" t="n">
        <f aca="false">+YEAR(C328)</f>
        <v>2028</v>
      </c>
      <c r="B328" s="364" t="n">
        <v>1</v>
      </c>
      <c r="C328" s="260" t="n">
        <f aca="false">+Fetch!A333</f>
        <v>46966</v>
      </c>
      <c r="D328" s="362" t="n">
        <f aca="false">+Fetch!B333</f>
        <v>0.0609589061176541</v>
      </c>
      <c r="E328" s="363" t="n">
        <f aca="true">IF(C328&lt;TODAY(),1,1/(1+D328/2)^(2*(C328-TODAY())/365.25))</f>
        <v>0.842838766349901</v>
      </c>
      <c r="F328" s="63" t="n">
        <f aca="false">+Fetch!C333</f>
        <v>0</v>
      </c>
      <c r="G328" s="50" t="n">
        <f aca="false">+Fetch!P333</f>
        <v>0</v>
      </c>
      <c r="H328" s="63" t="n">
        <f aca="false">IF(Fetch!F333=0,H326,+Fetch!F333+Fetch!G333)</f>
        <v>-0.065</v>
      </c>
      <c r="I328" s="63" t="n">
        <f aca="false">IF(Fetch!D333=0,I326,+Fetch!D333+Fetch!E333)</f>
        <v>0.39</v>
      </c>
      <c r="J328" s="63" t="n">
        <f aca="false">IF(Fetch!H333=0,J326,+Fetch!H333+Fetch!I333)</f>
        <v>0.42</v>
      </c>
      <c r="K328" s="63" t="n">
        <f aca="false">IF(Fetch!L333=0,K326,+Fetch!L333+Fetch!M333)</f>
        <v>0.47</v>
      </c>
      <c r="L328" s="63" t="n">
        <f aca="false">IF(Fetch!J333=0,L326,+Fetch!J333+Fetch!K333)</f>
        <v>0.175</v>
      </c>
      <c r="M328" s="63" t="n">
        <f aca="false">IF(Fetch!N333=0,M326,+Fetch!N333+Fetch!O333)</f>
        <v>0.075</v>
      </c>
      <c r="N328" s="63" t="n">
        <f aca="false">IF(Fetch!Q333=0,N326,Fetch!Q333)</f>
        <v>0.0025</v>
      </c>
    </row>
    <row r="329" customFormat="false" ht="12.75" hidden="false" customHeight="false" outlineLevel="0" collapsed="false">
      <c r="A329" s="5" t="n">
        <f aca="false">+YEAR(C329)</f>
        <v>2028</v>
      </c>
      <c r="B329" s="365" t="n">
        <v>1</v>
      </c>
      <c r="C329" s="262" t="n">
        <f aca="false">+Fetch!A334</f>
        <v>46997</v>
      </c>
      <c r="D329" s="362" t="n">
        <f aca="false">+Fetch!B334</f>
        <v>0.0609646921595139</v>
      </c>
      <c r="E329" s="363" t="n">
        <f aca="true">IF(C329&lt;TODAY(),1,1/(1+D329/2)^(2*(C329-TODAY())/365.25))</f>
        <v>0.838540353913319</v>
      </c>
      <c r="F329" s="63" t="n">
        <f aca="false">+Fetch!C334</f>
        <v>0</v>
      </c>
      <c r="G329" s="50" t="n">
        <f aca="false">+Fetch!P334</f>
        <v>0</v>
      </c>
      <c r="H329" s="63" t="n">
        <f aca="false">IF(Fetch!F334=0,H327,+Fetch!F334+Fetch!G334)</f>
        <v>-0.065</v>
      </c>
      <c r="I329" s="63" t="n">
        <f aca="false">IF(Fetch!D334=0,I327,+Fetch!D334+Fetch!E334)</f>
        <v>0.32</v>
      </c>
      <c r="J329" s="63" t="n">
        <f aca="false">IF(Fetch!H334=0,J327,+Fetch!H334+Fetch!I334)</f>
        <v>0.37</v>
      </c>
      <c r="K329" s="63" t="n">
        <f aca="false">IF(Fetch!L334=0,K327,+Fetch!L334+Fetch!M334)</f>
        <v>0.4475</v>
      </c>
      <c r="L329" s="63" t="n">
        <f aca="false">IF(Fetch!J334=0,L327,+Fetch!J334+Fetch!K334)</f>
        <v>0.165</v>
      </c>
      <c r="M329" s="63" t="n">
        <f aca="false">IF(Fetch!N334=0,M327,+Fetch!N334+Fetch!O334)</f>
        <v>0.115</v>
      </c>
      <c r="N329" s="63" t="n">
        <f aca="false">IF(Fetch!Q334=0,N327,Fetch!Q334)</f>
        <v>0.0025</v>
      </c>
    </row>
    <row r="330" customFormat="false" ht="12.75" hidden="false" customHeight="false" outlineLevel="0" collapsed="false">
      <c r="C330" s="131"/>
    </row>
    <row r="331" customFormat="false" ht="12.75" hidden="false" customHeight="false" outlineLevel="0" collapsed="false">
      <c r="C331" s="131"/>
    </row>
    <row r="332" customFormat="false" ht="12.75" hidden="false" customHeight="false" outlineLevel="0" collapsed="false">
      <c r="C332" s="131"/>
    </row>
    <row r="333" customFormat="false" ht="12.75" hidden="false" customHeight="false" outlineLevel="0" collapsed="false">
      <c r="C333" s="131"/>
    </row>
    <row r="334" customFormat="false" ht="12.75" hidden="false" customHeight="false" outlineLevel="0" collapsed="false">
      <c r="C334" s="131"/>
    </row>
    <row r="335" customFormat="false" ht="12.75" hidden="false" customHeight="false" outlineLevel="0" collapsed="false">
      <c r="C335" s="131"/>
    </row>
    <row r="336" customFormat="false" ht="12.75" hidden="false" customHeight="false" outlineLevel="0" collapsed="false">
      <c r="C336" s="131"/>
    </row>
    <row r="337" customFormat="false" ht="12.75" hidden="false" customHeight="false" outlineLevel="0" collapsed="false">
      <c r="C337" s="131"/>
    </row>
    <row r="338" customFormat="false" ht="12.75" hidden="false" customHeight="false" outlineLevel="0" collapsed="false">
      <c r="C338" s="131"/>
    </row>
    <row r="339" customFormat="false" ht="12.75" hidden="false" customHeight="false" outlineLevel="0" collapsed="false">
      <c r="C339" s="131"/>
    </row>
    <row r="340" customFormat="false" ht="12.75" hidden="false" customHeight="false" outlineLevel="0" collapsed="false">
      <c r="C340" s="131"/>
    </row>
    <row r="341" customFormat="false" ht="12.75" hidden="false" customHeight="false" outlineLevel="0" collapsed="false">
      <c r="C341" s="131"/>
    </row>
    <row r="342" customFormat="false" ht="12.75" hidden="false" customHeight="false" outlineLevel="0" collapsed="false">
      <c r="C342" s="131"/>
    </row>
    <row r="343" customFormat="false" ht="12.75" hidden="false" customHeight="false" outlineLevel="0" collapsed="false">
      <c r="C343" s="131"/>
    </row>
    <row r="344" customFormat="false" ht="12.75" hidden="false" customHeight="false" outlineLevel="0" collapsed="false">
      <c r="C344" s="131"/>
    </row>
    <row r="345" customFormat="false" ht="12.75" hidden="false" customHeight="false" outlineLevel="0" collapsed="false">
      <c r="C345" s="131"/>
    </row>
    <row r="346" customFormat="false" ht="12.75" hidden="false" customHeight="false" outlineLevel="0" collapsed="false">
      <c r="C346" s="131"/>
    </row>
    <row r="347" customFormat="false" ht="12.75" hidden="false" customHeight="false" outlineLevel="0" collapsed="false">
      <c r="C347" s="131"/>
    </row>
    <row r="348" customFormat="false" ht="12.75" hidden="false" customHeight="false" outlineLevel="0" collapsed="false">
      <c r="C348" s="131"/>
    </row>
    <row r="349" customFormat="false" ht="12.75" hidden="false" customHeight="false" outlineLevel="0" collapsed="false">
      <c r="C349" s="131"/>
    </row>
    <row r="350" customFormat="false" ht="12.75" hidden="false" customHeight="false" outlineLevel="0" collapsed="false">
      <c r="C350" s="131"/>
    </row>
    <row r="351" customFormat="false" ht="12.75" hidden="false" customHeight="false" outlineLevel="0" collapsed="false">
      <c r="C351" s="131"/>
    </row>
    <row r="352" customFormat="false" ht="12.75" hidden="false" customHeight="false" outlineLevel="0" collapsed="false">
      <c r="C352" s="131"/>
    </row>
  </sheetData>
  <mergeCells count="1">
    <mergeCell ref="H3:N3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GT958"/>
  <sheetViews>
    <sheetView showFormulas="false" showGridLines="fals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D21" activeCellId="0" sqref="D2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4" width="31.14"/>
    <col collapsed="false" customWidth="true" hidden="false" outlineLevel="0" max="2" min="2" style="5" width="13.28"/>
    <col collapsed="false" customWidth="true" hidden="false" outlineLevel="0" max="4" min="3" style="5" width="19.7"/>
    <col collapsed="false" customWidth="true" hidden="false" outlineLevel="0" max="5" min="5" style="5" width="18.56"/>
    <col collapsed="false" customWidth="true" hidden="false" outlineLevel="0" max="6" min="6" style="5" width="19.7"/>
    <col collapsed="false" customWidth="true" hidden="false" outlineLevel="0" max="7" min="7" style="5" width="17.14"/>
    <col collapsed="false" customWidth="true" hidden="false" outlineLevel="0" max="16" min="8" style="5" width="17.85"/>
    <col collapsed="false" customWidth="true" hidden="false" outlineLevel="0" max="18" min="17" style="5" width="18.85"/>
    <col collapsed="false" customWidth="true" hidden="false" outlineLevel="0" max="20" min="19" style="5" width="17.14"/>
    <col collapsed="false" customWidth="true" hidden="false" outlineLevel="0" max="21" min="21" style="5" width="19.28"/>
    <col collapsed="false" customWidth="true" hidden="false" outlineLevel="0" max="23" min="22" style="5" width="17.85"/>
    <col collapsed="false" customWidth="true" hidden="false" outlineLevel="0" max="24" min="24" style="5" width="13.41"/>
    <col collapsed="false" customWidth="true" hidden="false" outlineLevel="0" max="26" min="25" style="5" width="19.56"/>
    <col collapsed="false" customWidth="true" hidden="false" outlineLevel="0" max="28" min="27" style="5" width="16.28"/>
    <col collapsed="false" customWidth="true" hidden="false" outlineLevel="0" max="30" min="29" style="5" width="16.42"/>
    <col collapsed="false" customWidth="true" hidden="false" outlineLevel="0" max="32" min="31" style="5" width="17.85"/>
    <col collapsed="false" customWidth="true" hidden="false" outlineLevel="0" max="34" min="33" style="5" width="16.7"/>
    <col collapsed="false" customWidth="true" hidden="false" outlineLevel="0" max="36" min="35" style="5" width="17.14"/>
    <col collapsed="false" customWidth="true" hidden="false" outlineLevel="0" max="37" min="37" style="5" width="12.85"/>
    <col collapsed="false" customWidth="true" hidden="false" outlineLevel="0" max="38" min="38" style="5" width="13.14"/>
    <col collapsed="false" customWidth="true" hidden="false" outlineLevel="0" max="39" min="39" style="5" width="15.85"/>
    <col collapsed="false" customWidth="true" hidden="false" outlineLevel="0" max="40" min="40" style="5" width="15.7"/>
    <col collapsed="false" customWidth="true" hidden="false" outlineLevel="0" max="41" min="41" style="5" width="17.7"/>
    <col collapsed="false" customWidth="true" hidden="false" outlineLevel="0" max="43" min="42" style="5" width="18.56"/>
    <col collapsed="false" customWidth="true" hidden="false" outlineLevel="0" max="44" min="44" style="5" width="18.85"/>
    <col collapsed="false" customWidth="true" hidden="false" outlineLevel="0" max="46" min="45" style="5" width="20.13"/>
    <col collapsed="false" customWidth="true" hidden="false" outlineLevel="0" max="47" min="47" style="5" width="15.41"/>
    <col collapsed="false" customWidth="true" hidden="false" outlineLevel="0" max="48" min="48" style="5" width="12.85"/>
    <col collapsed="false" customWidth="true" hidden="false" outlineLevel="0" max="50" min="49" style="5" width="13.56"/>
    <col collapsed="false" customWidth="true" hidden="false" outlineLevel="0" max="51" min="51" style="5" width="17.42"/>
    <col collapsed="false" customWidth="true" hidden="false" outlineLevel="0" max="52" min="52" style="5" width="14.99"/>
    <col collapsed="false" customWidth="true" hidden="false" outlineLevel="0" max="53" min="53" style="5" width="15.41"/>
    <col collapsed="false" customWidth="true" hidden="false" outlineLevel="0" max="54" min="54" style="5" width="11.7"/>
    <col collapsed="false" customWidth="true" hidden="false" outlineLevel="0" max="55" min="55" style="5" width="14.28"/>
    <col collapsed="false" customWidth="true" hidden="false" outlineLevel="0" max="58" min="56" style="5" width="8.28"/>
    <col collapsed="false" customWidth="true" hidden="false" outlineLevel="0" max="59" min="59" style="5" width="20.13"/>
    <col collapsed="false" customWidth="true" hidden="false" outlineLevel="0" max="64" min="60" style="5" width="8.28"/>
  </cols>
  <sheetData>
    <row r="2" customFormat="false" ht="12.75" hidden="false" customHeight="false" outlineLevel="0" collapsed="false">
      <c r="A2" s="4" t="s">
        <v>196</v>
      </c>
      <c r="B2" s="4" t="n">
        <v>17</v>
      </c>
    </row>
    <row r="3" customFormat="false" ht="13.5" hidden="false" customHeight="false" outlineLevel="0" collapsed="false">
      <c r="B3" s="4"/>
    </row>
    <row r="4" customFormat="false" ht="13.5" hidden="false" customHeight="false" outlineLevel="0" collapsed="false">
      <c r="A4" s="4" t="s">
        <v>197</v>
      </c>
      <c r="B4" s="366" t="n">
        <v>37189</v>
      </c>
    </row>
    <row r="5" customFormat="false" ht="12.75" hidden="false" customHeight="false" outlineLevel="0" collapsed="false">
      <c r="A5" s="4" t="s">
        <v>198</v>
      </c>
      <c r="B5" s="367" t="n">
        <f aca="false">EOMONTH(CurveDate,-1)</f>
        <v>37164</v>
      </c>
    </row>
    <row r="7" customFormat="false" ht="12.75" hidden="false" customHeight="false" outlineLevel="0" collapsed="false">
      <c r="A7" s="4" t="s">
        <v>199</v>
      </c>
      <c r="B7" s="3" t="s">
        <v>200</v>
      </c>
      <c r="C7" s="368" t="s">
        <v>52</v>
      </c>
      <c r="D7" s="368" t="s">
        <v>201</v>
      </c>
      <c r="E7" s="368" t="s">
        <v>201</v>
      </c>
      <c r="F7" s="368" t="s">
        <v>202</v>
      </c>
      <c r="G7" s="368" t="s">
        <v>202</v>
      </c>
      <c r="H7" s="368" t="s">
        <v>203</v>
      </c>
      <c r="I7" s="368" t="s">
        <v>203</v>
      </c>
      <c r="J7" s="368" t="s">
        <v>204</v>
      </c>
      <c r="K7" s="368" t="s">
        <v>204</v>
      </c>
      <c r="L7" s="368" t="s">
        <v>205</v>
      </c>
      <c r="M7" s="368" t="s">
        <v>205</v>
      </c>
      <c r="N7" s="368" t="s">
        <v>206</v>
      </c>
      <c r="O7" s="368" t="s">
        <v>206</v>
      </c>
      <c r="P7" s="368" t="s">
        <v>52</v>
      </c>
      <c r="Q7" s="368" t="s">
        <v>207</v>
      </c>
      <c r="R7" s="368" t="s">
        <v>207</v>
      </c>
      <c r="S7" s="368"/>
      <c r="T7" s="368"/>
      <c r="U7" s="368"/>
      <c r="V7" s="368"/>
      <c r="W7" s="368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</row>
    <row r="8" customFormat="false" ht="12.75" hidden="false" customHeight="false" outlineLevel="0" collapsed="false">
      <c r="A8" s="4" t="s">
        <v>208</v>
      </c>
      <c r="B8" s="3" t="s">
        <v>209</v>
      </c>
      <c r="C8" s="3" t="s">
        <v>210</v>
      </c>
      <c r="D8" s="3" t="s">
        <v>210</v>
      </c>
      <c r="E8" s="3" t="s">
        <v>210</v>
      </c>
      <c r="F8" s="3" t="s">
        <v>210</v>
      </c>
      <c r="G8" s="3" t="s">
        <v>210</v>
      </c>
      <c r="H8" s="3" t="s">
        <v>210</v>
      </c>
      <c r="I8" s="3" t="s">
        <v>210</v>
      </c>
      <c r="J8" s="3" t="s">
        <v>210</v>
      </c>
      <c r="K8" s="3" t="s">
        <v>210</v>
      </c>
      <c r="L8" s="3" t="s">
        <v>210</v>
      </c>
      <c r="M8" s="3" t="s">
        <v>210</v>
      </c>
      <c r="N8" s="3" t="s">
        <v>210</v>
      </c>
      <c r="O8" s="3" t="s">
        <v>210</v>
      </c>
      <c r="P8" s="3" t="s">
        <v>211</v>
      </c>
      <c r="Q8" s="3" t="s">
        <v>210</v>
      </c>
      <c r="R8" s="3" t="s">
        <v>210</v>
      </c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</row>
    <row r="9" customFormat="false" ht="12.75" hidden="false" customHeight="false" outlineLevel="0" collapsed="false">
      <c r="A9" s="4" t="s">
        <v>212</v>
      </c>
      <c r="B9" s="3" t="s">
        <v>213</v>
      </c>
      <c r="C9" s="3" t="s">
        <v>214</v>
      </c>
      <c r="D9" s="3" t="s">
        <v>215</v>
      </c>
      <c r="E9" s="3" t="s">
        <v>216</v>
      </c>
      <c r="F9" s="3" t="s">
        <v>215</v>
      </c>
      <c r="G9" s="3" t="s">
        <v>216</v>
      </c>
      <c r="H9" s="3" t="s">
        <v>215</v>
      </c>
      <c r="I9" s="3" t="s">
        <v>216</v>
      </c>
      <c r="J9" s="3" t="s">
        <v>215</v>
      </c>
      <c r="K9" s="3" t="s">
        <v>216</v>
      </c>
      <c r="L9" s="3" t="s">
        <v>215</v>
      </c>
      <c r="M9" s="3" t="s">
        <v>216</v>
      </c>
      <c r="N9" s="3" t="s">
        <v>215</v>
      </c>
      <c r="O9" s="3" t="s">
        <v>216</v>
      </c>
      <c r="P9" s="3" t="s">
        <v>214</v>
      </c>
      <c r="Q9" s="3" t="s">
        <v>215</v>
      </c>
      <c r="R9" s="3" t="s">
        <v>216</v>
      </c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</row>
    <row r="10" customFormat="false" ht="12.75" hidden="false" customHeight="false" outlineLevel="0" collapsed="false">
      <c r="A10" s="369" t="n">
        <f aca="false">+FirstMonth</f>
        <v>37164</v>
      </c>
      <c r="B10" s="370"/>
      <c r="C10" s="370"/>
      <c r="D10" s="370"/>
      <c r="E10" s="370"/>
      <c r="F10" s="370"/>
      <c r="G10" s="370"/>
      <c r="H10" s="370"/>
      <c r="I10" s="370"/>
      <c r="J10" s="370"/>
      <c r="K10" s="370"/>
      <c r="L10" s="370"/>
      <c r="M10" s="370"/>
      <c r="N10" s="370"/>
      <c r="O10" s="370"/>
      <c r="P10" s="370"/>
      <c r="Q10" s="370"/>
      <c r="R10" s="370"/>
      <c r="S10" s="370"/>
      <c r="T10" s="370"/>
      <c r="U10" s="370"/>
      <c r="V10" s="370"/>
      <c r="W10" s="370"/>
      <c r="X10" s="370"/>
      <c r="Y10" s="370"/>
      <c r="Z10" s="370"/>
      <c r="AA10" s="370"/>
      <c r="AB10" s="370"/>
      <c r="AC10" s="370"/>
      <c r="AD10" s="370"/>
      <c r="AE10" s="370"/>
      <c r="AF10" s="370"/>
      <c r="AG10" s="370"/>
      <c r="AH10" s="370"/>
      <c r="AI10" s="370"/>
      <c r="AJ10" s="370"/>
      <c r="AK10" s="370"/>
      <c r="AL10" s="370"/>
      <c r="AM10" s="370"/>
      <c r="AN10" s="370"/>
      <c r="AO10" s="370"/>
      <c r="AP10" s="370"/>
      <c r="AQ10" s="370"/>
      <c r="AR10" s="370"/>
      <c r="AS10" s="370"/>
      <c r="AT10" s="370"/>
      <c r="AU10" s="370"/>
      <c r="AV10" s="370"/>
      <c r="AW10" s="370"/>
      <c r="AX10" s="370"/>
      <c r="AY10" s="370"/>
      <c r="AZ10" s="370"/>
      <c r="BA10" s="370"/>
      <c r="BB10" s="370"/>
      <c r="BC10" s="370"/>
    </row>
    <row r="11" customFormat="false" ht="12.75" hidden="false" customHeight="false" outlineLevel="0" collapsed="false">
      <c r="A11" s="367" t="n">
        <f aca="false">EOMONTH(A10,0)+1</f>
        <v>37165</v>
      </c>
      <c r="B11" s="370" t="n">
        <v>1</v>
      </c>
      <c r="C11" s="370" t="n">
        <v>1.83</v>
      </c>
      <c r="D11" s="370" t="n">
        <v>0.32</v>
      </c>
      <c r="E11" s="370" t="n">
        <v>-0.085</v>
      </c>
      <c r="F11" s="370" t="n">
        <v>-0.11</v>
      </c>
      <c r="G11" s="370" t="n">
        <v>-0.025</v>
      </c>
      <c r="H11" s="370" t="n">
        <v>0.33</v>
      </c>
      <c r="I11" s="370" t="n">
        <v>0.01</v>
      </c>
      <c r="J11" s="370" t="n">
        <v>0.22</v>
      </c>
      <c r="K11" s="370" t="n">
        <v>0.0125</v>
      </c>
      <c r="L11" s="370" t="n">
        <v>0.3625</v>
      </c>
      <c r="M11" s="370" t="n">
        <v>0.05</v>
      </c>
      <c r="N11" s="370" t="n">
        <v>0.25</v>
      </c>
      <c r="O11" s="370" t="n">
        <v>0</v>
      </c>
      <c r="P11" s="370" t="n">
        <v>0.85</v>
      </c>
      <c r="Q11" s="370" t="n">
        <v>0.029</v>
      </c>
      <c r="R11" s="370" t="n">
        <v>-0.01</v>
      </c>
      <c r="S11" s="370"/>
      <c r="T11" s="370"/>
      <c r="U11" s="370"/>
      <c r="V11" s="370"/>
      <c r="W11" s="370"/>
      <c r="X11" s="370"/>
      <c r="Y11" s="370"/>
      <c r="Z11" s="370"/>
      <c r="AA11" s="370"/>
      <c r="AB11" s="370"/>
      <c r="AC11" s="370"/>
      <c r="AD11" s="370"/>
      <c r="AE11" s="370"/>
      <c r="AF11" s="370"/>
      <c r="AG11" s="370"/>
      <c r="AH11" s="370"/>
      <c r="AI11" s="370"/>
      <c r="AJ11" s="370"/>
      <c r="AK11" s="370"/>
      <c r="AL11" s="370"/>
      <c r="AM11" s="370"/>
      <c r="AN11" s="370"/>
      <c r="AO11" s="370"/>
      <c r="AP11" s="370"/>
      <c r="AQ11" s="370"/>
      <c r="AR11" s="370"/>
      <c r="AS11" s="370"/>
      <c r="AT11" s="370"/>
      <c r="AU11" s="370"/>
      <c r="AV11" s="370"/>
      <c r="AW11" s="370"/>
      <c r="AX11" s="370"/>
      <c r="AY11" s="370"/>
      <c r="AZ11" s="370"/>
      <c r="BA11" s="370"/>
      <c r="BB11" s="370"/>
    </row>
    <row r="12" customFormat="false" ht="12.75" hidden="false" customHeight="false" outlineLevel="0" collapsed="false">
      <c r="A12" s="367" t="n">
        <f aca="false">EOMONTH(A11,0)+1</f>
        <v>37196</v>
      </c>
      <c r="B12" s="370" t="n">
        <v>0.0260440063895979</v>
      </c>
      <c r="C12" s="370" t="n">
        <v>2.938</v>
      </c>
      <c r="D12" s="370" t="n">
        <v>0.51</v>
      </c>
      <c r="E12" s="370" t="n">
        <v>-0.19</v>
      </c>
      <c r="F12" s="370" t="n">
        <v>-0.065</v>
      </c>
      <c r="G12" s="370" t="n">
        <v>0</v>
      </c>
      <c r="H12" s="370" t="n">
        <v>0.51</v>
      </c>
      <c r="I12" s="370" t="n">
        <v>0.045</v>
      </c>
      <c r="J12" s="370" t="n">
        <v>0.22</v>
      </c>
      <c r="K12" s="370" t="n">
        <v>0.0125</v>
      </c>
      <c r="L12" s="370" t="n">
        <v>0.49</v>
      </c>
      <c r="M12" s="370" t="n">
        <v>0.17</v>
      </c>
      <c r="N12" s="370" t="n">
        <v>0.22</v>
      </c>
      <c r="O12" s="370" t="n">
        <v>0</v>
      </c>
      <c r="P12" s="370" t="n">
        <v>1.15</v>
      </c>
      <c r="Q12" s="370" t="n">
        <v>0.015</v>
      </c>
      <c r="R12" s="370" t="n">
        <v>-0.01</v>
      </c>
      <c r="S12" s="370"/>
      <c r="T12" s="370"/>
      <c r="U12" s="370"/>
      <c r="V12" s="370"/>
      <c r="W12" s="370"/>
      <c r="X12" s="370"/>
      <c r="Y12" s="370"/>
      <c r="Z12" s="370"/>
      <c r="AA12" s="370"/>
      <c r="AB12" s="370"/>
      <c r="AC12" s="370"/>
      <c r="AD12" s="370"/>
      <c r="AE12" s="370"/>
      <c r="AF12" s="370"/>
      <c r="AG12" s="370"/>
      <c r="AH12" s="370"/>
      <c r="AI12" s="370"/>
      <c r="AJ12" s="370"/>
      <c r="AK12" s="370"/>
      <c r="AL12" s="370"/>
      <c r="AM12" s="370"/>
      <c r="AN12" s="370"/>
      <c r="AO12" s="370"/>
      <c r="AP12" s="370"/>
      <c r="AQ12" s="370"/>
      <c r="AR12" s="370"/>
      <c r="AS12" s="370"/>
      <c r="AT12" s="370"/>
      <c r="AU12" s="370"/>
      <c r="AV12" s="370"/>
      <c r="AW12" s="370"/>
      <c r="AX12" s="370"/>
      <c r="AY12" s="370"/>
      <c r="AZ12" s="370"/>
      <c r="BA12" s="370"/>
      <c r="BB12" s="370"/>
    </row>
    <row r="13" customFormat="false" ht="12.75" hidden="false" customHeight="false" outlineLevel="0" collapsed="false">
      <c r="A13" s="367" t="n">
        <f aca="false">EOMONTH(A12,0)+1</f>
        <v>37226</v>
      </c>
      <c r="B13" s="370" t="n">
        <v>0.0243930205272003</v>
      </c>
      <c r="C13" s="370" t="n">
        <v>3.103</v>
      </c>
      <c r="D13" s="370" t="n">
        <v>1.22</v>
      </c>
      <c r="E13" s="370" t="n">
        <v>-0.28</v>
      </c>
      <c r="F13" s="370" t="n">
        <v>-0.07</v>
      </c>
      <c r="G13" s="370" t="n">
        <v>-0.0125</v>
      </c>
      <c r="H13" s="370" t="n">
        <v>1.22</v>
      </c>
      <c r="I13" s="370" t="n">
        <v>0.255</v>
      </c>
      <c r="J13" s="370" t="n">
        <v>0.2525</v>
      </c>
      <c r="K13" s="370" t="n">
        <v>0.0125</v>
      </c>
      <c r="L13" s="370" t="n">
        <v>0.79</v>
      </c>
      <c r="M13" s="370" t="n">
        <v>0.32</v>
      </c>
      <c r="N13" s="370" t="n">
        <v>0.2</v>
      </c>
      <c r="O13" s="370" t="n">
        <v>0</v>
      </c>
      <c r="P13" s="370" t="n">
        <v>0.795</v>
      </c>
      <c r="Q13" s="370" t="n">
        <v>0.0075</v>
      </c>
      <c r="R13" s="370" t="n">
        <v>-0.005</v>
      </c>
      <c r="S13" s="370"/>
      <c r="T13" s="370"/>
      <c r="U13" s="370"/>
      <c r="V13" s="370"/>
      <c r="W13" s="370"/>
      <c r="X13" s="370"/>
      <c r="Y13" s="370"/>
      <c r="Z13" s="370"/>
      <c r="AA13" s="370"/>
      <c r="AB13" s="370"/>
      <c r="AC13" s="370"/>
      <c r="AD13" s="370"/>
      <c r="AE13" s="370"/>
      <c r="AF13" s="370"/>
      <c r="AG13" s="370"/>
      <c r="AH13" s="370"/>
      <c r="AI13" s="370"/>
      <c r="AJ13" s="370"/>
      <c r="AK13" s="370"/>
      <c r="AL13" s="370"/>
      <c r="AM13" s="370"/>
      <c r="AN13" s="370"/>
      <c r="AO13" s="370"/>
      <c r="AP13" s="370"/>
      <c r="AQ13" s="370"/>
      <c r="AR13" s="370"/>
      <c r="AS13" s="370"/>
      <c r="AT13" s="370"/>
      <c r="AU13" s="370"/>
      <c r="AV13" s="370"/>
      <c r="AW13" s="370"/>
      <c r="AX13" s="370"/>
      <c r="AY13" s="370"/>
      <c r="AZ13" s="370"/>
      <c r="BA13" s="370"/>
      <c r="BB13" s="370"/>
    </row>
    <row r="14" customFormat="false" ht="12.75" hidden="false" customHeight="false" outlineLevel="0" collapsed="false">
      <c r="A14" s="367" t="n">
        <f aca="false">EOMONTH(A13,0)+1</f>
        <v>37257</v>
      </c>
      <c r="B14" s="370" t="n">
        <v>0.0237649798974653</v>
      </c>
      <c r="C14" s="370" t="n">
        <v>3.25</v>
      </c>
      <c r="D14" s="370" t="n">
        <v>2.425</v>
      </c>
      <c r="E14" s="370" t="n">
        <v>-0.35</v>
      </c>
      <c r="F14" s="370" t="n">
        <v>-0.07</v>
      </c>
      <c r="G14" s="370" t="n">
        <v>0.01</v>
      </c>
      <c r="H14" s="370" t="n">
        <v>2.425</v>
      </c>
      <c r="I14" s="370" t="n">
        <v>0.6</v>
      </c>
      <c r="J14" s="370" t="n">
        <v>0.28</v>
      </c>
      <c r="K14" s="370" t="n">
        <v>0.0125</v>
      </c>
      <c r="L14" s="370" t="n">
        <v>1.16</v>
      </c>
      <c r="M14" s="370" t="n">
        <v>0.35</v>
      </c>
      <c r="N14" s="370" t="n">
        <v>0.075</v>
      </c>
      <c r="O14" s="370" t="n">
        <v>0</v>
      </c>
      <c r="P14" s="370" t="n">
        <v>0.785</v>
      </c>
      <c r="Q14" s="370" t="n">
        <v>0.0075</v>
      </c>
      <c r="R14" s="370" t="n">
        <v>-0.005</v>
      </c>
      <c r="S14" s="370"/>
      <c r="T14" s="370"/>
      <c r="U14" s="370"/>
      <c r="V14" s="370"/>
      <c r="W14" s="370"/>
      <c r="X14" s="370"/>
      <c r="Y14" s="370"/>
      <c r="Z14" s="370"/>
      <c r="AA14" s="370"/>
      <c r="AB14" s="370"/>
      <c r="AC14" s="370"/>
      <c r="AD14" s="370"/>
      <c r="AE14" s="370"/>
      <c r="AF14" s="370"/>
      <c r="AG14" s="370"/>
      <c r="AH14" s="370"/>
      <c r="AI14" s="370"/>
      <c r="AJ14" s="370"/>
      <c r="AK14" s="370"/>
      <c r="AL14" s="370"/>
      <c r="AM14" s="370"/>
      <c r="AN14" s="370"/>
      <c r="AO14" s="370"/>
      <c r="AP14" s="370"/>
      <c r="AQ14" s="370"/>
      <c r="AR14" s="370"/>
      <c r="AS14" s="370"/>
      <c r="AT14" s="370"/>
      <c r="AU14" s="370"/>
      <c r="AV14" s="370"/>
      <c r="AW14" s="370"/>
      <c r="AX14" s="370"/>
      <c r="AY14" s="370"/>
      <c r="AZ14" s="370"/>
      <c r="BA14" s="370"/>
      <c r="BB14" s="370"/>
    </row>
    <row r="15" customFormat="false" ht="12.75" hidden="false" customHeight="false" outlineLevel="0" collapsed="false">
      <c r="A15" s="367" t="n">
        <f aca="false">EOMONTH(A14,0)+1</f>
        <v>37288</v>
      </c>
      <c r="B15" s="370" t="n">
        <v>0.0235525724311665</v>
      </c>
      <c r="C15" s="370" t="n">
        <v>3.248</v>
      </c>
      <c r="D15" s="370" t="n">
        <v>2.295</v>
      </c>
      <c r="E15" s="370" t="n">
        <v>-0.38</v>
      </c>
      <c r="F15" s="370" t="n">
        <v>-0.07</v>
      </c>
      <c r="G15" s="370" t="n">
        <v>0</v>
      </c>
      <c r="H15" s="370" t="n">
        <v>2.295</v>
      </c>
      <c r="I15" s="370" t="n">
        <v>0.6</v>
      </c>
      <c r="J15" s="370" t="n">
        <v>0.28</v>
      </c>
      <c r="K15" s="370" t="n">
        <v>0.0125</v>
      </c>
      <c r="L15" s="370" t="n">
        <v>1.16</v>
      </c>
      <c r="M15" s="370" t="n">
        <v>0.35</v>
      </c>
      <c r="N15" s="370" t="n">
        <v>0.1</v>
      </c>
      <c r="O15" s="370" t="n">
        <v>0</v>
      </c>
      <c r="P15" s="370" t="n">
        <v>0.725</v>
      </c>
      <c r="Q15" s="370" t="n">
        <v>0.0075</v>
      </c>
      <c r="R15" s="370" t="n">
        <v>-0.005</v>
      </c>
      <c r="S15" s="370"/>
      <c r="T15" s="370"/>
      <c r="U15" s="370"/>
      <c r="V15" s="370"/>
      <c r="W15" s="370"/>
      <c r="X15" s="370"/>
      <c r="Y15" s="370"/>
      <c r="Z15" s="370"/>
      <c r="AA15" s="370"/>
      <c r="AB15" s="370"/>
      <c r="AC15" s="370"/>
      <c r="AD15" s="370"/>
      <c r="AE15" s="370"/>
      <c r="AF15" s="370"/>
      <c r="AG15" s="370"/>
      <c r="AH15" s="370"/>
      <c r="AI15" s="370"/>
      <c r="AJ15" s="370"/>
      <c r="AK15" s="370"/>
      <c r="AL15" s="370"/>
      <c r="AM15" s="370"/>
      <c r="AN15" s="370"/>
      <c r="AO15" s="370"/>
      <c r="AP15" s="370"/>
      <c r="AQ15" s="370"/>
      <c r="AR15" s="370"/>
      <c r="AS15" s="370"/>
      <c r="AT15" s="370"/>
      <c r="AU15" s="370"/>
      <c r="AV15" s="370"/>
      <c r="AW15" s="370"/>
      <c r="AX15" s="370"/>
      <c r="AY15" s="370"/>
      <c r="AZ15" s="370"/>
      <c r="BA15" s="370"/>
      <c r="BB15" s="370"/>
    </row>
    <row r="16" customFormat="false" ht="12.75" hidden="false" customHeight="false" outlineLevel="0" collapsed="false">
      <c r="A16" s="367" t="n">
        <f aca="false">EOMONTH(A15,0)+1</f>
        <v>37316</v>
      </c>
      <c r="B16" s="370" t="n">
        <v>0.0230272616332954</v>
      </c>
      <c r="C16" s="370" t="n">
        <v>3.195</v>
      </c>
      <c r="D16" s="370" t="n">
        <v>0.81</v>
      </c>
      <c r="E16" s="370" t="n">
        <v>-0.22</v>
      </c>
      <c r="F16" s="370" t="n">
        <v>-0.07</v>
      </c>
      <c r="G16" s="370" t="n">
        <v>-0.06</v>
      </c>
      <c r="H16" s="370" t="n">
        <v>0.81</v>
      </c>
      <c r="I16" s="370" t="n">
        <v>0.2</v>
      </c>
      <c r="J16" s="370" t="n">
        <v>0.23</v>
      </c>
      <c r="K16" s="370" t="n">
        <v>0.0125</v>
      </c>
      <c r="L16" s="370" t="n">
        <v>0.53</v>
      </c>
      <c r="M16" s="370" t="n">
        <v>0.18</v>
      </c>
      <c r="N16" s="370" t="n">
        <v>0.25</v>
      </c>
      <c r="O16" s="370" t="n">
        <v>0</v>
      </c>
      <c r="P16" s="370" t="n">
        <v>0.65</v>
      </c>
      <c r="Q16" s="370" t="n">
        <v>0.0075</v>
      </c>
      <c r="R16" s="370" t="n">
        <v>-0.005</v>
      </c>
      <c r="S16" s="370"/>
      <c r="T16" s="370"/>
      <c r="U16" s="370"/>
      <c r="V16" s="370"/>
      <c r="W16" s="370"/>
      <c r="X16" s="370"/>
      <c r="Y16" s="370"/>
      <c r="Z16" s="370"/>
      <c r="AA16" s="370"/>
      <c r="AB16" s="370"/>
      <c r="AC16" s="370"/>
      <c r="AD16" s="370"/>
      <c r="AE16" s="370"/>
      <c r="AF16" s="370"/>
      <c r="AG16" s="370"/>
      <c r="AH16" s="370"/>
      <c r="AI16" s="370"/>
      <c r="AJ16" s="370"/>
      <c r="AK16" s="370"/>
      <c r="AL16" s="370"/>
      <c r="AM16" s="370"/>
      <c r="AN16" s="370"/>
      <c r="AO16" s="370"/>
      <c r="AP16" s="370"/>
      <c r="AQ16" s="370"/>
      <c r="AR16" s="370"/>
      <c r="AS16" s="370"/>
      <c r="AT16" s="370"/>
      <c r="AU16" s="370"/>
      <c r="AV16" s="370"/>
      <c r="AW16" s="370"/>
      <c r="AX16" s="370"/>
      <c r="AY16" s="370"/>
      <c r="AZ16" s="370"/>
      <c r="BA16" s="370"/>
      <c r="BB16" s="370"/>
    </row>
    <row r="17" customFormat="false" ht="12.75" hidden="false" customHeight="false" outlineLevel="0" collapsed="false">
      <c r="A17" s="367" t="n">
        <f aca="false">EOMONTH(A16,0)+1</f>
        <v>37347</v>
      </c>
      <c r="B17" s="370" t="n">
        <v>0.0226849174085424</v>
      </c>
      <c r="C17" s="370" t="n">
        <v>3.095</v>
      </c>
      <c r="D17" s="370" t="n">
        <v>0.43</v>
      </c>
      <c r="E17" s="370" t="n">
        <v>-0.085</v>
      </c>
      <c r="F17" s="370" t="n">
        <v>-0.0825</v>
      </c>
      <c r="G17" s="370" t="n">
        <v>-0.04</v>
      </c>
      <c r="H17" s="370" t="n">
        <v>0.43</v>
      </c>
      <c r="I17" s="370" t="n">
        <v>0.02</v>
      </c>
      <c r="J17" s="370" t="n">
        <v>0.16</v>
      </c>
      <c r="K17" s="370" t="n">
        <v>0.0175</v>
      </c>
      <c r="L17" s="370" t="n">
        <v>0.39</v>
      </c>
      <c r="M17" s="370" t="n">
        <v>0.05</v>
      </c>
      <c r="N17" s="370" t="n">
        <v>0.45</v>
      </c>
      <c r="O17" s="370" t="n">
        <v>0</v>
      </c>
      <c r="P17" s="370" t="n">
        <v>0.5225</v>
      </c>
      <c r="Q17" s="370" t="n">
        <v>0.0025</v>
      </c>
      <c r="R17" s="370" t="n">
        <v>-0.0025</v>
      </c>
      <c r="S17" s="370"/>
      <c r="T17" s="370"/>
      <c r="U17" s="370"/>
      <c r="V17" s="370"/>
      <c r="W17" s="370"/>
      <c r="X17" s="370"/>
      <c r="Y17" s="370"/>
      <c r="Z17" s="370"/>
      <c r="AA17" s="370"/>
      <c r="AB17" s="370"/>
      <c r="AC17" s="370"/>
      <c r="AD17" s="370"/>
      <c r="AE17" s="370"/>
      <c r="AF17" s="370"/>
      <c r="AG17" s="370"/>
      <c r="AH17" s="370"/>
      <c r="AI17" s="370"/>
      <c r="AJ17" s="370"/>
      <c r="AK17" s="370"/>
      <c r="AL17" s="370"/>
      <c r="AM17" s="370"/>
      <c r="AN17" s="370"/>
      <c r="AO17" s="370"/>
      <c r="AP17" s="370"/>
      <c r="AQ17" s="370"/>
      <c r="AR17" s="370"/>
      <c r="AS17" s="370"/>
      <c r="AT17" s="370"/>
      <c r="AU17" s="370"/>
      <c r="AV17" s="370"/>
      <c r="AW17" s="370"/>
      <c r="AX17" s="370"/>
      <c r="AY17" s="370"/>
      <c r="AZ17" s="370"/>
      <c r="BA17" s="370"/>
      <c r="BB17" s="370"/>
    </row>
    <row r="18" customFormat="false" ht="12.75" hidden="false" customHeight="false" outlineLevel="0" collapsed="false">
      <c r="A18" s="367" t="n">
        <f aca="false">EOMONTH(A17,0)+1</f>
        <v>37377</v>
      </c>
      <c r="B18" s="370" t="n">
        <v>0.0226737414033105</v>
      </c>
      <c r="C18" s="370" t="n">
        <v>3.125</v>
      </c>
      <c r="D18" s="370" t="n">
        <v>0.39</v>
      </c>
      <c r="E18" s="370" t="n">
        <v>-0.065</v>
      </c>
      <c r="F18" s="370" t="n">
        <v>-0.0825</v>
      </c>
      <c r="G18" s="370" t="n">
        <v>-0.04</v>
      </c>
      <c r="H18" s="370" t="n">
        <v>0.39</v>
      </c>
      <c r="I18" s="370" t="n">
        <v>0.02</v>
      </c>
      <c r="J18" s="370" t="n">
        <v>0.15</v>
      </c>
      <c r="K18" s="370" t="n">
        <v>0.01</v>
      </c>
      <c r="L18" s="370" t="n">
        <v>0.34</v>
      </c>
      <c r="M18" s="370" t="n">
        <v>0.05</v>
      </c>
      <c r="N18" s="370" t="n">
        <v>0.6</v>
      </c>
      <c r="O18" s="370" t="n">
        <v>0</v>
      </c>
      <c r="P18" s="370" t="n">
        <v>0.47</v>
      </c>
      <c r="Q18" s="370" t="n">
        <v>0.0025</v>
      </c>
      <c r="R18" s="370" t="n">
        <v>-0.0025</v>
      </c>
      <c r="S18" s="370"/>
      <c r="T18" s="370"/>
      <c r="U18" s="370"/>
      <c r="V18" s="370"/>
      <c r="W18" s="370"/>
      <c r="X18" s="370"/>
      <c r="Y18" s="370"/>
      <c r="Z18" s="370"/>
      <c r="AA18" s="370"/>
      <c r="AB18" s="370"/>
      <c r="AC18" s="370"/>
      <c r="AD18" s="370"/>
      <c r="AE18" s="370"/>
      <c r="AF18" s="370"/>
      <c r="AG18" s="370"/>
      <c r="AH18" s="370"/>
      <c r="AI18" s="370"/>
      <c r="AJ18" s="370"/>
      <c r="AK18" s="370"/>
      <c r="AL18" s="370"/>
      <c r="AM18" s="370"/>
      <c r="AN18" s="370"/>
      <c r="AO18" s="370"/>
      <c r="AP18" s="370"/>
      <c r="AQ18" s="370"/>
      <c r="AR18" s="370"/>
      <c r="AS18" s="370"/>
      <c r="AT18" s="370"/>
      <c r="AU18" s="370"/>
      <c r="AV18" s="370"/>
      <c r="AW18" s="370"/>
      <c r="AX18" s="370"/>
      <c r="AY18" s="370"/>
      <c r="AZ18" s="370"/>
      <c r="BA18" s="370"/>
      <c r="BB18" s="370"/>
    </row>
    <row r="19" customFormat="false" ht="12.75" hidden="false" customHeight="false" outlineLevel="0" collapsed="false">
      <c r="A19" s="367" t="n">
        <f aca="false">EOMONTH(A18,0)+1</f>
        <v>37408</v>
      </c>
      <c r="B19" s="370" t="n">
        <v>0.0226621928646145</v>
      </c>
      <c r="C19" s="370" t="n">
        <v>3.165</v>
      </c>
      <c r="D19" s="370" t="n">
        <v>0.37</v>
      </c>
      <c r="E19" s="370" t="n">
        <v>-0.055</v>
      </c>
      <c r="F19" s="370" t="n">
        <v>-0.0825</v>
      </c>
      <c r="G19" s="370" t="n">
        <v>-0.04</v>
      </c>
      <c r="H19" s="370" t="n">
        <v>0.37</v>
      </c>
      <c r="I19" s="370" t="n">
        <v>0.035</v>
      </c>
      <c r="J19" s="370" t="n">
        <v>0.16</v>
      </c>
      <c r="K19" s="370" t="n">
        <v>0.0125</v>
      </c>
      <c r="L19" s="370" t="n">
        <v>0.365</v>
      </c>
      <c r="M19" s="370" t="n">
        <v>0.06</v>
      </c>
      <c r="N19" s="370" t="n">
        <v>0.7</v>
      </c>
      <c r="O19" s="370" t="n">
        <v>0</v>
      </c>
      <c r="P19" s="370" t="n">
        <v>0.4575</v>
      </c>
      <c r="Q19" s="370" t="n">
        <v>0.0025</v>
      </c>
      <c r="R19" s="370" t="n">
        <v>-0.0025</v>
      </c>
      <c r="S19" s="370"/>
      <c r="T19" s="370"/>
      <c r="U19" s="370"/>
      <c r="V19" s="370"/>
      <c r="W19" s="370"/>
      <c r="X19" s="370"/>
      <c r="Y19" s="370"/>
      <c r="Z19" s="370"/>
      <c r="AA19" s="370"/>
      <c r="AB19" s="370"/>
      <c r="AC19" s="370"/>
      <c r="AD19" s="370"/>
      <c r="AE19" s="370"/>
      <c r="AF19" s="370"/>
      <c r="AG19" s="370"/>
      <c r="AH19" s="370"/>
      <c r="AI19" s="370"/>
      <c r="AJ19" s="370"/>
      <c r="AK19" s="370"/>
      <c r="AL19" s="370"/>
      <c r="AM19" s="370"/>
      <c r="AN19" s="370"/>
      <c r="AO19" s="370"/>
      <c r="AP19" s="370"/>
      <c r="AQ19" s="370"/>
      <c r="AR19" s="370"/>
      <c r="AS19" s="370"/>
      <c r="AT19" s="370"/>
      <c r="AU19" s="370"/>
      <c r="AV19" s="370"/>
      <c r="AW19" s="370"/>
      <c r="AX19" s="370"/>
      <c r="AY19" s="370"/>
      <c r="AZ19" s="370"/>
      <c r="BA19" s="370"/>
      <c r="BB19" s="370"/>
    </row>
    <row r="20" customFormat="false" ht="12.75" hidden="false" customHeight="false" outlineLevel="0" collapsed="false">
      <c r="A20" s="367" t="n">
        <f aca="false">EOMONTH(A19,0)+1</f>
        <v>37438</v>
      </c>
      <c r="B20" s="370" t="n">
        <v>0.0227587145342478</v>
      </c>
      <c r="C20" s="370" t="n">
        <v>3.2</v>
      </c>
      <c r="D20" s="370" t="n">
        <v>0.44</v>
      </c>
      <c r="E20" s="370" t="n">
        <v>-0.02</v>
      </c>
      <c r="F20" s="370" t="n">
        <v>-0.0825</v>
      </c>
      <c r="G20" s="370" t="n">
        <v>-0.04</v>
      </c>
      <c r="H20" s="370" t="n">
        <v>0.44</v>
      </c>
      <c r="I20" s="370" t="n">
        <v>0.035</v>
      </c>
      <c r="J20" s="370" t="n">
        <v>0.185</v>
      </c>
      <c r="K20" s="370" t="n">
        <v>0.0125</v>
      </c>
      <c r="L20" s="370" t="n">
        <v>0.36</v>
      </c>
      <c r="M20" s="370" t="n">
        <v>0.07</v>
      </c>
      <c r="N20" s="370" t="n">
        <v>0.9</v>
      </c>
      <c r="O20" s="370" t="n">
        <v>0</v>
      </c>
      <c r="P20" s="370" t="n">
        <v>0.4575</v>
      </c>
      <c r="Q20" s="370" t="n">
        <v>0.0025</v>
      </c>
      <c r="R20" s="370" t="n">
        <v>-0.0025</v>
      </c>
      <c r="S20" s="370"/>
      <c r="T20" s="370"/>
      <c r="U20" s="370"/>
      <c r="V20" s="370"/>
      <c r="W20" s="370"/>
      <c r="X20" s="370"/>
      <c r="Y20" s="370"/>
      <c r="Z20" s="370"/>
      <c r="AA20" s="370"/>
      <c r="AB20" s="370"/>
      <c r="AC20" s="370"/>
      <c r="AD20" s="370"/>
      <c r="AE20" s="370"/>
      <c r="AF20" s="370"/>
      <c r="AG20" s="370"/>
      <c r="AH20" s="370"/>
      <c r="AI20" s="370"/>
      <c r="AJ20" s="370"/>
      <c r="AK20" s="370"/>
      <c r="AL20" s="370"/>
      <c r="AM20" s="370"/>
      <c r="AN20" s="370"/>
      <c r="AO20" s="370"/>
      <c r="AP20" s="370"/>
      <c r="AQ20" s="370"/>
      <c r="AR20" s="370"/>
      <c r="AS20" s="370"/>
      <c r="AT20" s="370"/>
      <c r="AU20" s="370"/>
      <c r="AV20" s="370"/>
      <c r="AW20" s="370"/>
      <c r="AX20" s="370"/>
      <c r="AY20" s="370"/>
      <c r="AZ20" s="370"/>
      <c r="BA20" s="370"/>
      <c r="BB20" s="370"/>
    </row>
    <row r="21" customFormat="false" ht="12.75" hidden="false" customHeight="false" outlineLevel="0" collapsed="false">
      <c r="A21" s="367" t="n">
        <f aca="false">EOMONTH(A20,0)+1</f>
        <v>37469</v>
      </c>
      <c r="B21" s="370" t="n">
        <v>0.0230326290286551</v>
      </c>
      <c r="C21" s="370" t="n">
        <v>3.235</v>
      </c>
      <c r="D21" s="370" t="n">
        <v>0.44</v>
      </c>
      <c r="E21" s="370" t="n">
        <v>-0.02</v>
      </c>
      <c r="F21" s="370" t="n">
        <v>-0.0825</v>
      </c>
      <c r="G21" s="370" t="n">
        <v>-0.04</v>
      </c>
      <c r="H21" s="370" t="n">
        <v>0.44</v>
      </c>
      <c r="I21" s="370" t="n">
        <v>0.01</v>
      </c>
      <c r="J21" s="370" t="n">
        <v>0.185</v>
      </c>
      <c r="K21" s="370" t="n">
        <v>0.0125</v>
      </c>
      <c r="L21" s="370" t="n">
        <v>0.36</v>
      </c>
      <c r="M21" s="370" t="n">
        <v>0.07</v>
      </c>
      <c r="N21" s="370" t="n">
        <v>0.9</v>
      </c>
      <c r="O21" s="370" t="n">
        <v>0</v>
      </c>
      <c r="P21" s="370" t="n">
        <v>0.4575</v>
      </c>
      <c r="Q21" s="370" t="n">
        <v>0.0025</v>
      </c>
      <c r="R21" s="370" t="n">
        <v>-0.0025</v>
      </c>
      <c r="S21" s="370"/>
      <c r="T21" s="370"/>
      <c r="U21" s="370"/>
      <c r="V21" s="370"/>
      <c r="W21" s="370"/>
      <c r="X21" s="370"/>
      <c r="Y21" s="370"/>
      <c r="Z21" s="370"/>
      <c r="AA21" s="370"/>
      <c r="AB21" s="370"/>
      <c r="AC21" s="370"/>
      <c r="AD21" s="370"/>
      <c r="AE21" s="370"/>
      <c r="AF21" s="370"/>
      <c r="AG21" s="370"/>
      <c r="AH21" s="370"/>
      <c r="AI21" s="370"/>
      <c r="AJ21" s="370"/>
      <c r="AK21" s="370"/>
      <c r="AL21" s="370"/>
      <c r="AM21" s="370"/>
      <c r="AN21" s="370"/>
      <c r="AO21" s="370"/>
      <c r="AP21" s="370"/>
      <c r="AQ21" s="370"/>
      <c r="AR21" s="370"/>
      <c r="AS21" s="370"/>
      <c r="AT21" s="370"/>
      <c r="AU21" s="370"/>
      <c r="AV21" s="370"/>
      <c r="AW21" s="370"/>
      <c r="AX21" s="370"/>
      <c r="AY21" s="370"/>
      <c r="AZ21" s="370"/>
      <c r="BA21" s="370"/>
      <c r="BB21" s="370"/>
    </row>
    <row r="22" customFormat="false" ht="12.75" hidden="false" customHeight="false" outlineLevel="0" collapsed="false">
      <c r="A22" s="367" t="n">
        <f aca="false">EOMONTH(A21,0)+1</f>
        <v>37500</v>
      </c>
      <c r="B22" s="370" t="n">
        <v>0.0233065435484479</v>
      </c>
      <c r="C22" s="370" t="n">
        <v>3.235</v>
      </c>
      <c r="D22" s="370" t="n">
        <v>0.39</v>
      </c>
      <c r="E22" s="370" t="n">
        <v>-0.04</v>
      </c>
      <c r="F22" s="370" t="n">
        <v>-0.0825</v>
      </c>
      <c r="G22" s="370" t="n">
        <v>-0.07</v>
      </c>
      <c r="H22" s="370" t="n">
        <v>0.39</v>
      </c>
      <c r="I22" s="370" t="n">
        <v>0.01</v>
      </c>
      <c r="J22" s="370" t="n">
        <v>0.16</v>
      </c>
      <c r="K22" s="370" t="n">
        <v>0.0125</v>
      </c>
      <c r="L22" s="370" t="n">
        <v>0.35</v>
      </c>
      <c r="M22" s="370" t="n">
        <v>0.05</v>
      </c>
      <c r="N22" s="370" t="n">
        <v>0.6</v>
      </c>
      <c r="O22" s="370" t="n">
        <v>0</v>
      </c>
      <c r="P22" s="370" t="n">
        <v>0.4575</v>
      </c>
      <c r="Q22" s="370" t="n">
        <v>0.0025</v>
      </c>
      <c r="R22" s="370" t="n">
        <v>-0.0025</v>
      </c>
      <c r="S22" s="370"/>
      <c r="T22" s="370"/>
      <c r="U22" s="370"/>
      <c r="V22" s="370"/>
      <c r="W22" s="370"/>
      <c r="X22" s="370"/>
      <c r="Y22" s="370"/>
      <c r="Z22" s="370"/>
      <c r="AA22" s="370"/>
      <c r="AB22" s="370"/>
      <c r="AC22" s="370"/>
      <c r="AD22" s="370"/>
      <c r="AE22" s="370"/>
      <c r="AF22" s="370"/>
      <c r="AG22" s="370"/>
      <c r="AH22" s="370"/>
      <c r="AI22" s="370"/>
      <c r="AJ22" s="370"/>
      <c r="AK22" s="370"/>
      <c r="AL22" s="370"/>
      <c r="AM22" s="370"/>
      <c r="AN22" s="370"/>
      <c r="AO22" s="370"/>
      <c r="AP22" s="370"/>
      <c r="AQ22" s="370"/>
      <c r="AR22" s="370"/>
      <c r="AS22" s="370"/>
      <c r="AT22" s="370"/>
      <c r="AU22" s="370"/>
      <c r="AV22" s="370"/>
      <c r="AW22" s="370"/>
      <c r="AX22" s="370"/>
      <c r="AY22" s="370"/>
      <c r="AZ22" s="370"/>
      <c r="BA22" s="370"/>
      <c r="BB22" s="370"/>
    </row>
    <row r="23" customFormat="false" ht="12.75" hidden="false" customHeight="false" outlineLevel="0" collapsed="false">
      <c r="A23" s="367" t="n">
        <f aca="false">EOMONTH(A22,0)+1</f>
        <v>37530</v>
      </c>
      <c r="B23" s="370" t="n">
        <v>0.0236432483818145</v>
      </c>
      <c r="C23" s="370" t="n">
        <v>3.265</v>
      </c>
      <c r="D23" s="370" t="n">
        <v>0.41</v>
      </c>
      <c r="E23" s="370" t="n">
        <v>-0.085</v>
      </c>
      <c r="F23" s="370" t="n">
        <v>-0.0825</v>
      </c>
      <c r="G23" s="370" t="n">
        <v>-0.04</v>
      </c>
      <c r="H23" s="370" t="n">
        <v>0.41</v>
      </c>
      <c r="I23" s="370" t="n">
        <v>0.01</v>
      </c>
      <c r="J23" s="370" t="n">
        <v>0.16</v>
      </c>
      <c r="K23" s="370" t="n">
        <v>0.0125</v>
      </c>
      <c r="L23" s="370" t="n">
        <v>0.38</v>
      </c>
      <c r="M23" s="370" t="n">
        <v>0.05</v>
      </c>
      <c r="N23" s="370" t="n">
        <v>0.3</v>
      </c>
      <c r="O23" s="370" t="n">
        <v>0</v>
      </c>
      <c r="P23" s="370" t="n">
        <v>0.4575</v>
      </c>
      <c r="Q23" s="370" t="n">
        <v>0.0025</v>
      </c>
      <c r="R23" s="370" t="n">
        <v>0</v>
      </c>
      <c r="S23" s="370"/>
      <c r="T23" s="370"/>
      <c r="U23" s="370"/>
      <c r="V23" s="370"/>
      <c r="W23" s="370"/>
      <c r="X23" s="370"/>
      <c r="Y23" s="370"/>
      <c r="Z23" s="370"/>
      <c r="AA23" s="370"/>
      <c r="AB23" s="370"/>
      <c r="AC23" s="370"/>
      <c r="AD23" s="370"/>
      <c r="AE23" s="370"/>
      <c r="AF23" s="370"/>
      <c r="AG23" s="370"/>
      <c r="AH23" s="370"/>
      <c r="AI23" s="370"/>
      <c r="AJ23" s="370"/>
      <c r="AK23" s="370"/>
      <c r="AL23" s="370"/>
      <c r="AM23" s="370"/>
      <c r="AN23" s="370"/>
      <c r="AO23" s="370"/>
      <c r="AP23" s="370"/>
      <c r="AQ23" s="370"/>
      <c r="AR23" s="370"/>
      <c r="AS23" s="370"/>
      <c r="AT23" s="370"/>
      <c r="AU23" s="370"/>
      <c r="AV23" s="370"/>
      <c r="AW23" s="370"/>
      <c r="AX23" s="370"/>
      <c r="AY23" s="370"/>
      <c r="AZ23" s="370"/>
      <c r="BA23" s="370"/>
      <c r="BB23" s="370"/>
    </row>
    <row r="24" customFormat="false" ht="12.75" hidden="false" customHeight="false" outlineLevel="0" collapsed="false">
      <c r="A24" s="367" t="n">
        <f aca="false">EOMONTH(A23,0)+1</f>
        <v>37561</v>
      </c>
      <c r="B24" s="370" t="n">
        <v>0.0240928657319892</v>
      </c>
      <c r="C24" s="370" t="n">
        <v>3.433</v>
      </c>
      <c r="D24" s="370" t="n">
        <v>0.42</v>
      </c>
      <c r="E24" s="370" t="n">
        <v>-0.17</v>
      </c>
      <c r="F24" s="370" t="n">
        <v>-0.09</v>
      </c>
      <c r="G24" s="370" t="n">
        <v>0</v>
      </c>
      <c r="H24" s="370" t="n">
        <v>0.66</v>
      </c>
      <c r="I24" s="370" t="n">
        <v>0.055</v>
      </c>
      <c r="J24" s="370" t="n">
        <v>0.215</v>
      </c>
      <c r="K24" s="370" t="n">
        <v>0.02</v>
      </c>
      <c r="L24" s="370" t="n">
        <v>0.38</v>
      </c>
      <c r="M24" s="370" t="n">
        <v>0.14</v>
      </c>
      <c r="N24" s="370" t="n">
        <v>0.27</v>
      </c>
      <c r="O24" s="370" t="n">
        <v>0</v>
      </c>
      <c r="P24" s="370" t="n">
        <v>0.455</v>
      </c>
      <c r="Q24" s="370" t="n">
        <v>0.0025</v>
      </c>
      <c r="R24" s="370" t="n">
        <v>0</v>
      </c>
      <c r="S24" s="370"/>
      <c r="T24" s="370"/>
      <c r="U24" s="370"/>
      <c r="V24" s="370"/>
      <c r="W24" s="370"/>
      <c r="X24" s="370"/>
      <c r="Y24" s="370"/>
      <c r="Z24" s="370"/>
      <c r="AA24" s="370"/>
      <c r="AB24" s="370"/>
      <c r="AC24" s="370"/>
      <c r="AD24" s="370"/>
      <c r="AE24" s="370"/>
      <c r="AF24" s="370"/>
      <c r="AG24" s="370"/>
      <c r="AH24" s="370"/>
      <c r="AI24" s="370"/>
      <c r="AJ24" s="370"/>
      <c r="AK24" s="370"/>
      <c r="AL24" s="370"/>
      <c r="AM24" s="370"/>
      <c r="AN24" s="370"/>
      <c r="AO24" s="370"/>
      <c r="AP24" s="370"/>
      <c r="AQ24" s="370"/>
      <c r="AR24" s="370"/>
      <c r="AS24" s="370"/>
      <c r="AT24" s="370"/>
      <c r="AU24" s="370"/>
      <c r="AV24" s="370"/>
      <c r="AW24" s="370"/>
      <c r="AX24" s="370"/>
      <c r="AY24" s="370"/>
      <c r="AZ24" s="370"/>
      <c r="BA24" s="370"/>
      <c r="BB24" s="370"/>
    </row>
    <row r="25" customFormat="false" ht="12.75" hidden="false" customHeight="false" outlineLevel="0" collapsed="false">
      <c r="A25" s="367" t="n">
        <f aca="false">EOMONTH(A24,0)+1</f>
        <v>37591</v>
      </c>
      <c r="B25" s="370" t="n">
        <v>0.0245279793617628</v>
      </c>
      <c r="C25" s="370" t="n">
        <v>3.622</v>
      </c>
      <c r="D25" s="370" t="n">
        <v>1.01</v>
      </c>
      <c r="E25" s="370" t="n">
        <v>-0.13</v>
      </c>
      <c r="F25" s="370" t="n">
        <v>-0.09</v>
      </c>
      <c r="G25" s="370" t="n">
        <v>-0.0125</v>
      </c>
      <c r="H25" s="370" t="n">
        <v>1.01</v>
      </c>
      <c r="I25" s="370" t="n">
        <v>0.25</v>
      </c>
      <c r="J25" s="370" t="n">
        <v>0.235</v>
      </c>
      <c r="K25" s="370" t="n">
        <v>0.02</v>
      </c>
      <c r="L25" s="370" t="n">
        <v>0.9</v>
      </c>
      <c r="M25" s="370" t="n">
        <v>0.29</v>
      </c>
      <c r="N25" s="370" t="n">
        <v>0.25</v>
      </c>
      <c r="O25" s="370" t="n">
        <v>0</v>
      </c>
      <c r="P25" s="370" t="n">
        <v>0.4525</v>
      </c>
      <c r="Q25" s="370" t="n">
        <v>0.0025</v>
      </c>
      <c r="R25" s="370" t="n">
        <v>0</v>
      </c>
      <c r="S25" s="370"/>
      <c r="T25" s="370"/>
      <c r="U25" s="370"/>
      <c r="V25" s="370"/>
      <c r="W25" s="370"/>
      <c r="X25" s="370"/>
      <c r="Y25" s="370"/>
      <c r="Z25" s="370"/>
      <c r="AA25" s="370"/>
      <c r="AB25" s="370"/>
      <c r="AC25" s="370"/>
      <c r="AD25" s="370"/>
      <c r="AE25" s="370"/>
      <c r="AF25" s="370"/>
      <c r="AG25" s="370"/>
      <c r="AH25" s="370"/>
      <c r="AI25" s="370"/>
      <c r="AJ25" s="370"/>
      <c r="AK25" s="370"/>
      <c r="AL25" s="370"/>
      <c r="AM25" s="370"/>
      <c r="AN25" s="370"/>
      <c r="AO25" s="370"/>
      <c r="AP25" s="370"/>
      <c r="AQ25" s="370"/>
      <c r="AR25" s="370"/>
      <c r="AS25" s="370"/>
      <c r="AT25" s="370"/>
      <c r="AU25" s="370"/>
      <c r="AV25" s="370"/>
      <c r="AW25" s="370"/>
      <c r="AX25" s="370"/>
      <c r="AY25" s="370"/>
      <c r="AZ25" s="370"/>
      <c r="BA25" s="370"/>
      <c r="BB25" s="370"/>
    </row>
    <row r="26" customFormat="false" ht="12.75" hidden="false" customHeight="false" outlineLevel="0" collapsed="false">
      <c r="A26" s="367" t="n">
        <f aca="false">EOMONTH(A25,0)+1</f>
        <v>37622</v>
      </c>
      <c r="B26" s="370" t="n">
        <v>0.0250432909664111</v>
      </c>
      <c r="C26" s="370" t="n">
        <v>3.747</v>
      </c>
      <c r="D26" s="370" t="n">
        <v>1.89</v>
      </c>
      <c r="E26" s="370" t="n">
        <v>-0.25</v>
      </c>
      <c r="F26" s="370" t="n">
        <v>-0.09</v>
      </c>
      <c r="G26" s="370" t="n">
        <v>0.01</v>
      </c>
      <c r="H26" s="370" t="n">
        <v>1.89</v>
      </c>
      <c r="I26" s="370" t="n">
        <v>0.45</v>
      </c>
      <c r="J26" s="370" t="n">
        <v>0.255</v>
      </c>
      <c r="K26" s="370" t="n">
        <v>0.02</v>
      </c>
      <c r="L26" s="370" t="n">
        <v>1.15</v>
      </c>
      <c r="M26" s="370" t="n">
        <v>0.32</v>
      </c>
      <c r="N26" s="370" t="n">
        <v>0.075</v>
      </c>
      <c r="O26" s="370" t="n">
        <v>0</v>
      </c>
      <c r="P26" s="370" t="n">
        <v>0.4525</v>
      </c>
      <c r="Q26" s="370" t="n">
        <v>0.0025</v>
      </c>
      <c r="R26" s="370" t="n">
        <v>0</v>
      </c>
      <c r="S26" s="370"/>
      <c r="T26" s="370"/>
      <c r="U26" s="370"/>
      <c r="V26" s="370"/>
      <c r="W26" s="370"/>
      <c r="X26" s="370"/>
      <c r="Y26" s="370"/>
      <c r="Z26" s="370"/>
      <c r="AA26" s="370"/>
      <c r="AB26" s="370"/>
      <c r="AC26" s="370"/>
      <c r="AD26" s="370"/>
      <c r="AE26" s="370"/>
      <c r="AF26" s="370"/>
      <c r="AG26" s="370"/>
      <c r="AH26" s="370"/>
      <c r="AI26" s="370"/>
      <c r="AJ26" s="370"/>
      <c r="AK26" s="370"/>
      <c r="AL26" s="370"/>
      <c r="AM26" s="370"/>
      <c r="AN26" s="370"/>
      <c r="AO26" s="370"/>
      <c r="AP26" s="370"/>
      <c r="AQ26" s="370"/>
      <c r="AR26" s="370"/>
      <c r="AS26" s="370"/>
      <c r="AT26" s="370"/>
      <c r="AU26" s="370"/>
      <c r="AV26" s="370"/>
      <c r="AW26" s="370"/>
      <c r="AX26" s="370"/>
      <c r="AY26" s="370"/>
      <c r="AZ26" s="370"/>
      <c r="BA26" s="370"/>
      <c r="BB26" s="370"/>
    </row>
    <row r="27" customFormat="false" ht="12.75" hidden="false" customHeight="false" outlineLevel="0" collapsed="false">
      <c r="A27" s="367" t="n">
        <f aca="false">EOMONTH(A26,0)+1</f>
        <v>37653</v>
      </c>
      <c r="B27" s="370" t="n">
        <v>0.0256383741080604</v>
      </c>
      <c r="C27" s="370" t="n">
        <v>3.655</v>
      </c>
      <c r="D27" s="370" t="n">
        <v>1.89</v>
      </c>
      <c r="E27" s="370" t="n">
        <v>-0.28</v>
      </c>
      <c r="F27" s="370" t="n">
        <v>-0.09</v>
      </c>
      <c r="G27" s="370" t="n">
        <v>0</v>
      </c>
      <c r="H27" s="370" t="n">
        <v>1.89</v>
      </c>
      <c r="I27" s="370" t="n">
        <v>0.45</v>
      </c>
      <c r="J27" s="370" t="n">
        <v>0.255</v>
      </c>
      <c r="K27" s="370" t="n">
        <v>0.02</v>
      </c>
      <c r="L27" s="370" t="n">
        <v>1.15</v>
      </c>
      <c r="M27" s="370" t="n">
        <v>0.32</v>
      </c>
      <c r="N27" s="370" t="n">
        <v>0.075</v>
      </c>
      <c r="O27" s="370" t="n">
        <v>0</v>
      </c>
      <c r="P27" s="370" t="n">
        <v>0.445</v>
      </c>
      <c r="Q27" s="370" t="n">
        <v>0.0025</v>
      </c>
      <c r="R27" s="370" t="n">
        <v>0</v>
      </c>
      <c r="S27" s="370"/>
      <c r="T27" s="370"/>
      <c r="U27" s="370"/>
      <c r="V27" s="370"/>
      <c r="W27" s="370"/>
      <c r="X27" s="370"/>
      <c r="Y27" s="370"/>
      <c r="Z27" s="370"/>
      <c r="AA27" s="370"/>
      <c r="AB27" s="370"/>
      <c r="AC27" s="370"/>
      <c r="AD27" s="370"/>
      <c r="AE27" s="370"/>
      <c r="AF27" s="370"/>
      <c r="AG27" s="370"/>
      <c r="AH27" s="370"/>
      <c r="AI27" s="370"/>
      <c r="AJ27" s="370"/>
      <c r="AK27" s="370"/>
      <c r="AL27" s="370"/>
      <c r="AM27" s="370"/>
      <c r="AN27" s="370"/>
      <c r="AO27" s="370"/>
      <c r="AP27" s="370"/>
      <c r="AQ27" s="370"/>
      <c r="AR27" s="370"/>
      <c r="AS27" s="370"/>
      <c r="AT27" s="370"/>
      <c r="AU27" s="370"/>
      <c r="AV27" s="370"/>
      <c r="AW27" s="370"/>
      <c r="AX27" s="370"/>
      <c r="AY27" s="370"/>
      <c r="AZ27" s="370"/>
      <c r="BA27" s="370"/>
      <c r="BB27" s="370"/>
    </row>
    <row r="28" customFormat="false" ht="12.75" hidden="false" customHeight="false" outlineLevel="0" collapsed="false">
      <c r="A28" s="367" t="n">
        <f aca="false">EOMONTH(A27,0)+1</f>
        <v>37681</v>
      </c>
      <c r="B28" s="370" t="n">
        <v>0.0261758686614324</v>
      </c>
      <c r="C28" s="370" t="n">
        <v>3.56</v>
      </c>
      <c r="D28" s="370" t="n">
        <v>0.7</v>
      </c>
      <c r="E28" s="370" t="n">
        <v>-0.17</v>
      </c>
      <c r="F28" s="370" t="n">
        <v>-0.09</v>
      </c>
      <c r="G28" s="370" t="n">
        <v>-0.06</v>
      </c>
      <c r="H28" s="370" t="n">
        <v>0.7</v>
      </c>
      <c r="I28" s="370" t="n">
        <v>0.1</v>
      </c>
      <c r="J28" s="370" t="n">
        <v>0.215</v>
      </c>
      <c r="K28" s="370" t="n">
        <v>0.02</v>
      </c>
      <c r="L28" s="370" t="n">
        <v>0.65</v>
      </c>
      <c r="M28" s="370" t="n">
        <v>0.15</v>
      </c>
      <c r="N28" s="370" t="n">
        <v>0.25</v>
      </c>
      <c r="O28" s="370" t="n">
        <v>0</v>
      </c>
      <c r="P28" s="370" t="n">
        <v>0.425</v>
      </c>
      <c r="Q28" s="370" t="n">
        <v>0.0025</v>
      </c>
      <c r="R28" s="370" t="n">
        <v>0</v>
      </c>
      <c r="S28" s="370"/>
      <c r="T28" s="370"/>
      <c r="U28" s="370"/>
      <c r="V28" s="370"/>
      <c r="W28" s="370"/>
      <c r="X28" s="370"/>
      <c r="Y28" s="370"/>
      <c r="Z28" s="370"/>
      <c r="AA28" s="370"/>
      <c r="AB28" s="370"/>
      <c r="AC28" s="370"/>
      <c r="AD28" s="370"/>
      <c r="AE28" s="370"/>
      <c r="AF28" s="370"/>
      <c r="AG28" s="370"/>
      <c r="AH28" s="370"/>
      <c r="AI28" s="370"/>
      <c r="AJ28" s="370"/>
      <c r="AK28" s="370"/>
      <c r="AL28" s="370"/>
      <c r="AM28" s="370"/>
      <c r="AN28" s="370"/>
      <c r="AO28" s="370"/>
      <c r="AP28" s="370"/>
      <c r="AQ28" s="370"/>
      <c r="AR28" s="370"/>
      <c r="AS28" s="370"/>
      <c r="AT28" s="370"/>
      <c r="AU28" s="370"/>
      <c r="AV28" s="370"/>
      <c r="AW28" s="370"/>
      <c r="AX28" s="370"/>
      <c r="AY28" s="370"/>
      <c r="AZ28" s="370"/>
      <c r="BA28" s="370"/>
      <c r="BB28" s="370"/>
      <c r="BG28" s="3"/>
      <c r="BH28" s="3"/>
    </row>
    <row r="29" customFormat="false" ht="12.75" hidden="false" customHeight="false" outlineLevel="0" collapsed="false">
      <c r="A29" s="367" t="n">
        <f aca="false">EOMONTH(A28,0)+1</f>
        <v>37712</v>
      </c>
      <c r="B29" s="370" t="n">
        <v>0.0267772179046459</v>
      </c>
      <c r="C29" s="370" t="n">
        <v>3.435</v>
      </c>
      <c r="D29" s="370" t="n">
        <v>0.38</v>
      </c>
      <c r="E29" s="370" t="n">
        <v>-0.085</v>
      </c>
      <c r="F29" s="370" t="n">
        <v>-0.085</v>
      </c>
      <c r="G29" s="370" t="n">
        <v>-0.04</v>
      </c>
      <c r="H29" s="370" t="n">
        <v>0.38</v>
      </c>
      <c r="I29" s="370" t="n">
        <v>0.02</v>
      </c>
      <c r="J29" s="370" t="n">
        <v>0.175</v>
      </c>
      <c r="K29" s="370" t="n">
        <v>0.0175</v>
      </c>
      <c r="L29" s="370" t="n">
        <v>0.435</v>
      </c>
      <c r="M29" s="370" t="n">
        <v>0.05</v>
      </c>
      <c r="N29" s="370" t="n">
        <v>0.5</v>
      </c>
      <c r="O29" s="370" t="n">
        <v>0</v>
      </c>
      <c r="P29" s="370" t="n">
        <v>0.3775</v>
      </c>
      <c r="Q29" s="370" t="n">
        <v>0.0025</v>
      </c>
      <c r="R29" s="370" t="n">
        <v>0</v>
      </c>
      <c r="S29" s="370"/>
      <c r="T29" s="370"/>
      <c r="U29" s="370"/>
      <c r="V29" s="370"/>
      <c r="W29" s="370"/>
      <c r="X29" s="370"/>
      <c r="Y29" s="370"/>
      <c r="Z29" s="370"/>
      <c r="AA29" s="370"/>
      <c r="AB29" s="370"/>
      <c r="AC29" s="370"/>
      <c r="AD29" s="370"/>
      <c r="AE29" s="370"/>
      <c r="AF29" s="370"/>
      <c r="AG29" s="370"/>
      <c r="AH29" s="370"/>
      <c r="AI29" s="370"/>
      <c r="AJ29" s="370"/>
      <c r="AK29" s="370"/>
      <c r="AL29" s="370"/>
      <c r="AM29" s="370"/>
      <c r="AN29" s="370"/>
      <c r="AO29" s="370"/>
      <c r="AP29" s="370"/>
      <c r="AQ29" s="370"/>
      <c r="AR29" s="370"/>
      <c r="AS29" s="370"/>
      <c r="AT29" s="370"/>
      <c r="AU29" s="370"/>
      <c r="AV29" s="370"/>
      <c r="AW29" s="370"/>
      <c r="AX29" s="370"/>
      <c r="AY29" s="370"/>
      <c r="AZ29" s="370"/>
      <c r="BA29" s="370"/>
      <c r="BB29" s="370"/>
      <c r="BG29" s="3"/>
      <c r="BH29" s="3"/>
    </row>
    <row r="30" customFormat="false" ht="12.75" hidden="false" customHeight="false" outlineLevel="0" collapsed="false">
      <c r="A30" s="367" t="n">
        <f aca="false">EOMONTH(A29,0)+1</f>
        <v>37742</v>
      </c>
      <c r="B30" s="370" t="n">
        <v>0.027358296961919</v>
      </c>
      <c r="C30" s="370" t="n">
        <v>3.435</v>
      </c>
      <c r="D30" s="370" t="n">
        <v>0.33</v>
      </c>
      <c r="E30" s="370" t="n">
        <v>-0.065</v>
      </c>
      <c r="F30" s="370" t="n">
        <v>-0.085</v>
      </c>
      <c r="G30" s="370" t="n">
        <v>-0.04</v>
      </c>
      <c r="H30" s="370" t="n">
        <v>0.33</v>
      </c>
      <c r="I30" s="370" t="n">
        <v>0.02</v>
      </c>
      <c r="J30" s="370" t="n">
        <v>0.165</v>
      </c>
      <c r="K30" s="370" t="n">
        <v>0.01</v>
      </c>
      <c r="L30" s="370" t="n">
        <v>0.385</v>
      </c>
      <c r="M30" s="370" t="n">
        <v>0.05</v>
      </c>
      <c r="N30" s="370" t="n">
        <v>0.65</v>
      </c>
      <c r="O30" s="370" t="n">
        <v>0</v>
      </c>
      <c r="P30" s="370" t="n">
        <v>0.36</v>
      </c>
      <c r="Q30" s="370" t="n">
        <v>0.0025</v>
      </c>
      <c r="R30" s="370" t="n">
        <v>0</v>
      </c>
      <c r="S30" s="370"/>
      <c r="T30" s="370"/>
      <c r="U30" s="370"/>
      <c r="V30" s="370"/>
      <c r="W30" s="370"/>
      <c r="X30" s="370"/>
      <c r="Y30" s="370"/>
      <c r="Z30" s="370"/>
      <c r="AA30" s="370"/>
      <c r="AB30" s="370"/>
      <c r="AC30" s="370"/>
      <c r="AD30" s="370"/>
      <c r="AE30" s="370"/>
      <c r="AF30" s="370"/>
      <c r="AG30" s="370"/>
      <c r="AH30" s="370"/>
      <c r="AI30" s="370"/>
      <c r="AJ30" s="370"/>
      <c r="AK30" s="370"/>
      <c r="AL30" s="370"/>
      <c r="AM30" s="370"/>
      <c r="AN30" s="370"/>
      <c r="AO30" s="370"/>
      <c r="AP30" s="370"/>
      <c r="AQ30" s="370"/>
      <c r="AR30" s="370"/>
      <c r="AS30" s="370"/>
      <c r="AT30" s="370"/>
      <c r="AU30" s="370"/>
      <c r="AV30" s="370"/>
      <c r="AW30" s="370"/>
      <c r="AX30" s="370"/>
      <c r="AY30" s="370"/>
      <c r="AZ30" s="370"/>
      <c r="BA30" s="370"/>
      <c r="BB30" s="370"/>
    </row>
    <row r="31" customFormat="false" ht="12.75" hidden="false" customHeight="false" outlineLevel="0" collapsed="false">
      <c r="A31" s="367" t="n">
        <f aca="false">EOMONTH(A30,0)+1</f>
        <v>37773</v>
      </c>
      <c r="B31" s="370" t="n">
        <v>0.0279587454408601</v>
      </c>
      <c r="C31" s="370" t="n">
        <v>3.455</v>
      </c>
      <c r="D31" s="370" t="n">
        <v>0.37</v>
      </c>
      <c r="E31" s="370" t="n">
        <v>-0.055</v>
      </c>
      <c r="F31" s="370" t="n">
        <v>-0.085</v>
      </c>
      <c r="G31" s="370" t="n">
        <v>-0.04</v>
      </c>
      <c r="H31" s="370" t="n">
        <v>0.37</v>
      </c>
      <c r="I31" s="370" t="n">
        <v>0.035</v>
      </c>
      <c r="J31" s="370" t="n">
        <v>0.185</v>
      </c>
      <c r="K31" s="370" t="n">
        <v>0.0125</v>
      </c>
      <c r="L31" s="370" t="n">
        <v>0.385</v>
      </c>
      <c r="M31" s="370" t="n">
        <v>0.06</v>
      </c>
      <c r="N31" s="370" t="n">
        <v>0.75</v>
      </c>
      <c r="O31" s="370" t="n">
        <v>0</v>
      </c>
      <c r="P31" s="370" t="n">
        <v>0.355</v>
      </c>
      <c r="Q31" s="370" t="n">
        <v>0.0025</v>
      </c>
      <c r="R31" s="370" t="n">
        <v>0</v>
      </c>
      <c r="S31" s="370"/>
      <c r="T31" s="370"/>
      <c r="U31" s="370"/>
      <c r="V31" s="370"/>
      <c r="W31" s="370"/>
      <c r="X31" s="370"/>
      <c r="Y31" s="370"/>
      <c r="Z31" s="370"/>
      <c r="AA31" s="370"/>
      <c r="AB31" s="370"/>
      <c r="AC31" s="370"/>
      <c r="AD31" s="370"/>
      <c r="AE31" s="370"/>
      <c r="AF31" s="370"/>
      <c r="AG31" s="370"/>
      <c r="AH31" s="370"/>
      <c r="AI31" s="370"/>
      <c r="AJ31" s="370"/>
      <c r="AK31" s="370"/>
      <c r="AL31" s="370"/>
      <c r="AM31" s="370"/>
      <c r="AN31" s="370"/>
      <c r="AO31" s="370"/>
      <c r="AP31" s="370"/>
      <c r="AQ31" s="370"/>
      <c r="AR31" s="370"/>
      <c r="AS31" s="370"/>
      <c r="AT31" s="370"/>
      <c r="AU31" s="370"/>
      <c r="AV31" s="370"/>
      <c r="AW31" s="370"/>
      <c r="AX31" s="370"/>
      <c r="AY31" s="370"/>
      <c r="AZ31" s="370"/>
      <c r="BA31" s="370"/>
      <c r="BB31" s="370"/>
    </row>
    <row r="32" customFormat="false" ht="12.75" hidden="false" customHeight="false" outlineLevel="0" collapsed="false">
      <c r="A32" s="367" t="n">
        <f aca="false">EOMONTH(A31,0)+1</f>
        <v>37803</v>
      </c>
      <c r="B32" s="370" t="n">
        <v>0.0285465669880978</v>
      </c>
      <c r="C32" s="370" t="n">
        <v>3.48</v>
      </c>
      <c r="D32" s="370" t="n">
        <v>0.41</v>
      </c>
      <c r="E32" s="370" t="n">
        <v>-0.02</v>
      </c>
      <c r="F32" s="370" t="n">
        <v>-0.085</v>
      </c>
      <c r="G32" s="370" t="n">
        <v>-0.04</v>
      </c>
      <c r="H32" s="370" t="n">
        <v>0.41</v>
      </c>
      <c r="I32" s="370" t="n">
        <v>0.035</v>
      </c>
      <c r="J32" s="370" t="n">
        <v>0.18</v>
      </c>
      <c r="K32" s="370" t="n">
        <v>0.0125</v>
      </c>
      <c r="L32" s="370" t="n">
        <v>0.3975</v>
      </c>
      <c r="M32" s="370" t="n">
        <v>0.07</v>
      </c>
      <c r="N32" s="370" t="n">
        <v>0.95</v>
      </c>
      <c r="O32" s="370" t="n">
        <v>0</v>
      </c>
      <c r="P32" s="370" t="n">
        <v>0.355</v>
      </c>
      <c r="Q32" s="370" t="n">
        <v>0.0025</v>
      </c>
      <c r="R32" s="370" t="n">
        <v>0</v>
      </c>
      <c r="S32" s="370"/>
      <c r="T32" s="370"/>
      <c r="U32" s="370"/>
      <c r="V32" s="370"/>
      <c r="W32" s="370"/>
      <c r="X32" s="370"/>
      <c r="Y32" s="370"/>
      <c r="Z32" s="370"/>
      <c r="AA32" s="370"/>
      <c r="AB32" s="370"/>
      <c r="AC32" s="370"/>
      <c r="AD32" s="370"/>
      <c r="AE32" s="370"/>
      <c r="AF32" s="370"/>
      <c r="AG32" s="370"/>
      <c r="AH32" s="370"/>
      <c r="AI32" s="370"/>
      <c r="AJ32" s="370"/>
      <c r="AK32" s="370"/>
      <c r="AL32" s="370"/>
      <c r="AM32" s="370"/>
      <c r="AN32" s="370"/>
      <c r="AO32" s="370"/>
      <c r="AP32" s="370"/>
      <c r="AQ32" s="370"/>
      <c r="AR32" s="370"/>
      <c r="AS32" s="370"/>
      <c r="AT32" s="370"/>
      <c r="AU32" s="370"/>
      <c r="AV32" s="370"/>
      <c r="AW32" s="370"/>
      <c r="AX32" s="370"/>
      <c r="AY32" s="370"/>
      <c r="AZ32" s="370"/>
      <c r="BA32" s="370"/>
      <c r="BB32" s="370"/>
    </row>
    <row r="33" customFormat="false" ht="12.75" hidden="false" customHeight="false" outlineLevel="0" collapsed="false">
      <c r="A33" s="367" t="n">
        <f aca="false">EOMONTH(A32,0)+1</f>
        <v>37834</v>
      </c>
      <c r="B33" s="370" t="n">
        <v>0.0291636424223904</v>
      </c>
      <c r="C33" s="370" t="n">
        <v>3.512</v>
      </c>
      <c r="D33" s="370" t="n">
        <v>0.41</v>
      </c>
      <c r="E33" s="370" t="n">
        <v>-0.02</v>
      </c>
      <c r="F33" s="370" t="n">
        <v>-0.085</v>
      </c>
      <c r="G33" s="370" t="n">
        <v>-0.04</v>
      </c>
      <c r="H33" s="370" t="n">
        <v>0.41</v>
      </c>
      <c r="I33" s="370" t="n">
        <v>0.01</v>
      </c>
      <c r="J33" s="370" t="n">
        <v>0.19</v>
      </c>
      <c r="K33" s="370" t="n">
        <v>0.0125</v>
      </c>
      <c r="L33" s="370" t="n">
        <v>0.4</v>
      </c>
      <c r="M33" s="370" t="n">
        <v>0.07</v>
      </c>
      <c r="N33" s="370" t="n">
        <v>0.95</v>
      </c>
      <c r="O33" s="370" t="n">
        <v>0</v>
      </c>
      <c r="P33" s="370" t="n">
        <v>0.355</v>
      </c>
      <c r="Q33" s="370" t="n">
        <v>0.0025</v>
      </c>
      <c r="R33" s="370" t="n">
        <v>0</v>
      </c>
      <c r="S33" s="370"/>
      <c r="T33" s="370"/>
      <c r="U33" s="370"/>
      <c r="V33" s="370"/>
      <c r="W33" s="370"/>
      <c r="X33" s="370"/>
      <c r="Y33" s="370"/>
      <c r="Z33" s="370"/>
      <c r="AA33" s="370"/>
      <c r="AB33" s="370"/>
      <c r="AC33" s="370"/>
      <c r="AD33" s="370"/>
      <c r="AE33" s="370"/>
      <c r="AF33" s="370"/>
      <c r="AG33" s="370"/>
      <c r="AH33" s="370"/>
      <c r="AI33" s="370"/>
      <c r="AJ33" s="370"/>
      <c r="AK33" s="370"/>
      <c r="AL33" s="370"/>
      <c r="AM33" s="370"/>
      <c r="AN33" s="370"/>
      <c r="AO33" s="370"/>
      <c r="AP33" s="370"/>
      <c r="AQ33" s="370"/>
      <c r="AR33" s="370"/>
      <c r="AS33" s="370"/>
      <c r="AT33" s="370"/>
      <c r="AU33" s="370"/>
      <c r="AV33" s="370"/>
      <c r="AW33" s="370"/>
      <c r="AX33" s="370"/>
      <c r="AY33" s="370"/>
      <c r="AZ33" s="370"/>
      <c r="BA33" s="370"/>
      <c r="BB33" s="370"/>
    </row>
    <row r="34" customFormat="false" ht="12.75" hidden="false" customHeight="false" outlineLevel="0" collapsed="false">
      <c r="A34" s="367" t="n">
        <f aca="false">EOMONTH(A33,0)+1</f>
        <v>37865</v>
      </c>
      <c r="B34" s="370" t="n">
        <v>0.0297807179851253</v>
      </c>
      <c r="C34" s="370" t="n">
        <v>3.517</v>
      </c>
      <c r="D34" s="370" t="n">
        <v>0.36</v>
      </c>
      <c r="E34" s="370" t="n">
        <v>-0.04</v>
      </c>
      <c r="F34" s="370" t="n">
        <v>-0.085</v>
      </c>
      <c r="G34" s="370" t="n">
        <v>-0.07</v>
      </c>
      <c r="H34" s="370" t="n">
        <v>0.36</v>
      </c>
      <c r="I34" s="370" t="n">
        <v>0.01</v>
      </c>
      <c r="J34" s="370" t="n">
        <v>0.165</v>
      </c>
      <c r="K34" s="370" t="n">
        <v>0.0125</v>
      </c>
      <c r="L34" s="370" t="n">
        <v>0.3975</v>
      </c>
      <c r="M34" s="370" t="n">
        <v>0.05</v>
      </c>
      <c r="N34" s="370" t="n">
        <v>0.65</v>
      </c>
      <c r="O34" s="370" t="n">
        <v>0</v>
      </c>
      <c r="P34" s="370" t="n">
        <v>0.355</v>
      </c>
      <c r="Q34" s="370" t="n">
        <v>0.0025</v>
      </c>
      <c r="R34" s="370" t="n">
        <v>0</v>
      </c>
      <c r="S34" s="370"/>
      <c r="T34" s="370"/>
      <c r="U34" s="370"/>
      <c r="V34" s="370"/>
      <c r="W34" s="370"/>
      <c r="X34" s="370"/>
      <c r="Y34" s="370"/>
      <c r="Z34" s="370"/>
      <c r="AA34" s="370"/>
      <c r="AB34" s="370"/>
      <c r="AC34" s="370"/>
      <c r="AD34" s="370"/>
      <c r="AE34" s="370"/>
      <c r="AF34" s="370"/>
      <c r="AG34" s="370"/>
      <c r="AH34" s="370"/>
      <c r="AI34" s="370"/>
      <c r="AJ34" s="370"/>
      <c r="AK34" s="370"/>
      <c r="AL34" s="370"/>
      <c r="AM34" s="370"/>
      <c r="AN34" s="370"/>
      <c r="AO34" s="370"/>
      <c r="AP34" s="370"/>
      <c r="AQ34" s="370"/>
      <c r="AR34" s="370"/>
      <c r="AS34" s="370"/>
      <c r="AT34" s="370"/>
      <c r="AU34" s="370"/>
      <c r="AV34" s="370"/>
      <c r="AW34" s="370"/>
      <c r="AX34" s="370"/>
      <c r="AY34" s="370"/>
      <c r="AZ34" s="370"/>
      <c r="BA34" s="370"/>
      <c r="BB34" s="370"/>
    </row>
    <row r="35" customFormat="false" ht="12.75" hidden="false" customHeight="false" outlineLevel="0" collapsed="false">
      <c r="A35" s="367" t="n">
        <f aca="false">EOMONTH(A34,0)+1</f>
        <v>37895</v>
      </c>
      <c r="B35" s="370" t="n">
        <v>0.0303730042965968</v>
      </c>
      <c r="C35" s="370" t="n">
        <v>3.537</v>
      </c>
      <c r="D35" s="370" t="n">
        <v>0.4</v>
      </c>
      <c r="E35" s="370" t="n">
        <v>-0.085</v>
      </c>
      <c r="F35" s="370" t="n">
        <v>-0.085</v>
      </c>
      <c r="G35" s="370" t="n">
        <v>-0.04</v>
      </c>
      <c r="H35" s="370" t="n">
        <v>0.4</v>
      </c>
      <c r="I35" s="370" t="n">
        <v>0.01</v>
      </c>
      <c r="J35" s="370" t="n">
        <v>0.175</v>
      </c>
      <c r="K35" s="370" t="n">
        <v>0.0125</v>
      </c>
      <c r="L35" s="370" t="n">
        <v>0.4</v>
      </c>
      <c r="M35" s="370" t="n">
        <v>0.05</v>
      </c>
      <c r="N35" s="370" t="n">
        <v>0.35</v>
      </c>
      <c r="O35" s="370" t="n">
        <v>0</v>
      </c>
      <c r="P35" s="370" t="n">
        <v>0.355</v>
      </c>
      <c r="Q35" s="370" t="n">
        <v>0.0025</v>
      </c>
      <c r="R35" s="370" t="n">
        <v>0</v>
      </c>
      <c r="S35" s="370"/>
      <c r="T35" s="370"/>
      <c r="U35" s="370"/>
      <c r="V35" s="370"/>
      <c r="W35" s="370"/>
      <c r="X35" s="370"/>
      <c r="Y35" s="370"/>
      <c r="Z35" s="370"/>
      <c r="AA35" s="370"/>
      <c r="AB35" s="370"/>
      <c r="AC35" s="370"/>
      <c r="AD35" s="370"/>
      <c r="AE35" s="370"/>
      <c r="AF35" s="370"/>
      <c r="AG35" s="370"/>
      <c r="AH35" s="370"/>
      <c r="AI35" s="370"/>
      <c r="AJ35" s="370"/>
      <c r="AK35" s="370"/>
      <c r="AL35" s="370"/>
      <c r="AM35" s="370"/>
      <c r="AN35" s="370"/>
      <c r="AO35" s="370"/>
      <c r="AP35" s="370"/>
      <c r="AQ35" s="370"/>
      <c r="AR35" s="370"/>
      <c r="AS35" s="370"/>
      <c r="AT35" s="370"/>
      <c r="AU35" s="370"/>
      <c r="AV35" s="370"/>
      <c r="AW35" s="370"/>
      <c r="AX35" s="370"/>
      <c r="AY35" s="370"/>
      <c r="AZ35" s="370"/>
      <c r="BA35" s="370"/>
      <c r="BB35" s="370"/>
    </row>
    <row r="36" customFormat="false" ht="12.75" hidden="false" customHeight="false" outlineLevel="0" collapsed="false">
      <c r="A36" s="367" t="n">
        <f aca="false">EOMONTH(A35,0)+1</f>
        <v>37926</v>
      </c>
      <c r="B36" s="370" t="n">
        <v>0.0309789219117209</v>
      </c>
      <c r="C36" s="370" t="n">
        <v>3.705</v>
      </c>
      <c r="D36" s="370" t="n">
        <v>0.72</v>
      </c>
      <c r="E36" s="370" t="n">
        <v>-0.17</v>
      </c>
      <c r="F36" s="370" t="n">
        <v>-0.09</v>
      </c>
      <c r="G36" s="370" t="n">
        <v>0</v>
      </c>
      <c r="H36" s="370" t="n">
        <v>0.72</v>
      </c>
      <c r="I36" s="370" t="n">
        <v>0.055</v>
      </c>
      <c r="J36" s="370" t="n">
        <v>0.215</v>
      </c>
      <c r="K36" s="370" t="n">
        <v>0.02</v>
      </c>
      <c r="L36" s="370" t="n">
        <v>0.55</v>
      </c>
      <c r="M36" s="370" t="n">
        <v>0.14</v>
      </c>
      <c r="N36" s="370" t="n">
        <v>0.27</v>
      </c>
      <c r="O36" s="370" t="n">
        <v>0</v>
      </c>
      <c r="P36" s="370" t="n">
        <v>0.3575</v>
      </c>
      <c r="Q36" s="370" t="n">
        <v>0.0025</v>
      </c>
      <c r="R36" s="370" t="n">
        <v>0</v>
      </c>
      <c r="S36" s="370"/>
      <c r="T36" s="370"/>
      <c r="U36" s="370"/>
      <c r="V36" s="370"/>
      <c r="W36" s="370"/>
      <c r="X36" s="370"/>
      <c r="Y36" s="370"/>
      <c r="Z36" s="370"/>
      <c r="AA36" s="370"/>
      <c r="AB36" s="370"/>
      <c r="AC36" s="370"/>
      <c r="AD36" s="370"/>
      <c r="AE36" s="370"/>
      <c r="AF36" s="370"/>
      <c r="AG36" s="370"/>
      <c r="AH36" s="370"/>
      <c r="AI36" s="370"/>
      <c r="AJ36" s="370"/>
      <c r="AK36" s="370"/>
      <c r="AL36" s="370"/>
      <c r="AM36" s="370"/>
      <c r="AN36" s="370"/>
      <c r="AO36" s="370"/>
      <c r="AP36" s="370"/>
      <c r="AQ36" s="370"/>
      <c r="AR36" s="370"/>
      <c r="AS36" s="370"/>
      <c r="AT36" s="370"/>
      <c r="AU36" s="370"/>
      <c r="AV36" s="370"/>
      <c r="AW36" s="370"/>
      <c r="AX36" s="370"/>
      <c r="AY36" s="370"/>
      <c r="AZ36" s="370"/>
      <c r="BA36" s="370"/>
      <c r="BB36" s="370"/>
    </row>
    <row r="37" customFormat="false" ht="12.75" hidden="false" customHeight="false" outlineLevel="0" collapsed="false">
      <c r="A37" s="367" t="n">
        <f aca="false">EOMONTH(A36,0)+1</f>
        <v>37956</v>
      </c>
      <c r="B37" s="370" t="n">
        <v>0.0315652939151314</v>
      </c>
      <c r="C37" s="370" t="n">
        <v>3.857</v>
      </c>
      <c r="D37" s="370" t="n">
        <v>0.97</v>
      </c>
      <c r="E37" s="370" t="n">
        <v>-0.13</v>
      </c>
      <c r="F37" s="370" t="n">
        <v>-0.09</v>
      </c>
      <c r="G37" s="370" t="n">
        <v>-0.0125</v>
      </c>
      <c r="H37" s="370" t="n">
        <v>0.97</v>
      </c>
      <c r="I37" s="370" t="n">
        <v>0.25</v>
      </c>
      <c r="J37" s="370" t="n">
        <v>0.235</v>
      </c>
      <c r="K37" s="370" t="n">
        <v>0.02</v>
      </c>
      <c r="L37" s="370" t="n">
        <v>0.9</v>
      </c>
      <c r="M37" s="370" t="n">
        <v>0.29</v>
      </c>
      <c r="N37" s="370" t="n">
        <v>0.25</v>
      </c>
      <c r="O37" s="370" t="n">
        <v>0</v>
      </c>
      <c r="P37" s="370" t="n">
        <v>0.3575</v>
      </c>
      <c r="Q37" s="370" t="n">
        <v>0.0025</v>
      </c>
      <c r="R37" s="370" t="n">
        <v>0</v>
      </c>
      <c r="S37" s="370"/>
      <c r="T37" s="370"/>
      <c r="U37" s="370"/>
      <c r="V37" s="370"/>
      <c r="W37" s="370"/>
      <c r="X37" s="370"/>
      <c r="Y37" s="370"/>
      <c r="Z37" s="370"/>
      <c r="AA37" s="370"/>
      <c r="AB37" s="370"/>
      <c r="AC37" s="370"/>
      <c r="AD37" s="370"/>
      <c r="AE37" s="370"/>
      <c r="AF37" s="370"/>
      <c r="AG37" s="370"/>
      <c r="AH37" s="370"/>
      <c r="AI37" s="370"/>
      <c r="AJ37" s="370"/>
      <c r="AK37" s="370"/>
      <c r="AL37" s="370"/>
      <c r="AM37" s="370"/>
      <c r="AN37" s="370"/>
      <c r="AO37" s="370"/>
      <c r="AP37" s="370"/>
      <c r="AQ37" s="370"/>
      <c r="AR37" s="370"/>
      <c r="AS37" s="370"/>
      <c r="AT37" s="370"/>
      <c r="AU37" s="370"/>
      <c r="AV37" s="370"/>
      <c r="AW37" s="370"/>
      <c r="AX37" s="370"/>
      <c r="AY37" s="370"/>
      <c r="AZ37" s="370"/>
      <c r="BA37" s="370"/>
      <c r="BB37" s="370"/>
    </row>
    <row r="38" customFormat="false" ht="12.75" hidden="false" customHeight="false" outlineLevel="0" collapsed="false">
      <c r="A38" s="367" t="n">
        <f aca="false">EOMONTH(A37,0)+1</f>
        <v>37987</v>
      </c>
      <c r="B38" s="370" t="n">
        <v>0.0321681107693386</v>
      </c>
      <c r="C38" s="370" t="n">
        <v>3.907</v>
      </c>
      <c r="D38" s="370" t="n">
        <v>1.6</v>
      </c>
      <c r="E38" s="370" t="n">
        <v>-0.25</v>
      </c>
      <c r="F38" s="370" t="n">
        <v>-0.09</v>
      </c>
      <c r="G38" s="370" t="n">
        <v>0.01</v>
      </c>
      <c r="H38" s="370" t="n">
        <v>1.6</v>
      </c>
      <c r="I38" s="370" t="n">
        <v>0.45</v>
      </c>
      <c r="J38" s="370" t="n">
        <v>0.255</v>
      </c>
      <c r="K38" s="370" t="n">
        <v>0.02</v>
      </c>
      <c r="L38" s="370" t="n">
        <v>1.2</v>
      </c>
      <c r="M38" s="370" t="n">
        <v>0.32</v>
      </c>
      <c r="N38" s="370" t="n">
        <v>0.075</v>
      </c>
      <c r="O38" s="370" t="n">
        <v>0</v>
      </c>
      <c r="P38" s="370" t="n">
        <v>0.3525</v>
      </c>
      <c r="Q38" s="370" t="n">
        <v>0.0025</v>
      </c>
      <c r="R38" s="370" t="n">
        <v>0</v>
      </c>
      <c r="S38" s="370"/>
      <c r="T38" s="370"/>
      <c r="U38" s="370"/>
      <c r="V38" s="370"/>
      <c r="W38" s="370"/>
      <c r="X38" s="370"/>
      <c r="Y38" s="370"/>
      <c r="Z38" s="370"/>
      <c r="AA38" s="370"/>
      <c r="AB38" s="370"/>
      <c r="AC38" s="370"/>
      <c r="AD38" s="370"/>
      <c r="AE38" s="370"/>
      <c r="AF38" s="370"/>
      <c r="AG38" s="370"/>
      <c r="AH38" s="370"/>
      <c r="AI38" s="370"/>
      <c r="AJ38" s="370"/>
      <c r="AK38" s="370"/>
      <c r="AL38" s="370"/>
      <c r="AM38" s="370"/>
      <c r="AN38" s="370"/>
      <c r="AO38" s="370"/>
      <c r="AP38" s="370"/>
      <c r="AQ38" s="370"/>
      <c r="AR38" s="370"/>
      <c r="AS38" s="370"/>
      <c r="AT38" s="370"/>
      <c r="AU38" s="370"/>
      <c r="AV38" s="370"/>
      <c r="AW38" s="370"/>
      <c r="AX38" s="370"/>
      <c r="AY38" s="370"/>
      <c r="AZ38" s="370"/>
      <c r="BA38" s="370"/>
      <c r="BB38" s="370"/>
    </row>
    <row r="39" customFormat="false" ht="12.75" hidden="false" customHeight="false" outlineLevel="0" collapsed="false">
      <c r="A39" s="367" t="n">
        <f aca="false">EOMONTH(A38,0)+1</f>
        <v>38018</v>
      </c>
      <c r="B39" s="370" t="n">
        <v>0.0327676200073008</v>
      </c>
      <c r="C39" s="370" t="n">
        <v>3.819</v>
      </c>
      <c r="D39" s="370" t="n">
        <v>1.6</v>
      </c>
      <c r="E39" s="370" t="n">
        <v>-0.28</v>
      </c>
      <c r="F39" s="370" t="n">
        <v>-0.09</v>
      </c>
      <c r="G39" s="370" t="n">
        <v>0</v>
      </c>
      <c r="H39" s="370" t="n">
        <v>1.6</v>
      </c>
      <c r="I39" s="370" t="n">
        <v>0.45</v>
      </c>
      <c r="J39" s="370" t="n">
        <v>0.255</v>
      </c>
      <c r="K39" s="370" t="n">
        <v>0.02</v>
      </c>
      <c r="L39" s="370" t="n">
        <v>1.2</v>
      </c>
      <c r="M39" s="370" t="n">
        <v>0.32</v>
      </c>
      <c r="N39" s="370" t="n">
        <v>0.075</v>
      </c>
      <c r="O39" s="370" t="n">
        <v>0</v>
      </c>
      <c r="P39" s="370" t="n">
        <v>0.3475</v>
      </c>
      <c r="Q39" s="370" t="n">
        <v>0.0025</v>
      </c>
      <c r="R39" s="370" t="n">
        <v>0</v>
      </c>
      <c r="S39" s="370"/>
      <c r="T39" s="370"/>
      <c r="U39" s="370"/>
      <c r="V39" s="370"/>
      <c r="W39" s="370"/>
      <c r="X39" s="370"/>
      <c r="Y39" s="370"/>
      <c r="Z39" s="370"/>
      <c r="AA39" s="370"/>
      <c r="AB39" s="370"/>
      <c r="AC39" s="370"/>
      <c r="AD39" s="370"/>
      <c r="AE39" s="370"/>
      <c r="AF39" s="370"/>
      <c r="AG39" s="370"/>
      <c r="AH39" s="370"/>
      <c r="AI39" s="370"/>
      <c r="AJ39" s="370"/>
      <c r="AK39" s="370"/>
      <c r="AL39" s="370"/>
      <c r="AM39" s="370"/>
      <c r="AN39" s="370"/>
      <c r="AO39" s="370"/>
      <c r="AP39" s="370"/>
      <c r="AQ39" s="370"/>
      <c r="AR39" s="370"/>
      <c r="AS39" s="370"/>
      <c r="AT39" s="370"/>
      <c r="AU39" s="370"/>
      <c r="AV39" s="370"/>
      <c r="AW39" s="370"/>
      <c r="AX39" s="370"/>
      <c r="AY39" s="370"/>
      <c r="AZ39" s="370"/>
      <c r="BA39" s="370"/>
      <c r="BB39" s="370"/>
    </row>
    <row r="40" customFormat="false" ht="12.75" hidden="false" customHeight="false" outlineLevel="0" collapsed="false">
      <c r="A40" s="367" t="n">
        <f aca="false">EOMONTH(A39,0)+1</f>
        <v>38047</v>
      </c>
      <c r="B40" s="370" t="n">
        <v>0.0333284513394707</v>
      </c>
      <c r="C40" s="370" t="n">
        <v>3.68</v>
      </c>
      <c r="D40" s="370" t="n">
        <v>0.71</v>
      </c>
      <c r="E40" s="370" t="n">
        <v>-0.17</v>
      </c>
      <c r="F40" s="370" t="n">
        <v>-0.09</v>
      </c>
      <c r="G40" s="370" t="n">
        <v>-0.06</v>
      </c>
      <c r="H40" s="370" t="n">
        <v>0.71</v>
      </c>
      <c r="I40" s="370" t="n">
        <v>0.1</v>
      </c>
      <c r="J40" s="370" t="n">
        <v>0.215</v>
      </c>
      <c r="K40" s="370" t="n">
        <v>0.02</v>
      </c>
      <c r="L40" s="370" t="n">
        <v>0.65</v>
      </c>
      <c r="M40" s="370" t="n">
        <v>0.15</v>
      </c>
      <c r="N40" s="370" t="n">
        <v>0.25</v>
      </c>
      <c r="O40" s="370" t="n">
        <v>0</v>
      </c>
      <c r="P40" s="370" t="n">
        <v>0.335</v>
      </c>
      <c r="Q40" s="370" t="n">
        <v>0.0025</v>
      </c>
      <c r="R40" s="370" t="n">
        <v>0</v>
      </c>
      <c r="S40" s="370"/>
      <c r="T40" s="370"/>
      <c r="U40" s="370"/>
      <c r="V40" s="370"/>
      <c r="W40" s="370"/>
      <c r="X40" s="370"/>
      <c r="Y40" s="370"/>
      <c r="Z40" s="370"/>
      <c r="AA40" s="370"/>
      <c r="AB40" s="370"/>
      <c r="AC40" s="370"/>
      <c r="AD40" s="370"/>
      <c r="AE40" s="370"/>
      <c r="AF40" s="370"/>
      <c r="AG40" s="370"/>
      <c r="AH40" s="370"/>
      <c r="AI40" s="370"/>
      <c r="AJ40" s="370"/>
      <c r="AK40" s="370"/>
      <c r="AL40" s="370"/>
      <c r="AM40" s="370"/>
      <c r="AN40" s="370"/>
      <c r="AO40" s="370"/>
      <c r="AP40" s="370"/>
      <c r="AQ40" s="370"/>
      <c r="AR40" s="370"/>
      <c r="AS40" s="370"/>
      <c r="AT40" s="370"/>
      <c r="AU40" s="370"/>
      <c r="AV40" s="370"/>
      <c r="AW40" s="370"/>
      <c r="AX40" s="370"/>
      <c r="AY40" s="370"/>
      <c r="AZ40" s="370"/>
      <c r="BA40" s="370"/>
      <c r="BB40" s="370"/>
    </row>
    <row r="41" customFormat="false" ht="12.75" hidden="false" customHeight="false" outlineLevel="0" collapsed="false">
      <c r="A41" s="367" t="n">
        <f aca="false">EOMONTH(A40,0)+1</f>
        <v>38078</v>
      </c>
      <c r="B41" s="370" t="n">
        <v>0.0338958923939585</v>
      </c>
      <c r="C41" s="370" t="n">
        <v>3.526</v>
      </c>
      <c r="D41" s="370" t="n">
        <v>0.38</v>
      </c>
      <c r="E41" s="370" t="n">
        <v>-0.085</v>
      </c>
      <c r="F41" s="370" t="n">
        <v>-0.08</v>
      </c>
      <c r="G41" s="370" t="n">
        <v>-0.04</v>
      </c>
      <c r="H41" s="370" t="n">
        <v>0.38</v>
      </c>
      <c r="I41" s="370" t="n">
        <v>0.02</v>
      </c>
      <c r="J41" s="370" t="n">
        <v>0.175</v>
      </c>
      <c r="K41" s="370" t="n">
        <v>0.0175</v>
      </c>
      <c r="L41" s="370" t="n">
        <v>0.435</v>
      </c>
      <c r="M41" s="370" t="n">
        <v>0.05</v>
      </c>
      <c r="N41" s="370" t="n">
        <v>0.55</v>
      </c>
      <c r="O41" s="370" t="n">
        <v>0</v>
      </c>
      <c r="P41" s="370" t="n">
        <v>0.3075</v>
      </c>
      <c r="Q41" s="370" t="n">
        <v>0.0025</v>
      </c>
      <c r="R41" s="370" t="n">
        <v>0</v>
      </c>
      <c r="S41" s="370"/>
      <c r="T41" s="370"/>
      <c r="U41" s="370"/>
      <c r="V41" s="370"/>
      <c r="W41" s="370"/>
      <c r="X41" s="370"/>
      <c r="Y41" s="370"/>
      <c r="Z41" s="370"/>
      <c r="AA41" s="370"/>
      <c r="AB41" s="370"/>
      <c r="AC41" s="370"/>
      <c r="AD41" s="370"/>
      <c r="AE41" s="370"/>
      <c r="AF41" s="370"/>
      <c r="AG41" s="370"/>
      <c r="AH41" s="370"/>
      <c r="AI41" s="370"/>
      <c r="AJ41" s="370"/>
      <c r="AK41" s="370"/>
      <c r="AL41" s="370"/>
      <c r="AM41" s="370"/>
      <c r="AN41" s="370"/>
      <c r="AO41" s="370"/>
      <c r="AP41" s="370"/>
      <c r="AQ41" s="370"/>
      <c r="AR41" s="370"/>
      <c r="AS41" s="370"/>
      <c r="AT41" s="370"/>
      <c r="AU41" s="370"/>
      <c r="AV41" s="370"/>
      <c r="AW41" s="370"/>
      <c r="AX41" s="370"/>
      <c r="AY41" s="370"/>
      <c r="AZ41" s="370"/>
      <c r="BA41" s="370"/>
      <c r="BB41" s="370"/>
    </row>
    <row r="42" customFormat="false" ht="12.75" hidden="false" customHeight="false" outlineLevel="0" collapsed="false">
      <c r="A42" s="367" t="n">
        <f aca="false">EOMONTH(A41,0)+1</f>
        <v>38108</v>
      </c>
      <c r="B42" s="370" t="n">
        <v>0.0344119261129614</v>
      </c>
      <c r="C42" s="370" t="n">
        <v>3.531</v>
      </c>
      <c r="D42" s="370" t="n">
        <v>0.33</v>
      </c>
      <c r="E42" s="370" t="n">
        <v>-0.065</v>
      </c>
      <c r="F42" s="370" t="n">
        <v>-0.08</v>
      </c>
      <c r="G42" s="370" t="n">
        <v>-0.04</v>
      </c>
      <c r="H42" s="370" t="n">
        <v>0.33</v>
      </c>
      <c r="I42" s="370" t="n">
        <v>0.02</v>
      </c>
      <c r="J42" s="370" t="n">
        <v>0.165</v>
      </c>
      <c r="K42" s="370" t="n">
        <v>0.01</v>
      </c>
      <c r="L42" s="370" t="n">
        <v>0.385</v>
      </c>
      <c r="M42" s="370" t="n">
        <v>0.05</v>
      </c>
      <c r="N42" s="370" t="n">
        <v>0.7</v>
      </c>
      <c r="O42" s="370" t="n">
        <v>0</v>
      </c>
      <c r="P42" s="370" t="n">
        <v>0.3025</v>
      </c>
      <c r="Q42" s="370" t="n">
        <v>0.0025</v>
      </c>
      <c r="R42" s="370" t="n">
        <v>0</v>
      </c>
      <c r="S42" s="370"/>
      <c r="T42" s="370"/>
      <c r="U42" s="370"/>
      <c r="V42" s="370"/>
      <c r="W42" s="370"/>
      <c r="X42" s="370"/>
      <c r="Y42" s="370"/>
      <c r="Z42" s="370"/>
      <c r="AA42" s="370"/>
      <c r="AB42" s="370"/>
      <c r="AC42" s="370"/>
      <c r="AD42" s="370"/>
      <c r="AE42" s="370"/>
      <c r="AF42" s="370"/>
      <c r="AG42" s="370"/>
      <c r="AH42" s="370"/>
      <c r="AI42" s="370"/>
      <c r="AJ42" s="370"/>
      <c r="AK42" s="370"/>
      <c r="AL42" s="370"/>
      <c r="AM42" s="370"/>
      <c r="AN42" s="370"/>
      <c r="AO42" s="370"/>
      <c r="AP42" s="370"/>
      <c r="AQ42" s="370"/>
      <c r="AR42" s="370"/>
      <c r="AS42" s="370"/>
      <c r="AT42" s="370"/>
      <c r="AU42" s="370"/>
      <c r="AV42" s="370"/>
      <c r="AW42" s="370"/>
      <c r="AX42" s="370"/>
      <c r="AY42" s="370"/>
      <c r="AZ42" s="370"/>
      <c r="BA42" s="370"/>
      <c r="BB42" s="370"/>
    </row>
    <row r="43" customFormat="false" ht="12.75" hidden="false" customHeight="false" outlineLevel="0" collapsed="false">
      <c r="A43" s="367" t="n">
        <f aca="false">EOMONTH(A42,0)+1</f>
        <v>38139</v>
      </c>
      <c r="B43" s="370" t="n">
        <v>0.0349451610500515</v>
      </c>
      <c r="C43" s="370" t="n">
        <v>3.569</v>
      </c>
      <c r="D43" s="370" t="n">
        <v>0.37</v>
      </c>
      <c r="E43" s="370" t="n">
        <v>-0.055</v>
      </c>
      <c r="F43" s="370" t="n">
        <v>-0.08</v>
      </c>
      <c r="G43" s="370" t="n">
        <v>-0.04</v>
      </c>
      <c r="H43" s="370" t="n">
        <v>0.37</v>
      </c>
      <c r="I43" s="370" t="n">
        <v>0.035</v>
      </c>
      <c r="J43" s="370" t="n">
        <v>0.185</v>
      </c>
      <c r="K43" s="370" t="n">
        <v>0.0125</v>
      </c>
      <c r="L43" s="370" t="n">
        <v>0.385</v>
      </c>
      <c r="M43" s="370" t="n">
        <v>0.06</v>
      </c>
      <c r="N43" s="370" t="n">
        <v>0.8</v>
      </c>
      <c r="O43" s="370" t="n">
        <v>0</v>
      </c>
      <c r="P43" s="370" t="n">
        <v>0.3025</v>
      </c>
      <c r="Q43" s="370" t="n">
        <v>0.0025</v>
      </c>
      <c r="R43" s="370" t="n">
        <v>0</v>
      </c>
      <c r="S43" s="370"/>
      <c r="T43" s="370"/>
      <c r="U43" s="370"/>
      <c r="V43" s="370"/>
      <c r="W43" s="370"/>
      <c r="X43" s="370"/>
      <c r="Y43" s="370"/>
      <c r="Z43" s="370"/>
      <c r="AA43" s="370"/>
      <c r="AB43" s="370"/>
      <c r="AC43" s="370"/>
      <c r="AD43" s="370"/>
      <c r="AE43" s="370"/>
      <c r="AF43" s="370"/>
      <c r="AG43" s="370"/>
      <c r="AH43" s="370"/>
      <c r="AI43" s="370"/>
      <c r="AJ43" s="370"/>
      <c r="AK43" s="370"/>
      <c r="AL43" s="370"/>
      <c r="AM43" s="370"/>
      <c r="AN43" s="370"/>
      <c r="AO43" s="370"/>
      <c r="AP43" s="370"/>
      <c r="AQ43" s="370"/>
      <c r="AR43" s="370"/>
      <c r="AS43" s="370"/>
      <c r="AT43" s="370"/>
      <c r="AU43" s="370"/>
      <c r="AV43" s="370"/>
      <c r="AW43" s="370"/>
      <c r="AX43" s="370"/>
      <c r="AY43" s="370"/>
      <c r="AZ43" s="370"/>
      <c r="BA43" s="370"/>
      <c r="BB43" s="370"/>
    </row>
    <row r="44" customFormat="false" ht="12.75" hidden="false" customHeight="false" outlineLevel="0" collapsed="false">
      <c r="A44" s="367" t="n">
        <f aca="false">EOMONTH(A43,0)+1</f>
        <v>38169</v>
      </c>
      <c r="B44" s="370" t="n">
        <v>0.0354438624381452</v>
      </c>
      <c r="C44" s="370" t="n">
        <v>3.614</v>
      </c>
      <c r="D44" s="370" t="n">
        <v>0.41</v>
      </c>
      <c r="E44" s="370" t="n">
        <v>-0.02</v>
      </c>
      <c r="F44" s="370" t="n">
        <v>-0.08</v>
      </c>
      <c r="G44" s="370" t="n">
        <v>-0.04</v>
      </c>
      <c r="H44" s="370" t="n">
        <v>0.41</v>
      </c>
      <c r="I44" s="370" t="n">
        <v>0.035</v>
      </c>
      <c r="J44" s="370" t="n">
        <v>0.18</v>
      </c>
      <c r="K44" s="370" t="n">
        <v>0.0125</v>
      </c>
      <c r="L44" s="370" t="n">
        <v>0.3975</v>
      </c>
      <c r="M44" s="370" t="n">
        <v>0.07</v>
      </c>
      <c r="N44" s="370" t="n">
        <v>1</v>
      </c>
      <c r="O44" s="370" t="n">
        <v>0</v>
      </c>
      <c r="P44" s="370" t="n">
        <v>0.3025</v>
      </c>
      <c r="Q44" s="370" t="n">
        <v>0.0025</v>
      </c>
      <c r="R44" s="370" t="n">
        <v>0</v>
      </c>
      <c r="S44" s="370"/>
      <c r="T44" s="370"/>
      <c r="U44" s="370"/>
      <c r="V44" s="370"/>
      <c r="W44" s="370"/>
      <c r="X44" s="370"/>
      <c r="Y44" s="370"/>
      <c r="Z44" s="370"/>
      <c r="AA44" s="370"/>
      <c r="AB44" s="370"/>
      <c r="AC44" s="370"/>
      <c r="AD44" s="370"/>
      <c r="AE44" s="370"/>
      <c r="AF44" s="370"/>
      <c r="AG44" s="370"/>
      <c r="AH44" s="370"/>
      <c r="AI44" s="370"/>
      <c r="AJ44" s="370"/>
      <c r="AK44" s="370"/>
      <c r="AL44" s="370"/>
      <c r="AM44" s="370"/>
      <c r="AN44" s="370"/>
      <c r="AO44" s="370"/>
      <c r="AP44" s="370"/>
      <c r="AQ44" s="370"/>
      <c r="AR44" s="370"/>
      <c r="AS44" s="370"/>
      <c r="AT44" s="370"/>
      <c r="AU44" s="370"/>
      <c r="AV44" s="370"/>
      <c r="AW44" s="370"/>
      <c r="AX44" s="370"/>
      <c r="AY44" s="370"/>
      <c r="AZ44" s="370"/>
      <c r="BA44" s="370"/>
      <c r="BB44" s="370"/>
    </row>
    <row r="45" customFormat="false" ht="12.75" hidden="false" customHeight="false" outlineLevel="0" collapsed="false">
      <c r="A45" s="367" t="n">
        <f aca="false">EOMONTH(A44,0)+1</f>
        <v>38200</v>
      </c>
      <c r="B45" s="370" t="n">
        <v>0.0359401709746083</v>
      </c>
      <c r="C45" s="370" t="n">
        <v>3.652</v>
      </c>
      <c r="D45" s="370" t="n">
        <v>0.41</v>
      </c>
      <c r="E45" s="370" t="n">
        <v>-0.02</v>
      </c>
      <c r="F45" s="370" t="n">
        <v>-0.08</v>
      </c>
      <c r="G45" s="370" t="n">
        <v>-0.04</v>
      </c>
      <c r="H45" s="370" t="n">
        <v>0.41</v>
      </c>
      <c r="I45" s="370" t="n">
        <v>0.01</v>
      </c>
      <c r="J45" s="370" t="n">
        <v>0.19</v>
      </c>
      <c r="K45" s="370" t="n">
        <v>0.0125</v>
      </c>
      <c r="L45" s="370" t="n">
        <v>0.4</v>
      </c>
      <c r="M45" s="370" t="n">
        <v>0.07</v>
      </c>
      <c r="N45" s="370" t="n">
        <v>1</v>
      </c>
      <c r="O45" s="370" t="n">
        <v>0</v>
      </c>
      <c r="P45" s="370" t="n">
        <v>0.3025</v>
      </c>
      <c r="Q45" s="370" t="n">
        <v>0.0025</v>
      </c>
      <c r="R45" s="370" t="n">
        <v>0</v>
      </c>
      <c r="S45" s="370"/>
      <c r="T45" s="370"/>
      <c r="U45" s="370"/>
      <c r="V45" s="370"/>
      <c r="W45" s="370"/>
      <c r="X45" s="370"/>
      <c r="Y45" s="370"/>
      <c r="Z45" s="370"/>
      <c r="AA45" s="370"/>
      <c r="AB45" s="370"/>
      <c r="AC45" s="370"/>
      <c r="AD45" s="370"/>
      <c r="AE45" s="370"/>
      <c r="AF45" s="370"/>
      <c r="AG45" s="370"/>
      <c r="AH45" s="370"/>
      <c r="AI45" s="370"/>
      <c r="AJ45" s="370"/>
      <c r="AK45" s="370"/>
      <c r="AL45" s="370"/>
      <c r="AM45" s="370"/>
      <c r="AN45" s="370"/>
      <c r="AO45" s="370"/>
      <c r="AP45" s="370"/>
      <c r="AQ45" s="370"/>
      <c r="AR45" s="370"/>
      <c r="AS45" s="370"/>
      <c r="AT45" s="370"/>
      <c r="AU45" s="370"/>
      <c r="AV45" s="370"/>
      <c r="AW45" s="370"/>
      <c r="AX45" s="370"/>
      <c r="AY45" s="370"/>
      <c r="AZ45" s="370"/>
      <c r="BA45" s="370"/>
      <c r="BB45" s="370"/>
    </row>
    <row r="46" customFormat="false" ht="12.75" hidden="false" customHeight="false" outlineLevel="0" collapsed="false">
      <c r="A46" s="367" t="n">
        <f aca="false">EOMONTH(A45,0)+1</f>
        <v>38231</v>
      </c>
      <c r="B46" s="370" t="n">
        <v>0.036436479593883</v>
      </c>
      <c r="C46" s="370" t="n">
        <v>3.646</v>
      </c>
      <c r="D46" s="370" t="n">
        <v>0.36</v>
      </c>
      <c r="E46" s="370" t="n">
        <v>-0.04</v>
      </c>
      <c r="F46" s="370" t="n">
        <v>-0.08</v>
      </c>
      <c r="G46" s="370" t="n">
        <v>-0.07</v>
      </c>
      <c r="H46" s="370" t="n">
        <v>0.36</v>
      </c>
      <c r="I46" s="370" t="n">
        <v>0.01</v>
      </c>
      <c r="J46" s="370" t="n">
        <v>0.165</v>
      </c>
      <c r="K46" s="370" t="n">
        <v>0.0125</v>
      </c>
      <c r="L46" s="370" t="n">
        <v>0.3975</v>
      </c>
      <c r="M46" s="370" t="n">
        <v>0.05</v>
      </c>
      <c r="N46" s="370" t="n">
        <v>0.65</v>
      </c>
      <c r="O46" s="370" t="n">
        <v>0</v>
      </c>
      <c r="P46" s="370" t="n">
        <v>0.3025</v>
      </c>
      <c r="Q46" s="370" t="n">
        <v>0.0025</v>
      </c>
      <c r="R46" s="370" t="n">
        <v>0</v>
      </c>
      <c r="S46" s="370"/>
      <c r="T46" s="370"/>
      <c r="U46" s="370"/>
      <c r="V46" s="370"/>
      <c r="W46" s="370"/>
      <c r="X46" s="370"/>
      <c r="Y46" s="370"/>
      <c r="Z46" s="370"/>
      <c r="AA46" s="370"/>
      <c r="AB46" s="370"/>
      <c r="AC46" s="370"/>
      <c r="AD46" s="370"/>
      <c r="AE46" s="370"/>
      <c r="AF46" s="370"/>
      <c r="AG46" s="370"/>
      <c r="AH46" s="370"/>
      <c r="AI46" s="370"/>
      <c r="AJ46" s="370"/>
      <c r="AK46" s="370"/>
      <c r="AL46" s="370"/>
      <c r="AM46" s="370"/>
      <c r="AN46" s="370"/>
      <c r="AO46" s="370"/>
      <c r="AP46" s="370"/>
      <c r="AQ46" s="370"/>
      <c r="AR46" s="370"/>
      <c r="AS46" s="370"/>
      <c r="AT46" s="370"/>
      <c r="AU46" s="370"/>
      <c r="AV46" s="370"/>
      <c r="AW46" s="370"/>
      <c r="AX46" s="370"/>
      <c r="AY46" s="370"/>
      <c r="AZ46" s="370"/>
      <c r="BA46" s="370"/>
      <c r="BB46" s="370"/>
    </row>
    <row r="47" customFormat="false" ht="12.75" hidden="false" customHeight="false" outlineLevel="0" collapsed="false">
      <c r="A47" s="367" t="n">
        <f aca="false">EOMONTH(A46,0)+1</f>
        <v>38261</v>
      </c>
      <c r="B47" s="370" t="n">
        <v>0.0368986023100666</v>
      </c>
      <c r="C47" s="370" t="n">
        <v>3.646</v>
      </c>
      <c r="D47" s="370" t="n">
        <v>0.4</v>
      </c>
      <c r="E47" s="370" t="n">
        <v>-0.085</v>
      </c>
      <c r="F47" s="370" t="n">
        <v>-0.08</v>
      </c>
      <c r="G47" s="370" t="n">
        <v>-0.04</v>
      </c>
      <c r="H47" s="370" t="n">
        <v>0.4</v>
      </c>
      <c r="I47" s="370" t="n">
        <v>0.01</v>
      </c>
      <c r="J47" s="370" t="n">
        <v>0.175</v>
      </c>
      <c r="K47" s="370" t="n">
        <v>0.0125</v>
      </c>
      <c r="L47" s="370" t="n">
        <v>0.4</v>
      </c>
      <c r="M47" s="370" t="n">
        <v>0.05</v>
      </c>
      <c r="N47" s="370" t="n">
        <v>0.35</v>
      </c>
      <c r="O47" s="370" t="n">
        <v>0</v>
      </c>
      <c r="P47" s="370" t="n">
        <v>0.3025</v>
      </c>
      <c r="Q47" s="370" t="n">
        <v>0.0025</v>
      </c>
      <c r="R47" s="370" t="n">
        <v>0</v>
      </c>
      <c r="S47" s="370"/>
      <c r="T47" s="370"/>
      <c r="U47" s="370"/>
      <c r="V47" s="370"/>
      <c r="W47" s="370"/>
      <c r="X47" s="370"/>
      <c r="Y47" s="370"/>
      <c r="Z47" s="370"/>
      <c r="AA47" s="370"/>
      <c r="AB47" s="370"/>
      <c r="AC47" s="370"/>
      <c r="AD47" s="370"/>
      <c r="AE47" s="370"/>
      <c r="AF47" s="370"/>
      <c r="AG47" s="370"/>
      <c r="AH47" s="370"/>
      <c r="AI47" s="370"/>
      <c r="AJ47" s="370"/>
      <c r="AK47" s="370"/>
      <c r="AL47" s="370"/>
      <c r="AM47" s="370"/>
      <c r="AN47" s="370"/>
      <c r="AO47" s="370"/>
      <c r="AP47" s="370"/>
      <c r="AQ47" s="370"/>
      <c r="AR47" s="370"/>
      <c r="AS47" s="370"/>
      <c r="AT47" s="370"/>
      <c r="AU47" s="370"/>
      <c r="AV47" s="370"/>
      <c r="AW47" s="370"/>
      <c r="AX47" s="370"/>
      <c r="AY47" s="370"/>
      <c r="AZ47" s="370"/>
      <c r="BA47" s="370"/>
      <c r="BB47" s="370"/>
    </row>
    <row r="48" customFormat="false" ht="12.75" hidden="false" customHeight="false" outlineLevel="0" collapsed="false">
      <c r="A48" s="367" t="n">
        <f aca="false">EOMONTH(A47,0)+1</f>
        <v>38292</v>
      </c>
      <c r="B48" s="370" t="n">
        <v>0.0373586593081532</v>
      </c>
      <c r="C48" s="370" t="n">
        <v>3.795</v>
      </c>
      <c r="D48" s="370" t="n">
        <v>0.725</v>
      </c>
      <c r="E48" s="370" t="n">
        <v>-0.17</v>
      </c>
      <c r="F48" s="370" t="n">
        <v>-0.0575</v>
      </c>
      <c r="G48" s="370" t="n">
        <v>0</v>
      </c>
      <c r="H48" s="370" t="n">
        <v>0.725</v>
      </c>
      <c r="I48" s="370" t="n">
        <v>0.055</v>
      </c>
      <c r="J48" s="370" t="n">
        <v>0.215</v>
      </c>
      <c r="K48" s="370" t="n">
        <v>0.02</v>
      </c>
      <c r="L48" s="370" t="n">
        <v>0.55</v>
      </c>
      <c r="M48" s="370" t="n">
        <v>0.14</v>
      </c>
      <c r="N48" s="370" t="n">
        <v>0.27</v>
      </c>
      <c r="O48" s="370" t="n">
        <v>0</v>
      </c>
      <c r="P48" s="370" t="n">
        <v>0.3025</v>
      </c>
      <c r="Q48" s="370" t="n">
        <v>0.0025</v>
      </c>
      <c r="R48" s="370" t="n">
        <v>0</v>
      </c>
      <c r="S48" s="370"/>
      <c r="T48" s="370"/>
      <c r="U48" s="370"/>
      <c r="V48" s="370"/>
      <c r="W48" s="370"/>
      <c r="X48" s="370"/>
      <c r="Y48" s="370"/>
      <c r="Z48" s="370"/>
      <c r="AA48" s="370"/>
      <c r="AB48" s="370"/>
      <c r="AC48" s="370"/>
      <c r="AD48" s="370"/>
      <c r="AE48" s="370"/>
      <c r="AF48" s="370"/>
      <c r="AG48" s="370"/>
      <c r="AH48" s="370"/>
      <c r="AI48" s="370"/>
      <c r="AJ48" s="370"/>
      <c r="AK48" s="370"/>
      <c r="AL48" s="370"/>
      <c r="AM48" s="370"/>
      <c r="AN48" s="370"/>
      <c r="AO48" s="370"/>
      <c r="AP48" s="370"/>
      <c r="AQ48" s="370"/>
      <c r="AR48" s="370"/>
      <c r="AS48" s="370"/>
      <c r="AT48" s="370"/>
      <c r="AU48" s="370"/>
      <c r="AV48" s="370"/>
      <c r="AW48" s="370"/>
      <c r="AX48" s="370"/>
      <c r="AY48" s="370"/>
      <c r="AZ48" s="370"/>
      <c r="BA48" s="370"/>
      <c r="BB48" s="370"/>
    </row>
    <row r="49" customFormat="false" ht="12.75" hidden="false" customHeight="false" outlineLevel="0" collapsed="false">
      <c r="A49" s="367" t="n">
        <f aca="false">EOMONTH(A48,0)+1</f>
        <v>38322</v>
      </c>
      <c r="B49" s="370" t="n">
        <v>0.0378038758256172</v>
      </c>
      <c r="C49" s="370" t="n">
        <v>3.947</v>
      </c>
      <c r="D49" s="370" t="n">
        <v>0.98</v>
      </c>
      <c r="E49" s="370" t="n">
        <v>-0.13</v>
      </c>
      <c r="F49" s="370" t="n">
        <v>-0.0575</v>
      </c>
      <c r="G49" s="370" t="n">
        <v>-0.0125</v>
      </c>
      <c r="H49" s="370" t="n">
        <v>0.98</v>
      </c>
      <c r="I49" s="370" t="n">
        <v>0.25</v>
      </c>
      <c r="J49" s="370" t="n">
        <v>0.235</v>
      </c>
      <c r="K49" s="370" t="n">
        <v>0.02</v>
      </c>
      <c r="L49" s="370" t="n">
        <v>0.9</v>
      </c>
      <c r="M49" s="370" t="n">
        <v>0.29</v>
      </c>
      <c r="N49" s="370" t="n">
        <v>0.25</v>
      </c>
      <c r="O49" s="370" t="n">
        <v>0</v>
      </c>
      <c r="P49" s="370" t="n">
        <v>0.2975</v>
      </c>
      <c r="Q49" s="370" t="n">
        <v>0.0025</v>
      </c>
      <c r="R49" s="370" t="n">
        <v>0</v>
      </c>
      <c r="S49" s="370"/>
      <c r="T49" s="370"/>
      <c r="U49" s="370"/>
      <c r="V49" s="370"/>
      <c r="W49" s="370"/>
      <c r="X49" s="370"/>
      <c r="Y49" s="370"/>
      <c r="Z49" s="370"/>
      <c r="AA49" s="370"/>
      <c r="AB49" s="370"/>
      <c r="AC49" s="370"/>
      <c r="AD49" s="370"/>
      <c r="AE49" s="370"/>
      <c r="AF49" s="370"/>
      <c r="AG49" s="370"/>
      <c r="AH49" s="370"/>
      <c r="AI49" s="370"/>
      <c r="AJ49" s="370"/>
      <c r="AK49" s="370"/>
      <c r="AL49" s="370"/>
      <c r="AM49" s="370"/>
      <c r="AN49" s="370"/>
      <c r="AO49" s="370"/>
      <c r="AP49" s="370"/>
      <c r="AQ49" s="370"/>
      <c r="AR49" s="370"/>
      <c r="AS49" s="370"/>
      <c r="AT49" s="370"/>
      <c r="AU49" s="370"/>
      <c r="AV49" s="370"/>
      <c r="AW49" s="370"/>
      <c r="AX49" s="370"/>
      <c r="AY49" s="370"/>
      <c r="AZ49" s="370"/>
      <c r="BA49" s="370"/>
      <c r="BB49" s="370"/>
    </row>
    <row r="50" customFormat="false" ht="12.75" hidden="false" customHeight="false" outlineLevel="0" collapsed="false">
      <c r="A50" s="367" t="n">
        <f aca="false">EOMONTH(A49,0)+1</f>
        <v>38353</v>
      </c>
      <c r="B50" s="370" t="n">
        <v>0.0382521196870007</v>
      </c>
      <c r="C50" s="370" t="n">
        <v>4.007</v>
      </c>
      <c r="D50" s="370" t="n">
        <v>1.615</v>
      </c>
      <c r="E50" s="370" t="n">
        <v>-0.25</v>
      </c>
      <c r="F50" s="370" t="n">
        <v>-0.0575</v>
      </c>
      <c r="G50" s="370" t="n">
        <v>0.01</v>
      </c>
      <c r="H50" s="370" t="n">
        <v>1.615</v>
      </c>
      <c r="I50" s="370" t="n">
        <v>0.45</v>
      </c>
      <c r="J50" s="370" t="n">
        <v>0.255</v>
      </c>
      <c r="K50" s="370" t="n">
        <v>0.02</v>
      </c>
      <c r="L50" s="370" t="n">
        <v>1.2</v>
      </c>
      <c r="M50" s="370" t="n">
        <v>0.32</v>
      </c>
      <c r="N50" s="370" t="n">
        <v>0.075</v>
      </c>
      <c r="O50" s="370" t="n">
        <v>0</v>
      </c>
      <c r="P50" s="370" t="n">
        <v>0.2975</v>
      </c>
      <c r="Q50" s="370" t="n">
        <v>0.0025</v>
      </c>
      <c r="R50" s="370" t="n">
        <v>0</v>
      </c>
      <c r="S50" s="370"/>
      <c r="T50" s="370"/>
      <c r="U50" s="370"/>
      <c r="V50" s="370"/>
      <c r="W50" s="370"/>
      <c r="X50" s="370"/>
      <c r="Y50" s="370"/>
      <c r="Z50" s="370"/>
      <c r="AA50" s="370"/>
      <c r="AB50" s="370"/>
      <c r="AC50" s="370"/>
      <c r="AD50" s="370"/>
      <c r="AE50" s="370"/>
      <c r="AF50" s="370"/>
      <c r="AG50" s="370"/>
      <c r="AH50" s="370"/>
      <c r="AI50" s="370"/>
      <c r="AJ50" s="370"/>
      <c r="AK50" s="370"/>
      <c r="AL50" s="370"/>
      <c r="AM50" s="370"/>
      <c r="AN50" s="370"/>
      <c r="AO50" s="370"/>
      <c r="AP50" s="370"/>
      <c r="AQ50" s="370"/>
      <c r="AR50" s="370"/>
      <c r="AS50" s="370"/>
      <c r="AT50" s="370"/>
      <c r="AU50" s="370"/>
      <c r="AV50" s="370"/>
      <c r="AW50" s="370"/>
      <c r="AX50" s="370"/>
      <c r="AY50" s="370"/>
      <c r="AZ50" s="370"/>
      <c r="BA50" s="370"/>
      <c r="BB50" s="370"/>
    </row>
    <row r="51" customFormat="false" ht="12.75" hidden="false" customHeight="false" outlineLevel="0" collapsed="false">
      <c r="A51" s="367" t="n">
        <f aca="false">EOMONTH(A50,0)+1</f>
        <v>38384</v>
      </c>
      <c r="B51" s="370" t="n">
        <v>0.0386906350336922</v>
      </c>
      <c r="C51" s="370" t="n">
        <v>3.919</v>
      </c>
      <c r="D51" s="370" t="n">
        <v>1.615</v>
      </c>
      <c r="E51" s="370" t="n">
        <v>-0.28</v>
      </c>
      <c r="F51" s="370" t="n">
        <v>-0.0575</v>
      </c>
      <c r="G51" s="370" t="n">
        <v>0</v>
      </c>
      <c r="H51" s="370" t="n">
        <v>1.615</v>
      </c>
      <c r="I51" s="370" t="n">
        <v>0.45</v>
      </c>
      <c r="J51" s="370" t="n">
        <v>0.255</v>
      </c>
      <c r="K51" s="370" t="n">
        <v>0.02</v>
      </c>
      <c r="L51" s="370" t="n">
        <v>1.2</v>
      </c>
      <c r="M51" s="370" t="n">
        <v>0.32</v>
      </c>
      <c r="N51" s="370" t="n">
        <v>0.075</v>
      </c>
      <c r="O51" s="370" t="n">
        <v>0</v>
      </c>
      <c r="P51" s="370" t="n">
        <v>0.295</v>
      </c>
      <c r="Q51" s="370" t="n">
        <v>0.0025</v>
      </c>
      <c r="R51" s="370" t="n">
        <v>0</v>
      </c>
      <c r="S51" s="370"/>
      <c r="T51" s="370"/>
      <c r="U51" s="370"/>
      <c r="V51" s="370"/>
      <c r="W51" s="370"/>
      <c r="X51" s="370"/>
      <c r="Y51" s="370"/>
      <c r="Z51" s="370"/>
      <c r="AA51" s="370"/>
      <c r="AB51" s="370"/>
      <c r="AC51" s="370"/>
      <c r="AD51" s="370"/>
      <c r="AE51" s="370"/>
      <c r="AF51" s="370"/>
      <c r="AG51" s="370"/>
      <c r="AH51" s="370"/>
      <c r="AI51" s="370"/>
      <c r="AJ51" s="370"/>
      <c r="AK51" s="370"/>
      <c r="AL51" s="370"/>
      <c r="AM51" s="370"/>
      <c r="AN51" s="370"/>
      <c r="AO51" s="370"/>
      <c r="AP51" s="370"/>
      <c r="AQ51" s="370"/>
      <c r="AR51" s="370"/>
      <c r="AS51" s="370"/>
      <c r="AT51" s="370"/>
      <c r="AU51" s="370"/>
      <c r="AV51" s="370"/>
      <c r="AW51" s="370"/>
      <c r="AX51" s="370"/>
      <c r="AY51" s="370"/>
      <c r="AZ51" s="370"/>
      <c r="BA51" s="370"/>
      <c r="BB51" s="370"/>
    </row>
    <row r="52" customFormat="false" ht="12.75" hidden="false" customHeight="false" outlineLevel="0" collapsed="false">
      <c r="A52" s="367" t="n">
        <f aca="false">EOMONTH(A51,0)+1</f>
        <v>38412</v>
      </c>
      <c r="B52" s="370" t="n">
        <v>0.0390867134668404</v>
      </c>
      <c r="C52" s="370" t="n">
        <v>3.78</v>
      </c>
      <c r="D52" s="370" t="n">
        <v>0.715</v>
      </c>
      <c r="E52" s="370" t="n">
        <v>-0.17</v>
      </c>
      <c r="F52" s="370" t="n">
        <v>-0.0575</v>
      </c>
      <c r="G52" s="370" t="n">
        <v>-0.06</v>
      </c>
      <c r="H52" s="370" t="n">
        <v>0.715</v>
      </c>
      <c r="I52" s="370" t="n">
        <v>0.1</v>
      </c>
      <c r="J52" s="370" t="n">
        <v>0.215</v>
      </c>
      <c r="K52" s="370" t="n">
        <v>0.02</v>
      </c>
      <c r="L52" s="370" t="n">
        <v>0.65</v>
      </c>
      <c r="M52" s="370" t="n">
        <v>0.15</v>
      </c>
      <c r="N52" s="370" t="n">
        <v>0.25</v>
      </c>
      <c r="O52" s="370" t="n">
        <v>0</v>
      </c>
      <c r="P52" s="370" t="n">
        <v>0.28</v>
      </c>
      <c r="Q52" s="370" t="n">
        <v>0.0025</v>
      </c>
      <c r="R52" s="370" t="n">
        <v>0</v>
      </c>
      <c r="S52" s="370"/>
      <c r="T52" s="370"/>
      <c r="U52" s="370"/>
      <c r="V52" s="370"/>
      <c r="W52" s="370"/>
      <c r="X52" s="370"/>
      <c r="Y52" s="370"/>
      <c r="Z52" s="370"/>
      <c r="AA52" s="370"/>
      <c r="AB52" s="370"/>
      <c r="AC52" s="370"/>
      <c r="AD52" s="370"/>
      <c r="AE52" s="370"/>
      <c r="AF52" s="370"/>
      <c r="AG52" s="370"/>
      <c r="AH52" s="370"/>
      <c r="AI52" s="370"/>
      <c r="AJ52" s="370"/>
      <c r="AK52" s="370"/>
      <c r="AL52" s="370"/>
      <c r="AM52" s="370"/>
      <c r="AN52" s="370"/>
      <c r="AO52" s="370"/>
      <c r="AP52" s="370"/>
      <c r="AQ52" s="370"/>
      <c r="AR52" s="370"/>
      <c r="AS52" s="370"/>
      <c r="AT52" s="370"/>
      <c r="AU52" s="370"/>
      <c r="AV52" s="370"/>
      <c r="AW52" s="370"/>
      <c r="AX52" s="370"/>
      <c r="AY52" s="370"/>
      <c r="AZ52" s="370"/>
      <c r="BA52" s="370"/>
      <c r="BB52" s="370"/>
    </row>
    <row r="53" customFormat="false" ht="12.75" hidden="false" customHeight="false" outlineLevel="0" collapsed="false">
      <c r="A53" s="367" t="n">
        <f aca="false">EOMONTH(A52,0)+1</f>
        <v>38443</v>
      </c>
      <c r="B53" s="370" t="n">
        <v>0.0394960399910107</v>
      </c>
      <c r="C53" s="370" t="n">
        <v>3.626</v>
      </c>
      <c r="D53" s="370" t="n">
        <v>0.38</v>
      </c>
      <c r="E53" s="370" t="n">
        <v>-0.085</v>
      </c>
      <c r="F53" s="370" t="n">
        <v>-0.0675</v>
      </c>
      <c r="G53" s="370" t="n">
        <v>-0.04</v>
      </c>
      <c r="H53" s="370" t="n">
        <v>0.38</v>
      </c>
      <c r="I53" s="370" t="n">
        <v>0.02</v>
      </c>
      <c r="J53" s="370" t="n">
        <v>0.175</v>
      </c>
      <c r="K53" s="370" t="n">
        <v>0.0175</v>
      </c>
      <c r="L53" s="370" t="n">
        <v>0.435</v>
      </c>
      <c r="M53" s="370" t="n">
        <v>0.05</v>
      </c>
      <c r="N53" s="370" t="n">
        <v>0.6</v>
      </c>
      <c r="O53" s="370" t="n">
        <v>0</v>
      </c>
      <c r="P53" s="370" t="n">
        <v>0.27</v>
      </c>
      <c r="Q53" s="370" t="n">
        <v>0.0025</v>
      </c>
      <c r="R53" s="370" t="n">
        <v>0</v>
      </c>
      <c r="S53" s="370"/>
      <c r="T53" s="370"/>
      <c r="U53" s="370"/>
      <c r="V53" s="370"/>
      <c r="W53" s="370"/>
      <c r="X53" s="370"/>
      <c r="Y53" s="370"/>
      <c r="Z53" s="370"/>
      <c r="AA53" s="370"/>
      <c r="AB53" s="370"/>
      <c r="AC53" s="370"/>
      <c r="AD53" s="370"/>
      <c r="AE53" s="370"/>
      <c r="AF53" s="370"/>
      <c r="AG53" s="370"/>
      <c r="AH53" s="370"/>
      <c r="AI53" s="370"/>
      <c r="AJ53" s="370"/>
      <c r="AK53" s="370"/>
      <c r="AL53" s="370"/>
      <c r="AM53" s="370"/>
      <c r="AN53" s="370"/>
      <c r="AO53" s="370"/>
      <c r="AP53" s="370"/>
      <c r="AQ53" s="370"/>
      <c r="AR53" s="370"/>
      <c r="AS53" s="370"/>
      <c r="AT53" s="370"/>
      <c r="AU53" s="370"/>
      <c r="AV53" s="370"/>
      <c r="AW53" s="370"/>
      <c r="AX53" s="370"/>
      <c r="AY53" s="370"/>
      <c r="AZ53" s="370"/>
      <c r="BA53" s="370"/>
      <c r="BB53" s="370"/>
    </row>
    <row r="54" customFormat="false" ht="12.75" hidden="false" customHeight="false" outlineLevel="0" collapsed="false">
      <c r="A54" s="367" t="n">
        <f aca="false">EOMONTH(A53,0)+1</f>
        <v>38473</v>
      </c>
      <c r="B54" s="370" t="n">
        <v>0.039866739779777</v>
      </c>
      <c r="C54" s="370" t="n">
        <v>3.631</v>
      </c>
      <c r="D54" s="370" t="n">
        <v>0.33</v>
      </c>
      <c r="E54" s="370" t="n">
        <v>-0.065</v>
      </c>
      <c r="F54" s="370" t="n">
        <v>-0.0675</v>
      </c>
      <c r="G54" s="370" t="n">
        <v>-0.04</v>
      </c>
      <c r="H54" s="370" t="n">
        <v>0.33</v>
      </c>
      <c r="I54" s="370" t="n">
        <v>0.02</v>
      </c>
      <c r="J54" s="370" t="n">
        <v>0.165</v>
      </c>
      <c r="K54" s="370" t="n">
        <v>0.01</v>
      </c>
      <c r="L54" s="370" t="n">
        <v>0.385</v>
      </c>
      <c r="M54" s="370" t="n">
        <v>0.05</v>
      </c>
      <c r="N54" s="370" t="n">
        <v>0.75</v>
      </c>
      <c r="O54" s="370" t="n">
        <v>0</v>
      </c>
      <c r="P54" s="370" t="n">
        <v>0.2625</v>
      </c>
      <c r="Q54" s="370" t="n">
        <v>0.0025</v>
      </c>
      <c r="R54" s="370" t="n">
        <v>0</v>
      </c>
      <c r="S54" s="370"/>
      <c r="T54" s="370"/>
      <c r="U54" s="370"/>
      <c r="V54" s="370"/>
      <c r="W54" s="370"/>
      <c r="X54" s="370"/>
      <c r="Y54" s="370"/>
      <c r="Z54" s="370"/>
      <c r="AA54" s="370"/>
      <c r="AB54" s="370"/>
      <c r="AC54" s="370"/>
      <c r="AD54" s="370"/>
      <c r="AE54" s="370"/>
      <c r="AF54" s="370"/>
      <c r="AG54" s="370"/>
      <c r="AH54" s="370"/>
      <c r="AI54" s="370"/>
      <c r="AJ54" s="370"/>
      <c r="AK54" s="370"/>
      <c r="AL54" s="370"/>
      <c r="AM54" s="370"/>
      <c r="AN54" s="370"/>
      <c r="AO54" s="370"/>
      <c r="AP54" s="370"/>
      <c r="AQ54" s="370"/>
      <c r="AR54" s="370"/>
      <c r="AS54" s="370"/>
      <c r="AT54" s="370"/>
      <c r="AU54" s="370"/>
      <c r="AV54" s="370"/>
      <c r="AW54" s="370"/>
      <c r="AX54" s="370"/>
      <c r="AY54" s="370"/>
      <c r="AZ54" s="370"/>
      <c r="BA54" s="370"/>
      <c r="BB54" s="370"/>
    </row>
    <row r="55" customFormat="false" ht="12.75" hidden="false" customHeight="false" outlineLevel="0" collapsed="false">
      <c r="A55" s="367" t="n">
        <f aca="false">EOMONTH(A54,0)+1</f>
        <v>38504</v>
      </c>
      <c r="B55" s="370" t="n">
        <v>0.0402497962766097</v>
      </c>
      <c r="C55" s="370" t="n">
        <v>3.669</v>
      </c>
      <c r="D55" s="370" t="n">
        <v>0.37</v>
      </c>
      <c r="E55" s="370" t="n">
        <v>-0.055</v>
      </c>
      <c r="F55" s="370" t="n">
        <v>-0.0675</v>
      </c>
      <c r="G55" s="370" t="n">
        <v>-0.04</v>
      </c>
      <c r="H55" s="370" t="n">
        <v>0.37</v>
      </c>
      <c r="I55" s="370" t="n">
        <v>0.035</v>
      </c>
      <c r="J55" s="370" t="n">
        <v>0.185</v>
      </c>
      <c r="K55" s="370" t="n">
        <v>0.0125</v>
      </c>
      <c r="L55" s="370" t="n">
        <v>0.385</v>
      </c>
      <c r="M55" s="370" t="n">
        <v>0.06</v>
      </c>
      <c r="N55" s="370" t="n">
        <v>0.85</v>
      </c>
      <c r="O55" s="370" t="n">
        <v>0</v>
      </c>
      <c r="P55" s="370" t="n">
        <v>0.2575</v>
      </c>
      <c r="Q55" s="370" t="n">
        <v>0.0025</v>
      </c>
      <c r="R55" s="370" t="n">
        <v>0</v>
      </c>
      <c r="S55" s="370"/>
      <c r="T55" s="370"/>
      <c r="U55" s="370"/>
      <c r="V55" s="370"/>
      <c r="W55" s="370"/>
      <c r="X55" s="370"/>
      <c r="Y55" s="370"/>
      <c r="Z55" s="370"/>
      <c r="AA55" s="370"/>
      <c r="AB55" s="370"/>
      <c r="AC55" s="370"/>
      <c r="AD55" s="370"/>
      <c r="AE55" s="370"/>
      <c r="AF55" s="370"/>
      <c r="AG55" s="370"/>
      <c r="AH55" s="370"/>
      <c r="AI55" s="370"/>
      <c r="AJ55" s="370"/>
      <c r="AK55" s="370"/>
      <c r="AL55" s="370"/>
      <c r="AM55" s="370"/>
      <c r="AN55" s="370"/>
      <c r="AO55" s="370"/>
      <c r="AP55" s="370"/>
      <c r="AQ55" s="370"/>
      <c r="AR55" s="370"/>
      <c r="AS55" s="370"/>
      <c r="AT55" s="370"/>
      <c r="AU55" s="370"/>
      <c r="AV55" s="370"/>
      <c r="AW55" s="370"/>
      <c r="AX55" s="370"/>
      <c r="AY55" s="370"/>
      <c r="AZ55" s="370"/>
      <c r="BA55" s="370"/>
      <c r="BB55" s="370"/>
    </row>
    <row r="56" customFormat="false" ht="12.75" hidden="false" customHeight="false" outlineLevel="0" collapsed="false">
      <c r="A56" s="367" t="n">
        <f aca="false">EOMONTH(A55,0)+1</f>
        <v>38534</v>
      </c>
      <c r="B56" s="370" t="n">
        <v>0.040606004466254</v>
      </c>
      <c r="C56" s="370" t="n">
        <v>3.714</v>
      </c>
      <c r="D56" s="370" t="n">
        <v>0.41</v>
      </c>
      <c r="E56" s="370" t="n">
        <v>-0.02</v>
      </c>
      <c r="F56" s="370" t="n">
        <v>-0.0675</v>
      </c>
      <c r="G56" s="370" t="n">
        <v>-0.04</v>
      </c>
      <c r="H56" s="370" t="n">
        <v>0.41</v>
      </c>
      <c r="I56" s="370" t="n">
        <v>0.035</v>
      </c>
      <c r="J56" s="370" t="n">
        <v>0.18</v>
      </c>
      <c r="K56" s="370" t="n">
        <v>0.0125</v>
      </c>
      <c r="L56" s="370" t="n">
        <v>0.3975</v>
      </c>
      <c r="M56" s="370" t="n">
        <v>0.07</v>
      </c>
      <c r="N56" s="370" t="n">
        <v>1.05</v>
      </c>
      <c r="O56" s="370" t="n">
        <v>0</v>
      </c>
      <c r="P56" s="370" t="n">
        <v>0.2575</v>
      </c>
      <c r="Q56" s="370" t="n">
        <v>0.0025</v>
      </c>
      <c r="R56" s="370" t="n">
        <v>0</v>
      </c>
      <c r="S56" s="370"/>
      <c r="T56" s="370"/>
      <c r="U56" s="370"/>
      <c r="V56" s="370"/>
      <c r="W56" s="370"/>
      <c r="X56" s="370"/>
      <c r="Y56" s="370"/>
      <c r="Z56" s="370"/>
      <c r="AA56" s="370"/>
      <c r="AB56" s="370"/>
      <c r="AC56" s="370"/>
      <c r="AD56" s="370"/>
      <c r="AE56" s="370"/>
      <c r="AF56" s="370"/>
      <c r="AG56" s="370"/>
      <c r="AH56" s="370"/>
      <c r="AI56" s="370"/>
      <c r="AJ56" s="370"/>
      <c r="AK56" s="370"/>
      <c r="AL56" s="370"/>
      <c r="AM56" s="370"/>
      <c r="AN56" s="370"/>
      <c r="AO56" s="370"/>
      <c r="AP56" s="370"/>
      <c r="AQ56" s="370"/>
      <c r="AR56" s="370"/>
      <c r="AS56" s="370"/>
      <c r="AT56" s="370"/>
      <c r="AU56" s="370"/>
      <c r="AV56" s="370"/>
      <c r="AW56" s="370"/>
      <c r="AX56" s="370"/>
      <c r="AY56" s="370"/>
      <c r="AZ56" s="370"/>
      <c r="BA56" s="370"/>
      <c r="BB56" s="370"/>
    </row>
    <row r="57" customFormat="false" ht="12.75" hidden="false" customHeight="false" outlineLevel="0" collapsed="false">
      <c r="A57" s="367" t="n">
        <f aca="false">EOMONTH(A56,0)+1</f>
        <v>38565</v>
      </c>
      <c r="B57" s="370" t="n">
        <v>0.0409601418119756</v>
      </c>
      <c r="C57" s="370" t="n">
        <v>3.752</v>
      </c>
      <c r="D57" s="370" t="n">
        <v>0.41</v>
      </c>
      <c r="E57" s="370" t="n">
        <v>-0.02</v>
      </c>
      <c r="F57" s="370" t="n">
        <v>-0.0675</v>
      </c>
      <c r="G57" s="370" t="n">
        <v>-0.04</v>
      </c>
      <c r="H57" s="370" t="n">
        <v>0.41</v>
      </c>
      <c r="I57" s="370" t="n">
        <v>0.01</v>
      </c>
      <c r="J57" s="370" t="n">
        <v>0.19</v>
      </c>
      <c r="K57" s="370" t="n">
        <v>0.0125</v>
      </c>
      <c r="L57" s="370" t="n">
        <v>0.4</v>
      </c>
      <c r="M57" s="370" t="n">
        <v>0.07</v>
      </c>
      <c r="N57" s="370" t="n">
        <v>1.05</v>
      </c>
      <c r="O57" s="370" t="n">
        <v>0</v>
      </c>
      <c r="P57" s="370" t="n">
        <v>0.2575</v>
      </c>
      <c r="Q57" s="370" t="n">
        <v>0.0025</v>
      </c>
      <c r="R57" s="370" t="n">
        <v>0</v>
      </c>
      <c r="S57" s="370"/>
      <c r="T57" s="370"/>
      <c r="U57" s="370"/>
      <c r="V57" s="370"/>
      <c r="W57" s="370"/>
      <c r="X57" s="370"/>
      <c r="Y57" s="370"/>
      <c r="Z57" s="370"/>
      <c r="AA57" s="370"/>
      <c r="AB57" s="370"/>
      <c r="AC57" s="370"/>
      <c r="AD57" s="370"/>
      <c r="AE57" s="370"/>
      <c r="AF57" s="370"/>
      <c r="AG57" s="370"/>
      <c r="AH57" s="370"/>
      <c r="AI57" s="370"/>
      <c r="AJ57" s="370"/>
      <c r="AK57" s="370"/>
      <c r="AL57" s="370"/>
      <c r="AM57" s="370"/>
      <c r="AN57" s="370"/>
      <c r="AO57" s="370"/>
      <c r="AP57" s="370"/>
      <c r="AQ57" s="370"/>
      <c r="AR57" s="370"/>
      <c r="AS57" s="370"/>
      <c r="AT57" s="370"/>
      <c r="AU57" s="370"/>
      <c r="AV57" s="370"/>
      <c r="AW57" s="370"/>
      <c r="AX57" s="370"/>
      <c r="AY57" s="370"/>
      <c r="AZ57" s="370"/>
      <c r="BA57" s="370"/>
      <c r="BB57" s="370"/>
    </row>
    <row r="58" customFormat="false" ht="12.75" hidden="false" customHeight="false" outlineLevel="0" collapsed="false">
      <c r="A58" s="367" t="n">
        <f aca="false">EOMONTH(A57,0)+1</f>
        <v>38596</v>
      </c>
      <c r="B58" s="370" t="n">
        <v>0.0413142791997565</v>
      </c>
      <c r="C58" s="370" t="n">
        <v>3.746</v>
      </c>
      <c r="D58" s="370" t="n">
        <v>0.36</v>
      </c>
      <c r="E58" s="370" t="n">
        <v>-0.04</v>
      </c>
      <c r="F58" s="370" t="n">
        <v>-0.0675</v>
      </c>
      <c r="G58" s="370" t="n">
        <v>-0.07</v>
      </c>
      <c r="H58" s="370" t="n">
        <v>0.36</v>
      </c>
      <c r="I58" s="370" t="n">
        <v>0.01</v>
      </c>
      <c r="J58" s="370" t="n">
        <v>0.165</v>
      </c>
      <c r="K58" s="370" t="n">
        <v>0.0125</v>
      </c>
      <c r="L58" s="370" t="n">
        <v>0.3975</v>
      </c>
      <c r="M58" s="370" t="n">
        <v>0.05</v>
      </c>
      <c r="N58" s="370" t="n">
        <v>0.65</v>
      </c>
      <c r="O58" s="370" t="n">
        <v>0</v>
      </c>
      <c r="P58" s="370" t="n">
        <v>0.2575</v>
      </c>
      <c r="Q58" s="370" t="n">
        <v>0.0025</v>
      </c>
      <c r="R58" s="370" t="n">
        <v>0</v>
      </c>
      <c r="S58" s="370"/>
      <c r="T58" s="370"/>
      <c r="U58" s="370"/>
      <c r="V58" s="370"/>
      <c r="W58" s="370"/>
      <c r="X58" s="370"/>
      <c r="Y58" s="370"/>
      <c r="Z58" s="370"/>
      <c r="AA58" s="370"/>
      <c r="AB58" s="370"/>
      <c r="AC58" s="370"/>
      <c r="AD58" s="370"/>
      <c r="AE58" s="370"/>
      <c r="AF58" s="370"/>
      <c r="AG58" s="370"/>
      <c r="AH58" s="370"/>
      <c r="AI58" s="370"/>
      <c r="AJ58" s="370"/>
      <c r="AK58" s="370"/>
      <c r="AL58" s="370"/>
      <c r="AM58" s="370"/>
      <c r="AN58" s="370"/>
      <c r="AO58" s="370"/>
      <c r="AP58" s="370"/>
      <c r="AQ58" s="370"/>
      <c r="AR58" s="370"/>
      <c r="AS58" s="370"/>
      <c r="AT58" s="370"/>
      <c r="AU58" s="370"/>
      <c r="AV58" s="370"/>
      <c r="AW58" s="370"/>
      <c r="AX58" s="370"/>
      <c r="AY58" s="370"/>
      <c r="AZ58" s="370"/>
      <c r="BA58" s="370"/>
      <c r="BB58" s="370"/>
    </row>
    <row r="59" customFormat="false" ht="12.75" hidden="false" customHeight="false" outlineLevel="0" collapsed="false">
      <c r="A59" s="367" t="n">
        <f aca="false">EOMONTH(A58,0)+1</f>
        <v>38626</v>
      </c>
      <c r="B59" s="370" t="n">
        <v>0.0416483358120012</v>
      </c>
      <c r="C59" s="370" t="n">
        <v>3.746</v>
      </c>
      <c r="D59" s="370" t="n">
        <v>0.4</v>
      </c>
      <c r="E59" s="370" t="n">
        <v>-0.085</v>
      </c>
      <c r="F59" s="370" t="n">
        <v>-0.0675</v>
      </c>
      <c r="G59" s="370" t="n">
        <v>-0.04</v>
      </c>
      <c r="H59" s="370" t="n">
        <v>0.4</v>
      </c>
      <c r="I59" s="370" t="n">
        <v>0.01</v>
      </c>
      <c r="J59" s="370" t="n">
        <v>0.175</v>
      </c>
      <c r="K59" s="370" t="n">
        <v>0.0125</v>
      </c>
      <c r="L59" s="370" t="n">
        <v>0.4</v>
      </c>
      <c r="M59" s="370" t="n">
        <v>0.05</v>
      </c>
      <c r="N59" s="370" t="n">
        <v>0.35</v>
      </c>
      <c r="O59" s="370" t="n">
        <v>0</v>
      </c>
      <c r="P59" s="370" t="n">
        <v>0.2575</v>
      </c>
      <c r="Q59" s="370" t="n">
        <v>0.0025</v>
      </c>
      <c r="R59" s="370" t="n">
        <v>0</v>
      </c>
      <c r="S59" s="370"/>
      <c r="T59" s="370"/>
      <c r="U59" s="370"/>
      <c r="V59" s="370"/>
      <c r="W59" s="370"/>
      <c r="X59" s="370"/>
      <c r="Y59" s="370"/>
      <c r="Z59" s="370"/>
      <c r="AA59" s="370"/>
      <c r="AB59" s="370"/>
      <c r="AC59" s="370"/>
      <c r="AD59" s="370"/>
      <c r="AE59" s="370"/>
      <c r="AF59" s="370"/>
      <c r="AG59" s="370"/>
      <c r="AH59" s="370"/>
      <c r="AI59" s="370"/>
      <c r="AJ59" s="370"/>
      <c r="AK59" s="370"/>
      <c r="AL59" s="370"/>
      <c r="AM59" s="370"/>
      <c r="AN59" s="370"/>
      <c r="AO59" s="370"/>
      <c r="AP59" s="370"/>
      <c r="AQ59" s="370"/>
      <c r="AR59" s="370"/>
      <c r="AS59" s="370"/>
      <c r="AT59" s="370"/>
      <c r="AU59" s="370"/>
      <c r="AV59" s="370"/>
      <c r="AW59" s="370"/>
      <c r="AX59" s="370"/>
      <c r="AY59" s="370"/>
      <c r="AZ59" s="370"/>
      <c r="BA59" s="370"/>
      <c r="BB59" s="370"/>
    </row>
    <row r="60" customFormat="false" ht="12.75" hidden="false" customHeight="false" outlineLevel="0" collapsed="false">
      <c r="A60" s="367" t="n">
        <f aca="false">EOMONTH(A59,0)+1</f>
        <v>38657</v>
      </c>
      <c r="B60" s="370" t="n">
        <v>0.041974248302385</v>
      </c>
      <c r="C60" s="370" t="n">
        <v>3.895</v>
      </c>
      <c r="D60" s="370" t="n">
        <v>0.73</v>
      </c>
      <c r="E60" s="370" t="n">
        <v>-0.17</v>
      </c>
      <c r="F60" s="370" t="n">
        <v>-0.065</v>
      </c>
      <c r="G60" s="370" t="n">
        <v>0</v>
      </c>
      <c r="H60" s="370" t="n">
        <v>0.73</v>
      </c>
      <c r="I60" s="370" t="n">
        <v>0.055</v>
      </c>
      <c r="J60" s="370" t="n">
        <v>0.215</v>
      </c>
      <c r="K60" s="370" t="n">
        <v>0.02</v>
      </c>
      <c r="L60" s="370" t="n">
        <v>0.555</v>
      </c>
      <c r="M60" s="370" t="n">
        <v>0.14</v>
      </c>
      <c r="N60" s="370" t="n">
        <v>0.27</v>
      </c>
      <c r="O60" s="370" t="n">
        <v>0</v>
      </c>
      <c r="P60" s="370" t="n">
        <v>0.2575</v>
      </c>
      <c r="Q60" s="370" t="n">
        <v>0.0025</v>
      </c>
      <c r="R60" s="370" t="n">
        <v>0</v>
      </c>
      <c r="S60" s="370"/>
      <c r="T60" s="370"/>
      <c r="U60" s="370"/>
      <c r="V60" s="370"/>
      <c r="W60" s="370"/>
      <c r="X60" s="370"/>
      <c r="Y60" s="370"/>
      <c r="Z60" s="370"/>
      <c r="AA60" s="370"/>
      <c r="AB60" s="370"/>
      <c r="AC60" s="370"/>
      <c r="AD60" s="370"/>
      <c r="AE60" s="370"/>
      <c r="AF60" s="370"/>
      <c r="AG60" s="370"/>
      <c r="AH60" s="370"/>
      <c r="AI60" s="370"/>
      <c r="AJ60" s="370"/>
      <c r="AK60" s="370"/>
      <c r="AL60" s="370"/>
      <c r="AM60" s="370"/>
      <c r="AN60" s="370"/>
      <c r="AO60" s="370"/>
      <c r="AP60" s="370"/>
      <c r="AQ60" s="370"/>
      <c r="AR60" s="370"/>
      <c r="AS60" s="370"/>
      <c r="AT60" s="370"/>
      <c r="AU60" s="370"/>
      <c r="AV60" s="370"/>
      <c r="AW60" s="370"/>
      <c r="AX60" s="370"/>
      <c r="AY60" s="370"/>
      <c r="AZ60" s="370"/>
      <c r="BA60" s="370"/>
      <c r="BB60" s="370"/>
    </row>
    <row r="61" customFormat="false" ht="12.75" hidden="false" customHeight="false" outlineLevel="0" collapsed="false">
      <c r="A61" s="367" t="n">
        <f aca="false">EOMONTH(A60,0)+1</f>
        <v>38687</v>
      </c>
      <c r="B61" s="370" t="n">
        <v>0.0422896475205272</v>
      </c>
      <c r="C61" s="370" t="n">
        <v>4.047</v>
      </c>
      <c r="D61" s="370" t="n">
        <v>0.98</v>
      </c>
      <c r="E61" s="370" t="n">
        <v>-0.13</v>
      </c>
      <c r="F61" s="370" t="n">
        <v>-0.065</v>
      </c>
      <c r="G61" s="370" t="n">
        <v>-0.0125</v>
      </c>
      <c r="H61" s="370" t="n">
        <v>0.98</v>
      </c>
      <c r="I61" s="370" t="n">
        <v>0.25</v>
      </c>
      <c r="J61" s="370" t="n">
        <v>0.235</v>
      </c>
      <c r="K61" s="370" t="n">
        <v>0.02</v>
      </c>
      <c r="L61" s="370" t="n">
        <v>0.91</v>
      </c>
      <c r="M61" s="370" t="n">
        <v>0.29</v>
      </c>
      <c r="N61" s="370" t="n">
        <v>0.25</v>
      </c>
      <c r="O61" s="370" t="n">
        <v>0</v>
      </c>
      <c r="P61" s="370" t="n">
        <v>0.2575</v>
      </c>
      <c r="Q61" s="370" t="n">
        <v>0.0025</v>
      </c>
      <c r="R61" s="370" t="n">
        <v>0</v>
      </c>
      <c r="S61" s="370"/>
      <c r="T61" s="370"/>
      <c r="U61" s="370"/>
      <c r="V61" s="370"/>
      <c r="W61" s="370"/>
      <c r="X61" s="370"/>
      <c r="Y61" s="370"/>
      <c r="Z61" s="370"/>
      <c r="AA61" s="370"/>
      <c r="AB61" s="370"/>
      <c r="AC61" s="370"/>
      <c r="AD61" s="370"/>
      <c r="AE61" s="370"/>
      <c r="AF61" s="370"/>
      <c r="AG61" s="370"/>
      <c r="AH61" s="370"/>
      <c r="AI61" s="370"/>
      <c r="AJ61" s="370"/>
      <c r="AK61" s="370"/>
      <c r="AL61" s="370"/>
      <c r="AM61" s="370"/>
      <c r="AN61" s="370"/>
      <c r="AO61" s="370"/>
      <c r="AP61" s="370"/>
      <c r="AQ61" s="370"/>
      <c r="AR61" s="370"/>
      <c r="AS61" s="370"/>
      <c r="AT61" s="370"/>
      <c r="AU61" s="370"/>
      <c r="AV61" s="370"/>
      <c r="AW61" s="370"/>
      <c r="AX61" s="370"/>
      <c r="AY61" s="370"/>
      <c r="AZ61" s="370"/>
      <c r="BA61" s="370"/>
      <c r="BB61" s="370"/>
    </row>
    <row r="62" customFormat="false" ht="12.75" hidden="false" customHeight="false" outlineLevel="0" collapsed="false">
      <c r="A62" s="367" t="n">
        <f aca="false">EOMONTH(A61,0)+1</f>
        <v>38718</v>
      </c>
      <c r="B62" s="370" t="n">
        <v>0.0426000010389398</v>
      </c>
      <c r="C62" s="370" t="n">
        <v>4.1095</v>
      </c>
      <c r="D62" s="370" t="n">
        <v>1.6</v>
      </c>
      <c r="E62" s="370" t="n">
        <v>-0.25</v>
      </c>
      <c r="F62" s="370" t="n">
        <v>-0.065</v>
      </c>
      <c r="G62" s="370" t="n">
        <v>0.01</v>
      </c>
      <c r="H62" s="370" t="n">
        <v>1.6</v>
      </c>
      <c r="I62" s="370" t="n">
        <v>0.45</v>
      </c>
      <c r="J62" s="370" t="n">
        <v>0.255</v>
      </c>
      <c r="K62" s="370" t="n">
        <v>0.02</v>
      </c>
      <c r="L62" s="370" t="n">
        <v>1.215</v>
      </c>
      <c r="M62" s="370" t="n">
        <v>0.32</v>
      </c>
      <c r="N62" s="370" t="n">
        <v>0.075</v>
      </c>
      <c r="O62" s="370" t="n">
        <v>0</v>
      </c>
      <c r="P62" s="370" t="n">
        <v>0.2575</v>
      </c>
      <c r="Q62" s="370" t="n">
        <v>0.0025</v>
      </c>
      <c r="R62" s="370" t="n">
        <v>0</v>
      </c>
      <c r="S62" s="370"/>
      <c r="T62" s="370"/>
      <c r="U62" s="370"/>
      <c r="V62" s="370"/>
      <c r="W62" s="370"/>
      <c r="X62" s="370"/>
      <c r="Y62" s="370"/>
      <c r="Z62" s="370"/>
      <c r="AA62" s="370"/>
      <c r="AB62" s="370"/>
      <c r="AC62" s="370"/>
      <c r="AD62" s="370"/>
      <c r="AE62" s="370"/>
      <c r="AF62" s="370"/>
      <c r="AG62" s="370"/>
      <c r="AH62" s="370"/>
      <c r="AI62" s="370"/>
      <c r="AJ62" s="370"/>
      <c r="AK62" s="370"/>
      <c r="AL62" s="370"/>
      <c r="AM62" s="370"/>
      <c r="AN62" s="370"/>
      <c r="AO62" s="370"/>
      <c r="AP62" s="370"/>
      <c r="AQ62" s="370"/>
      <c r="AR62" s="370"/>
      <c r="AS62" s="370"/>
      <c r="AT62" s="370"/>
      <c r="AU62" s="370"/>
      <c r="AV62" s="370"/>
      <c r="AW62" s="370"/>
      <c r="AX62" s="370"/>
      <c r="AY62" s="370"/>
      <c r="AZ62" s="370"/>
      <c r="BA62" s="370"/>
      <c r="BB62" s="370"/>
    </row>
    <row r="63" customFormat="false" ht="12.75" hidden="false" customHeight="false" outlineLevel="0" collapsed="false">
      <c r="A63" s="367" t="n">
        <f aca="false">EOMONTH(A62,0)+1</f>
        <v>38749</v>
      </c>
      <c r="B63" s="370" t="n">
        <v>0.0428820654195743</v>
      </c>
      <c r="C63" s="370" t="n">
        <v>4.0215</v>
      </c>
      <c r="D63" s="370" t="n">
        <v>1.6</v>
      </c>
      <c r="E63" s="370" t="n">
        <v>-0.28</v>
      </c>
      <c r="F63" s="370" t="n">
        <v>-0.065</v>
      </c>
      <c r="G63" s="370" t="n">
        <v>0</v>
      </c>
      <c r="H63" s="370" t="n">
        <v>1.6</v>
      </c>
      <c r="I63" s="370" t="n">
        <v>0.45</v>
      </c>
      <c r="J63" s="370" t="n">
        <v>0.255</v>
      </c>
      <c r="K63" s="370" t="n">
        <v>0.02</v>
      </c>
      <c r="L63" s="370" t="n">
        <v>1.215</v>
      </c>
      <c r="M63" s="370" t="n">
        <v>0.32</v>
      </c>
      <c r="N63" s="370" t="n">
        <v>0.075</v>
      </c>
      <c r="O63" s="370" t="n">
        <v>0</v>
      </c>
      <c r="P63" s="370" t="n">
        <v>0.25</v>
      </c>
      <c r="Q63" s="370" t="n">
        <v>0.0025</v>
      </c>
      <c r="R63" s="370" t="n">
        <v>0</v>
      </c>
      <c r="S63" s="370"/>
      <c r="T63" s="370"/>
      <c r="U63" s="370"/>
      <c r="V63" s="370"/>
      <c r="W63" s="370"/>
      <c r="X63" s="370"/>
      <c r="Y63" s="370"/>
      <c r="Z63" s="370"/>
      <c r="AA63" s="370"/>
      <c r="AB63" s="370"/>
      <c r="AC63" s="370"/>
      <c r="AD63" s="370"/>
      <c r="AE63" s="370"/>
      <c r="AF63" s="370"/>
      <c r="AG63" s="370"/>
      <c r="AH63" s="370"/>
      <c r="AI63" s="370"/>
      <c r="AJ63" s="370"/>
      <c r="AK63" s="370"/>
      <c r="AL63" s="370"/>
      <c r="AM63" s="370"/>
      <c r="AN63" s="370"/>
      <c r="AO63" s="370"/>
      <c r="AP63" s="370"/>
      <c r="AQ63" s="370"/>
      <c r="AR63" s="370"/>
      <c r="AS63" s="370"/>
      <c r="AT63" s="370"/>
      <c r="AU63" s="370"/>
      <c r="AV63" s="370"/>
      <c r="AW63" s="370"/>
      <c r="AX63" s="370"/>
      <c r="AY63" s="370"/>
      <c r="AZ63" s="370"/>
      <c r="BA63" s="370"/>
      <c r="BB63" s="370"/>
    </row>
    <row r="64" customFormat="false" ht="12.75" hidden="false" customHeight="false" outlineLevel="0" collapsed="false">
      <c r="A64" s="367" t="n">
        <f aca="false">EOMONTH(A63,0)+1</f>
        <v>38777</v>
      </c>
      <c r="B64" s="370" t="n">
        <v>0.0431368332701565</v>
      </c>
      <c r="C64" s="370" t="n">
        <v>3.8825</v>
      </c>
      <c r="D64" s="370" t="n">
        <v>0.72</v>
      </c>
      <c r="E64" s="370" t="n">
        <v>-0.17</v>
      </c>
      <c r="F64" s="370" t="n">
        <v>-0.065</v>
      </c>
      <c r="G64" s="370" t="n">
        <v>-0.06</v>
      </c>
      <c r="H64" s="370" t="n">
        <v>0.72</v>
      </c>
      <c r="I64" s="370" t="n">
        <v>0.1</v>
      </c>
      <c r="J64" s="370" t="n">
        <v>0.215</v>
      </c>
      <c r="K64" s="370" t="n">
        <v>0.02</v>
      </c>
      <c r="L64" s="370" t="n">
        <v>0.655</v>
      </c>
      <c r="M64" s="370" t="n">
        <v>0.15</v>
      </c>
      <c r="N64" s="370" t="n">
        <v>0.25</v>
      </c>
      <c r="O64" s="370" t="n">
        <v>0</v>
      </c>
      <c r="P64" s="370" t="n">
        <v>0.2425</v>
      </c>
      <c r="Q64" s="370" t="n">
        <v>0.0025</v>
      </c>
      <c r="R64" s="370" t="n">
        <v>0</v>
      </c>
      <c r="S64" s="370"/>
      <c r="T64" s="370"/>
      <c r="U64" s="370"/>
      <c r="V64" s="370"/>
      <c r="W64" s="370"/>
      <c r="X64" s="370"/>
      <c r="Y64" s="370"/>
      <c r="Z64" s="370"/>
      <c r="AA64" s="370"/>
      <c r="AB64" s="370"/>
      <c r="AC64" s="370"/>
      <c r="AD64" s="370"/>
      <c r="AE64" s="370"/>
      <c r="AF64" s="370"/>
      <c r="AG64" s="370"/>
      <c r="AH64" s="370"/>
      <c r="AI64" s="370"/>
      <c r="AJ64" s="370"/>
      <c r="AK64" s="370"/>
      <c r="AL64" s="370"/>
      <c r="AM64" s="370"/>
      <c r="AN64" s="370"/>
      <c r="AO64" s="370"/>
      <c r="AP64" s="370"/>
      <c r="AQ64" s="370"/>
      <c r="AR64" s="370"/>
      <c r="AS64" s="370"/>
      <c r="AT64" s="370"/>
      <c r="AU64" s="370"/>
      <c r="AV64" s="370"/>
      <c r="AW64" s="370"/>
      <c r="AX64" s="370"/>
      <c r="AY64" s="370"/>
      <c r="AZ64" s="370"/>
      <c r="BA64" s="370"/>
      <c r="BB64" s="370"/>
    </row>
    <row r="65" customFormat="false" ht="12.75" hidden="false" customHeight="false" outlineLevel="0" collapsed="false">
      <c r="A65" s="367" t="n">
        <f aca="false">EOMONTH(A64,0)+1</f>
        <v>38808</v>
      </c>
      <c r="B65" s="370" t="n">
        <v>0.0434188977015211</v>
      </c>
      <c r="C65" s="370" t="n">
        <v>3.7285</v>
      </c>
      <c r="D65" s="370" t="n">
        <v>0.38</v>
      </c>
      <c r="E65" s="370" t="n">
        <v>-0.085</v>
      </c>
      <c r="F65" s="370" t="n">
        <v>-0.0625</v>
      </c>
      <c r="G65" s="370" t="n">
        <v>-0.04</v>
      </c>
      <c r="H65" s="370" t="n">
        <v>0.38</v>
      </c>
      <c r="I65" s="370" t="n">
        <v>0.02</v>
      </c>
      <c r="J65" s="370" t="n">
        <v>0.175</v>
      </c>
      <c r="K65" s="370" t="n">
        <v>0.0175</v>
      </c>
      <c r="L65" s="370" t="n">
        <v>0.435</v>
      </c>
      <c r="M65" s="370" t="n">
        <v>0.05</v>
      </c>
      <c r="N65" s="370" t="n">
        <v>0.65</v>
      </c>
      <c r="O65" s="370" t="n">
        <v>0</v>
      </c>
      <c r="P65" s="370" t="n">
        <v>0.24</v>
      </c>
      <c r="Q65" s="370" t="n">
        <v>0.0025</v>
      </c>
      <c r="R65" s="370" t="n">
        <v>0</v>
      </c>
      <c r="S65" s="370"/>
      <c r="T65" s="370"/>
      <c r="U65" s="370"/>
      <c r="V65" s="370"/>
      <c r="W65" s="370"/>
      <c r="X65" s="370"/>
      <c r="Y65" s="370"/>
      <c r="Z65" s="370"/>
      <c r="AA65" s="370"/>
      <c r="AB65" s="370"/>
      <c r="AC65" s="370"/>
      <c r="AD65" s="370"/>
      <c r="AE65" s="370"/>
      <c r="AF65" s="370"/>
      <c r="AG65" s="370"/>
      <c r="AH65" s="370"/>
      <c r="AI65" s="370"/>
      <c r="AJ65" s="370"/>
      <c r="AK65" s="370"/>
      <c r="AL65" s="370"/>
      <c r="AM65" s="370"/>
      <c r="AN65" s="370"/>
      <c r="AO65" s="370"/>
      <c r="AP65" s="370"/>
      <c r="AQ65" s="370"/>
      <c r="AR65" s="370"/>
      <c r="AS65" s="370"/>
      <c r="AT65" s="370"/>
      <c r="AU65" s="370"/>
      <c r="AV65" s="370"/>
      <c r="AW65" s="370"/>
      <c r="AX65" s="370"/>
      <c r="AY65" s="370"/>
      <c r="AZ65" s="370"/>
      <c r="BA65" s="370"/>
      <c r="BB65" s="370"/>
    </row>
    <row r="66" customFormat="false" ht="12.75" hidden="false" customHeight="false" outlineLevel="0" collapsed="false">
      <c r="A66" s="367" t="n">
        <f aca="false">EOMONTH(A65,0)+1</f>
        <v>38838</v>
      </c>
      <c r="B66" s="370" t="n">
        <v>0.0436918633056349</v>
      </c>
      <c r="C66" s="370" t="n">
        <v>3.7335</v>
      </c>
      <c r="D66" s="370" t="n">
        <v>0.33</v>
      </c>
      <c r="E66" s="370" t="n">
        <v>-0.065</v>
      </c>
      <c r="F66" s="370" t="n">
        <v>-0.0625</v>
      </c>
      <c r="G66" s="370" t="n">
        <v>-0.04</v>
      </c>
      <c r="H66" s="370" t="n">
        <v>0.33</v>
      </c>
      <c r="I66" s="370" t="n">
        <v>0.02</v>
      </c>
      <c r="J66" s="370" t="n">
        <v>0.165</v>
      </c>
      <c r="K66" s="370" t="n">
        <v>0.01</v>
      </c>
      <c r="L66" s="370" t="n">
        <v>0.385</v>
      </c>
      <c r="M66" s="370" t="n">
        <v>0.05</v>
      </c>
      <c r="N66" s="370" t="n">
        <v>0.8</v>
      </c>
      <c r="O66" s="370" t="n">
        <v>0</v>
      </c>
      <c r="P66" s="370" t="n">
        <v>0.2375</v>
      </c>
      <c r="Q66" s="370" t="n">
        <v>0.0025</v>
      </c>
      <c r="R66" s="370" t="n">
        <v>0</v>
      </c>
      <c r="S66" s="370"/>
      <c r="T66" s="370"/>
      <c r="U66" s="370"/>
      <c r="V66" s="370"/>
      <c r="W66" s="370"/>
      <c r="X66" s="370"/>
      <c r="Y66" s="370"/>
      <c r="Z66" s="370"/>
      <c r="AA66" s="370"/>
      <c r="AB66" s="370"/>
      <c r="AC66" s="370"/>
      <c r="AD66" s="370"/>
      <c r="AE66" s="370"/>
      <c r="AF66" s="370"/>
      <c r="AG66" s="370"/>
      <c r="AH66" s="370"/>
      <c r="AI66" s="370"/>
      <c r="AJ66" s="370"/>
      <c r="AK66" s="370"/>
      <c r="AL66" s="370"/>
      <c r="AM66" s="370"/>
      <c r="AN66" s="370"/>
      <c r="AO66" s="370"/>
      <c r="AP66" s="370"/>
      <c r="AQ66" s="370"/>
      <c r="AR66" s="370"/>
      <c r="AS66" s="370"/>
      <c r="AT66" s="370"/>
      <c r="AU66" s="370"/>
      <c r="AV66" s="370"/>
      <c r="AW66" s="370"/>
      <c r="AX66" s="370"/>
      <c r="AY66" s="370"/>
      <c r="AZ66" s="370"/>
      <c r="BA66" s="370"/>
      <c r="BB66" s="370"/>
    </row>
    <row r="67" customFormat="false" ht="12.75" hidden="false" customHeight="false" outlineLevel="0" collapsed="false">
      <c r="A67" s="367" t="n">
        <f aca="false">EOMONTH(A66,0)+1</f>
        <v>38869</v>
      </c>
      <c r="B67" s="370" t="n">
        <v>0.0439739277894358</v>
      </c>
      <c r="C67" s="370" t="n">
        <v>3.7715</v>
      </c>
      <c r="D67" s="370" t="n">
        <v>0.37</v>
      </c>
      <c r="E67" s="370" t="n">
        <v>-0.055</v>
      </c>
      <c r="F67" s="370" t="n">
        <v>-0.0625</v>
      </c>
      <c r="G67" s="370" t="n">
        <v>-0.04</v>
      </c>
      <c r="H67" s="370" t="n">
        <v>0.37</v>
      </c>
      <c r="I67" s="370" t="n">
        <v>0.035</v>
      </c>
      <c r="J67" s="370" t="n">
        <v>0.185</v>
      </c>
      <c r="K67" s="370" t="n">
        <v>0.0125</v>
      </c>
      <c r="L67" s="370" t="n">
        <v>0.385</v>
      </c>
      <c r="M67" s="370" t="n">
        <v>0.06</v>
      </c>
      <c r="N67" s="370" t="n">
        <v>0.9</v>
      </c>
      <c r="O67" s="370" t="n">
        <v>0</v>
      </c>
      <c r="P67" s="370" t="n">
        <v>0.2375</v>
      </c>
      <c r="Q67" s="370" t="n">
        <v>0.0025</v>
      </c>
      <c r="R67" s="370" t="n">
        <v>0</v>
      </c>
      <c r="S67" s="370"/>
      <c r="T67" s="370"/>
      <c r="U67" s="370"/>
      <c r="V67" s="370"/>
      <c r="W67" s="370"/>
      <c r="X67" s="370"/>
      <c r="Y67" s="370"/>
      <c r="Z67" s="370"/>
      <c r="AA67" s="370"/>
      <c r="AB67" s="370"/>
      <c r="AC67" s="370"/>
      <c r="AD67" s="370"/>
      <c r="AE67" s="370"/>
      <c r="AF67" s="370"/>
      <c r="AG67" s="370"/>
      <c r="AH67" s="370"/>
      <c r="AI67" s="370"/>
      <c r="AJ67" s="370"/>
      <c r="AK67" s="370"/>
      <c r="AL67" s="370"/>
      <c r="AM67" s="370"/>
      <c r="AN67" s="370"/>
      <c r="AO67" s="370"/>
      <c r="AP67" s="370"/>
      <c r="AQ67" s="370"/>
      <c r="AR67" s="370"/>
      <c r="AS67" s="370"/>
      <c r="AT67" s="370"/>
      <c r="AU67" s="370"/>
      <c r="AV67" s="370"/>
      <c r="AW67" s="370"/>
      <c r="AX67" s="370"/>
      <c r="AY67" s="370"/>
      <c r="AZ67" s="370"/>
      <c r="BA67" s="370"/>
      <c r="BB67" s="370"/>
    </row>
    <row r="68" customFormat="false" ht="12.75" hidden="false" customHeight="false" outlineLevel="0" collapsed="false">
      <c r="A68" s="367" t="n">
        <f aca="false">EOMONTH(A67,0)+1</f>
        <v>38899</v>
      </c>
      <c r="B68" s="370" t="n">
        <v>0.0442468934442877</v>
      </c>
      <c r="C68" s="370" t="n">
        <v>3.8165</v>
      </c>
      <c r="D68" s="370" t="n">
        <v>0.41</v>
      </c>
      <c r="E68" s="370" t="n">
        <v>-0.02</v>
      </c>
      <c r="F68" s="370" t="n">
        <v>-0.0625</v>
      </c>
      <c r="G68" s="370" t="n">
        <v>-0.04</v>
      </c>
      <c r="H68" s="370" t="n">
        <v>0.41</v>
      </c>
      <c r="I68" s="370" t="n">
        <v>0.035</v>
      </c>
      <c r="J68" s="370" t="n">
        <v>0.18</v>
      </c>
      <c r="K68" s="370" t="n">
        <v>0.0125</v>
      </c>
      <c r="L68" s="370" t="n">
        <v>0.3975</v>
      </c>
      <c r="M68" s="370" t="n">
        <v>0.07</v>
      </c>
      <c r="N68" s="370" t="n">
        <v>1.1</v>
      </c>
      <c r="O68" s="370" t="n">
        <v>0</v>
      </c>
      <c r="P68" s="370" t="n">
        <v>0.2375</v>
      </c>
      <c r="Q68" s="370" t="n">
        <v>0.0025</v>
      </c>
      <c r="R68" s="370" t="n">
        <v>0</v>
      </c>
      <c r="S68" s="370"/>
      <c r="T68" s="370"/>
      <c r="U68" s="370"/>
      <c r="V68" s="370"/>
      <c r="W68" s="370"/>
      <c r="X68" s="370"/>
      <c r="Y68" s="370"/>
      <c r="Z68" s="370"/>
      <c r="AA68" s="370"/>
      <c r="AB68" s="370"/>
      <c r="AC68" s="370"/>
      <c r="AD68" s="370"/>
      <c r="AE68" s="370"/>
      <c r="AF68" s="370"/>
      <c r="AG68" s="370"/>
      <c r="AH68" s="370"/>
      <c r="AI68" s="370"/>
      <c r="AJ68" s="370"/>
      <c r="AK68" s="370"/>
      <c r="AL68" s="370"/>
      <c r="AM68" s="370"/>
      <c r="AN68" s="370"/>
      <c r="AO68" s="370"/>
      <c r="AP68" s="370"/>
      <c r="AQ68" s="370"/>
      <c r="AR68" s="370"/>
      <c r="AS68" s="370"/>
      <c r="AT68" s="370"/>
      <c r="AU68" s="370"/>
      <c r="AV68" s="370"/>
      <c r="AW68" s="370"/>
      <c r="AX68" s="370"/>
      <c r="AY68" s="370"/>
      <c r="AZ68" s="370"/>
      <c r="BA68" s="370"/>
      <c r="BB68" s="370"/>
    </row>
    <row r="69" customFormat="false" ht="12.75" hidden="false" customHeight="false" outlineLevel="0" collapsed="false">
      <c r="A69" s="367" t="n">
        <f aca="false">EOMONTH(A68,0)+1</f>
        <v>38930</v>
      </c>
      <c r="B69" s="370" t="n">
        <v>0.0445289579805102</v>
      </c>
      <c r="C69" s="370" t="n">
        <v>3.8545</v>
      </c>
      <c r="D69" s="370" t="n">
        <v>0.41</v>
      </c>
      <c r="E69" s="370" t="n">
        <v>-0.02</v>
      </c>
      <c r="F69" s="370" t="n">
        <v>-0.0625</v>
      </c>
      <c r="G69" s="370" t="n">
        <v>-0.04</v>
      </c>
      <c r="H69" s="370" t="n">
        <v>0.41</v>
      </c>
      <c r="I69" s="370" t="n">
        <v>0.01</v>
      </c>
      <c r="J69" s="370" t="n">
        <v>0.19</v>
      </c>
      <c r="K69" s="370" t="n">
        <v>0.0125</v>
      </c>
      <c r="L69" s="370" t="n">
        <v>0.4</v>
      </c>
      <c r="M69" s="370" t="n">
        <v>0.07</v>
      </c>
      <c r="N69" s="370" t="n">
        <v>1.1</v>
      </c>
      <c r="O69" s="370" t="n">
        <v>0</v>
      </c>
      <c r="P69" s="370" t="n">
        <v>0.2375</v>
      </c>
      <c r="Q69" s="370" t="n">
        <v>0.0025</v>
      </c>
      <c r="R69" s="370" t="n">
        <v>0</v>
      </c>
      <c r="S69" s="370"/>
      <c r="T69" s="370"/>
      <c r="U69" s="370"/>
      <c r="V69" s="370"/>
      <c r="W69" s="370"/>
      <c r="X69" s="370"/>
      <c r="Y69" s="370"/>
      <c r="Z69" s="370"/>
      <c r="AA69" s="370"/>
      <c r="AB69" s="370"/>
      <c r="AC69" s="370"/>
      <c r="AD69" s="370"/>
      <c r="AE69" s="370"/>
      <c r="AF69" s="370"/>
      <c r="AG69" s="370"/>
      <c r="AH69" s="370"/>
      <c r="AI69" s="370"/>
      <c r="AJ69" s="370"/>
      <c r="AK69" s="370"/>
      <c r="AL69" s="370"/>
      <c r="AM69" s="370"/>
      <c r="AN69" s="370"/>
      <c r="AO69" s="370"/>
      <c r="AP69" s="370"/>
      <c r="AQ69" s="370"/>
      <c r="AR69" s="370"/>
      <c r="AS69" s="370"/>
      <c r="AT69" s="370"/>
      <c r="AU69" s="370"/>
      <c r="AV69" s="370"/>
      <c r="AW69" s="370"/>
      <c r="AX69" s="370"/>
      <c r="AY69" s="370"/>
      <c r="AZ69" s="370"/>
      <c r="BA69" s="370"/>
      <c r="BB69" s="370"/>
    </row>
    <row r="70" customFormat="false" ht="12.75" hidden="false" customHeight="false" outlineLevel="0" collapsed="false">
      <c r="A70" s="367" t="n">
        <f aca="false">EOMONTH(A69,0)+1</f>
        <v>38961</v>
      </c>
      <c r="B70" s="370" t="n">
        <v>0.0448110225433673</v>
      </c>
      <c r="C70" s="370" t="n">
        <v>3.8485</v>
      </c>
      <c r="D70" s="370" t="n">
        <v>0.36</v>
      </c>
      <c r="E70" s="370" t="n">
        <v>-0.04</v>
      </c>
      <c r="F70" s="370" t="n">
        <v>-0.0625</v>
      </c>
      <c r="G70" s="370" t="n">
        <v>-0.07</v>
      </c>
      <c r="H70" s="370" t="n">
        <v>0.36</v>
      </c>
      <c r="I70" s="370" t="n">
        <v>0.01</v>
      </c>
      <c r="J70" s="370" t="n">
        <v>0.165</v>
      </c>
      <c r="K70" s="370" t="n">
        <v>0.0125</v>
      </c>
      <c r="L70" s="370" t="n">
        <v>0.3975</v>
      </c>
      <c r="M70" s="370" t="n">
        <v>0.05</v>
      </c>
      <c r="N70" s="370" t="n">
        <v>0.65</v>
      </c>
      <c r="O70" s="370" t="n">
        <v>0</v>
      </c>
      <c r="P70" s="370" t="n">
        <v>0.2375</v>
      </c>
      <c r="Q70" s="370" t="n">
        <v>0.0025</v>
      </c>
      <c r="R70" s="370" t="n">
        <v>0</v>
      </c>
      <c r="S70" s="370"/>
      <c r="T70" s="370"/>
      <c r="U70" s="370"/>
      <c r="V70" s="370"/>
      <c r="W70" s="370"/>
      <c r="X70" s="370"/>
      <c r="Y70" s="370"/>
      <c r="Z70" s="370"/>
      <c r="AA70" s="370"/>
      <c r="AB70" s="370"/>
      <c r="AC70" s="370"/>
      <c r="AD70" s="370"/>
      <c r="AE70" s="370"/>
      <c r="AF70" s="370"/>
      <c r="AG70" s="370"/>
      <c r="AH70" s="370"/>
      <c r="AI70" s="370"/>
      <c r="AJ70" s="370"/>
      <c r="AK70" s="370"/>
      <c r="AL70" s="370"/>
      <c r="AM70" s="370"/>
      <c r="AN70" s="370"/>
      <c r="AO70" s="370"/>
      <c r="AP70" s="370"/>
      <c r="AQ70" s="370"/>
      <c r="AR70" s="370"/>
      <c r="AS70" s="370"/>
      <c r="AT70" s="370"/>
      <c r="AU70" s="370"/>
      <c r="AV70" s="370"/>
      <c r="AW70" s="370"/>
      <c r="AX70" s="370"/>
      <c r="AY70" s="370"/>
      <c r="AZ70" s="370"/>
      <c r="BA70" s="370"/>
      <c r="BB70" s="370"/>
    </row>
    <row r="71" customFormat="false" ht="12.75" hidden="false" customHeight="false" outlineLevel="0" collapsed="false">
      <c r="A71" s="367" t="n">
        <f aca="false">EOMONTH(A70,0)+1</f>
        <v>38991</v>
      </c>
      <c r="B71" s="370" t="n">
        <v>0.0450839882747154</v>
      </c>
      <c r="C71" s="370" t="n">
        <v>3.8485</v>
      </c>
      <c r="D71" s="370" t="n">
        <v>0.4</v>
      </c>
      <c r="E71" s="370" t="n">
        <v>-0.085</v>
      </c>
      <c r="F71" s="370" t="n">
        <v>-0.0625</v>
      </c>
      <c r="G71" s="370" t="n">
        <v>-0.04</v>
      </c>
      <c r="H71" s="370" t="n">
        <v>0.4</v>
      </c>
      <c r="I71" s="370" t="n">
        <v>0.01</v>
      </c>
      <c r="J71" s="370" t="n">
        <v>0.175</v>
      </c>
      <c r="K71" s="370" t="n">
        <v>0.0125</v>
      </c>
      <c r="L71" s="370" t="n">
        <v>0.4</v>
      </c>
      <c r="M71" s="370" t="n">
        <v>0.05</v>
      </c>
      <c r="N71" s="370" t="n">
        <v>0.35</v>
      </c>
      <c r="O71" s="370" t="n">
        <v>0</v>
      </c>
      <c r="P71" s="370" t="n">
        <v>0.2375</v>
      </c>
      <c r="Q71" s="370" t="n">
        <v>0.0025</v>
      </c>
      <c r="R71" s="370" t="n">
        <v>0</v>
      </c>
      <c r="S71" s="370"/>
      <c r="T71" s="370"/>
      <c r="U71" s="370"/>
      <c r="V71" s="370"/>
      <c r="W71" s="370"/>
      <c r="X71" s="370"/>
      <c r="Y71" s="370"/>
      <c r="Z71" s="370"/>
      <c r="AA71" s="370"/>
      <c r="AB71" s="370"/>
      <c r="AC71" s="370"/>
      <c r="AD71" s="370"/>
      <c r="AE71" s="370"/>
      <c r="AF71" s="370"/>
      <c r="AG71" s="370"/>
      <c r="AH71" s="370"/>
      <c r="AI71" s="370"/>
      <c r="AJ71" s="370"/>
      <c r="AK71" s="370"/>
      <c r="AL71" s="370"/>
      <c r="AM71" s="370"/>
      <c r="AN71" s="370"/>
      <c r="AO71" s="370"/>
      <c r="AP71" s="370"/>
      <c r="AQ71" s="370"/>
      <c r="AR71" s="370"/>
      <c r="AS71" s="370"/>
      <c r="AT71" s="370"/>
      <c r="AU71" s="370"/>
      <c r="AV71" s="370"/>
      <c r="AW71" s="370"/>
      <c r="AX71" s="370"/>
      <c r="AY71" s="370"/>
      <c r="AZ71" s="370"/>
      <c r="BA71" s="370"/>
      <c r="BB71" s="370"/>
    </row>
    <row r="72" customFormat="false" ht="12.75" hidden="false" customHeight="false" outlineLevel="0" collapsed="false">
      <c r="A72" s="367" t="n">
        <f aca="false">EOMONTH(A71,0)+1</f>
        <v>39022</v>
      </c>
      <c r="B72" s="370" t="n">
        <v>0.0453601433830859</v>
      </c>
      <c r="C72" s="370" t="n">
        <v>3.9975</v>
      </c>
      <c r="D72" s="370" t="n">
        <v>0.73</v>
      </c>
      <c r="E72" s="370" t="n">
        <v>-0.17</v>
      </c>
      <c r="F72" s="370" t="n">
        <v>-0.0625</v>
      </c>
      <c r="G72" s="370" t="n">
        <v>0</v>
      </c>
      <c r="H72" s="370" t="n">
        <v>0.73</v>
      </c>
      <c r="I72" s="370" t="n">
        <v>0.055</v>
      </c>
      <c r="J72" s="370" t="n">
        <v>0.215</v>
      </c>
      <c r="K72" s="370" t="n">
        <v>0.02</v>
      </c>
      <c r="L72" s="370" t="n">
        <v>0.555</v>
      </c>
      <c r="M72" s="370" t="n">
        <v>0.14</v>
      </c>
      <c r="N72" s="370" t="n">
        <v>0.27</v>
      </c>
      <c r="O72" s="370" t="n">
        <v>0</v>
      </c>
      <c r="P72" s="370" t="n">
        <v>0.2375</v>
      </c>
      <c r="Q72" s="370" t="n">
        <v>0.0025</v>
      </c>
      <c r="R72" s="370" t="n">
        <v>0</v>
      </c>
      <c r="S72" s="370"/>
      <c r="T72" s="370"/>
      <c r="U72" s="370"/>
      <c r="V72" s="370"/>
      <c r="W72" s="370"/>
      <c r="X72" s="370"/>
      <c r="Y72" s="370"/>
      <c r="Z72" s="370"/>
      <c r="AA72" s="370"/>
      <c r="AB72" s="370"/>
      <c r="AC72" s="370"/>
      <c r="AD72" s="370"/>
      <c r="AE72" s="370"/>
      <c r="AF72" s="370"/>
      <c r="AG72" s="370"/>
      <c r="AH72" s="370"/>
      <c r="AI72" s="370"/>
      <c r="AJ72" s="370"/>
      <c r="AK72" s="370"/>
      <c r="AL72" s="370"/>
      <c r="AM72" s="370"/>
      <c r="AN72" s="370"/>
      <c r="AO72" s="370"/>
      <c r="AP72" s="370"/>
      <c r="AQ72" s="370"/>
      <c r="AR72" s="370"/>
      <c r="AS72" s="370"/>
      <c r="AT72" s="370"/>
      <c r="AU72" s="370"/>
      <c r="AV72" s="370"/>
      <c r="AW72" s="370"/>
      <c r="AX72" s="370"/>
      <c r="AY72" s="370"/>
      <c r="AZ72" s="370"/>
      <c r="BA72" s="370"/>
      <c r="BB72" s="370"/>
    </row>
    <row r="73" customFormat="false" ht="12.75" hidden="false" customHeight="false" outlineLevel="0" collapsed="false">
      <c r="A73" s="367" t="n">
        <f aca="false">EOMONTH(A72,0)+1</f>
        <v>39052</v>
      </c>
      <c r="B73" s="370" t="n">
        <v>0.0455444665545994</v>
      </c>
      <c r="C73" s="370" t="n">
        <v>4.1495</v>
      </c>
      <c r="D73" s="370" t="n">
        <v>0.98</v>
      </c>
      <c r="E73" s="370" t="n">
        <v>-0.13</v>
      </c>
      <c r="F73" s="370" t="n">
        <v>-0.0625</v>
      </c>
      <c r="G73" s="370" t="n">
        <v>-0.0125</v>
      </c>
      <c r="H73" s="370" t="n">
        <v>0.98</v>
      </c>
      <c r="I73" s="370" t="n">
        <v>0.25</v>
      </c>
      <c r="J73" s="370" t="n">
        <v>0.235</v>
      </c>
      <c r="K73" s="370" t="n">
        <v>0.02</v>
      </c>
      <c r="L73" s="370" t="n">
        <v>0.91</v>
      </c>
      <c r="M73" s="370" t="n">
        <v>0.29</v>
      </c>
      <c r="N73" s="370" t="n">
        <v>0.25</v>
      </c>
      <c r="O73" s="370" t="n">
        <v>0</v>
      </c>
      <c r="P73" s="370" t="n">
        <v>0.24</v>
      </c>
      <c r="Q73" s="370" t="n">
        <v>0.0025</v>
      </c>
      <c r="R73" s="370" t="n">
        <v>0</v>
      </c>
      <c r="S73" s="370"/>
      <c r="T73" s="370"/>
      <c r="U73" s="370"/>
      <c r="V73" s="370"/>
      <c r="W73" s="370"/>
      <c r="X73" s="370"/>
      <c r="Y73" s="370"/>
      <c r="Z73" s="370"/>
      <c r="AA73" s="370"/>
      <c r="AB73" s="370"/>
      <c r="AC73" s="370"/>
      <c r="AD73" s="370"/>
      <c r="AE73" s="370"/>
      <c r="AF73" s="370"/>
      <c r="AG73" s="370"/>
      <c r="AH73" s="370"/>
      <c r="AI73" s="370"/>
      <c r="AJ73" s="370"/>
      <c r="AK73" s="370"/>
      <c r="AL73" s="370"/>
      <c r="AM73" s="370"/>
      <c r="AN73" s="370"/>
      <c r="AO73" s="370"/>
      <c r="AP73" s="370"/>
      <c r="AQ73" s="370"/>
      <c r="AR73" s="370"/>
      <c r="AS73" s="370"/>
      <c r="AT73" s="370"/>
      <c r="AU73" s="370"/>
      <c r="AV73" s="370"/>
      <c r="AW73" s="370"/>
      <c r="AX73" s="370"/>
      <c r="AY73" s="370"/>
      <c r="AZ73" s="370"/>
      <c r="BA73" s="370"/>
      <c r="BB73" s="370"/>
    </row>
    <row r="74" customFormat="false" ht="12.75" hidden="false" customHeight="false" outlineLevel="0" collapsed="false">
      <c r="A74" s="367" t="n">
        <f aca="false">EOMONTH(A73,0)+1</f>
        <v>39083</v>
      </c>
      <c r="B74" s="370" t="n">
        <v>0.0457349338437738</v>
      </c>
      <c r="C74" s="370" t="n">
        <v>4.2145</v>
      </c>
      <c r="D74" s="370" t="n">
        <v>1.6</v>
      </c>
      <c r="E74" s="370" t="n">
        <v>-0.25</v>
      </c>
      <c r="F74" s="370" t="n">
        <v>-0.0625</v>
      </c>
      <c r="G74" s="370" t="n">
        <v>0.01</v>
      </c>
      <c r="H74" s="370" t="n">
        <v>1.6</v>
      </c>
      <c r="I74" s="370" t="n">
        <v>0.45</v>
      </c>
      <c r="J74" s="370" t="n">
        <v>0.255</v>
      </c>
      <c r="K74" s="370" t="n">
        <v>0.02</v>
      </c>
      <c r="L74" s="370" t="n">
        <v>1.215</v>
      </c>
      <c r="M74" s="370" t="n">
        <v>0.32</v>
      </c>
      <c r="N74" s="370" t="n">
        <v>0.075</v>
      </c>
      <c r="O74" s="370" t="n">
        <v>0</v>
      </c>
      <c r="P74" s="370" t="n">
        <v>0.2425</v>
      </c>
      <c r="Q74" s="370" t="n">
        <v>0.0025</v>
      </c>
      <c r="R74" s="370" t="n">
        <v>0.0025</v>
      </c>
      <c r="S74" s="370"/>
      <c r="T74" s="370"/>
      <c r="U74" s="370"/>
      <c r="V74" s="370"/>
      <c r="W74" s="370"/>
      <c r="X74" s="370"/>
      <c r="Y74" s="370"/>
      <c r="Z74" s="370"/>
      <c r="AA74" s="370"/>
      <c r="AB74" s="370"/>
      <c r="AC74" s="370"/>
      <c r="AD74" s="370"/>
      <c r="AE74" s="370"/>
      <c r="AF74" s="370"/>
      <c r="AG74" s="370"/>
      <c r="AH74" s="370"/>
      <c r="AI74" s="370"/>
      <c r="AJ74" s="370"/>
      <c r="AK74" s="370"/>
      <c r="AL74" s="370"/>
      <c r="AM74" s="370"/>
      <c r="AN74" s="370"/>
      <c r="AO74" s="370"/>
      <c r="AP74" s="370"/>
      <c r="AQ74" s="370"/>
      <c r="AR74" s="370"/>
      <c r="AS74" s="370"/>
      <c r="AT74" s="370"/>
      <c r="AU74" s="370"/>
      <c r="AV74" s="370"/>
      <c r="AW74" s="370"/>
      <c r="AX74" s="370"/>
      <c r="AY74" s="370"/>
      <c r="AZ74" s="370"/>
      <c r="BA74" s="370"/>
      <c r="BB74" s="370"/>
    </row>
    <row r="75" customFormat="false" ht="12.75" hidden="false" customHeight="false" outlineLevel="0" collapsed="false">
      <c r="A75" s="367" t="n">
        <f aca="false">EOMONTH(A74,0)+1</f>
        <v>39114</v>
      </c>
      <c r="B75" s="370" t="n">
        <v>0.0459254011450851</v>
      </c>
      <c r="C75" s="370" t="n">
        <v>4.1265</v>
      </c>
      <c r="D75" s="370" t="n">
        <v>1.6</v>
      </c>
      <c r="E75" s="370" t="n">
        <v>-0.28</v>
      </c>
      <c r="F75" s="370" t="n">
        <v>-0.0625</v>
      </c>
      <c r="G75" s="370" t="n">
        <v>0</v>
      </c>
      <c r="H75" s="370" t="n">
        <v>1.6</v>
      </c>
      <c r="I75" s="370" t="n">
        <v>0.45</v>
      </c>
      <c r="J75" s="370" t="n">
        <v>0.255</v>
      </c>
      <c r="K75" s="370" t="n">
        <v>0.02</v>
      </c>
      <c r="L75" s="370" t="n">
        <v>1.215</v>
      </c>
      <c r="M75" s="370" t="n">
        <v>0.32</v>
      </c>
      <c r="N75" s="370" t="n">
        <v>0.075</v>
      </c>
      <c r="O75" s="370" t="n">
        <v>0</v>
      </c>
      <c r="P75" s="370" t="n">
        <v>0.2375</v>
      </c>
      <c r="Q75" s="370" t="n">
        <v>0.0025</v>
      </c>
      <c r="R75" s="370" t="n">
        <v>0.0025</v>
      </c>
      <c r="S75" s="370"/>
      <c r="T75" s="370"/>
      <c r="U75" s="370"/>
      <c r="V75" s="370"/>
      <c r="W75" s="370"/>
      <c r="X75" s="370"/>
      <c r="Y75" s="370"/>
      <c r="Z75" s="370"/>
      <c r="AA75" s="370"/>
      <c r="AB75" s="370"/>
      <c r="AC75" s="370"/>
      <c r="AD75" s="370"/>
      <c r="AE75" s="370"/>
      <c r="AF75" s="370"/>
      <c r="AG75" s="370"/>
      <c r="AH75" s="370"/>
      <c r="AI75" s="370"/>
      <c r="AJ75" s="370"/>
      <c r="AK75" s="370"/>
      <c r="AL75" s="370"/>
      <c r="AM75" s="370"/>
      <c r="AN75" s="370"/>
      <c r="AO75" s="370"/>
      <c r="AP75" s="370"/>
      <c r="AQ75" s="370"/>
      <c r="AR75" s="370"/>
      <c r="AS75" s="370"/>
      <c r="AT75" s="370"/>
      <c r="AU75" s="370"/>
      <c r="AV75" s="370"/>
      <c r="AW75" s="370"/>
      <c r="AX75" s="370"/>
      <c r="AY75" s="370"/>
      <c r="AZ75" s="370"/>
      <c r="BA75" s="370"/>
      <c r="BB75" s="370"/>
    </row>
    <row r="76" customFormat="false" ht="12.75" hidden="false" customHeight="false" outlineLevel="0" collapsed="false">
      <c r="A76" s="367" t="n">
        <f aca="false">EOMONTH(A75,0)+1</f>
        <v>39142</v>
      </c>
      <c r="B76" s="370" t="n">
        <v>0.0460974361373472</v>
      </c>
      <c r="C76" s="370" t="n">
        <v>3.9875</v>
      </c>
      <c r="D76" s="370" t="n">
        <v>0.72</v>
      </c>
      <c r="E76" s="370" t="n">
        <v>-0.17</v>
      </c>
      <c r="F76" s="370" t="n">
        <v>-0.0625</v>
      </c>
      <c r="G76" s="370" t="n">
        <v>-0.06</v>
      </c>
      <c r="H76" s="370" t="n">
        <v>0.72</v>
      </c>
      <c r="I76" s="370" t="n">
        <v>0.1</v>
      </c>
      <c r="J76" s="370" t="n">
        <v>0.215</v>
      </c>
      <c r="K76" s="370" t="n">
        <v>0.02</v>
      </c>
      <c r="L76" s="370" t="n">
        <v>0.655</v>
      </c>
      <c r="M76" s="370" t="n">
        <v>0.15</v>
      </c>
      <c r="N76" s="370" t="n">
        <v>0.2</v>
      </c>
      <c r="O76" s="370" t="n">
        <v>0</v>
      </c>
      <c r="P76" s="370" t="n">
        <v>0.2325</v>
      </c>
      <c r="Q76" s="370" t="n">
        <v>0.0025</v>
      </c>
      <c r="R76" s="370" t="n">
        <v>0.0025</v>
      </c>
      <c r="S76" s="370"/>
      <c r="T76" s="370"/>
      <c r="U76" s="370"/>
      <c r="V76" s="370"/>
      <c r="W76" s="370"/>
      <c r="X76" s="370"/>
      <c r="Y76" s="370"/>
      <c r="Z76" s="370"/>
      <c r="AA76" s="370"/>
      <c r="AB76" s="370"/>
      <c r="AC76" s="370"/>
      <c r="AD76" s="370"/>
      <c r="AE76" s="370"/>
      <c r="AF76" s="370"/>
      <c r="AG76" s="370"/>
      <c r="AH76" s="370"/>
      <c r="AI76" s="370"/>
      <c r="AJ76" s="370"/>
      <c r="AK76" s="370"/>
      <c r="AL76" s="370"/>
      <c r="AM76" s="370"/>
      <c r="AN76" s="370"/>
      <c r="AO76" s="370"/>
      <c r="AP76" s="370"/>
      <c r="AQ76" s="370"/>
      <c r="AR76" s="370"/>
      <c r="AS76" s="370"/>
      <c r="AT76" s="370"/>
      <c r="AU76" s="370"/>
      <c r="AV76" s="370"/>
      <c r="AW76" s="370"/>
      <c r="AX76" s="370"/>
      <c r="AY76" s="370"/>
      <c r="AZ76" s="370"/>
      <c r="BA76" s="370"/>
      <c r="BB76" s="370"/>
    </row>
    <row r="77" customFormat="false" ht="12.75" hidden="false" customHeight="false" outlineLevel="0" collapsed="false">
      <c r="A77" s="367" t="n">
        <f aca="false">EOMONTH(A76,0)+1</f>
        <v>39173</v>
      </c>
      <c r="B77" s="370" t="n">
        <v>0.0462879034617569</v>
      </c>
      <c r="C77" s="370" t="n">
        <v>3.8335</v>
      </c>
      <c r="D77" s="370" t="n">
        <v>0.38</v>
      </c>
      <c r="E77" s="370" t="n">
        <v>-0.085</v>
      </c>
      <c r="F77" s="370" t="n">
        <v>-0.06</v>
      </c>
      <c r="G77" s="370" t="n">
        <v>-0.04</v>
      </c>
      <c r="H77" s="370" t="n">
        <v>0.38</v>
      </c>
      <c r="I77" s="370" t="n">
        <v>0.02</v>
      </c>
      <c r="J77" s="370" t="n">
        <v>0.17</v>
      </c>
      <c r="K77" s="370" t="n">
        <v>0.0175</v>
      </c>
      <c r="L77" s="370" t="n">
        <v>0.435</v>
      </c>
      <c r="M77" s="370" t="n">
        <v>0.05</v>
      </c>
      <c r="N77" s="370" t="n">
        <v>0.6</v>
      </c>
      <c r="O77" s="370" t="n">
        <v>0</v>
      </c>
      <c r="P77" s="370" t="n">
        <v>0.2325</v>
      </c>
      <c r="Q77" s="370" t="n">
        <v>0.0025</v>
      </c>
      <c r="R77" s="370" t="n">
        <v>0.0025</v>
      </c>
      <c r="S77" s="370"/>
      <c r="T77" s="370"/>
      <c r="U77" s="370"/>
      <c r="V77" s="370"/>
      <c r="W77" s="370"/>
      <c r="X77" s="370"/>
      <c r="Y77" s="370"/>
      <c r="Z77" s="370"/>
      <c r="AA77" s="370"/>
      <c r="AB77" s="370"/>
      <c r="AC77" s="370"/>
      <c r="AD77" s="370"/>
      <c r="AE77" s="370"/>
      <c r="AF77" s="370"/>
      <c r="AG77" s="370"/>
      <c r="AH77" s="370"/>
      <c r="AI77" s="370"/>
      <c r="AJ77" s="370"/>
      <c r="AK77" s="370"/>
      <c r="AL77" s="370"/>
      <c r="AM77" s="370"/>
      <c r="AN77" s="370"/>
      <c r="AO77" s="370"/>
      <c r="AP77" s="370"/>
      <c r="AQ77" s="370"/>
      <c r="AR77" s="370"/>
      <c r="AS77" s="370"/>
      <c r="AT77" s="370"/>
      <c r="AU77" s="370"/>
      <c r="AV77" s="370"/>
      <c r="AW77" s="370"/>
      <c r="AX77" s="370"/>
      <c r="AY77" s="370"/>
      <c r="AZ77" s="370"/>
      <c r="BA77" s="370"/>
      <c r="BB77" s="370"/>
    </row>
    <row r="78" customFormat="false" ht="12.75" hidden="false" customHeight="false" outlineLevel="0" collapsed="false">
      <c r="A78" s="367" t="n">
        <f aca="false">EOMONTH(A77,0)+1</f>
        <v>39203</v>
      </c>
      <c r="B78" s="370" t="n">
        <v>0.0464722266904816</v>
      </c>
      <c r="C78" s="370" t="n">
        <v>3.8385</v>
      </c>
      <c r="D78" s="370" t="n">
        <v>0.33</v>
      </c>
      <c r="E78" s="370" t="n">
        <v>-0.065</v>
      </c>
      <c r="F78" s="370" t="n">
        <v>-0.06</v>
      </c>
      <c r="G78" s="370" t="n">
        <v>-0.04</v>
      </c>
      <c r="H78" s="370" t="n">
        <v>0.33</v>
      </c>
      <c r="I78" s="370" t="n">
        <v>0.02</v>
      </c>
      <c r="J78" s="370" t="n">
        <v>0.165</v>
      </c>
      <c r="K78" s="370" t="n">
        <v>0.01</v>
      </c>
      <c r="L78" s="370" t="n">
        <v>0.385</v>
      </c>
      <c r="M78" s="370" t="n">
        <v>0.05</v>
      </c>
      <c r="N78" s="370" t="n">
        <v>0.75</v>
      </c>
      <c r="O78" s="370" t="n">
        <v>0</v>
      </c>
      <c r="P78" s="370" t="n">
        <v>0.2325</v>
      </c>
      <c r="Q78" s="370" t="n">
        <v>0.0025</v>
      </c>
      <c r="R78" s="370" t="n">
        <v>0.0025</v>
      </c>
      <c r="S78" s="370"/>
      <c r="T78" s="370"/>
      <c r="U78" s="370"/>
      <c r="V78" s="370"/>
      <c r="W78" s="370"/>
      <c r="X78" s="370"/>
      <c r="Y78" s="370"/>
      <c r="Z78" s="370"/>
      <c r="AA78" s="370"/>
      <c r="AB78" s="370"/>
      <c r="AC78" s="370"/>
      <c r="AD78" s="370"/>
      <c r="AE78" s="370"/>
      <c r="AF78" s="370"/>
      <c r="AG78" s="370"/>
      <c r="AH78" s="370"/>
      <c r="AI78" s="370"/>
      <c r="AJ78" s="370"/>
      <c r="AK78" s="370"/>
      <c r="AL78" s="370"/>
      <c r="AM78" s="370"/>
      <c r="AN78" s="370"/>
      <c r="AO78" s="370"/>
      <c r="AP78" s="370"/>
      <c r="AQ78" s="370"/>
      <c r="AR78" s="370"/>
      <c r="AS78" s="370"/>
      <c r="AT78" s="370"/>
      <c r="AU78" s="370"/>
      <c r="AV78" s="370"/>
      <c r="AW78" s="370"/>
      <c r="AX78" s="370"/>
      <c r="AY78" s="370"/>
      <c r="AZ78" s="370"/>
      <c r="BA78" s="370"/>
      <c r="BB78" s="370"/>
    </row>
    <row r="79" customFormat="false" ht="12.75" hidden="false" customHeight="false" outlineLevel="0" collapsed="false">
      <c r="A79" s="367" t="n">
        <f aca="false">EOMONTH(A78,0)+1</f>
        <v>39234</v>
      </c>
      <c r="B79" s="370" t="n">
        <v>0.0466626940387678</v>
      </c>
      <c r="C79" s="370" t="n">
        <v>3.8765</v>
      </c>
      <c r="D79" s="370" t="n">
        <v>0.37</v>
      </c>
      <c r="E79" s="370" t="n">
        <v>-0.055</v>
      </c>
      <c r="F79" s="370" t="n">
        <v>-0.06</v>
      </c>
      <c r="G79" s="370" t="n">
        <v>-0.04</v>
      </c>
      <c r="H79" s="370" t="n">
        <v>0.37</v>
      </c>
      <c r="I79" s="370" t="n">
        <v>0.035</v>
      </c>
      <c r="J79" s="370" t="n">
        <v>0.17</v>
      </c>
      <c r="K79" s="370" t="n">
        <v>0.0125</v>
      </c>
      <c r="L79" s="370" t="n">
        <v>0.385</v>
      </c>
      <c r="M79" s="370" t="n">
        <v>0.06</v>
      </c>
      <c r="N79" s="370" t="n">
        <v>0.85</v>
      </c>
      <c r="O79" s="370" t="n">
        <v>0</v>
      </c>
      <c r="P79" s="370" t="n">
        <v>0.2325</v>
      </c>
      <c r="Q79" s="370" t="n">
        <v>0.0025</v>
      </c>
      <c r="R79" s="370" t="n">
        <v>0.0025</v>
      </c>
      <c r="S79" s="370"/>
      <c r="T79" s="370"/>
      <c r="U79" s="370"/>
      <c r="V79" s="370"/>
      <c r="W79" s="370"/>
      <c r="X79" s="370"/>
      <c r="Y79" s="370"/>
      <c r="Z79" s="370"/>
      <c r="AA79" s="370"/>
      <c r="AB79" s="370"/>
      <c r="AC79" s="370"/>
      <c r="AD79" s="370"/>
      <c r="AE79" s="370"/>
      <c r="AF79" s="370"/>
      <c r="AG79" s="370"/>
      <c r="AH79" s="370"/>
      <c r="AI79" s="370"/>
      <c r="AJ79" s="370"/>
      <c r="AK79" s="370"/>
      <c r="AL79" s="370"/>
      <c r="AM79" s="370"/>
      <c r="AN79" s="370"/>
      <c r="AO79" s="370"/>
      <c r="AP79" s="370"/>
      <c r="AQ79" s="370"/>
      <c r="AR79" s="370"/>
      <c r="AS79" s="370"/>
      <c r="AT79" s="370"/>
      <c r="AU79" s="370"/>
      <c r="AV79" s="370"/>
      <c r="AW79" s="370"/>
      <c r="AX79" s="370"/>
      <c r="AY79" s="370"/>
      <c r="AZ79" s="370"/>
      <c r="BA79" s="370"/>
      <c r="BB79" s="370"/>
    </row>
    <row r="80" customFormat="false" ht="12.75" hidden="false" customHeight="false" outlineLevel="0" collapsed="false">
      <c r="A80" s="367" t="n">
        <f aca="false">EOMONTH(A79,0)+1</f>
        <v>39264</v>
      </c>
      <c r="B80" s="370" t="n">
        <v>0.0468470172905962</v>
      </c>
      <c r="C80" s="370" t="n">
        <v>3.9215</v>
      </c>
      <c r="D80" s="370" t="n">
        <v>0.41</v>
      </c>
      <c r="E80" s="370" t="n">
        <v>-0.02</v>
      </c>
      <c r="F80" s="370" t="n">
        <v>-0.06</v>
      </c>
      <c r="G80" s="370" t="n">
        <v>-0.04</v>
      </c>
      <c r="H80" s="370" t="n">
        <v>0.41</v>
      </c>
      <c r="I80" s="370" t="n">
        <v>0.035</v>
      </c>
      <c r="J80" s="370" t="n">
        <v>0.175</v>
      </c>
      <c r="K80" s="370" t="n">
        <v>0.0125</v>
      </c>
      <c r="L80" s="370" t="n">
        <v>0.3975</v>
      </c>
      <c r="M80" s="370" t="n">
        <v>0.07</v>
      </c>
      <c r="N80" s="370" t="n">
        <v>1.05</v>
      </c>
      <c r="O80" s="370" t="n">
        <v>0</v>
      </c>
      <c r="P80" s="370" t="n">
        <v>0.2325</v>
      </c>
      <c r="Q80" s="370" t="n">
        <v>0.0025</v>
      </c>
      <c r="R80" s="370" t="n">
        <v>0.0025</v>
      </c>
      <c r="S80" s="370"/>
      <c r="T80" s="370"/>
      <c r="U80" s="370"/>
      <c r="V80" s="370"/>
      <c r="W80" s="370"/>
      <c r="X80" s="370"/>
      <c r="Y80" s="370"/>
      <c r="Z80" s="370"/>
      <c r="AA80" s="370"/>
      <c r="AB80" s="370"/>
      <c r="AC80" s="370"/>
      <c r="AD80" s="370"/>
      <c r="AE80" s="370"/>
      <c r="AF80" s="370"/>
      <c r="AG80" s="370"/>
      <c r="AH80" s="370"/>
      <c r="AI80" s="370"/>
      <c r="AJ80" s="370"/>
      <c r="AK80" s="370"/>
      <c r="AL80" s="370"/>
      <c r="AM80" s="370"/>
      <c r="AN80" s="370"/>
      <c r="AO80" s="370"/>
      <c r="AP80" s="370"/>
      <c r="AQ80" s="370"/>
      <c r="AR80" s="370"/>
      <c r="AS80" s="370"/>
      <c r="AT80" s="370"/>
      <c r="AU80" s="370"/>
      <c r="AV80" s="370"/>
      <c r="AW80" s="370"/>
      <c r="AX80" s="370"/>
      <c r="AY80" s="370"/>
      <c r="AZ80" s="370"/>
      <c r="BA80" s="370"/>
      <c r="BB80" s="370"/>
    </row>
    <row r="81" customFormat="false" ht="12.75" hidden="false" customHeight="false" outlineLevel="0" collapsed="false">
      <c r="A81" s="367" t="n">
        <f aca="false">EOMONTH(A80,0)+1</f>
        <v>39295</v>
      </c>
      <c r="B81" s="370" t="n">
        <v>0.0470374846627553</v>
      </c>
      <c r="C81" s="370" t="n">
        <v>3.9595</v>
      </c>
      <c r="D81" s="370" t="n">
        <v>0.41</v>
      </c>
      <c r="E81" s="370" t="n">
        <v>-0.02</v>
      </c>
      <c r="F81" s="370" t="n">
        <v>-0.06</v>
      </c>
      <c r="G81" s="370" t="n">
        <v>-0.04</v>
      </c>
      <c r="H81" s="370" t="n">
        <v>0.41</v>
      </c>
      <c r="I81" s="370" t="n">
        <v>0.01</v>
      </c>
      <c r="J81" s="370" t="n">
        <v>0.175</v>
      </c>
      <c r="K81" s="370" t="n">
        <v>0.0125</v>
      </c>
      <c r="L81" s="370" t="n">
        <v>0.4</v>
      </c>
      <c r="M81" s="370" t="n">
        <v>0.07</v>
      </c>
      <c r="N81" s="370" t="n">
        <v>1.05</v>
      </c>
      <c r="O81" s="370" t="n">
        <v>0</v>
      </c>
      <c r="P81" s="370" t="n">
        <v>0.2325</v>
      </c>
      <c r="Q81" s="370" t="n">
        <v>0.0025</v>
      </c>
      <c r="R81" s="370" t="n">
        <v>0.0025</v>
      </c>
      <c r="S81" s="370"/>
      <c r="T81" s="370"/>
      <c r="U81" s="370"/>
      <c r="V81" s="370"/>
      <c r="W81" s="370"/>
      <c r="X81" s="370"/>
      <c r="Y81" s="370"/>
      <c r="Z81" s="370"/>
      <c r="AA81" s="370"/>
      <c r="AB81" s="370"/>
      <c r="AC81" s="370"/>
      <c r="AD81" s="370"/>
      <c r="AE81" s="370"/>
      <c r="AF81" s="370"/>
      <c r="AG81" s="370"/>
      <c r="AH81" s="370"/>
      <c r="AI81" s="370"/>
      <c r="AJ81" s="370"/>
      <c r="AK81" s="370"/>
      <c r="AL81" s="370"/>
      <c r="AM81" s="370"/>
      <c r="AN81" s="370"/>
      <c r="AO81" s="370"/>
      <c r="AP81" s="370"/>
      <c r="AQ81" s="370"/>
      <c r="AR81" s="370"/>
      <c r="AS81" s="370"/>
      <c r="AT81" s="370"/>
      <c r="AU81" s="370"/>
      <c r="AV81" s="370"/>
      <c r="AW81" s="370"/>
      <c r="AX81" s="370"/>
      <c r="AY81" s="370"/>
      <c r="AZ81" s="370"/>
      <c r="BA81" s="370"/>
      <c r="BB81" s="370"/>
    </row>
    <row r="82" customFormat="false" ht="12.75" hidden="false" customHeight="false" outlineLevel="0" collapsed="false">
      <c r="A82" s="367" t="n">
        <f aca="false">EOMONTH(A81,0)+1</f>
        <v>39326</v>
      </c>
      <c r="B82" s="370" t="n">
        <v>0.0472279520470438</v>
      </c>
      <c r="C82" s="370" t="n">
        <v>3.9535</v>
      </c>
      <c r="D82" s="370" t="n">
        <v>0.36</v>
      </c>
      <c r="E82" s="370" t="n">
        <v>-0.04</v>
      </c>
      <c r="F82" s="370" t="n">
        <v>-0.06</v>
      </c>
      <c r="G82" s="370" t="n">
        <v>-0.07</v>
      </c>
      <c r="H82" s="370" t="n">
        <v>0.36</v>
      </c>
      <c r="I82" s="370" t="n">
        <v>0.01</v>
      </c>
      <c r="J82" s="370" t="n">
        <v>0.165</v>
      </c>
      <c r="K82" s="370" t="n">
        <v>0.0125</v>
      </c>
      <c r="L82" s="370" t="n">
        <v>0.3975</v>
      </c>
      <c r="M82" s="370" t="n">
        <v>0.05</v>
      </c>
      <c r="N82" s="370" t="n">
        <v>0.6</v>
      </c>
      <c r="O82" s="370" t="n">
        <v>0</v>
      </c>
      <c r="P82" s="370" t="n">
        <v>0.2325</v>
      </c>
      <c r="Q82" s="370" t="n">
        <v>0.0025</v>
      </c>
      <c r="R82" s="370" t="n">
        <v>0.0025</v>
      </c>
      <c r="S82" s="370"/>
      <c r="T82" s="370"/>
      <c r="U82" s="370"/>
      <c r="V82" s="370"/>
      <c r="W82" s="370"/>
      <c r="X82" s="370"/>
      <c r="Y82" s="370"/>
      <c r="Z82" s="370"/>
      <c r="AA82" s="370"/>
      <c r="AB82" s="370"/>
      <c r="AC82" s="370"/>
      <c r="AD82" s="370"/>
      <c r="AE82" s="370"/>
      <c r="AF82" s="370"/>
      <c r="AG82" s="370"/>
      <c r="AH82" s="370"/>
      <c r="AI82" s="370"/>
      <c r="AJ82" s="370"/>
      <c r="AK82" s="370"/>
      <c r="AL82" s="370"/>
      <c r="AM82" s="370"/>
      <c r="AN82" s="370"/>
      <c r="AO82" s="370"/>
      <c r="AP82" s="370"/>
      <c r="AQ82" s="370"/>
      <c r="AR82" s="370"/>
      <c r="AS82" s="370"/>
      <c r="AT82" s="370"/>
      <c r="AU82" s="370"/>
      <c r="AV82" s="370"/>
      <c r="AW82" s="370"/>
      <c r="AX82" s="370"/>
      <c r="AY82" s="370"/>
      <c r="AZ82" s="370"/>
      <c r="BA82" s="370"/>
      <c r="BB82" s="370"/>
    </row>
    <row r="83" customFormat="false" ht="12.75" hidden="false" customHeight="false" outlineLevel="0" collapsed="false">
      <c r="A83" s="367" t="n">
        <f aca="false">EOMONTH(A82,0)+1</f>
        <v>39356</v>
      </c>
      <c r="B83" s="370" t="n">
        <v>0.0474122753337101</v>
      </c>
      <c r="C83" s="370" t="n">
        <v>3.9535</v>
      </c>
      <c r="D83" s="370" t="n">
        <v>0.4</v>
      </c>
      <c r="E83" s="370" t="n">
        <v>-0.085</v>
      </c>
      <c r="F83" s="370" t="n">
        <v>-0.06</v>
      </c>
      <c r="G83" s="370" t="n">
        <v>-0.04</v>
      </c>
      <c r="H83" s="370" t="n">
        <v>0.4</v>
      </c>
      <c r="I83" s="370" t="n">
        <v>0.01</v>
      </c>
      <c r="J83" s="370" t="n">
        <v>0.1725</v>
      </c>
      <c r="K83" s="370" t="n">
        <v>0.0125</v>
      </c>
      <c r="L83" s="370" t="n">
        <v>0.4</v>
      </c>
      <c r="M83" s="370" t="n">
        <v>0.05</v>
      </c>
      <c r="N83" s="370" t="n">
        <v>0.3</v>
      </c>
      <c r="O83" s="370" t="n">
        <v>0</v>
      </c>
      <c r="P83" s="370" t="n">
        <v>0.2325</v>
      </c>
      <c r="Q83" s="370" t="n">
        <v>0.0025</v>
      </c>
      <c r="R83" s="370" t="n">
        <v>0.0025</v>
      </c>
      <c r="S83" s="370"/>
      <c r="T83" s="370"/>
      <c r="U83" s="370"/>
      <c r="V83" s="370"/>
      <c r="W83" s="370"/>
      <c r="X83" s="370"/>
      <c r="Y83" s="370"/>
      <c r="Z83" s="370"/>
      <c r="AA83" s="370"/>
      <c r="AB83" s="370"/>
      <c r="AC83" s="370"/>
      <c r="AD83" s="370"/>
      <c r="AE83" s="370"/>
      <c r="AF83" s="370"/>
      <c r="AG83" s="370"/>
      <c r="AH83" s="370"/>
      <c r="AI83" s="370"/>
      <c r="AJ83" s="370"/>
      <c r="AK83" s="370"/>
      <c r="AL83" s="370"/>
      <c r="AM83" s="370"/>
      <c r="AN83" s="370"/>
      <c r="AO83" s="370"/>
      <c r="AP83" s="370"/>
      <c r="AQ83" s="370"/>
      <c r="AR83" s="370"/>
      <c r="AS83" s="370"/>
      <c r="AT83" s="370"/>
      <c r="AU83" s="370"/>
      <c r="AV83" s="370"/>
      <c r="AW83" s="370"/>
      <c r="AX83" s="370"/>
      <c r="AY83" s="370"/>
      <c r="AZ83" s="370"/>
      <c r="BA83" s="370"/>
      <c r="BB83" s="370"/>
    </row>
    <row r="84" customFormat="false" ht="12.75" hidden="false" customHeight="false" outlineLevel="0" collapsed="false">
      <c r="A84" s="367" t="n">
        <f aca="false">EOMONTH(A83,0)+1</f>
        <v>39387</v>
      </c>
      <c r="B84" s="370" t="n">
        <v>0.0476027427418648</v>
      </c>
      <c r="C84" s="370" t="n">
        <v>4.1025</v>
      </c>
      <c r="D84" s="370" t="n">
        <v>0.73</v>
      </c>
      <c r="E84" s="370" t="n">
        <v>-0.17</v>
      </c>
      <c r="F84" s="370" t="n">
        <v>-0.06</v>
      </c>
      <c r="G84" s="370" t="n">
        <v>0</v>
      </c>
      <c r="H84" s="370" t="n">
        <v>0.73</v>
      </c>
      <c r="I84" s="370" t="n">
        <v>0.055</v>
      </c>
      <c r="J84" s="370" t="n">
        <v>0.215</v>
      </c>
      <c r="K84" s="370" t="n">
        <v>0.02</v>
      </c>
      <c r="L84" s="370" t="n">
        <v>0.555</v>
      </c>
      <c r="M84" s="370" t="n">
        <v>0.14</v>
      </c>
      <c r="N84" s="370" t="n">
        <v>0.22</v>
      </c>
      <c r="O84" s="370" t="n">
        <v>0</v>
      </c>
      <c r="P84" s="370" t="n">
        <v>0.2325</v>
      </c>
      <c r="Q84" s="370" t="n">
        <v>0.0025</v>
      </c>
      <c r="R84" s="370" t="n">
        <v>0.0025</v>
      </c>
      <c r="S84" s="370"/>
      <c r="T84" s="370"/>
      <c r="U84" s="370"/>
      <c r="V84" s="370"/>
      <c r="W84" s="370"/>
      <c r="X84" s="370"/>
      <c r="Y84" s="370"/>
      <c r="Z84" s="370"/>
      <c r="AA84" s="370"/>
      <c r="AB84" s="370"/>
      <c r="AC84" s="370"/>
      <c r="AD84" s="370"/>
      <c r="AE84" s="370"/>
      <c r="AF84" s="370"/>
      <c r="AG84" s="370"/>
      <c r="AH84" s="370"/>
      <c r="AI84" s="370"/>
      <c r="AJ84" s="370"/>
      <c r="AK84" s="370"/>
      <c r="AL84" s="370"/>
      <c r="AM84" s="370"/>
      <c r="AN84" s="370"/>
      <c r="AO84" s="370"/>
      <c r="AP84" s="370"/>
      <c r="AQ84" s="370"/>
      <c r="AR84" s="370"/>
      <c r="AS84" s="370"/>
      <c r="AT84" s="370"/>
      <c r="AU84" s="370"/>
      <c r="AV84" s="370"/>
      <c r="AW84" s="370"/>
      <c r="AX84" s="370"/>
      <c r="AY84" s="370"/>
      <c r="AZ84" s="370"/>
      <c r="BA84" s="370"/>
      <c r="BB84" s="370"/>
    </row>
    <row r="85" customFormat="false" ht="12.75" hidden="false" customHeight="false" outlineLevel="0" collapsed="false">
      <c r="A85" s="367" t="n">
        <f aca="false">EOMONTH(A84,0)+1</f>
        <v>39417</v>
      </c>
      <c r="B85" s="370" t="n">
        <v>0.0477870660516251</v>
      </c>
      <c r="C85" s="370" t="n">
        <v>4.2545</v>
      </c>
      <c r="D85" s="370" t="n">
        <v>0.98</v>
      </c>
      <c r="E85" s="370" t="n">
        <v>-0.13</v>
      </c>
      <c r="F85" s="370" t="n">
        <v>-0.06</v>
      </c>
      <c r="G85" s="370" t="n">
        <v>-0.0125</v>
      </c>
      <c r="H85" s="370" t="n">
        <v>0.98</v>
      </c>
      <c r="I85" s="370" t="n">
        <v>0.25</v>
      </c>
      <c r="J85" s="370" t="n">
        <v>0.235</v>
      </c>
      <c r="K85" s="370" t="n">
        <v>0.02</v>
      </c>
      <c r="L85" s="370" t="n">
        <v>0.91</v>
      </c>
      <c r="M85" s="370" t="n">
        <v>0.29</v>
      </c>
      <c r="N85" s="370" t="n">
        <v>0.2</v>
      </c>
      <c r="O85" s="370" t="n">
        <v>0</v>
      </c>
      <c r="P85" s="370" t="n">
        <v>0.2325</v>
      </c>
      <c r="Q85" s="370" t="n">
        <v>0.0025</v>
      </c>
      <c r="R85" s="370" t="n">
        <v>0.0025</v>
      </c>
      <c r="S85" s="370"/>
      <c r="T85" s="370"/>
      <c r="U85" s="370"/>
      <c r="V85" s="370"/>
      <c r="W85" s="370"/>
      <c r="X85" s="370"/>
      <c r="Y85" s="370"/>
      <c r="Z85" s="370"/>
      <c r="AA85" s="370"/>
      <c r="AB85" s="370"/>
      <c r="AC85" s="370"/>
      <c r="AD85" s="370"/>
      <c r="AE85" s="370"/>
      <c r="AF85" s="370"/>
      <c r="AG85" s="370"/>
      <c r="AH85" s="370"/>
      <c r="AI85" s="370"/>
      <c r="AJ85" s="370"/>
      <c r="AK85" s="370"/>
      <c r="AL85" s="370"/>
      <c r="AM85" s="370"/>
      <c r="AN85" s="370"/>
      <c r="AO85" s="370"/>
      <c r="AP85" s="370"/>
      <c r="AQ85" s="370"/>
      <c r="AR85" s="370"/>
      <c r="AS85" s="370"/>
      <c r="AT85" s="370"/>
      <c r="AU85" s="370"/>
      <c r="AV85" s="370"/>
      <c r="AW85" s="370"/>
      <c r="AX85" s="370"/>
      <c r="AY85" s="370"/>
      <c r="AZ85" s="370"/>
      <c r="BA85" s="370"/>
      <c r="BB85" s="370"/>
    </row>
    <row r="86" customFormat="false" ht="12.75" hidden="false" customHeight="false" outlineLevel="0" collapsed="false">
      <c r="A86" s="367" t="n">
        <f aca="false">EOMONTH(A85,0)+1</f>
        <v>39448</v>
      </c>
      <c r="B86" s="370" t="n">
        <v>0.0479775334836408</v>
      </c>
      <c r="C86" s="370" t="n">
        <v>4.322</v>
      </c>
      <c r="D86" s="370" t="n">
        <v>1.6</v>
      </c>
      <c r="E86" s="370" t="n">
        <v>-0.25</v>
      </c>
      <c r="F86" s="370" t="n">
        <v>-0.06</v>
      </c>
      <c r="G86" s="370" t="n">
        <v>0.01</v>
      </c>
      <c r="H86" s="370" t="n">
        <v>1.6</v>
      </c>
      <c r="I86" s="370" t="n">
        <v>0.45</v>
      </c>
      <c r="J86" s="370" t="n">
        <v>0.255</v>
      </c>
      <c r="K86" s="370" t="n">
        <v>0.02</v>
      </c>
      <c r="L86" s="370" t="n">
        <v>1.215</v>
      </c>
      <c r="M86" s="370" t="n">
        <v>0.32</v>
      </c>
      <c r="N86" s="370" t="n">
        <v>0.075</v>
      </c>
      <c r="O86" s="370" t="n">
        <v>0</v>
      </c>
      <c r="P86" s="370" t="n">
        <v>0.2325</v>
      </c>
      <c r="Q86" s="370" t="n">
        <v>0.0025</v>
      </c>
      <c r="R86" s="370" t="n">
        <v>0.0025</v>
      </c>
      <c r="S86" s="370"/>
      <c r="T86" s="370"/>
      <c r="U86" s="370"/>
      <c r="V86" s="370"/>
      <c r="W86" s="370"/>
      <c r="X86" s="370"/>
      <c r="Y86" s="370"/>
      <c r="Z86" s="370"/>
      <c r="AA86" s="370"/>
      <c r="AB86" s="370"/>
      <c r="AC86" s="370"/>
      <c r="AD86" s="370"/>
      <c r="AE86" s="370"/>
      <c r="AF86" s="370"/>
      <c r="AG86" s="370"/>
      <c r="AH86" s="370"/>
      <c r="AI86" s="370"/>
      <c r="AJ86" s="370"/>
      <c r="AK86" s="370"/>
      <c r="AL86" s="370"/>
      <c r="AM86" s="370"/>
      <c r="AN86" s="370"/>
      <c r="AO86" s="370"/>
      <c r="AP86" s="370"/>
      <c r="AQ86" s="370"/>
      <c r="AR86" s="370"/>
      <c r="AS86" s="370"/>
      <c r="AT86" s="370"/>
      <c r="AU86" s="370"/>
      <c r="AV86" s="370"/>
      <c r="AW86" s="370"/>
      <c r="AX86" s="370"/>
      <c r="AY86" s="370"/>
      <c r="AZ86" s="370"/>
      <c r="BA86" s="370"/>
      <c r="BB86" s="370"/>
    </row>
    <row r="87" customFormat="false" ht="12.75" hidden="false" customHeight="false" outlineLevel="0" collapsed="false">
      <c r="A87" s="367" t="n">
        <f aca="false">EOMONTH(A86,0)+1</f>
        <v>39479</v>
      </c>
      <c r="B87" s="370" t="n">
        <v>0.048168000927781</v>
      </c>
      <c r="C87" s="370" t="n">
        <v>4.234</v>
      </c>
      <c r="D87" s="370" t="n">
        <v>1.6</v>
      </c>
      <c r="E87" s="370" t="n">
        <v>-0.28</v>
      </c>
      <c r="F87" s="370" t="n">
        <v>-0.06</v>
      </c>
      <c r="G87" s="370" t="n">
        <v>0</v>
      </c>
      <c r="H87" s="370" t="n">
        <v>1.6</v>
      </c>
      <c r="I87" s="370" t="n">
        <v>0.45</v>
      </c>
      <c r="J87" s="370" t="n">
        <v>0.255</v>
      </c>
      <c r="K87" s="370" t="n">
        <v>0.02</v>
      </c>
      <c r="L87" s="370" t="n">
        <v>1.215</v>
      </c>
      <c r="M87" s="370" t="n">
        <v>0.32</v>
      </c>
      <c r="N87" s="370" t="n">
        <v>0.075</v>
      </c>
      <c r="O87" s="370" t="n">
        <v>0</v>
      </c>
      <c r="P87" s="370" t="n">
        <v>0.2325</v>
      </c>
      <c r="Q87" s="370" t="n">
        <v>0.0025</v>
      </c>
      <c r="R87" s="370" t="n">
        <v>0.0025</v>
      </c>
      <c r="S87" s="370"/>
      <c r="T87" s="370"/>
      <c r="U87" s="370"/>
      <c r="V87" s="370"/>
      <c r="W87" s="370"/>
      <c r="X87" s="370"/>
      <c r="Y87" s="370"/>
      <c r="Z87" s="370"/>
      <c r="AA87" s="370"/>
      <c r="AB87" s="370"/>
      <c r="AC87" s="370"/>
      <c r="AD87" s="370"/>
      <c r="AE87" s="370"/>
      <c r="AF87" s="370"/>
      <c r="AG87" s="370"/>
      <c r="AH87" s="370"/>
      <c r="AI87" s="370"/>
      <c r="AJ87" s="370"/>
      <c r="AK87" s="370"/>
      <c r="AL87" s="370"/>
      <c r="AM87" s="370"/>
      <c r="AN87" s="370"/>
      <c r="AO87" s="370"/>
      <c r="AP87" s="370"/>
      <c r="AQ87" s="370"/>
      <c r="AR87" s="370"/>
      <c r="AS87" s="370"/>
      <c r="AT87" s="370"/>
      <c r="AU87" s="370"/>
      <c r="AV87" s="370"/>
      <c r="AW87" s="370"/>
      <c r="AX87" s="370"/>
      <c r="AY87" s="370"/>
      <c r="AZ87" s="370"/>
      <c r="BA87" s="370"/>
      <c r="BB87" s="370"/>
    </row>
    <row r="88" customFormat="false" ht="12.75" hidden="false" customHeight="false" outlineLevel="0" collapsed="false">
      <c r="A88" s="367" t="n">
        <f aca="false">EOMONTH(A87,0)+1</f>
        <v>39508</v>
      </c>
      <c r="B88" s="370" t="n">
        <v>0.0483461801606944</v>
      </c>
      <c r="C88" s="370" t="n">
        <v>4.095</v>
      </c>
      <c r="D88" s="370" t="n">
        <v>0.72</v>
      </c>
      <c r="E88" s="370" t="n">
        <v>-0.17</v>
      </c>
      <c r="F88" s="370" t="n">
        <v>-0.06</v>
      </c>
      <c r="G88" s="370" t="n">
        <v>-0.06</v>
      </c>
      <c r="H88" s="370" t="n">
        <v>0.72</v>
      </c>
      <c r="I88" s="370" t="n">
        <v>0.1</v>
      </c>
      <c r="J88" s="370" t="n">
        <v>0.215</v>
      </c>
      <c r="K88" s="370" t="n">
        <v>0.02</v>
      </c>
      <c r="L88" s="370" t="n">
        <v>0.655</v>
      </c>
      <c r="M88" s="370" t="n">
        <v>0.15</v>
      </c>
      <c r="N88" s="370" t="n">
        <v>0.18</v>
      </c>
      <c r="O88" s="370" t="n">
        <v>0</v>
      </c>
      <c r="P88" s="370" t="n">
        <v>0.2225</v>
      </c>
      <c r="Q88" s="370" t="n">
        <v>0.0025</v>
      </c>
      <c r="R88" s="370" t="n">
        <v>0.0025</v>
      </c>
      <c r="S88" s="370"/>
      <c r="T88" s="370"/>
      <c r="U88" s="370"/>
      <c r="V88" s="370"/>
      <c r="W88" s="370"/>
      <c r="X88" s="370"/>
      <c r="Y88" s="370"/>
      <c r="Z88" s="370"/>
      <c r="AA88" s="370"/>
      <c r="AB88" s="370"/>
      <c r="AC88" s="370"/>
      <c r="AD88" s="370"/>
      <c r="AE88" s="370"/>
      <c r="AF88" s="370"/>
      <c r="AG88" s="370"/>
      <c r="AH88" s="370"/>
      <c r="AI88" s="370"/>
      <c r="AJ88" s="370"/>
      <c r="AK88" s="370"/>
      <c r="AL88" s="370"/>
      <c r="AM88" s="370"/>
      <c r="AN88" s="370"/>
      <c r="AO88" s="370"/>
      <c r="AP88" s="370"/>
      <c r="AQ88" s="370"/>
      <c r="AR88" s="370"/>
      <c r="AS88" s="370"/>
      <c r="AT88" s="370"/>
      <c r="AU88" s="370"/>
      <c r="AV88" s="370"/>
      <c r="AW88" s="370"/>
      <c r="AX88" s="370"/>
      <c r="AY88" s="370"/>
      <c r="AZ88" s="370"/>
      <c r="BA88" s="370"/>
      <c r="BB88" s="370"/>
    </row>
    <row r="89" customFormat="false" ht="12.75" hidden="false" customHeight="false" outlineLevel="0" collapsed="false">
      <c r="A89" s="367" t="n">
        <f aca="false">EOMONTH(A88,0)+1</f>
        <v>39539</v>
      </c>
      <c r="B89" s="370" t="n">
        <v>0.048536647628298</v>
      </c>
      <c r="C89" s="370" t="n">
        <v>3.941</v>
      </c>
      <c r="D89" s="370" t="n">
        <v>0.38</v>
      </c>
      <c r="E89" s="370" t="n">
        <v>-0.085</v>
      </c>
      <c r="F89" s="370" t="n">
        <v>-0.0575</v>
      </c>
      <c r="G89" s="370" t="n">
        <v>-0.04</v>
      </c>
      <c r="H89" s="370" t="n">
        <v>0.38</v>
      </c>
      <c r="I89" s="370" t="n">
        <v>0.02</v>
      </c>
      <c r="J89" s="370" t="n">
        <v>0.17</v>
      </c>
      <c r="K89" s="370" t="n">
        <v>0.0175</v>
      </c>
      <c r="L89" s="370" t="n">
        <v>0.435</v>
      </c>
      <c r="M89" s="370" t="n">
        <v>0.05</v>
      </c>
      <c r="N89" s="370" t="n">
        <v>0.55</v>
      </c>
      <c r="O89" s="370" t="n">
        <v>0</v>
      </c>
      <c r="P89" s="370" t="n">
        <v>0.2225</v>
      </c>
      <c r="Q89" s="370" t="n">
        <v>0.0025</v>
      </c>
      <c r="R89" s="370" t="n">
        <v>0.0025</v>
      </c>
      <c r="S89" s="370"/>
      <c r="T89" s="370"/>
      <c r="U89" s="370"/>
      <c r="V89" s="370"/>
      <c r="W89" s="370"/>
      <c r="X89" s="370"/>
      <c r="Y89" s="370"/>
      <c r="Z89" s="370"/>
      <c r="AA89" s="370"/>
      <c r="AB89" s="370"/>
      <c r="AC89" s="370"/>
      <c r="AD89" s="370"/>
      <c r="AE89" s="370"/>
      <c r="AF89" s="370"/>
      <c r="AG89" s="370"/>
      <c r="AH89" s="370"/>
      <c r="AI89" s="370"/>
      <c r="AJ89" s="370"/>
      <c r="AK89" s="370"/>
      <c r="AL89" s="370"/>
      <c r="AM89" s="370"/>
      <c r="AN89" s="370"/>
      <c r="AO89" s="370"/>
      <c r="AP89" s="370"/>
      <c r="AQ89" s="370"/>
      <c r="AR89" s="370"/>
      <c r="AS89" s="370"/>
      <c r="AT89" s="370"/>
      <c r="AU89" s="370"/>
      <c r="AV89" s="370"/>
      <c r="AW89" s="370"/>
      <c r="AX89" s="370"/>
      <c r="AY89" s="370"/>
      <c r="AZ89" s="370"/>
      <c r="BA89" s="370"/>
      <c r="BB89" s="370"/>
    </row>
    <row r="90" customFormat="false" ht="12.75" hidden="false" customHeight="false" outlineLevel="0" collapsed="false">
      <c r="A90" s="367" t="n">
        <f aca="false">EOMONTH(A89,0)+1</f>
        <v>39569</v>
      </c>
      <c r="B90" s="370" t="n">
        <v>0.0487209709955847</v>
      </c>
      <c r="C90" s="370" t="n">
        <v>3.946</v>
      </c>
      <c r="D90" s="370" t="n">
        <v>0.33</v>
      </c>
      <c r="E90" s="370" t="n">
        <v>-0.065</v>
      </c>
      <c r="F90" s="370" t="n">
        <v>-0.0575</v>
      </c>
      <c r="G90" s="370" t="n">
        <v>-0.04</v>
      </c>
      <c r="H90" s="370" t="n">
        <v>0.33</v>
      </c>
      <c r="I90" s="370" t="n">
        <v>0.02</v>
      </c>
      <c r="J90" s="370" t="n">
        <v>0.165</v>
      </c>
      <c r="K90" s="370" t="n">
        <v>0.01</v>
      </c>
      <c r="L90" s="370" t="n">
        <v>0.385</v>
      </c>
      <c r="M90" s="370" t="n">
        <v>0.05</v>
      </c>
      <c r="N90" s="370" t="n">
        <v>0.7</v>
      </c>
      <c r="O90" s="370" t="n">
        <v>0</v>
      </c>
      <c r="P90" s="370" t="n">
        <v>0.2225</v>
      </c>
      <c r="Q90" s="370" t="n">
        <v>0.0025</v>
      </c>
      <c r="R90" s="370" t="n">
        <v>0.0025</v>
      </c>
      <c r="S90" s="370"/>
      <c r="T90" s="370"/>
      <c r="U90" s="370"/>
      <c r="V90" s="370"/>
      <c r="W90" s="370"/>
      <c r="X90" s="370"/>
      <c r="Y90" s="370"/>
      <c r="Z90" s="370"/>
      <c r="AA90" s="370"/>
      <c r="AB90" s="370"/>
      <c r="AC90" s="370"/>
      <c r="AD90" s="370"/>
      <c r="AE90" s="370"/>
      <c r="AF90" s="370"/>
      <c r="AG90" s="370"/>
      <c r="AH90" s="370"/>
      <c r="AI90" s="370"/>
      <c r="AJ90" s="370"/>
      <c r="AK90" s="370"/>
      <c r="AL90" s="370"/>
      <c r="AM90" s="370"/>
      <c r="AN90" s="370"/>
      <c r="AO90" s="370"/>
      <c r="AP90" s="370"/>
      <c r="AQ90" s="370"/>
      <c r="AR90" s="370"/>
      <c r="AS90" s="370"/>
      <c r="AT90" s="370"/>
      <c r="AU90" s="370"/>
      <c r="AV90" s="370"/>
      <c r="AW90" s="370"/>
      <c r="AX90" s="370"/>
      <c r="AY90" s="370"/>
      <c r="AZ90" s="370"/>
      <c r="BA90" s="370"/>
      <c r="BB90" s="370"/>
    </row>
    <row r="91" customFormat="false" ht="12.75" hidden="false" customHeight="false" outlineLevel="0" collapsed="false">
      <c r="A91" s="367" t="n">
        <f aca="false">EOMONTH(A90,0)+1</f>
        <v>39600</v>
      </c>
      <c r="B91" s="370" t="n">
        <v>0.0489114384870395</v>
      </c>
      <c r="C91" s="370" t="n">
        <v>3.984</v>
      </c>
      <c r="D91" s="370" t="n">
        <v>0.37</v>
      </c>
      <c r="E91" s="370" t="n">
        <v>-0.055</v>
      </c>
      <c r="F91" s="370" t="n">
        <v>-0.0575</v>
      </c>
      <c r="G91" s="370" t="n">
        <v>-0.04</v>
      </c>
      <c r="H91" s="370" t="n">
        <v>0.37</v>
      </c>
      <c r="I91" s="370" t="n">
        <v>0.035</v>
      </c>
      <c r="J91" s="370" t="n">
        <v>0.17</v>
      </c>
      <c r="K91" s="370" t="n">
        <v>0.0125</v>
      </c>
      <c r="L91" s="370" t="n">
        <v>0.385</v>
      </c>
      <c r="M91" s="370" t="n">
        <v>0.06</v>
      </c>
      <c r="N91" s="370" t="n">
        <v>0.8</v>
      </c>
      <c r="O91" s="370" t="n">
        <v>0</v>
      </c>
      <c r="P91" s="370" t="n">
        <v>0.2225</v>
      </c>
      <c r="Q91" s="370" t="n">
        <v>0.0025</v>
      </c>
      <c r="R91" s="370" t="n">
        <v>0.0025</v>
      </c>
      <c r="S91" s="370"/>
      <c r="T91" s="370"/>
      <c r="U91" s="370"/>
      <c r="V91" s="370"/>
      <c r="W91" s="370"/>
      <c r="X91" s="370"/>
      <c r="Y91" s="370"/>
      <c r="Z91" s="370"/>
      <c r="AA91" s="370"/>
      <c r="AB91" s="370"/>
      <c r="AC91" s="370"/>
      <c r="AD91" s="370"/>
      <c r="AE91" s="370"/>
      <c r="AF91" s="370"/>
      <c r="AG91" s="370"/>
      <c r="AH91" s="370"/>
      <c r="AI91" s="370"/>
      <c r="AJ91" s="370"/>
      <c r="AK91" s="370"/>
      <c r="AL91" s="370"/>
      <c r="AM91" s="370"/>
      <c r="AN91" s="370"/>
      <c r="AO91" s="370"/>
      <c r="AP91" s="370"/>
      <c r="AQ91" s="370"/>
      <c r="AR91" s="370"/>
      <c r="AS91" s="370"/>
      <c r="AT91" s="370"/>
      <c r="AU91" s="370"/>
      <c r="AV91" s="370"/>
      <c r="AW91" s="370"/>
      <c r="AX91" s="370"/>
      <c r="AY91" s="370"/>
      <c r="AZ91" s="370"/>
      <c r="BA91" s="370"/>
      <c r="BB91" s="370"/>
    </row>
    <row r="92" customFormat="false" ht="12.75" hidden="false" customHeight="false" outlineLevel="0" collapsed="false">
      <c r="A92" s="367" t="n">
        <f aca="false">EOMONTH(A91,0)+1</f>
        <v>39630</v>
      </c>
      <c r="B92" s="370" t="n">
        <v>0.049095761877405</v>
      </c>
      <c r="C92" s="370" t="n">
        <v>4.029</v>
      </c>
      <c r="D92" s="370" t="n">
        <v>0.41</v>
      </c>
      <c r="E92" s="370" t="n">
        <v>-0.02</v>
      </c>
      <c r="F92" s="370" t="n">
        <v>-0.0575</v>
      </c>
      <c r="G92" s="370" t="n">
        <v>-0.04</v>
      </c>
      <c r="H92" s="370" t="n">
        <v>0.41</v>
      </c>
      <c r="I92" s="370" t="n">
        <v>0.035</v>
      </c>
      <c r="J92" s="370" t="n">
        <v>0.175</v>
      </c>
      <c r="K92" s="370" t="n">
        <v>0.0125</v>
      </c>
      <c r="L92" s="370" t="n">
        <v>0.3975</v>
      </c>
      <c r="M92" s="370" t="n">
        <v>0.07</v>
      </c>
      <c r="N92" s="370" t="n">
        <v>1</v>
      </c>
      <c r="O92" s="370" t="n">
        <v>0</v>
      </c>
      <c r="P92" s="370" t="n">
        <v>0.22</v>
      </c>
      <c r="Q92" s="370" t="n">
        <v>0.0025</v>
      </c>
      <c r="R92" s="370" t="n">
        <v>0.0025</v>
      </c>
      <c r="S92" s="370"/>
      <c r="T92" s="370"/>
      <c r="U92" s="370"/>
      <c r="V92" s="370"/>
      <c r="W92" s="370"/>
      <c r="X92" s="370"/>
      <c r="Y92" s="370"/>
      <c r="Z92" s="370"/>
      <c r="AA92" s="370"/>
      <c r="AB92" s="370"/>
      <c r="AC92" s="370"/>
      <c r="AD92" s="370"/>
      <c r="AE92" s="370"/>
      <c r="AF92" s="370"/>
      <c r="AG92" s="370"/>
      <c r="AH92" s="370"/>
      <c r="AI92" s="370"/>
      <c r="AJ92" s="370"/>
      <c r="AK92" s="370"/>
      <c r="AL92" s="370"/>
      <c r="AM92" s="370"/>
      <c r="AN92" s="370"/>
      <c r="AO92" s="370"/>
      <c r="AP92" s="370"/>
      <c r="AQ92" s="370"/>
      <c r="AR92" s="370"/>
      <c r="AS92" s="370"/>
      <c r="AT92" s="370"/>
      <c r="AU92" s="370"/>
      <c r="AV92" s="370"/>
      <c r="AW92" s="370"/>
      <c r="AX92" s="370"/>
      <c r="AY92" s="370"/>
      <c r="AZ92" s="370"/>
      <c r="BA92" s="370"/>
      <c r="BB92" s="370"/>
    </row>
    <row r="93" customFormat="false" ht="12.75" hidden="false" customHeight="false" outlineLevel="0" collapsed="false">
      <c r="A93" s="367" t="n">
        <f aca="false">EOMONTH(A92,0)+1</f>
        <v>39661</v>
      </c>
      <c r="B93" s="370" t="n">
        <v>0.0492862293927052</v>
      </c>
      <c r="C93" s="370" t="n">
        <v>4.067</v>
      </c>
      <c r="D93" s="370" t="n">
        <v>0.41</v>
      </c>
      <c r="E93" s="370" t="n">
        <v>-0.02</v>
      </c>
      <c r="F93" s="370" t="n">
        <v>-0.0575</v>
      </c>
      <c r="G93" s="370" t="n">
        <v>-0.04</v>
      </c>
      <c r="H93" s="370" t="n">
        <v>0.41</v>
      </c>
      <c r="I93" s="370" t="n">
        <v>0.01</v>
      </c>
      <c r="J93" s="370" t="n">
        <v>0.175</v>
      </c>
      <c r="K93" s="370" t="n">
        <v>0.0125</v>
      </c>
      <c r="L93" s="370" t="n">
        <v>0.4</v>
      </c>
      <c r="M93" s="370" t="n">
        <v>0.07</v>
      </c>
      <c r="N93" s="370" t="n">
        <v>1</v>
      </c>
      <c r="O93" s="370" t="n">
        <v>0</v>
      </c>
      <c r="P93" s="370" t="n">
        <v>0.22</v>
      </c>
      <c r="Q93" s="370" t="n">
        <v>0.0025</v>
      </c>
      <c r="R93" s="370" t="n">
        <v>0.0025</v>
      </c>
      <c r="S93" s="370"/>
      <c r="T93" s="370"/>
      <c r="U93" s="370"/>
      <c r="V93" s="370"/>
      <c r="W93" s="370"/>
      <c r="X93" s="370"/>
      <c r="Y93" s="370"/>
      <c r="Z93" s="370"/>
      <c r="AA93" s="370"/>
      <c r="AB93" s="370"/>
      <c r="AC93" s="370"/>
      <c r="AD93" s="370"/>
      <c r="AE93" s="370"/>
      <c r="AF93" s="370"/>
      <c r="AG93" s="370"/>
      <c r="AH93" s="370"/>
      <c r="AI93" s="370"/>
      <c r="AJ93" s="370"/>
      <c r="AK93" s="370"/>
      <c r="AL93" s="370"/>
      <c r="AM93" s="370"/>
      <c r="AN93" s="370"/>
      <c r="AO93" s="370"/>
      <c r="AP93" s="370"/>
      <c r="AQ93" s="370"/>
      <c r="AR93" s="370"/>
      <c r="AS93" s="370"/>
      <c r="AT93" s="370"/>
      <c r="AU93" s="370"/>
      <c r="AV93" s="370"/>
      <c r="AW93" s="370"/>
      <c r="AX93" s="370"/>
      <c r="AY93" s="370"/>
      <c r="AZ93" s="370"/>
      <c r="BA93" s="370"/>
      <c r="BB93" s="370"/>
    </row>
    <row r="94" customFormat="false" ht="12.75" hidden="false" customHeight="false" outlineLevel="0" collapsed="false">
      <c r="A94" s="367" t="n">
        <f aca="false">EOMONTH(A93,0)+1</f>
        <v>39692</v>
      </c>
      <c r="B94" s="370" t="n">
        <v>0.0494766969201228</v>
      </c>
      <c r="C94" s="370" t="n">
        <v>4.061</v>
      </c>
      <c r="D94" s="370" t="n">
        <v>0.36</v>
      </c>
      <c r="E94" s="370" t="n">
        <v>-0.04</v>
      </c>
      <c r="F94" s="370" t="n">
        <v>-0.0575</v>
      </c>
      <c r="G94" s="370" t="n">
        <v>-0.07</v>
      </c>
      <c r="H94" s="370" t="n">
        <v>0.36</v>
      </c>
      <c r="I94" s="370" t="n">
        <v>0.01</v>
      </c>
      <c r="J94" s="370" t="n">
        <v>0.165</v>
      </c>
      <c r="K94" s="370" t="n">
        <v>0.0125</v>
      </c>
      <c r="L94" s="370" t="n">
        <v>0.3975</v>
      </c>
      <c r="M94" s="370" t="n">
        <v>0.05</v>
      </c>
      <c r="N94" s="370" t="n">
        <v>0.6</v>
      </c>
      <c r="O94" s="370" t="n">
        <v>0</v>
      </c>
      <c r="P94" s="370" t="n">
        <v>0.22</v>
      </c>
      <c r="Q94" s="370" t="n">
        <v>0.0025</v>
      </c>
      <c r="R94" s="370" t="n">
        <v>0.0025</v>
      </c>
      <c r="S94" s="370"/>
      <c r="T94" s="370"/>
      <c r="U94" s="370"/>
      <c r="V94" s="370"/>
      <c r="W94" s="370"/>
      <c r="X94" s="370"/>
      <c r="Y94" s="370"/>
      <c r="Z94" s="370"/>
      <c r="AA94" s="370"/>
      <c r="AB94" s="370"/>
      <c r="AC94" s="370"/>
      <c r="AD94" s="370"/>
      <c r="AE94" s="370"/>
      <c r="AF94" s="370"/>
      <c r="AG94" s="370"/>
      <c r="AH94" s="370"/>
      <c r="AI94" s="370"/>
      <c r="AJ94" s="370"/>
      <c r="AK94" s="370"/>
      <c r="AL94" s="370"/>
      <c r="AM94" s="370"/>
      <c r="AN94" s="370"/>
      <c r="AO94" s="370"/>
      <c r="AP94" s="370"/>
      <c r="AQ94" s="370"/>
      <c r="AR94" s="370"/>
      <c r="AS94" s="370"/>
      <c r="AT94" s="370"/>
      <c r="AU94" s="370"/>
      <c r="AV94" s="370"/>
      <c r="AW94" s="370"/>
      <c r="AX94" s="370"/>
      <c r="AY94" s="370"/>
      <c r="AZ94" s="370"/>
      <c r="BA94" s="370"/>
      <c r="BB94" s="370"/>
    </row>
    <row r="95" customFormat="false" ht="12.75" hidden="false" customHeight="false" outlineLevel="0" collapsed="false">
      <c r="A95" s="367" t="n">
        <f aca="false">EOMONTH(A94,0)+1</f>
        <v>39722</v>
      </c>
      <c r="B95" s="370" t="n">
        <v>0.0496610203452881</v>
      </c>
      <c r="C95" s="370" t="n">
        <v>4.061</v>
      </c>
      <c r="D95" s="370" t="n">
        <v>0.4</v>
      </c>
      <c r="E95" s="370" t="n">
        <v>-0.085</v>
      </c>
      <c r="F95" s="370" t="n">
        <v>-0.0575</v>
      </c>
      <c r="G95" s="370" t="n">
        <v>-0.04</v>
      </c>
      <c r="H95" s="370" t="n">
        <v>0.4</v>
      </c>
      <c r="I95" s="370" t="n">
        <v>0.01</v>
      </c>
      <c r="J95" s="370" t="n">
        <v>0.1725</v>
      </c>
      <c r="K95" s="370" t="n">
        <v>0.0125</v>
      </c>
      <c r="L95" s="370" t="n">
        <v>0.4</v>
      </c>
      <c r="M95" s="370" t="n">
        <v>0.05</v>
      </c>
      <c r="N95" s="370" t="n">
        <v>0.3</v>
      </c>
      <c r="O95" s="370" t="n">
        <v>0</v>
      </c>
      <c r="P95" s="370" t="n">
        <v>0.22</v>
      </c>
      <c r="Q95" s="370" t="n">
        <v>0.0025</v>
      </c>
      <c r="R95" s="370" t="n">
        <v>0.0025</v>
      </c>
      <c r="S95" s="370"/>
      <c r="T95" s="370"/>
      <c r="U95" s="370"/>
      <c r="V95" s="370"/>
      <c r="W95" s="370"/>
      <c r="X95" s="370"/>
      <c r="Y95" s="370"/>
      <c r="Z95" s="370"/>
      <c r="AA95" s="370"/>
      <c r="AB95" s="370"/>
      <c r="AC95" s="370"/>
      <c r="AD95" s="370"/>
      <c r="AE95" s="370"/>
      <c r="AF95" s="370"/>
      <c r="AG95" s="370"/>
      <c r="AH95" s="370"/>
      <c r="AI95" s="370"/>
      <c r="AJ95" s="370"/>
      <c r="AK95" s="370"/>
      <c r="AL95" s="370"/>
      <c r="AM95" s="370"/>
      <c r="AN95" s="370"/>
      <c r="AO95" s="370"/>
      <c r="AP95" s="370"/>
      <c r="AQ95" s="370"/>
      <c r="AR95" s="370"/>
      <c r="AS95" s="370"/>
      <c r="AT95" s="370"/>
      <c r="AU95" s="370"/>
      <c r="AV95" s="370"/>
      <c r="AW95" s="370"/>
      <c r="AX95" s="370"/>
      <c r="AY95" s="370"/>
      <c r="AZ95" s="370"/>
      <c r="BA95" s="370"/>
      <c r="BB95" s="370"/>
    </row>
    <row r="96" customFormat="false" ht="12.75" hidden="false" customHeight="false" outlineLevel="0" collapsed="false">
      <c r="A96" s="367" t="n">
        <f aca="false">EOMONTH(A95,0)+1</f>
        <v>39753</v>
      </c>
      <c r="B96" s="370" t="n">
        <v>0.0498436824885404</v>
      </c>
      <c r="C96" s="370" t="n">
        <v>4.21</v>
      </c>
      <c r="D96" s="370" t="n">
        <v>0.73</v>
      </c>
      <c r="E96" s="370" t="n">
        <v>-0.17</v>
      </c>
      <c r="F96" s="370" t="n">
        <v>-0.0475</v>
      </c>
      <c r="G96" s="370" t="n">
        <v>0</v>
      </c>
      <c r="H96" s="370" t="n">
        <v>0.73</v>
      </c>
      <c r="I96" s="370" t="n">
        <v>0.055</v>
      </c>
      <c r="J96" s="370" t="n">
        <v>0.215</v>
      </c>
      <c r="K96" s="370" t="n">
        <v>0.02</v>
      </c>
      <c r="L96" s="370" t="n">
        <v>0.555</v>
      </c>
      <c r="M96" s="370" t="n">
        <v>0.14</v>
      </c>
      <c r="N96" s="370" t="n">
        <v>0.22</v>
      </c>
      <c r="O96" s="370" t="n">
        <v>0</v>
      </c>
      <c r="P96" s="370" t="n">
        <v>0.22</v>
      </c>
      <c r="Q96" s="370" t="n">
        <v>0.0025</v>
      </c>
      <c r="R96" s="370" t="n">
        <v>0.0025</v>
      </c>
      <c r="S96" s="370"/>
      <c r="T96" s="370"/>
      <c r="U96" s="370"/>
      <c r="V96" s="370"/>
      <c r="W96" s="370"/>
      <c r="X96" s="370"/>
      <c r="Y96" s="370"/>
      <c r="Z96" s="370"/>
      <c r="AA96" s="370"/>
      <c r="AB96" s="370"/>
      <c r="AC96" s="370"/>
      <c r="AD96" s="370"/>
      <c r="AE96" s="370"/>
      <c r="AF96" s="370"/>
      <c r="AG96" s="370"/>
      <c r="AH96" s="370"/>
      <c r="AI96" s="370"/>
      <c r="AJ96" s="370"/>
      <c r="AK96" s="370"/>
      <c r="AL96" s="370"/>
      <c r="AM96" s="370"/>
      <c r="AN96" s="370"/>
      <c r="AO96" s="370"/>
      <c r="AP96" s="370"/>
      <c r="AQ96" s="370"/>
      <c r="AR96" s="370"/>
      <c r="AS96" s="370"/>
      <c r="AT96" s="370"/>
      <c r="AU96" s="370"/>
      <c r="AV96" s="370"/>
      <c r="AW96" s="370"/>
      <c r="AX96" s="370"/>
      <c r="AY96" s="370"/>
      <c r="AZ96" s="370"/>
      <c r="BA96" s="370"/>
      <c r="BB96" s="370"/>
    </row>
    <row r="97" customFormat="false" ht="12.75" hidden="false" customHeight="false" outlineLevel="0" collapsed="false">
      <c r="A97" s="367" t="n">
        <f aca="false">EOMONTH(A96,0)+1</f>
        <v>39783</v>
      </c>
      <c r="B97" s="370" t="n">
        <v>0.0499499518525597</v>
      </c>
      <c r="C97" s="370" t="n">
        <v>4.362</v>
      </c>
      <c r="D97" s="370" t="n">
        <v>0.98</v>
      </c>
      <c r="E97" s="370" t="n">
        <v>-0.13</v>
      </c>
      <c r="F97" s="370" t="n">
        <v>-0.0475</v>
      </c>
      <c r="G97" s="370" t="n">
        <v>-0.0125</v>
      </c>
      <c r="H97" s="370" t="n">
        <v>0.98</v>
      </c>
      <c r="I97" s="370" t="n">
        <v>0.25</v>
      </c>
      <c r="J97" s="370" t="n">
        <v>0.235</v>
      </c>
      <c r="K97" s="370" t="n">
        <v>0.02</v>
      </c>
      <c r="L97" s="370" t="n">
        <v>0.91</v>
      </c>
      <c r="M97" s="370" t="n">
        <v>0.29</v>
      </c>
      <c r="N97" s="370" t="n">
        <v>0.2</v>
      </c>
      <c r="O97" s="370" t="n">
        <v>0</v>
      </c>
      <c r="P97" s="370" t="n">
        <v>0.2225</v>
      </c>
      <c r="Q97" s="370" t="n">
        <v>0.0025</v>
      </c>
      <c r="R97" s="370" t="n">
        <v>0.0025</v>
      </c>
      <c r="S97" s="370"/>
      <c r="T97" s="370"/>
      <c r="U97" s="370"/>
      <c r="V97" s="370"/>
      <c r="W97" s="370"/>
      <c r="X97" s="370"/>
      <c r="Y97" s="370"/>
      <c r="Z97" s="370"/>
      <c r="AA97" s="370"/>
      <c r="AB97" s="370"/>
      <c r="AC97" s="370"/>
      <c r="AD97" s="370"/>
      <c r="AE97" s="370"/>
      <c r="AF97" s="370"/>
      <c r="AG97" s="370"/>
      <c r="AH97" s="370"/>
      <c r="AI97" s="370"/>
      <c r="AJ97" s="370"/>
      <c r="AK97" s="370"/>
      <c r="AL97" s="370"/>
      <c r="AM97" s="370"/>
      <c r="AN97" s="370"/>
      <c r="AO97" s="370"/>
      <c r="AP97" s="370"/>
      <c r="AQ97" s="370"/>
      <c r="AR97" s="370"/>
      <c r="AS97" s="370"/>
      <c r="AT97" s="370"/>
      <c r="AU97" s="370"/>
      <c r="AV97" s="370"/>
      <c r="AW97" s="370"/>
      <c r="AX97" s="370"/>
      <c r="AY97" s="370"/>
      <c r="AZ97" s="370"/>
      <c r="BA97" s="370"/>
      <c r="BB97" s="370"/>
    </row>
    <row r="98" customFormat="false" ht="12.75" hidden="false" customHeight="false" outlineLevel="0" collapsed="false">
      <c r="A98" s="367" t="n">
        <f aca="false">EOMONTH(A97,0)+1</f>
        <v>39814</v>
      </c>
      <c r="B98" s="370" t="n">
        <v>0.0500597635326745</v>
      </c>
      <c r="C98" s="370" t="n">
        <v>4.432</v>
      </c>
      <c r="D98" s="370" t="n">
        <v>1.6</v>
      </c>
      <c r="E98" s="370" t="n">
        <v>-0.25</v>
      </c>
      <c r="F98" s="370" t="n">
        <v>-0.0475</v>
      </c>
      <c r="G98" s="370" t="n">
        <v>0.01</v>
      </c>
      <c r="H98" s="370" t="n">
        <v>1.6</v>
      </c>
      <c r="I98" s="370" t="n">
        <v>0.45</v>
      </c>
      <c r="J98" s="370" t="n">
        <v>0.255</v>
      </c>
      <c r="K98" s="370" t="n">
        <v>0.02</v>
      </c>
      <c r="L98" s="370" t="n">
        <v>1.215</v>
      </c>
      <c r="M98" s="370" t="n">
        <v>0.32</v>
      </c>
      <c r="N98" s="370" t="n">
        <v>0.075</v>
      </c>
      <c r="O98" s="370" t="n">
        <v>0</v>
      </c>
      <c r="P98" s="370" t="n">
        <v>0.225</v>
      </c>
      <c r="Q98" s="370" t="n">
        <v>0.0025</v>
      </c>
      <c r="R98" s="370" t="n">
        <v>0.0025</v>
      </c>
      <c r="S98" s="370"/>
      <c r="T98" s="370"/>
      <c r="U98" s="370"/>
      <c r="V98" s="370"/>
      <c r="W98" s="370"/>
      <c r="X98" s="370"/>
      <c r="Y98" s="370"/>
      <c r="Z98" s="370"/>
      <c r="AA98" s="370"/>
      <c r="AB98" s="370"/>
      <c r="AC98" s="370"/>
      <c r="AD98" s="370"/>
      <c r="AE98" s="370"/>
      <c r="AF98" s="370"/>
      <c r="AG98" s="370"/>
      <c r="AH98" s="370"/>
      <c r="AI98" s="370"/>
      <c r="AJ98" s="370"/>
      <c r="AK98" s="370"/>
      <c r="AL98" s="370"/>
      <c r="AM98" s="370"/>
      <c r="AN98" s="370"/>
      <c r="AO98" s="370"/>
      <c r="AP98" s="370"/>
      <c r="AQ98" s="370"/>
      <c r="AR98" s="370"/>
      <c r="AS98" s="370"/>
      <c r="AT98" s="370"/>
      <c r="AU98" s="370"/>
      <c r="AV98" s="370"/>
      <c r="AW98" s="370"/>
      <c r="AX98" s="370"/>
      <c r="AY98" s="370"/>
      <c r="AZ98" s="370"/>
      <c r="BA98" s="370"/>
      <c r="BB98" s="370"/>
    </row>
    <row r="99" customFormat="false" ht="12.75" hidden="false" customHeight="false" outlineLevel="0" collapsed="false">
      <c r="A99" s="367" t="n">
        <f aca="false">EOMONTH(A98,0)+1</f>
        <v>39845</v>
      </c>
      <c r="B99" s="370" t="n">
        <v>0.050169575216815</v>
      </c>
      <c r="C99" s="370" t="n">
        <v>4.344</v>
      </c>
      <c r="D99" s="370" t="n">
        <v>1.6</v>
      </c>
      <c r="E99" s="370" t="n">
        <v>-0.28</v>
      </c>
      <c r="F99" s="370" t="n">
        <v>-0.0475</v>
      </c>
      <c r="G99" s="370" t="n">
        <v>0</v>
      </c>
      <c r="H99" s="370" t="n">
        <v>1.6</v>
      </c>
      <c r="I99" s="370" t="n">
        <v>0.45</v>
      </c>
      <c r="J99" s="370" t="n">
        <v>0.255</v>
      </c>
      <c r="K99" s="370" t="n">
        <v>0.02</v>
      </c>
      <c r="L99" s="370" t="n">
        <v>1.215</v>
      </c>
      <c r="M99" s="370" t="n">
        <v>0.32</v>
      </c>
      <c r="N99" s="370" t="n">
        <v>0.075</v>
      </c>
      <c r="O99" s="370" t="n">
        <v>0</v>
      </c>
      <c r="P99" s="370" t="n">
        <v>0.22</v>
      </c>
      <c r="Q99" s="370" t="n">
        <v>0.0025</v>
      </c>
      <c r="R99" s="370" t="n">
        <v>0.0025</v>
      </c>
      <c r="S99" s="370"/>
      <c r="T99" s="370"/>
      <c r="U99" s="370"/>
      <c r="V99" s="370"/>
      <c r="W99" s="370"/>
      <c r="X99" s="370"/>
      <c r="Y99" s="370"/>
      <c r="Z99" s="370"/>
      <c r="AA99" s="370"/>
      <c r="AB99" s="370"/>
      <c r="AC99" s="370"/>
      <c r="AD99" s="370"/>
      <c r="AE99" s="370"/>
      <c r="AF99" s="370"/>
      <c r="AG99" s="370"/>
      <c r="AH99" s="370"/>
      <c r="AI99" s="370"/>
      <c r="AJ99" s="370"/>
      <c r="AK99" s="370"/>
      <c r="AL99" s="370"/>
      <c r="AM99" s="370"/>
      <c r="AN99" s="370"/>
      <c r="AO99" s="370"/>
      <c r="AP99" s="370"/>
      <c r="AQ99" s="370"/>
      <c r="AR99" s="370"/>
      <c r="AS99" s="370"/>
      <c r="AT99" s="370"/>
      <c r="AU99" s="370"/>
      <c r="AV99" s="370"/>
      <c r="AW99" s="370"/>
      <c r="AX99" s="370"/>
      <c r="AY99" s="370"/>
      <c r="AZ99" s="370"/>
      <c r="BA99" s="370"/>
      <c r="BB99" s="370"/>
    </row>
    <row r="100" customFormat="false" ht="12.75" hidden="false" customHeight="false" outlineLevel="0" collapsed="false">
      <c r="A100" s="367" t="n">
        <f aca="false">EOMONTH(A99,0)+1</f>
        <v>39873</v>
      </c>
      <c r="B100" s="370" t="n">
        <v>0.0502687599672416</v>
      </c>
      <c r="C100" s="370" t="n">
        <v>4.205</v>
      </c>
      <c r="D100" s="370" t="n">
        <v>0.72</v>
      </c>
      <c r="E100" s="370" t="n">
        <v>-0.17</v>
      </c>
      <c r="F100" s="370" t="n">
        <v>-0.0475</v>
      </c>
      <c r="G100" s="370" t="n">
        <v>-0.06</v>
      </c>
      <c r="H100" s="370" t="n">
        <v>0.72</v>
      </c>
      <c r="I100" s="370" t="n">
        <v>0.1</v>
      </c>
      <c r="J100" s="370" t="n">
        <v>0.215</v>
      </c>
      <c r="K100" s="370" t="n">
        <v>0.02</v>
      </c>
      <c r="L100" s="370" t="n">
        <v>0.655</v>
      </c>
      <c r="M100" s="370" t="n">
        <v>0.15</v>
      </c>
      <c r="N100" s="370" t="n">
        <v>0.18</v>
      </c>
      <c r="O100" s="370" t="n">
        <v>0</v>
      </c>
      <c r="P100" s="370" t="n">
        <v>0.205</v>
      </c>
      <c r="Q100" s="370" t="n">
        <v>0.0025</v>
      </c>
      <c r="R100" s="370" t="n">
        <v>0.0025</v>
      </c>
      <c r="S100" s="370"/>
      <c r="T100" s="370"/>
      <c r="U100" s="370"/>
      <c r="V100" s="370"/>
      <c r="W100" s="370"/>
      <c r="X100" s="370"/>
      <c r="Y100" s="370"/>
      <c r="Z100" s="370"/>
      <c r="AA100" s="370"/>
      <c r="AB100" s="370"/>
      <c r="AC100" s="370"/>
      <c r="AD100" s="370"/>
      <c r="AE100" s="370"/>
      <c r="AF100" s="370"/>
      <c r="AG100" s="370"/>
      <c r="AH100" s="370"/>
      <c r="AI100" s="370"/>
      <c r="AJ100" s="370"/>
      <c r="AK100" s="370"/>
      <c r="AL100" s="370"/>
      <c r="AM100" s="370"/>
      <c r="AN100" s="370"/>
      <c r="AO100" s="370"/>
      <c r="AP100" s="370"/>
      <c r="AQ100" s="370"/>
      <c r="AR100" s="370"/>
      <c r="AS100" s="370"/>
      <c r="AT100" s="370"/>
      <c r="AU100" s="370"/>
      <c r="AV100" s="370"/>
      <c r="AW100" s="370"/>
      <c r="AX100" s="370"/>
      <c r="AY100" s="370"/>
      <c r="AZ100" s="370"/>
      <c r="BA100" s="370"/>
      <c r="BB100" s="370"/>
    </row>
    <row r="101" customFormat="false" ht="12.75" hidden="false" customHeight="false" outlineLevel="0" collapsed="false">
      <c r="A101" s="367" t="n">
        <f aca="false">EOMONTH(A100,0)+1</f>
        <v>39904</v>
      </c>
      <c r="B101" s="370" t="n">
        <v>0.0503785716590444</v>
      </c>
      <c r="C101" s="370" t="n">
        <v>4.051</v>
      </c>
      <c r="D101" s="370" t="n">
        <v>0.38</v>
      </c>
      <c r="E101" s="370" t="n">
        <v>-0.085</v>
      </c>
      <c r="F101" s="370" t="n">
        <v>-0.045</v>
      </c>
      <c r="G101" s="370" t="n">
        <v>-0.04</v>
      </c>
      <c r="H101" s="370" t="n">
        <v>0.38</v>
      </c>
      <c r="I101" s="370" t="n">
        <v>0.02</v>
      </c>
      <c r="J101" s="370" t="n">
        <v>0.17</v>
      </c>
      <c r="K101" s="370" t="n">
        <v>0.0175</v>
      </c>
      <c r="L101" s="370" t="n">
        <v>0.435</v>
      </c>
      <c r="M101" s="370" t="n">
        <v>0.05</v>
      </c>
      <c r="N101" s="370" t="n">
        <v>0.55</v>
      </c>
      <c r="O101" s="370" t="n">
        <v>0</v>
      </c>
      <c r="P101" s="370" t="n">
        <v>0.195</v>
      </c>
      <c r="Q101" s="370" t="n">
        <v>0.0025</v>
      </c>
      <c r="R101" s="370" t="n">
        <v>0.0025</v>
      </c>
      <c r="S101" s="370"/>
      <c r="T101" s="370"/>
      <c r="U101" s="370"/>
      <c r="V101" s="370"/>
      <c r="W101" s="370"/>
      <c r="X101" s="370"/>
      <c r="Y101" s="370"/>
      <c r="Z101" s="370"/>
      <c r="AA101" s="370"/>
      <c r="AB101" s="370"/>
      <c r="AC101" s="370"/>
      <c r="AD101" s="370"/>
      <c r="AE101" s="370"/>
      <c r="AF101" s="370"/>
      <c r="AG101" s="370"/>
      <c r="AH101" s="370"/>
      <c r="AI101" s="370"/>
      <c r="AJ101" s="370"/>
      <c r="AK101" s="370"/>
      <c r="AL101" s="370"/>
      <c r="AM101" s="370"/>
      <c r="AN101" s="370"/>
      <c r="AO101" s="370"/>
      <c r="AP101" s="370"/>
      <c r="AQ101" s="370"/>
      <c r="AR101" s="370"/>
      <c r="AS101" s="370"/>
      <c r="AT101" s="370"/>
      <c r="AU101" s="370"/>
      <c r="AV101" s="370"/>
      <c r="AW101" s="370"/>
      <c r="AX101" s="370"/>
      <c r="AY101" s="370"/>
      <c r="AZ101" s="370"/>
      <c r="BA101" s="370"/>
      <c r="BB101" s="370"/>
    </row>
    <row r="102" customFormat="false" ht="12.75" hidden="false" customHeight="false" outlineLevel="0" collapsed="false">
      <c r="A102" s="367" t="n">
        <f aca="false">EOMONTH(A101,0)+1</f>
        <v>39934</v>
      </c>
      <c r="B102" s="370" t="n">
        <v>0.0504848410420413</v>
      </c>
      <c r="C102" s="370" t="n">
        <v>4.056</v>
      </c>
      <c r="D102" s="370" t="n">
        <v>0.33</v>
      </c>
      <c r="E102" s="370" t="n">
        <v>-0.065</v>
      </c>
      <c r="F102" s="370" t="n">
        <v>-0.045</v>
      </c>
      <c r="G102" s="370" t="n">
        <v>-0.04</v>
      </c>
      <c r="H102" s="370" t="n">
        <v>0.33</v>
      </c>
      <c r="I102" s="370" t="n">
        <v>0.02</v>
      </c>
      <c r="J102" s="370" t="n">
        <v>0.165</v>
      </c>
      <c r="K102" s="370" t="n">
        <v>0.01</v>
      </c>
      <c r="L102" s="370" t="n">
        <v>0.385</v>
      </c>
      <c r="M102" s="370" t="n">
        <v>0.05</v>
      </c>
      <c r="N102" s="370" t="n">
        <v>0.7</v>
      </c>
      <c r="O102" s="370" t="n">
        <v>0</v>
      </c>
      <c r="P102" s="370" t="n">
        <v>0.195</v>
      </c>
      <c r="Q102" s="370" t="n">
        <v>0.0025</v>
      </c>
      <c r="R102" s="370" t="n">
        <v>0.0025</v>
      </c>
      <c r="S102" s="370"/>
      <c r="T102" s="370"/>
      <c r="U102" s="370"/>
      <c r="V102" s="370"/>
      <c r="W102" s="370"/>
      <c r="X102" s="370"/>
      <c r="Y102" s="370"/>
      <c r="Z102" s="370"/>
      <c r="AA102" s="370"/>
      <c r="AB102" s="370"/>
      <c r="AC102" s="370"/>
      <c r="AD102" s="370"/>
      <c r="AE102" s="370"/>
      <c r="AF102" s="370"/>
      <c r="AG102" s="370"/>
      <c r="AH102" s="370"/>
      <c r="AI102" s="370"/>
      <c r="AJ102" s="370"/>
      <c r="AK102" s="370"/>
      <c r="AL102" s="370"/>
      <c r="AM102" s="370"/>
      <c r="AN102" s="370"/>
      <c r="AO102" s="370"/>
      <c r="AP102" s="370"/>
      <c r="AQ102" s="370"/>
      <c r="AR102" s="370"/>
      <c r="AS102" s="370"/>
      <c r="AT102" s="370"/>
      <c r="AU102" s="370"/>
      <c r="AV102" s="370"/>
      <c r="AW102" s="370"/>
      <c r="AX102" s="370"/>
      <c r="AY102" s="370"/>
      <c r="AZ102" s="370"/>
      <c r="BA102" s="370"/>
      <c r="BB102" s="370"/>
    </row>
    <row r="103" customFormat="false" ht="12.75" hidden="false" customHeight="false" outlineLevel="0" collapsed="false">
      <c r="A103" s="367" t="n">
        <f aca="false">EOMONTH(A102,0)+1</f>
        <v>39965</v>
      </c>
      <c r="B103" s="370" t="n">
        <v>0.0505946527417649</v>
      </c>
      <c r="C103" s="370" t="n">
        <v>4.094</v>
      </c>
      <c r="D103" s="370" t="n">
        <v>0.37</v>
      </c>
      <c r="E103" s="370" t="n">
        <v>-0.055</v>
      </c>
      <c r="F103" s="370" t="n">
        <v>-0.045</v>
      </c>
      <c r="G103" s="370" t="n">
        <v>-0.04</v>
      </c>
      <c r="H103" s="370" t="n">
        <v>0.37</v>
      </c>
      <c r="I103" s="370" t="n">
        <v>0.035</v>
      </c>
      <c r="J103" s="370" t="n">
        <v>0.17</v>
      </c>
      <c r="K103" s="370" t="n">
        <v>0.0125</v>
      </c>
      <c r="L103" s="370" t="n">
        <v>0.385</v>
      </c>
      <c r="M103" s="370" t="n">
        <v>0.06</v>
      </c>
      <c r="N103" s="370" t="n">
        <v>0.8</v>
      </c>
      <c r="O103" s="370" t="n">
        <v>0</v>
      </c>
      <c r="P103" s="370" t="n">
        <v>0.195</v>
      </c>
      <c r="Q103" s="370" t="n">
        <v>0.0025</v>
      </c>
      <c r="R103" s="370" t="n">
        <v>0.0025</v>
      </c>
      <c r="S103" s="370"/>
      <c r="T103" s="370"/>
      <c r="U103" s="370"/>
      <c r="V103" s="370"/>
      <c r="W103" s="370"/>
      <c r="X103" s="370"/>
      <c r="Y103" s="370"/>
      <c r="Z103" s="370"/>
      <c r="AA103" s="370"/>
      <c r="AB103" s="370"/>
      <c r="AC103" s="370"/>
      <c r="AD103" s="370"/>
      <c r="AE103" s="370"/>
      <c r="AF103" s="370"/>
      <c r="AG103" s="370"/>
      <c r="AH103" s="370"/>
      <c r="AI103" s="370"/>
      <c r="AJ103" s="370"/>
      <c r="AK103" s="370"/>
      <c r="AL103" s="370"/>
      <c r="AM103" s="370"/>
      <c r="AN103" s="370"/>
      <c r="AO103" s="370"/>
      <c r="AP103" s="370"/>
      <c r="AQ103" s="370"/>
      <c r="AR103" s="370"/>
      <c r="AS103" s="370"/>
      <c r="AT103" s="370"/>
      <c r="AU103" s="370"/>
      <c r="AV103" s="370"/>
      <c r="AW103" s="370"/>
      <c r="AX103" s="370"/>
      <c r="AY103" s="370"/>
      <c r="AZ103" s="370"/>
      <c r="BA103" s="370"/>
      <c r="BB103" s="370"/>
    </row>
    <row r="104" customFormat="false" ht="12.75" hidden="false" customHeight="false" outlineLevel="0" collapsed="false">
      <c r="A104" s="367" t="n">
        <f aca="false">EOMONTH(A103,0)+1</f>
        <v>39995</v>
      </c>
      <c r="B104" s="370" t="n">
        <v>0.0507009221324264</v>
      </c>
      <c r="C104" s="370" t="n">
        <v>4.139</v>
      </c>
      <c r="D104" s="370" t="n">
        <v>0.41</v>
      </c>
      <c r="E104" s="370" t="n">
        <v>-0.02</v>
      </c>
      <c r="F104" s="370" t="n">
        <v>-0.045</v>
      </c>
      <c r="G104" s="370" t="n">
        <v>-0.04</v>
      </c>
      <c r="H104" s="370" t="n">
        <v>0.41</v>
      </c>
      <c r="I104" s="370" t="n">
        <v>0.035</v>
      </c>
      <c r="J104" s="370" t="n">
        <v>0.175</v>
      </c>
      <c r="K104" s="370" t="n">
        <v>0.0125</v>
      </c>
      <c r="L104" s="370" t="n">
        <v>0.3975</v>
      </c>
      <c r="M104" s="370" t="n">
        <v>0.07</v>
      </c>
      <c r="N104" s="370" t="n">
        <v>1</v>
      </c>
      <c r="O104" s="370" t="n">
        <v>0</v>
      </c>
      <c r="P104" s="370" t="n">
        <v>0.195</v>
      </c>
      <c r="Q104" s="370" t="n">
        <v>0.0025</v>
      </c>
      <c r="R104" s="370" t="n">
        <v>0.0025</v>
      </c>
      <c r="S104" s="370"/>
      <c r="T104" s="370"/>
      <c r="U104" s="370"/>
      <c r="V104" s="370"/>
      <c r="W104" s="370"/>
      <c r="X104" s="370"/>
      <c r="Y104" s="370"/>
      <c r="Z104" s="370"/>
      <c r="AA104" s="370"/>
      <c r="AB104" s="370"/>
      <c r="AC104" s="370"/>
      <c r="AD104" s="370"/>
      <c r="AE104" s="370"/>
      <c r="AF104" s="370"/>
      <c r="AG104" s="370"/>
      <c r="AH104" s="370"/>
      <c r="AI104" s="370"/>
      <c r="AJ104" s="370"/>
      <c r="AK104" s="370"/>
      <c r="AL104" s="370"/>
      <c r="AM104" s="370"/>
      <c r="AN104" s="370"/>
      <c r="AO104" s="370"/>
      <c r="AP104" s="370"/>
      <c r="AQ104" s="370"/>
      <c r="AR104" s="370"/>
      <c r="AS104" s="370"/>
      <c r="AT104" s="370"/>
      <c r="AU104" s="370"/>
      <c r="AV104" s="370"/>
      <c r="AW104" s="370"/>
      <c r="AX104" s="370"/>
      <c r="AY104" s="370"/>
      <c r="AZ104" s="370"/>
      <c r="BA104" s="370"/>
      <c r="BB104" s="370"/>
    </row>
    <row r="105" customFormat="false" ht="12.75" hidden="false" customHeight="false" outlineLevel="0" collapsed="false">
      <c r="A105" s="367" t="n">
        <f aca="false">EOMONTH(A104,0)+1</f>
        <v>40026</v>
      </c>
      <c r="B105" s="370" t="n">
        <v>0.0508107338400698</v>
      </c>
      <c r="C105" s="370" t="n">
        <v>4.177</v>
      </c>
      <c r="D105" s="370" t="n">
        <v>0.41</v>
      </c>
      <c r="E105" s="370" t="n">
        <v>-0.02</v>
      </c>
      <c r="F105" s="370" t="n">
        <v>-0.045</v>
      </c>
      <c r="G105" s="370" t="n">
        <v>-0.04</v>
      </c>
      <c r="H105" s="370" t="n">
        <v>0.41</v>
      </c>
      <c r="I105" s="370" t="n">
        <v>0.01</v>
      </c>
      <c r="J105" s="370" t="n">
        <v>0.175</v>
      </c>
      <c r="K105" s="370" t="n">
        <v>0.0125</v>
      </c>
      <c r="L105" s="370" t="n">
        <v>0.4</v>
      </c>
      <c r="M105" s="370" t="n">
        <v>0.07</v>
      </c>
      <c r="N105" s="370" t="n">
        <v>1</v>
      </c>
      <c r="O105" s="370" t="n">
        <v>0</v>
      </c>
      <c r="P105" s="370" t="n">
        <v>0.195</v>
      </c>
      <c r="Q105" s="370" t="n">
        <v>0.0025</v>
      </c>
      <c r="R105" s="370" t="n">
        <v>0.0025</v>
      </c>
      <c r="S105" s="370"/>
      <c r="T105" s="370"/>
      <c r="U105" s="370"/>
      <c r="V105" s="370"/>
      <c r="W105" s="370"/>
      <c r="X105" s="370"/>
      <c r="Y105" s="370"/>
      <c r="Z105" s="370"/>
      <c r="AA105" s="370"/>
      <c r="AB105" s="370"/>
      <c r="AC105" s="370"/>
      <c r="AD105" s="370"/>
      <c r="AE105" s="370"/>
      <c r="AF105" s="370"/>
      <c r="AG105" s="370"/>
      <c r="AH105" s="370"/>
      <c r="AI105" s="370"/>
      <c r="AJ105" s="370"/>
      <c r="AK105" s="370"/>
      <c r="AL105" s="370"/>
      <c r="AM105" s="370"/>
      <c r="AN105" s="370"/>
      <c r="AO105" s="370"/>
      <c r="AP105" s="370"/>
      <c r="AQ105" s="370"/>
      <c r="AR105" s="370"/>
      <c r="AS105" s="370"/>
      <c r="AT105" s="370"/>
      <c r="AU105" s="370"/>
      <c r="AV105" s="370"/>
      <c r="AW105" s="370"/>
      <c r="AX105" s="370"/>
      <c r="AY105" s="370"/>
      <c r="AZ105" s="370"/>
      <c r="BA105" s="370"/>
      <c r="BB105" s="370"/>
    </row>
    <row r="106" customFormat="false" ht="12.75" hidden="false" customHeight="false" outlineLevel="0" collapsed="false">
      <c r="A106" s="367" t="n">
        <f aca="false">EOMONTH(A105,0)+1</f>
        <v>40057</v>
      </c>
      <c r="B106" s="370" t="n">
        <v>0.0509205455517381</v>
      </c>
      <c r="C106" s="370" t="n">
        <v>4.171</v>
      </c>
      <c r="D106" s="370" t="n">
        <v>0.36</v>
      </c>
      <c r="E106" s="370" t="n">
        <v>-0.04</v>
      </c>
      <c r="F106" s="370" t="n">
        <v>-0.045</v>
      </c>
      <c r="G106" s="370" t="n">
        <v>-0.07</v>
      </c>
      <c r="H106" s="370" t="n">
        <v>0.36</v>
      </c>
      <c r="I106" s="370" t="n">
        <v>0.01</v>
      </c>
      <c r="J106" s="370" t="n">
        <v>0.165</v>
      </c>
      <c r="K106" s="370" t="n">
        <v>0.0125</v>
      </c>
      <c r="L106" s="370" t="n">
        <v>0.3975</v>
      </c>
      <c r="M106" s="370" t="n">
        <v>0.05</v>
      </c>
      <c r="N106" s="370" t="n">
        <v>0.6</v>
      </c>
      <c r="O106" s="370" t="n">
        <v>0</v>
      </c>
      <c r="P106" s="370" t="n">
        <v>0.195</v>
      </c>
      <c r="Q106" s="370" t="n">
        <v>0.0025</v>
      </c>
      <c r="R106" s="370" t="n">
        <v>0.0025</v>
      </c>
      <c r="S106" s="370"/>
      <c r="T106" s="370"/>
      <c r="U106" s="370"/>
      <c r="V106" s="370"/>
      <c r="W106" s="370"/>
      <c r="X106" s="370"/>
      <c r="Y106" s="370"/>
      <c r="Z106" s="370"/>
      <c r="AA106" s="370"/>
      <c r="AB106" s="370"/>
      <c r="AC106" s="370"/>
      <c r="AD106" s="370"/>
      <c r="AE106" s="370"/>
      <c r="AF106" s="370"/>
      <c r="AG106" s="370"/>
      <c r="AH106" s="370"/>
      <c r="AI106" s="370"/>
      <c r="AJ106" s="370"/>
      <c r="AK106" s="370"/>
      <c r="AL106" s="370"/>
      <c r="AM106" s="370"/>
      <c r="AN106" s="370"/>
      <c r="AO106" s="370"/>
      <c r="AP106" s="370"/>
      <c r="AQ106" s="370"/>
      <c r="AR106" s="370"/>
      <c r="AS106" s="370"/>
      <c r="AT106" s="370"/>
      <c r="AU106" s="370"/>
      <c r="AV106" s="370"/>
      <c r="AW106" s="370"/>
      <c r="AX106" s="370"/>
      <c r="AY106" s="370"/>
      <c r="AZ106" s="370"/>
      <c r="BA106" s="370"/>
      <c r="BB106" s="370"/>
    </row>
    <row r="107" customFormat="false" ht="12.75" hidden="false" customHeight="false" outlineLevel="0" collapsed="false">
      <c r="A107" s="367" t="n">
        <f aca="false">EOMONTH(A106,0)+1</f>
        <v>40087</v>
      </c>
      <c r="B107" s="370" t="n">
        <v>0.0510268149539583</v>
      </c>
      <c r="C107" s="370" t="n">
        <v>4.171</v>
      </c>
      <c r="D107" s="370" t="n">
        <v>0.4</v>
      </c>
      <c r="E107" s="370" t="n">
        <v>-0.085</v>
      </c>
      <c r="F107" s="370" t="n">
        <v>-0.045</v>
      </c>
      <c r="G107" s="370" t="n">
        <v>-0.04</v>
      </c>
      <c r="H107" s="370" t="n">
        <v>0.4</v>
      </c>
      <c r="I107" s="370" t="n">
        <v>0.01</v>
      </c>
      <c r="J107" s="370" t="n">
        <v>0.1725</v>
      </c>
      <c r="K107" s="370" t="n">
        <v>0.0125</v>
      </c>
      <c r="L107" s="370" t="n">
        <v>0.4</v>
      </c>
      <c r="M107" s="370" t="n">
        <v>0.05</v>
      </c>
      <c r="N107" s="370" t="n">
        <v>0.3</v>
      </c>
      <c r="O107" s="370" t="n">
        <v>0</v>
      </c>
      <c r="P107" s="370" t="n">
        <v>0.195</v>
      </c>
      <c r="Q107" s="370" t="n">
        <v>0.0025</v>
      </c>
      <c r="R107" s="370" t="n">
        <v>0.0025</v>
      </c>
      <c r="S107" s="370"/>
      <c r="T107" s="370"/>
      <c r="U107" s="370"/>
      <c r="V107" s="370"/>
      <c r="W107" s="370"/>
      <c r="X107" s="370"/>
      <c r="Y107" s="370"/>
      <c r="Z107" s="370"/>
      <c r="AA107" s="370"/>
      <c r="AB107" s="370"/>
      <c r="AC107" s="370"/>
      <c r="AD107" s="370"/>
      <c r="AE107" s="370"/>
      <c r="AF107" s="370"/>
      <c r="AG107" s="370"/>
      <c r="AH107" s="370"/>
      <c r="AI107" s="370"/>
      <c r="AJ107" s="370"/>
      <c r="AK107" s="370"/>
      <c r="AL107" s="370"/>
      <c r="AM107" s="370"/>
      <c r="AN107" s="370"/>
      <c r="AO107" s="370"/>
      <c r="AP107" s="370"/>
      <c r="AQ107" s="370"/>
      <c r="AR107" s="370"/>
      <c r="AS107" s="370"/>
      <c r="AT107" s="370"/>
      <c r="AU107" s="370"/>
      <c r="AV107" s="370"/>
      <c r="AW107" s="370"/>
      <c r="AX107" s="370"/>
      <c r="AY107" s="370"/>
      <c r="AZ107" s="370"/>
      <c r="BA107" s="370"/>
      <c r="BB107" s="370"/>
    </row>
    <row r="108" customFormat="false" ht="12.75" hidden="false" customHeight="false" outlineLevel="0" collapsed="false">
      <c r="A108" s="367" t="n">
        <f aca="false">EOMONTH(A107,0)+1</f>
        <v>40118</v>
      </c>
      <c r="B108" s="370" t="n">
        <v>0.0511366266735451</v>
      </c>
      <c r="C108" s="370" t="n">
        <v>4.32</v>
      </c>
      <c r="D108" s="370" t="n">
        <v>0.73</v>
      </c>
      <c r="E108" s="370" t="n">
        <v>-0.17</v>
      </c>
      <c r="F108" s="370" t="n">
        <v>-0.0445</v>
      </c>
      <c r="G108" s="370" t="n">
        <v>0</v>
      </c>
      <c r="H108" s="370" t="n">
        <v>0.73</v>
      </c>
      <c r="I108" s="370" t="n">
        <v>0.055</v>
      </c>
      <c r="J108" s="370" t="n">
        <v>0.215</v>
      </c>
      <c r="K108" s="370" t="n">
        <v>0.02</v>
      </c>
      <c r="L108" s="370" t="n">
        <v>0.555</v>
      </c>
      <c r="M108" s="370" t="n">
        <v>0.14</v>
      </c>
      <c r="N108" s="370" t="n">
        <v>0.22</v>
      </c>
      <c r="O108" s="370" t="n">
        <v>0</v>
      </c>
      <c r="P108" s="370" t="n">
        <v>0.195</v>
      </c>
      <c r="Q108" s="370" t="n">
        <v>0.0025</v>
      </c>
      <c r="R108" s="370" t="n">
        <v>0.0025</v>
      </c>
      <c r="S108" s="370"/>
      <c r="T108" s="370"/>
      <c r="U108" s="370"/>
      <c r="V108" s="370"/>
      <c r="W108" s="370"/>
      <c r="X108" s="370"/>
      <c r="Y108" s="370"/>
      <c r="Z108" s="370"/>
      <c r="AA108" s="370"/>
      <c r="AB108" s="370"/>
      <c r="AC108" s="370"/>
      <c r="AD108" s="370"/>
      <c r="AE108" s="370"/>
      <c r="AF108" s="370"/>
      <c r="AG108" s="370"/>
      <c r="AH108" s="370"/>
      <c r="AI108" s="370"/>
      <c r="AJ108" s="370"/>
      <c r="AK108" s="370"/>
      <c r="AL108" s="370"/>
      <c r="AM108" s="370"/>
      <c r="AN108" s="370"/>
      <c r="AO108" s="370"/>
      <c r="AP108" s="370"/>
      <c r="AQ108" s="370"/>
      <c r="AR108" s="370"/>
      <c r="AS108" s="370"/>
      <c r="AT108" s="370"/>
      <c r="AU108" s="370"/>
      <c r="AV108" s="370"/>
      <c r="AW108" s="370"/>
      <c r="AX108" s="370"/>
      <c r="AY108" s="370"/>
      <c r="AZ108" s="370"/>
      <c r="BA108" s="370"/>
      <c r="BB108" s="370"/>
    </row>
    <row r="109" customFormat="false" ht="12.75" hidden="false" customHeight="false" outlineLevel="0" collapsed="false">
      <c r="A109" s="367" t="n">
        <f aca="false">EOMONTH(A108,0)+1</f>
        <v>40148</v>
      </c>
      <c r="B109" s="370" t="n">
        <v>0.0512428960834281</v>
      </c>
      <c r="C109" s="370" t="n">
        <v>4.472</v>
      </c>
      <c r="D109" s="370" t="n">
        <v>0.98</v>
      </c>
      <c r="E109" s="370" t="n">
        <v>-0.13</v>
      </c>
      <c r="F109" s="370" t="n">
        <v>-0.0445</v>
      </c>
      <c r="G109" s="370" t="n">
        <v>-0.0125</v>
      </c>
      <c r="H109" s="370" t="n">
        <v>0.98</v>
      </c>
      <c r="I109" s="370" t="n">
        <v>0.25</v>
      </c>
      <c r="J109" s="370" t="n">
        <v>0.235</v>
      </c>
      <c r="K109" s="370" t="n">
        <v>0.02</v>
      </c>
      <c r="L109" s="370" t="n">
        <v>0.91</v>
      </c>
      <c r="M109" s="370" t="n">
        <v>0.29</v>
      </c>
      <c r="N109" s="370" t="n">
        <v>0.2</v>
      </c>
      <c r="O109" s="370" t="n">
        <v>0</v>
      </c>
      <c r="P109" s="370" t="n">
        <v>0.195</v>
      </c>
      <c r="Q109" s="370" t="n">
        <v>0.0025</v>
      </c>
      <c r="R109" s="370" t="n">
        <v>0.0025</v>
      </c>
      <c r="S109" s="370"/>
      <c r="T109" s="370"/>
      <c r="U109" s="370"/>
      <c r="V109" s="370"/>
      <c r="W109" s="370"/>
      <c r="X109" s="370"/>
      <c r="Y109" s="370"/>
      <c r="Z109" s="370"/>
      <c r="AA109" s="370"/>
      <c r="AB109" s="370"/>
      <c r="AC109" s="370"/>
      <c r="AD109" s="370"/>
      <c r="AE109" s="370"/>
      <c r="AF109" s="370"/>
      <c r="AG109" s="370"/>
      <c r="AH109" s="370"/>
      <c r="AI109" s="370"/>
      <c r="AJ109" s="370"/>
      <c r="AK109" s="370"/>
      <c r="AL109" s="370"/>
      <c r="AM109" s="370"/>
      <c r="AN109" s="370"/>
      <c r="AO109" s="370"/>
      <c r="AP109" s="370"/>
      <c r="AQ109" s="370"/>
      <c r="AR109" s="370"/>
      <c r="AS109" s="370"/>
      <c r="AT109" s="370"/>
      <c r="AU109" s="370"/>
      <c r="AV109" s="370"/>
      <c r="AW109" s="370"/>
      <c r="AX109" s="370"/>
      <c r="AY109" s="370"/>
      <c r="AZ109" s="370"/>
      <c r="BA109" s="370"/>
      <c r="BB109" s="370"/>
    </row>
    <row r="110" customFormat="false" ht="12.75" hidden="false" customHeight="false" outlineLevel="0" collapsed="false">
      <c r="A110" s="367" t="n">
        <f aca="false">EOMONTH(A109,0)+1</f>
        <v>40179</v>
      </c>
      <c r="B110" s="370" t="n">
        <v>0.051352707810933</v>
      </c>
      <c r="C110" s="370" t="n">
        <v>4.5445</v>
      </c>
      <c r="D110" s="370" t="n">
        <v>1.6</v>
      </c>
      <c r="E110" s="370" t="n">
        <v>-0.25</v>
      </c>
      <c r="F110" s="370" t="n">
        <v>-0.0445</v>
      </c>
      <c r="G110" s="370" t="n">
        <v>0.01</v>
      </c>
      <c r="H110" s="370" t="n">
        <v>1.6</v>
      </c>
      <c r="I110" s="370" t="n">
        <v>0.45</v>
      </c>
      <c r="J110" s="370" t="n">
        <v>0.255</v>
      </c>
      <c r="K110" s="370" t="n">
        <v>0.02</v>
      </c>
      <c r="L110" s="370" t="n">
        <v>1.215</v>
      </c>
      <c r="M110" s="370" t="n">
        <v>0.32</v>
      </c>
      <c r="N110" s="370" t="n">
        <v>0.075</v>
      </c>
      <c r="O110" s="370" t="n">
        <v>0</v>
      </c>
      <c r="P110" s="370" t="n">
        <v>0.195</v>
      </c>
      <c r="Q110" s="370" t="n">
        <v>0.0025</v>
      </c>
      <c r="R110" s="370" t="n">
        <v>0.0025</v>
      </c>
      <c r="S110" s="370"/>
      <c r="T110" s="370"/>
      <c r="U110" s="370"/>
      <c r="V110" s="370"/>
      <c r="W110" s="370"/>
      <c r="X110" s="370"/>
      <c r="Y110" s="370"/>
      <c r="Z110" s="370"/>
      <c r="AA110" s="370"/>
      <c r="AB110" s="370"/>
      <c r="AC110" s="370"/>
      <c r="AD110" s="370"/>
      <c r="AE110" s="370"/>
      <c r="AF110" s="370"/>
      <c r="AG110" s="370"/>
      <c r="AH110" s="370"/>
      <c r="AI110" s="370"/>
      <c r="AJ110" s="370"/>
      <c r="AK110" s="370"/>
      <c r="AL110" s="370"/>
      <c r="AM110" s="370"/>
      <c r="AN110" s="370"/>
      <c r="AO110" s="370"/>
      <c r="AP110" s="370"/>
      <c r="AQ110" s="370"/>
      <c r="AR110" s="370"/>
      <c r="AS110" s="370"/>
      <c r="AT110" s="370"/>
      <c r="AU110" s="370"/>
      <c r="AV110" s="370"/>
      <c r="AW110" s="370"/>
      <c r="AX110" s="370"/>
      <c r="AY110" s="370"/>
      <c r="AZ110" s="370"/>
      <c r="BA110" s="370"/>
      <c r="BB110" s="370"/>
    </row>
    <row r="111" customFormat="false" ht="12.75" hidden="false" customHeight="false" outlineLevel="0" collapsed="false">
      <c r="A111" s="367" t="n">
        <f aca="false">EOMONTH(A110,0)+1</f>
        <v>40210</v>
      </c>
      <c r="B111" s="370" t="n">
        <v>0.0514625195424614</v>
      </c>
      <c r="C111" s="370" t="n">
        <v>4.4565</v>
      </c>
      <c r="D111" s="370" t="n">
        <v>1.6</v>
      </c>
      <c r="E111" s="370" t="n">
        <v>-0.28</v>
      </c>
      <c r="F111" s="370" t="n">
        <v>-0.0445</v>
      </c>
      <c r="G111" s="370" t="n">
        <v>0</v>
      </c>
      <c r="H111" s="370" t="n">
        <v>1.6</v>
      </c>
      <c r="I111" s="370" t="n">
        <v>0.45</v>
      </c>
      <c r="J111" s="370" t="n">
        <v>0.255</v>
      </c>
      <c r="K111" s="370" t="n">
        <v>0.02</v>
      </c>
      <c r="L111" s="370" t="n">
        <v>1.215</v>
      </c>
      <c r="M111" s="370" t="n">
        <v>0.32</v>
      </c>
      <c r="N111" s="370" t="n">
        <v>0.075</v>
      </c>
      <c r="O111" s="370" t="n">
        <v>0</v>
      </c>
      <c r="P111" s="370" t="n">
        <v>0.19</v>
      </c>
      <c r="Q111" s="370" t="n">
        <v>0.0025</v>
      </c>
      <c r="R111" s="370" t="n">
        <v>0.0025</v>
      </c>
      <c r="S111" s="370"/>
      <c r="T111" s="370"/>
      <c r="U111" s="370"/>
      <c r="V111" s="370"/>
      <c r="W111" s="370"/>
      <c r="X111" s="370"/>
      <c r="Y111" s="370"/>
      <c r="Z111" s="370"/>
      <c r="AA111" s="370"/>
      <c r="AB111" s="370"/>
      <c r="AC111" s="370"/>
      <c r="AD111" s="370"/>
      <c r="AE111" s="370"/>
      <c r="AF111" s="370"/>
      <c r="AG111" s="370"/>
      <c r="AH111" s="370"/>
      <c r="AI111" s="370"/>
      <c r="AJ111" s="370"/>
      <c r="AK111" s="370"/>
      <c r="AL111" s="370"/>
      <c r="AM111" s="370"/>
      <c r="AN111" s="370"/>
      <c r="AO111" s="370"/>
      <c r="AP111" s="370"/>
      <c r="AQ111" s="370"/>
      <c r="AR111" s="370"/>
      <c r="AS111" s="370"/>
      <c r="AT111" s="370"/>
      <c r="AU111" s="370"/>
      <c r="AV111" s="370"/>
      <c r="AW111" s="370"/>
      <c r="AX111" s="370"/>
      <c r="AY111" s="370"/>
      <c r="AZ111" s="370"/>
      <c r="BA111" s="370"/>
      <c r="BB111" s="370"/>
    </row>
    <row r="112" customFormat="false" ht="12.75" hidden="false" customHeight="false" outlineLevel="0" collapsed="false">
      <c r="A112" s="367" t="n">
        <f aca="false">EOMONTH(A111,0)+1</f>
        <v>40238</v>
      </c>
      <c r="B112" s="370" t="n">
        <v>0.0515617043356866</v>
      </c>
      <c r="C112" s="370" t="n">
        <v>4.3175</v>
      </c>
      <c r="D112" s="370" t="n">
        <v>0.72</v>
      </c>
      <c r="E112" s="370" t="n">
        <v>-0.17</v>
      </c>
      <c r="F112" s="370" t="n">
        <v>-0.0445</v>
      </c>
      <c r="G112" s="370" t="n">
        <v>-0.06</v>
      </c>
      <c r="H112" s="370" t="n">
        <v>0.72</v>
      </c>
      <c r="I112" s="370" t="n">
        <v>0.1</v>
      </c>
      <c r="J112" s="370" t="n">
        <v>0.215</v>
      </c>
      <c r="K112" s="370" t="n">
        <v>0.02</v>
      </c>
      <c r="L112" s="370" t="n">
        <v>0.655</v>
      </c>
      <c r="M112" s="370" t="n">
        <v>0.15</v>
      </c>
      <c r="N112" s="370" t="n">
        <v>0.18</v>
      </c>
      <c r="O112" s="370" t="n">
        <v>0</v>
      </c>
      <c r="P112" s="370" t="n">
        <v>0.1875</v>
      </c>
      <c r="Q112" s="370" t="n">
        <v>0.0025</v>
      </c>
      <c r="R112" s="370" t="n">
        <v>0.0025</v>
      </c>
      <c r="S112" s="370"/>
      <c r="T112" s="370"/>
      <c r="U112" s="370"/>
      <c r="V112" s="370"/>
      <c r="W112" s="370"/>
      <c r="X112" s="370"/>
      <c r="Y112" s="370"/>
      <c r="Z112" s="370"/>
      <c r="AA112" s="370"/>
      <c r="AB112" s="370"/>
      <c r="AC112" s="370"/>
      <c r="AD112" s="370"/>
      <c r="AE112" s="370"/>
      <c r="AF112" s="370"/>
      <c r="AG112" s="370"/>
      <c r="AH112" s="370"/>
      <c r="AI112" s="370"/>
      <c r="AJ112" s="370"/>
      <c r="AK112" s="370"/>
      <c r="AL112" s="370"/>
      <c r="AM112" s="370"/>
      <c r="AN112" s="370"/>
      <c r="AO112" s="370"/>
      <c r="AP112" s="370"/>
      <c r="AQ112" s="370"/>
      <c r="AR112" s="370"/>
      <c r="AS112" s="370"/>
      <c r="AT112" s="370"/>
      <c r="AU112" s="370"/>
      <c r="AV112" s="370"/>
      <c r="AW112" s="370"/>
      <c r="AX112" s="370"/>
      <c r="AY112" s="370"/>
      <c r="AZ112" s="370"/>
      <c r="BA112" s="370"/>
      <c r="BB112" s="370"/>
    </row>
    <row r="113" customFormat="false" ht="12.75" hidden="false" customHeight="false" outlineLevel="0" collapsed="false">
      <c r="A113" s="367" t="n">
        <f aca="false">EOMONTH(A112,0)+1</f>
        <v>40269</v>
      </c>
      <c r="B113" s="370" t="n">
        <v>0.0516715160748724</v>
      </c>
      <c r="C113" s="370" t="n">
        <v>4.1635</v>
      </c>
      <c r="D113" s="370" t="n">
        <v>0.38</v>
      </c>
      <c r="E113" s="370" t="n">
        <v>-0.085</v>
      </c>
      <c r="F113" s="370" t="n">
        <v>-0.042</v>
      </c>
      <c r="G113" s="370" t="n">
        <v>-0.04</v>
      </c>
      <c r="H113" s="370" t="n">
        <v>0.38</v>
      </c>
      <c r="I113" s="370" t="n">
        <v>0.02</v>
      </c>
      <c r="J113" s="370" t="n">
        <v>0.17</v>
      </c>
      <c r="K113" s="370" t="n">
        <v>0.0175</v>
      </c>
      <c r="L113" s="370" t="n">
        <v>0.435</v>
      </c>
      <c r="M113" s="370" t="n">
        <v>0.05</v>
      </c>
      <c r="N113" s="370" t="n">
        <v>0.55</v>
      </c>
      <c r="O113" s="370" t="n">
        <v>0</v>
      </c>
      <c r="P113" s="370" t="n">
        <v>0.185</v>
      </c>
      <c r="Q113" s="370" t="n">
        <v>0.0025</v>
      </c>
      <c r="R113" s="370" t="n">
        <v>0.0025</v>
      </c>
      <c r="S113" s="370"/>
      <c r="T113" s="370"/>
      <c r="U113" s="370"/>
      <c r="V113" s="370"/>
      <c r="W113" s="370"/>
      <c r="X113" s="370"/>
      <c r="Y113" s="370"/>
      <c r="Z113" s="370"/>
      <c r="AA113" s="370"/>
      <c r="AB113" s="370"/>
      <c r="AC113" s="370"/>
      <c r="AD113" s="370"/>
      <c r="AE113" s="370"/>
      <c r="AF113" s="370"/>
      <c r="AG113" s="370"/>
      <c r="AH113" s="370"/>
      <c r="AI113" s="370"/>
      <c r="AJ113" s="370"/>
      <c r="AK113" s="370"/>
      <c r="AL113" s="370"/>
      <c r="AM113" s="370"/>
      <c r="AN113" s="370"/>
      <c r="AO113" s="370"/>
      <c r="AP113" s="370"/>
      <c r="AQ113" s="370"/>
      <c r="AR113" s="370"/>
      <c r="AS113" s="370"/>
      <c r="AT113" s="370"/>
      <c r="AU113" s="370"/>
      <c r="AV113" s="370"/>
      <c r="AW113" s="370"/>
      <c r="AX113" s="370"/>
      <c r="AY113" s="370"/>
      <c r="AZ113" s="370"/>
      <c r="BA113" s="370"/>
      <c r="BB113" s="370"/>
    </row>
    <row r="114" customFormat="false" ht="12.75" hidden="false" customHeight="false" outlineLevel="0" collapsed="false">
      <c r="A114" s="367" t="n">
        <f aca="false">EOMONTH(A113,0)+1</f>
        <v>40299</v>
      </c>
      <c r="B114" s="370" t="n">
        <v>0.0517777855037207</v>
      </c>
      <c r="C114" s="370" t="n">
        <v>4.1685</v>
      </c>
      <c r="D114" s="370" t="n">
        <v>0.33</v>
      </c>
      <c r="E114" s="370" t="n">
        <v>-0.065</v>
      </c>
      <c r="F114" s="370" t="n">
        <v>-0.042</v>
      </c>
      <c r="G114" s="370" t="n">
        <v>-0.04</v>
      </c>
      <c r="H114" s="370" t="n">
        <v>0.33</v>
      </c>
      <c r="I114" s="370" t="n">
        <v>0.02</v>
      </c>
      <c r="J114" s="370" t="n">
        <v>0.165</v>
      </c>
      <c r="K114" s="370" t="n">
        <v>0.01</v>
      </c>
      <c r="L114" s="370" t="n">
        <v>0.385</v>
      </c>
      <c r="M114" s="370" t="n">
        <v>0.05</v>
      </c>
      <c r="N114" s="370" t="n">
        <v>0.7</v>
      </c>
      <c r="O114" s="370" t="n">
        <v>0</v>
      </c>
      <c r="P114" s="370" t="n">
        <v>0.185</v>
      </c>
      <c r="Q114" s="370" t="n">
        <v>0.0025</v>
      </c>
      <c r="R114" s="370" t="n">
        <v>0.0025</v>
      </c>
      <c r="S114" s="370"/>
      <c r="T114" s="370"/>
      <c r="U114" s="370"/>
      <c r="V114" s="370"/>
      <c r="W114" s="370"/>
      <c r="X114" s="370"/>
      <c r="Y114" s="370"/>
      <c r="Z114" s="370"/>
      <c r="AA114" s="370"/>
      <c r="AB114" s="370"/>
      <c r="AC114" s="370"/>
      <c r="AD114" s="370"/>
      <c r="AE114" s="370"/>
      <c r="AF114" s="370"/>
      <c r="AG114" s="370"/>
      <c r="AH114" s="370"/>
      <c r="AI114" s="370"/>
      <c r="AJ114" s="370"/>
      <c r="AK114" s="370"/>
      <c r="AL114" s="370"/>
      <c r="AM114" s="370"/>
      <c r="AN114" s="370"/>
      <c r="AO114" s="370"/>
      <c r="AP114" s="370"/>
      <c r="AQ114" s="370"/>
      <c r="AR114" s="370"/>
      <c r="AS114" s="370"/>
      <c r="AT114" s="370"/>
      <c r="AU114" s="370"/>
      <c r="AV114" s="370"/>
      <c r="AW114" s="370"/>
      <c r="AX114" s="370"/>
      <c r="AY114" s="370"/>
      <c r="AZ114" s="370"/>
      <c r="BA114" s="370"/>
      <c r="BB114" s="370"/>
    </row>
    <row r="115" customFormat="false" ht="12.75" hidden="false" customHeight="false" outlineLevel="0" collapsed="false">
      <c r="A115" s="367" t="n">
        <f aca="false">EOMONTH(A114,0)+1</f>
        <v>40330</v>
      </c>
      <c r="B115" s="370" t="n">
        <v>0.0518875972508219</v>
      </c>
      <c r="C115" s="370" t="n">
        <v>4.2065</v>
      </c>
      <c r="D115" s="370" t="n">
        <v>0.37</v>
      </c>
      <c r="E115" s="370" t="n">
        <v>-0.055</v>
      </c>
      <c r="F115" s="370" t="n">
        <v>-0.042</v>
      </c>
      <c r="G115" s="370" t="n">
        <v>-0.04</v>
      </c>
      <c r="H115" s="370" t="n">
        <v>0.37</v>
      </c>
      <c r="I115" s="370" t="n">
        <v>0.035</v>
      </c>
      <c r="J115" s="370" t="n">
        <v>0.17</v>
      </c>
      <c r="K115" s="370" t="n">
        <v>0.0125</v>
      </c>
      <c r="L115" s="370" t="n">
        <v>0.385</v>
      </c>
      <c r="M115" s="370" t="n">
        <v>0.06</v>
      </c>
      <c r="N115" s="370" t="n">
        <v>0.8</v>
      </c>
      <c r="O115" s="370" t="n">
        <v>0</v>
      </c>
      <c r="P115" s="370" t="n">
        <v>0.185</v>
      </c>
      <c r="Q115" s="370" t="n">
        <v>0.0025</v>
      </c>
      <c r="R115" s="370" t="n">
        <v>0.0025</v>
      </c>
      <c r="S115" s="370"/>
      <c r="T115" s="370"/>
      <c r="U115" s="370"/>
      <c r="V115" s="370"/>
      <c r="W115" s="370"/>
      <c r="X115" s="370"/>
      <c r="Y115" s="370"/>
      <c r="Z115" s="370"/>
      <c r="AA115" s="370"/>
      <c r="AB115" s="370"/>
      <c r="AC115" s="370"/>
      <c r="AD115" s="370"/>
      <c r="AE115" s="370"/>
      <c r="AF115" s="370"/>
      <c r="AG115" s="370"/>
      <c r="AH115" s="370"/>
      <c r="AI115" s="370"/>
      <c r="AJ115" s="370"/>
      <c r="AK115" s="370"/>
      <c r="AL115" s="370"/>
      <c r="AM115" s="370"/>
      <c r="AN115" s="370"/>
      <c r="AO115" s="370"/>
      <c r="AP115" s="370"/>
      <c r="AQ115" s="370"/>
      <c r="AR115" s="370"/>
      <c r="AS115" s="370"/>
      <c r="AT115" s="370"/>
      <c r="AU115" s="370"/>
      <c r="AV115" s="370"/>
      <c r="AW115" s="370"/>
      <c r="AX115" s="370"/>
      <c r="AY115" s="370"/>
      <c r="AZ115" s="370"/>
      <c r="BA115" s="370"/>
      <c r="BB115" s="370"/>
    </row>
    <row r="116" customFormat="false" ht="12.75" hidden="false" customHeight="false" outlineLevel="0" collapsed="false">
      <c r="A116" s="367" t="n">
        <f aca="false">EOMONTH(A115,0)+1</f>
        <v>40360</v>
      </c>
      <c r="B116" s="370" t="n">
        <v>0.0519938666873303</v>
      </c>
      <c r="C116" s="370" t="n">
        <v>4.2515</v>
      </c>
      <c r="D116" s="370" t="n">
        <v>0.41</v>
      </c>
      <c r="E116" s="370" t="n">
        <v>-0.02</v>
      </c>
      <c r="F116" s="370" t="n">
        <v>-0.042</v>
      </c>
      <c r="G116" s="370" t="n">
        <v>-0.04</v>
      </c>
      <c r="H116" s="370" t="n">
        <v>0.41</v>
      </c>
      <c r="I116" s="370" t="n">
        <v>0.035</v>
      </c>
      <c r="J116" s="370" t="n">
        <v>0.175</v>
      </c>
      <c r="K116" s="370" t="n">
        <v>0.0125</v>
      </c>
      <c r="L116" s="370" t="n">
        <v>0.3975</v>
      </c>
      <c r="M116" s="370" t="n">
        <v>0.07</v>
      </c>
      <c r="N116" s="370" t="n">
        <v>1</v>
      </c>
      <c r="O116" s="370" t="n">
        <v>0</v>
      </c>
      <c r="P116" s="370" t="n">
        <v>0.185</v>
      </c>
      <c r="Q116" s="370" t="n">
        <v>0.0025</v>
      </c>
      <c r="R116" s="370" t="n">
        <v>0.0025</v>
      </c>
      <c r="S116" s="370"/>
      <c r="T116" s="370"/>
      <c r="U116" s="370"/>
      <c r="V116" s="370"/>
      <c r="W116" s="370"/>
      <c r="X116" s="370"/>
      <c r="Y116" s="370"/>
      <c r="Z116" s="370"/>
      <c r="AA116" s="370"/>
      <c r="AB116" s="370"/>
      <c r="AC116" s="370"/>
      <c r="AD116" s="370"/>
      <c r="AE116" s="370"/>
      <c r="AF116" s="370"/>
      <c r="AG116" s="370"/>
      <c r="AH116" s="370"/>
      <c r="AI116" s="370"/>
      <c r="AJ116" s="370"/>
      <c r="AK116" s="370"/>
      <c r="AL116" s="370"/>
      <c r="AM116" s="370"/>
      <c r="AN116" s="370"/>
      <c r="AO116" s="370"/>
      <c r="AP116" s="370"/>
      <c r="AQ116" s="370"/>
      <c r="AR116" s="370"/>
      <c r="AS116" s="370"/>
      <c r="AT116" s="370"/>
      <c r="AU116" s="370"/>
      <c r="AV116" s="370"/>
      <c r="AW116" s="370"/>
      <c r="AX116" s="370"/>
      <c r="AY116" s="370"/>
      <c r="AZ116" s="370"/>
      <c r="BA116" s="370"/>
      <c r="BB116" s="370"/>
    </row>
    <row r="117" customFormat="false" ht="12.75" hidden="false" customHeight="false" outlineLevel="0" collapsed="false">
      <c r="A117" s="367" t="n">
        <f aca="false">EOMONTH(A116,0)+1</f>
        <v>40391</v>
      </c>
      <c r="B117" s="370" t="n">
        <v>0.052103678442347</v>
      </c>
      <c r="C117" s="370" t="n">
        <v>4.2895</v>
      </c>
      <c r="D117" s="370" t="n">
        <v>0.41</v>
      </c>
      <c r="E117" s="370" t="n">
        <v>-0.02</v>
      </c>
      <c r="F117" s="370" t="n">
        <v>-0.042</v>
      </c>
      <c r="G117" s="370" t="n">
        <v>-0.04</v>
      </c>
      <c r="H117" s="370" t="n">
        <v>0.41</v>
      </c>
      <c r="I117" s="370" t="n">
        <v>0.01</v>
      </c>
      <c r="J117" s="370" t="n">
        <v>0.175</v>
      </c>
      <c r="K117" s="370" t="n">
        <v>0.0125</v>
      </c>
      <c r="L117" s="370" t="n">
        <v>0.4</v>
      </c>
      <c r="M117" s="370" t="n">
        <v>0.07</v>
      </c>
      <c r="N117" s="370" t="n">
        <v>1</v>
      </c>
      <c r="O117" s="370" t="n">
        <v>0</v>
      </c>
      <c r="P117" s="370" t="n">
        <v>0.185</v>
      </c>
      <c r="Q117" s="370" t="n">
        <v>0.0025</v>
      </c>
      <c r="R117" s="370" t="n">
        <v>0.0025</v>
      </c>
      <c r="S117" s="370"/>
      <c r="T117" s="370"/>
      <c r="U117" s="370"/>
      <c r="V117" s="370"/>
      <c r="W117" s="370"/>
      <c r="X117" s="370"/>
      <c r="Y117" s="370"/>
      <c r="Z117" s="370"/>
      <c r="AA117" s="370"/>
      <c r="AB117" s="370"/>
      <c r="AC117" s="370"/>
      <c r="AD117" s="370"/>
      <c r="AE117" s="370"/>
      <c r="AF117" s="370"/>
      <c r="AG117" s="370"/>
      <c r="AH117" s="370"/>
      <c r="AI117" s="370"/>
      <c r="AJ117" s="370"/>
      <c r="AK117" s="370"/>
      <c r="AL117" s="370"/>
      <c r="AM117" s="370"/>
      <c r="AN117" s="370"/>
      <c r="AO117" s="370"/>
      <c r="AP117" s="370"/>
      <c r="AQ117" s="370"/>
      <c r="AR117" s="370"/>
      <c r="AS117" s="370"/>
      <c r="AT117" s="370"/>
      <c r="AU117" s="370"/>
      <c r="AV117" s="370"/>
      <c r="AW117" s="370"/>
      <c r="AX117" s="370"/>
      <c r="AY117" s="370"/>
      <c r="AZ117" s="370"/>
      <c r="BA117" s="370"/>
      <c r="BB117" s="370"/>
    </row>
    <row r="118" customFormat="false" ht="12.75" hidden="false" customHeight="false" outlineLevel="0" collapsed="false">
      <c r="A118" s="367" t="n">
        <f aca="false">EOMONTH(A117,0)+1</f>
        <v>40422</v>
      </c>
      <c r="B118" s="370" t="n">
        <v>0.0522134902013849</v>
      </c>
      <c r="C118" s="370" t="n">
        <v>4.2835</v>
      </c>
      <c r="D118" s="370" t="n">
        <v>0.36</v>
      </c>
      <c r="E118" s="370" t="n">
        <v>-0.04</v>
      </c>
      <c r="F118" s="370" t="n">
        <v>-0.042</v>
      </c>
      <c r="G118" s="370" t="n">
        <v>-0.07</v>
      </c>
      <c r="H118" s="370" t="n">
        <v>0.36</v>
      </c>
      <c r="I118" s="370" t="n">
        <v>0.01</v>
      </c>
      <c r="J118" s="370" t="n">
        <v>0.165</v>
      </c>
      <c r="K118" s="370" t="n">
        <v>0.0125</v>
      </c>
      <c r="L118" s="370" t="n">
        <v>0.3975</v>
      </c>
      <c r="M118" s="370" t="n">
        <v>0.05</v>
      </c>
      <c r="N118" s="370" t="n">
        <v>0.6</v>
      </c>
      <c r="O118" s="370" t="n">
        <v>0</v>
      </c>
      <c r="P118" s="370" t="n">
        <v>0.185</v>
      </c>
      <c r="Q118" s="370" t="n">
        <v>0.0025</v>
      </c>
      <c r="R118" s="370" t="n">
        <v>0.0025</v>
      </c>
      <c r="S118" s="370"/>
      <c r="T118" s="370"/>
      <c r="U118" s="370"/>
      <c r="V118" s="370"/>
      <c r="W118" s="370"/>
      <c r="X118" s="370"/>
      <c r="Y118" s="370"/>
      <c r="Z118" s="370"/>
      <c r="AA118" s="370"/>
      <c r="AB118" s="370"/>
      <c r="AC118" s="370"/>
      <c r="AD118" s="370"/>
      <c r="AE118" s="370"/>
      <c r="AF118" s="370"/>
      <c r="AG118" s="370"/>
      <c r="AH118" s="370"/>
      <c r="AI118" s="370"/>
      <c r="AJ118" s="370"/>
      <c r="AK118" s="370"/>
      <c r="AL118" s="370"/>
      <c r="AM118" s="370"/>
      <c r="AN118" s="370"/>
      <c r="AO118" s="370"/>
      <c r="AP118" s="370"/>
      <c r="AQ118" s="370"/>
      <c r="AR118" s="370"/>
      <c r="AS118" s="370"/>
      <c r="AT118" s="370"/>
      <c r="AU118" s="370"/>
      <c r="AV118" s="370"/>
      <c r="AW118" s="370"/>
      <c r="AX118" s="370"/>
      <c r="AY118" s="370"/>
      <c r="AZ118" s="370"/>
      <c r="BA118" s="370"/>
      <c r="BB118" s="370"/>
    </row>
    <row r="119" customFormat="false" ht="12.75" hidden="false" customHeight="false" outlineLevel="0" collapsed="false">
      <c r="A119" s="367" t="n">
        <f aca="false">EOMONTH(A118,0)+1</f>
        <v>40452</v>
      </c>
      <c r="B119" s="370" t="n">
        <v>0.0523197596494449</v>
      </c>
      <c r="C119" s="370" t="n">
        <v>4.2835</v>
      </c>
      <c r="D119" s="370" t="n">
        <v>0.4</v>
      </c>
      <c r="E119" s="370" t="n">
        <v>-0.085</v>
      </c>
      <c r="F119" s="370" t="n">
        <v>-0.042</v>
      </c>
      <c r="G119" s="370" t="n">
        <v>-0.04</v>
      </c>
      <c r="H119" s="370" t="n">
        <v>0.4</v>
      </c>
      <c r="I119" s="370" t="n">
        <v>0.01</v>
      </c>
      <c r="J119" s="370" t="n">
        <v>0.1725</v>
      </c>
      <c r="K119" s="370" t="n">
        <v>0.0125</v>
      </c>
      <c r="L119" s="370" t="n">
        <v>0.4</v>
      </c>
      <c r="M119" s="370" t="n">
        <v>0.05</v>
      </c>
      <c r="N119" s="370" t="n">
        <v>0.3</v>
      </c>
      <c r="O119" s="370" t="n">
        <v>0</v>
      </c>
      <c r="P119" s="370" t="n">
        <v>0.185</v>
      </c>
      <c r="Q119" s="370" t="n">
        <v>0.0025</v>
      </c>
      <c r="R119" s="370" t="n">
        <v>0.0025</v>
      </c>
      <c r="S119" s="370"/>
      <c r="T119" s="370"/>
      <c r="U119" s="370"/>
      <c r="V119" s="370"/>
      <c r="W119" s="370"/>
      <c r="X119" s="370"/>
      <c r="Y119" s="370"/>
      <c r="Z119" s="370"/>
      <c r="AA119" s="370"/>
      <c r="AB119" s="370"/>
      <c r="AC119" s="370"/>
      <c r="AD119" s="370"/>
      <c r="AE119" s="370"/>
      <c r="AF119" s="370"/>
      <c r="AG119" s="370"/>
      <c r="AH119" s="370"/>
      <c r="AI119" s="370"/>
      <c r="AJ119" s="370"/>
      <c r="AK119" s="370"/>
      <c r="AL119" s="370"/>
      <c r="AM119" s="370"/>
      <c r="AN119" s="370"/>
      <c r="AO119" s="370"/>
      <c r="AP119" s="370"/>
      <c r="AQ119" s="370"/>
      <c r="AR119" s="370"/>
      <c r="AS119" s="370"/>
      <c r="AT119" s="370"/>
      <c r="AU119" s="370"/>
      <c r="AV119" s="370"/>
      <c r="AW119" s="370"/>
      <c r="AX119" s="370"/>
      <c r="AY119" s="370"/>
      <c r="AZ119" s="370"/>
      <c r="BA119" s="370"/>
      <c r="BB119" s="370"/>
    </row>
    <row r="120" customFormat="false" ht="12.75" hidden="false" customHeight="false" outlineLevel="0" collapsed="false">
      <c r="A120" s="367" t="n">
        <f aca="false">EOMONTH(A119,0)+1</f>
        <v>40483</v>
      </c>
      <c r="B120" s="370" t="n">
        <v>0.0524295714163965</v>
      </c>
      <c r="C120" s="370" t="n">
        <v>4.4325</v>
      </c>
      <c r="D120" s="370" t="n">
        <v>0.73</v>
      </c>
      <c r="E120" s="370" t="n">
        <v>-0.17</v>
      </c>
      <c r="F120" s="370" t="n">
        <v>-0.0415</v>
      </c>
      <c r="G120" s="370" t="n">
        <v>0</v>
      </c>
      <c r="H120" s="370" t="n">
        <v>0.73</v>
      </c>
      <c r="I120" s="370" t="n">
        <v>0.055</v>
      </c>
      <c r="J120" s="370" t="n">
        <v>0.215</v>
      </c>
      <c r="K120" s="370" t="n">
        <v>0.02</v>
      </c>
      <c r="L120" s="370" t="n">
        <v>0.555</v>
      </c>
      <c r="M120" s="370" t="n">
        <v>0.14</v>
      </c>
      <c r="N120" s="370" t="n">
        <v>0.22</v>
      </c>
      <c r="O120" s="370" t="n">
        <v>0</v>
      </c>
      <c r="P120" s="370" t="n">
        <v>0.185</v>
      </c>
      <c r="Q120" s="370" t="n">
        <v>0.0025</v>
      </c>
      <c r="R120" s="370" t="n">
        <v>0.0025</v>
      </c>
      <c r="S120" s="370"/>
      <c r="T120" s="370"/>
      <c r="U120" s="370"/>
      <c r="V120" s="370"/>
      <c r="W120" s="370"/>
      <c r="X120" s="370"/>
      <c r="Y120" s="370"/>
      <c r="Z120" s="370"/>
      <c r="AA120" s="370"/>
      <c r="AB120" s="370"/>
      <c r="AC120" s="370"/>
      <c r="AD120" s="370"/>
      <c r="AE120" s="370"/>
      <c r="AF120" s="370"/>
      <c r="AG120" s="370"/>
      <c r="AH120" s="370"/>
      <c r="AI120" s="370"/>
      <c r="AJ120" s="370"/>
      <c r="AK120" s="370"/>
      <c r="AL120" s="370"/>
      <c r="AM120" s="370"/>
      <c r="AN120" s="370"/>
      <c r="AO120" s="370"/>
      <c r="AP120" s="370"/>
      <c r="AQ120" s="370"/>
      <c r="AR120" s="370"/>
      <c r="AS120" s="370"/>
      <c r="AT120" s="370"/>
      <c r="AU120" s="370"/>
      <c r="AV120" s="370"/>
      <c r="AW120" s="370"/>
      <c r="AX120" s="370"/>
      <c r="AY120" s="370"/>
      <c r="AZ120" s="370"/>
      <c r="BA120" s="370"/>
      <c r="BB120" s="370"/>
    </row>
    <row r="121" customFormat="false" ht="12.75" hidden="false" customHeight="false" outlineLevel="0" collapsed="false">
      <c r="A121" s="367" t="n">
        <f aca="false">EOMONTH(A120,0)+1</f>
        <v>40513</v>
      </c>
      <c r="B121" s="370" t="n">
        <v>0.0525358408721148</v>
      </c>
      <c r="C121" s="370" t="n">
        <v>4.5845</v>
      </c>
      <c r="D121" s="370" t="n">
        <v>0.98</v>
      </c>
      <c r="E121" s="370" t="n">
        <v>-0.13</v>
      </c>
      <c r="F121" s="370" t="n">
        <v>-0.0415</v>
      </c>
      <c r="G121" s="370" t="n">
        <v>-0.0125</v>
      </c>
      <c r="H121" s="370" t="n">
        <v>0.98</v>
      </c>
      <c r="I121" s="370" t="n">
        <v>0.25</v>
      </c>
      <c r="J121" s="370" t="n">
        <v>0.235</v>
      </c>
      <c r="K121" s="370" t="n">
        <v>0.02</v>
      </c>
      <c r="L121" s="370" t="n">
        <v>0.91</v>
      </c>
      <c r="M121" s="370" t="n">
        <v>0.29</v>
      </c>
      <c r="N121" s="370" t="n">
        <v>0.2</v>
      </c>
      <c r="O121" s="370" t="n">
        <v>0</v>
      </c>
      <c r="P121" s="370" t="n">
        <v>0.185</v>
      </c>
      <c r="Q121" s="370" t="n">
        <v>0.0025</v>
      </c>
      <c r="R121" s="370" t="n">
        <v>0.0025</v>
      </c>
      <c r="S121" s="370"/>
      <c r="T121" s="370"/>
      <c r="U121" s="370"/>
      <c r="V121" s="370"/>
      <c r="W121" s="370"/>
      <c r="X121" s="370"/>
      <c r="Y121" s="370"/>
      <c r="Z121" s="370"/>
      <c r="AA121" s="370"/>
      <c r="AB121" s="370"/>
      <c r="AC121" s="370"/>
      <c r="AD121" s="370"/>
      <c r="AE121" s="370"/>
      <c r="AF121" s="370"/>
      <c r="AG121" s="370"/>
      <c r="AH121" s="370"/>
      <c r="AI121" s="370"/>
      <c r="AJ121" s="370"/>
      <c r="AK121" s="370"/>
      <c r="AL121" s="370"/>
      <c r="AM121" s="370"/>
      <c r="AN121" s="370"/>
      <c r="AO121" s="370"/>
      <c r="AP121" s="370"/>
      <c r="AQ121" s="370"/>
      <c r="AR121" s="370"/>
      <c r="AS121" s="370"/>
      <c r="AT121" s="370"/>
      <c r="AU121" s="370"/>
      <c r="AV121" s="370"/>
      <c r="AW121" s="370"/>
      <c r="AX121" s="370"/>
      <c r="AY121" s="370"/>
      <c r="AZ121" s="370"/>
      <c r="BA121" s="370"/>
      <c r="BB121" s="370"/>
    </row>
    <row r="122" customFormat="false" ht="12.75" hidden="false" customHeight="false" outlineLevel="0" collapsed="false">
      <c r="A122" s="367" t="n">
        <f aca="false">EOMONTH(A121,0)+1</f>
        <v>40544</v>
      </c>
      <c r="B122" s="370" t="n">
        <v>0.0526456526469796</v>
      </c>
      <c r="C122" s="370" t="n">
        <v>4.6595</v>
      </c>
      <c r="D122" s="370" t="n">
        <v>1.6</v>
      </c>
      <c r="E122" s="370" t="n">
        <v>-0.25</v>
      </c>
      <c r="F122" s="370" t="n">
        <v>-0.0415</v>
      </c>
      <c r="G122" s="370" t="n">
        <v>0.01</v>
      </c>
      <c r="H122" s="370" t="n">
        <v>1.6</v>
      </c>
      <c r="I122" s="370" t="n">
        <v>0.45</v>
      </c>
      <c r="J122" s="370" t="n">
        <v>0.255</v>
      </c>
      <c r="K122" s="370" t="n">
        <v>0.02</v>
      </c>
      <c r="L122" s="370" t="n">
        <v>1.215</v>
      </c>
      <c r="M122" s="370" t="n">
        <v>0.32</v>
      </c>
      <c r="N122" s="370" t="n">
        <v>0.085</v>
      </c>
      <c r="O122" s="370" t="n">
        <v>0</v>
      </c>
      <c r="P122" s="370" t="n">
        <v>0.185</v>
      </c>
      <c r="Q122" s="370" t="n">
        <v>0.0025</v>
      </c>
      <c r="R122" s="370" t="n">
        <v>0.0025</v>
      </c>
      <c r="S122" s="370"/>
      <c r="T122" s="370"/>
      <c r="U122" s="370"/>
      <c r="V122" s="370"/>
      <c r="W122" s="370"/>
      <c r="X122" s="370"/>
      <c r="Y122" s="370"/>
      <c r="Z122" s="370"/>
      <c r="AA122" s="370"/>
      <c r="AB122" s="370"/>
      <c r="AC122" s="370"/>
      <c r="AD122" s="370"/>
      <c r="AE122" s="370"/>
      <c r="AF122" s="370"/>
      <c r="AG122" s="370"/>
      <c r="AH122" s="370"/>
      <c r="AI122" s="370"/>
      <c r="AJ122" s="370"/>
      <c r="AK122" s="370"/>
      <c r="AL122" s="370"/>
      <c r="AM122" s="370"/>
      <c r="AN122" s="370"/>
      <c r="AO122" s="370"/>
      <c r="AP122" s="370"/>
      <c r="AQ122" s="370"/>
      <c r="AR122" s="370"/>
      <c r="AS122" s="370"/>
      <c r="AT122" s="370"/>
      <c r="AU122" s="370"/>
      <c r="AV122" s="370"/>
      <c r="AW122" s="370"/>
      <c r="AX122" s="370"/>
      <c r="AY122" s="370"/>
      <c r="AZ122" s="370"/>
      <c r="BA122" s="370"/>
      <c r="BB122" s="370"/>
    </row>
    <row r="123" customFormat="false" ht="12.75" hidden="false" customHeight="false" outlineLevel="0" collapsed="false">
      <c r="A123" s="367" t="n">
        <f aca="false">EOMONTH(A122,0)+1</f>
        <v>40575</v>
      </c>
      <c r="B123" s="370" t="n">
        <v>0.0527554644258656</v>
      </c>
      <c r="C123" s="370" t="n">
        <v>4.5715</v>
      </c>
      <c r="D123" s="370" t="n">
        <v>1.6</v>
      </c>
      <c r="E123" s="370" t="n">
        <v>-0.28</v>
      </c>
      <c r="F123" s="370" t="n">
        <v>-0.0415</v>
      </c>
      <c r="G123" s="370" t="n">
        <v>0</v>
      </c>
      <c r="H123" s="370" t="n">
        <v>1.6</v>
      </c>
      <c r="I123" s="370" t="n">
        <v>0.45</v>
      </c>
      <c r="J123" s="370" t="n">
        <v>0.255</v>
      </c>
      <c r="K123" s="370" t="n">
        <v>0.02</v>
      </c>
      <c r="L123" s="370" t="n">
        <v>1.215</v>
      </c>
      <c r="M123" s="370" t="n">
        <v>0.32</v>
      </c>
      <c r="N123" s="370" t="n">
        <v>0.075</v>
      </c>
      <c r="O123" s="370" t="n">
        <v>0</v>
      </c>
      <c r="P123" s="370" t="n">
        <v>0.185</v>
      </c>
      <c r="Q123" s="370" t="n">
        <v>0.0025</v>
      </c>
      <c r="R123" s="370" t="n">
        <v>0.0025</v>
      </c>
      <c r="S123" s="370"/>
      <c r="T123" s="370"/>
      <c r="U123" s="370"/>
      <c r="V123" s="370"/>
      <c r="W123" s="370"/>
      <c r="X123" s="370"/>
      <c r="Y123" s="370"/>
      <c r="Z123" s="370"/>
      <c r="AA123" s="370"/>
      <c r="AB123" s="370"/>
      <c r="AC123" s="370"/>
      <c r="AD123" s="370"/>
      <c r="AE123" s="370"/>
      <c r="AF123" s="370"/>
      <c r="AG123" s="370"/>
      <c r="AH123" s="370"/>
      <c r="AI123" s="370"/>
      <c r="AJ123" s="370"/>
      <c r="AK123" s="370"/>
      <c r="AL123" s="370"/>
      <c r="AM123" s="370"/>
      <c r="AN123" s="370"/>
      <c r="AO123" s="370"/>
      <c r="AP123" s="370"/>
      <c r="AQ123" s="370"/>
      <c r="AR123" s="370"/>
      <c r="AS123" s="370"/>
      <c r="AT123" s="370"/>
      <c r="AU123" s="370"/>
      <c r="AV123" s="370"/>
      <c r="AW123" s="370"/>
      <c r="AX123" s="370"/>
      <c r="AY123" s="370"/>
      <c r="AZ123" s="370"/>
      <c r="BA123" s="370"/>
      <c r="BB123" s="370"/>
    </row>
    <row r="124" customFormat="false" ht="12.75" hidden="false" customHeight="false" outlineLevel="0" collapsed="false">
      <c r="A124" s="367" t="n">
        <f aca="false">EOMONTH(A123,0)+1</f>
        <v>40603</v>
      </c>
      <c r="B124" s="370" t="n">
        <v>0.0528546492618638</v>
      </c>
      <c r="C124" s="370" t="n">
        <v>4.4325</v>
      </c>
      <c r="D124" s="370" t="n">
        <v>0.72</v>
      </c>
      <c r="E124" s="370" t="n">
        <v>-0.17</v>
      </c>
      <c r="F124" s="370" t="n">
        <v>-0.0415</v>
      </c>
      <c r="G124" s="370" t="n">
        <v>-0.06</v>
      </c>
      <c r="H124" s="370" t="n">
        <v>0.72</v>
      </c>
      <c r="I124" s="370" t="n">
        <v>0.1</v>
      </c>
      <c r="J124" s="370" t="n">
        <v>0.215</v>
      </c>
      <c r="K124" s="370" t="n">
        <v>0.02</v>
      </c>
      <c r="L124" s="370" t="n">
        <v>0.655</v>
      </c>
      <c r="M124" s="370" t="n">
        <v>0.15</v>
      </c>
      <c r="N124" s="370" t="n">
        <v>0.115</v>
      </c>
      <c r="O124" s="370" t="n">
        <v>0</v>
      </c>
      <c r="P124" s="370" t="n">
        <v>0.18</v>
      </c>
      <c r="Q124" s="370" t="n">
        <v>0.0025</v>
      </c>
      <c r="R124" s="370" t="n">
        <v>0.0025</v>
      </c>
      <c r="S124" s="370"/>
      <c r="T124" s="370"/>
      <c r="U124" s="370"/>
      <c r="V124" s="370"/>
      <c r="W124" s="370"/>
      <c r="X124" s="370"/>
      <c r="Y124" s="370"/>
      <c r="Z124" s="370"/>
      <c r="AA124" s="370"/>
      <c r="AB124" s="370"/>
      <c r="AC124" s="370"/>
      <c r="AD124" s="370"/>
      <c r="AE124" s="370"/>
      <c r="AF124" s="370"/>
      <c r="AG124" s="370"/>
      <c r="AH124" s="370"/>
      <c r="AI124" s="370"/>
      <c r="AJ124" s="370"/>
      <c r="AK124" s="370"/>
      <c r="AL124" s="370"/>
      <c r="AM124" s="370"/>
      <c r="AN124" s="370"/>
      <c r="AO124" s="370"/>
      <c r="AP124" s="370"/>
      <c r="AQ124" s="370"/>
      <c r="AR124" s="370"/>
      <c r="AS124" s="370"/>
      <c r="AT124" s="370"/>
      <c r="AU124" s="370"/>
      <c r="AV124" s="370"/>
      <c r="AW124" s="370"/>
      <c r="AX124" s="370"/>
      <c r="AY124" s="370"/>
      <c r="AZ124" s="370"/>
      <c r="BA124" s="370"/>
      <c r="BB124" s="370"/>
    </row>
    <row r="125" customFormat="false" ht="12.75" hidden="false" customHeight="false" outlineLevel="0" collapsed="false">
      <c r="A125" s="367" t="n">
        <f aca="false">EOMONTH(A124,0)+1</f>
        <v>40634</v>
      </c>
      <c r="B125" s="370" t="n">
        <v>0.0529644610484019</v>
      </c>
      <c r="C125" s="370" t="n">
        <v>4.2785</v>
      </c>
      <c r="D125" s="370" t="n">
        <v>0.38</v>
      </c>
      <c r="E125" s="370" t="n">
        <v>-0.085</v>
      </c>
      <c r="F125" s="370" t="n">
        <v>-0.039</v>
      </c>
      <c r="G125" s="370" t="n">
        <v>-0.04</v>
      </c>
      <c r="H125" s="370" t="n">
        <v>0.38</v>
      </c>
      <c r="I125" s="370" t="n">
        <v>0.02</v>
      </c>
      <c r="J125" s="370" t="n">
        <v>0.17</v>
      </c>
      <c r="K125" s="370" t="n">
        <v>0.0175</v>
      </c>
      <c r="L125" s="370" t="n">
        <v>0.435</v>
      </c>
      <c r="M125" s="370" t="n">
        <v>0.05</v>
      </c>
      <c r="N125" s="370" t="n">
        <v>0.55</v>
      </c>
      <c r="O125" s="370" t="n">
        <v>0</v>
      </c>
      <c r="P125" s="370" t="n">
        <v>0.18</v>
      </c>
      <c r="Q125" s="370" t="n">
        <v>0.0025</v>
      </c>
      <c r="R125" s="370" t="n">
        <v>0.0025</v>
      </c>
      <c r="S125" s="370"/>
      <c r="T125" s="370"/>
      <c r="U125" s="370"/>
      <c r="V125" s="370"/>
      <c r="W125" s="370"/>
      <c r="X125" s="370"/>
      <c r="Y125" s="370"/>
      <c r="Z125" s="370"/>
      <c r="AA125" s="370"/>
      <c r="AB125" s="370"/>
      <c r="AC125" s="370"/>
      <c r="AD125" s="370"/>
      <c r="AE125" s="370"/>
      <c r="AF125" s="370"/>
      <c r="AG125" s="370"/>
      <c r="AH125" s="370"/>
      <c r="AI125" s="370"/>
      <c r="AJ125" s="370"/>
      <c r="AK125" s="370"/>
      <c r="AL125" s="370"/>
      <c r="AM125" s="370"/>
      <c r="AN125" s="370"/>
      <c r="AO125" s="370"/>
      <c r="AP125" s="370"/>
      <c r="AQ125" s="370"/>
      <c r="AR125" s="370"/>
      <c r="AS125" s="370"/>
      <c r="AT125" s="370"/>
      <c r="AU125" s="370"/>
      <c r="AV125" s="370"/>
      <c r="AW125" s="370"/>
      <c r="AX125" s="370"/>
      <c r="AY125" s="370"/>
      <c r="AZ125" s="370"/>
      <c r="BA125" s="370"/>
      <c r="BB125" s="370"/>
    </row>
    <row r="126" customFormat="false" ht="12.75" hidden="false" customHeight="false" outlineLevel="0" collapsed="false">
      <c r="A126" s="367" t="n">
        <f aca="false">EOMONTH(A125,0)+1</f>
        <v>40664</v>
      </c>
      <c r="B126" s="370" t="n">
        <v>0.0530707305230731</v>
      </c>
      <c r="C126" s="370" t="n">
        <v>4.2835</v>
      </c>
      <c r="D126" s="370" t="n">
        <v>0.33</v>
      </c>
      <c r="E126" s="370" t="n">
        <v>-0.065</v>
      </c>
      <c r="F126" s="370" t="n">
        <v>-0.039</v>
      </c>
      <c r="G126" s="370" t="n">
        <v>-0.04</v>
      </c>
      <c r="H126" s="370" t="n">
        <v>0.33</v>
      </c>
      <c r="I126" s="370" t="n">
        <v>0.02</v>
      </c>
      <c r="J126" s="370" t="n">
        <v>0.165</v>
      </c>
      <c r="K126" s="370" t="n">
        <v>0.01</v>
      </c>
      <c r="L126" s="370" t="n">
        <v>0.385</v>
      </c>
      <c r="M126" s="370" t="n">
        <v>0.05</v>
      </c>
      <c r="N126" s="370" t="n">
        <v>0.7</v>
      </c>
      <c r="O126" s="370" t="n">
        <v>0</v>
      </c>
      <c r="P126" s="370" t="n">
        <v>0.18</v>
      </c>
      <c r="Q126" s="370" t="n">
        <v>0.0025</v>
      </c>
      <c r="R126" s="370" t="n">
        <v>0.0025</v>
      </c>
      <c r="S126" s="370"/>
      <c r="T126" s="370"/>
      <c r="U126" s="370"/>
      <c r="V126" s="370"/>
      <c r="W126" s="370"/>
      <c r="X126" s="370"/>
      <c r="Y126" s="370"/>
      <c r="Z126" s="370"/>
      <c r="AA126" s="370"/>
      <c r="AB126" s="370"/>
      <c r="AC126" s="370"/>
      <c r="AD126" s="370"/>
      <c r="AE126" s="370"/>
      <c r="AF126" s="370"/>
      <c r="AG126" s="370"/>
      <c r="AH126" s="370"/>
      <c r="AI126" s="370"/>
      <c r="AJ126" s="370"/>
      <c r="AK126" s="370"/>
      <c r="AL126" s="370"/>
      <c r="AM126" s="370"/>
      <c r="AN126" s="370"/>
      <c r="AO126" s="370"/>
      <c r="AP126" s="370"/>
      <c r="AQ126" s="370"/>
      <c r="AR126" s="370"/>
      <c r="AS126" s="370"/>
      <c r="AT126" s="370"/>
      <c r="AU126" s="370"/>
      <c r="AV126" s="370"/>
      <c r="AW126" s="370"/>
      <c r="AX126" s="370"/>
      <c r="AY126" s="370"/>
      <c r="AZ126" s="370"/>
      <c r="BA126" s="370"/>
      <c r="BB126" s="370"/>
    </row>
    <row r="127" customFormat="false" ht="12.75" hidden="false" customHeight="false" outlineLevel="0" collapsed="false">
      <c r="A127" s="367" t="n">
        <f aca="false">EOMONTH(A126,0)+1</f>
        <v>40695</v>
      </c>
      <c r="B127" s="370" t="n">
        <v>0.0531805423175222</v>
      </c>
      <c r="C127" s="370" t="n">
        <v>4.3215</v>
      </c>
      <c r="D127" s="370" t="n">
        <v>0.37</v>
      </c>
      <c r="E127" s="370" t="n">
        <v>-0.055</v>
      </c>
      <c r="F127" s="370" t="n">
        <v>-0.039</v>
      </c>
      <c r="G127" s="370" t="n">
        <v>-0.04</v>
      </c>
      <c r="H127" s="370" t="n">
        <v>0.37</v>
      </c>
      <c r="I127" s="370" t="n">
        <v>0.035</v>
      </c>
      <c r="J127" s="370" t="n">
        <v>0.17</v>
      </c>
      <c r="K127" s="370" t="n">
        <v>0.0125</v>
      </c>
      <c r="L127" s="370" t="n">
        <v>0.385</v>
      </c>
      <c r="M127" s="370" t="n">
        <v>0.06</v>
      </c>
      <c r="N127" s="370" t="n">
        <v>0.8</v>
      </c>
      <c r="O127" s="370" t="n">
        <v>0</v>
      </c>
      <c r="P127" s="370" t="n">
        <v>0.18</v>
      </c>
      <c r="Q127" s="370" t="n">
        <v>0.0025</v>
      </c>
      <c r="R127" s="370" t="n">
        <v>0.0025</v>
      </c>
      <c r="S127" s="370"/>
      <c r="T127" s="370"/>
      <c r="U127" s="370"/>
      <c r="V127" s="370"/>
      <c r="W127" s="370"/>
      <c r="X127" s="370"/>
      <c r="Y127" s="370"/>
      <c r="Z127" s="370"/>
      <c r="AA127" s="370"/>
      <c r="AB127" s="370"/>
      <c r="AC127" s="370"/>
      <c r="AD127" s="370"/>
      <c r="AE127" s="370"/>
      <c r="AF127" s="370"/>
      <c r="AG127" s="370"/>
      <c r="AH127" s="370"/>
      <c r="AI127" s="370"/>
      <c r="AJ127" s="370"/>
      <c r="AK127" s="370"/>
      <c r="AL127" s="370"/>
      <c r="AM127" s="370"/>
      <c r="AN127" s="370"/>
      <c r="AO127" s="370"/>
      <c r="AP127" s="370"/>
      <c r="AQ127" s="370"/>
      <c r="AR127" s="370"/>
      <c r="AS127" s="370"/>
      <c r="AT127" s="370"/>
      <c r="AU127" s="370"/>
      <c r="AV127" s="370"/>
      <c r="AW127" s="370"/>
      <c r="AX127" s="370"/>
      <c r="AY127" s="370"/>
      <c r="AZ127" s="370"/>
      <c r="BA127" s="370"/>
      <c r="BB127" s="370"/>
    </row>
    <row r="128" customFormat="false" ht="12.75" hidden="false" customHeight="false" outlineLevel="0" collapsed="false">
      <c r="A128" s="367" t="n">
        <f aca="false">EOMONTH(A127,0)+1</f>
        <v>40725</v>
      </c>
      <c r="B128" s="370" t="n">
        <v>0.0532868117998486</v>
      </c>
      <c r="C128" s="370" t="n">
        <v>4.3665</v>
      </c>
      <c r="D128" s="370" t="n">
        <v>0.41</v>
      </c>
      <c r="E128" s="370" t="n">
        <v>-0.02</v>
      </c>
      <c r="F128" s="370" t="n">
        <v>-0.039</v>
      </c>
      <c r="G128" s="370" t="n">
        <v>-0.04</v>
      </c>
      <c r="H128" s="370" t="n">
        <v>0.41</v>
      </c>
      <c r="I128" s="370" t="n">
        <v>0.035</v>
      </c>
      <c r="J128" s="370" t="n">
        <v>0.175</v>
      </c>
      <c r="K128" s="370" t="n">
        <v>0.0125</v>
      </c>
      <c r="L128" s="370" t="n">
        <v>0.3975</v>
      </c>
      <c r="M128" s="370" t="n">
        <v>0.07</v>
      </c>
      <c r="N128" s="370" t="n">
        <v>1</v>
      </c>
      <c r="O128" s="370" t="n">
        <v>0</v>
      </c>
      <c r="P128" s="370" t="n">
        <v>0.18</v>
      </c>
      <c r="Q128" s="370" t="n">
        <v>0.0025</v>
      </c>
      <c r="R128" s="370" t="n">
        <v>0.0025</v>
      </c>
      <c r="S128" s="370"/>
      <c r="T128" s="370"/>
      <c r="U128" s="370"/>
      <c r="V128" s="370"/>
      <c r="W128" s="370"/>
      <c r="X128" s="370"/>
      <c r="Y128" s="370"/>
      <c r="Z128" s="370"/>
      <c r="AA128" s="370"/>
      <c r="AB128" s="370"/>
      <c r="AC128" s="370"/>
      <c r="AD128" s="370"/>
      <c r="AE128" s="370"/>
      <c r="AF128" s="370"/>
      <c r="AG128" s="370"/>
      <c r="AH128" s="370"/>
      <c r="AI128" s="370"/>
      <c r="AJ128" s="370"/>
      <c r="AK128" s="370"/>
      <c r="AL128" s="370"/>
      <c r="AM128" s="370"/>
      <c r="AN128" s="370"/>
      <c r="AO128" s="370"/>
      <c r="AP128" s="370"/>
      <c r="AQ128" s="370"/>
      <c r="AR128" s="370"/>
      <c r="AS128" s="370"/>
      <c r="AT128" s="370"/>
      <c r="AU128" s="370"/>
      <c r="AV128" s="370"/>
      <c r="AW128" s="370"/>
      <c r="AX128" s="370"/>
      <c r="AY128" s="370"/>
      <c r="AZ128" s="370"/>
      <c r="BA128" s="370"/>
      <c r="BB128" s="370"/>
    </row>
    <row r="129" customFormat="false" ht="12.75" hidden="false" customHeight="false" outlineLevel="0" collapsed="false">
      <c r="A129" s="367" t="n">
        <f aca="false">EOMONTH(A128,0)+1</f>
        <v>40756</v>
      </c>
      <c r="B129" s="370" t="n">
        <v>0.0533966236022079</v>
      </c>
      <c r="C129" s="370" t="n">
        <v>4.4045</v>
      </c>
      <c r="D129" s="370" t="n">
        <v>0.41</v>
      </c>
      <c r="E129" s="370" t="n">
        <v>-0.02</v>
      </c>
      <c r="F129" s="370" t="n">
        <v>-0.039</v>
      </c>
      <c r="G129" s="370" t="n">
        <v>-0.04</v>
      </c>
      <c r="H129" s="370" t="n">
        <v>0.41</v>
      </c>
      <c r="I129" s="370" t="n">
        <v>0.01</v>
      </c>
      <c r="J129" s="370" t="n">
        <v>0.175</v>
      </c>
      <c r="K129" s="370" t="n">
        <v>0.0125</v>
      </c>
      <c r="L129" s="370" t="n">
        <v>0.4</v>
      </c>
      <c r="M129" s="370" t="n">
        <v>0.07</v>
      </c>
      <c r="N129" s="370" t="n">
        <v>1</v>
      </c>
      <c r="O129" s="370" t="n">
        <v>0</v>
      </c>
      <c r="P129" s="370" t="n">
        <v>0.18</v>
      </c>
      <c r="Q129" s="370" t="n">
        <v>0.0025</v>
      </c>
      <c r="R129" s="370" t="n">
        <v>0.0025</v>
      </c>
      <c r="S129" s="370"/>
      <c r="T129" s="370"/>
      <c r="U129" s="370"/>
      <c r="V129" s="370"/>
      <c r="W129" s="370"/>
      <c r="X129" s="370"/>
      <c r="Y129" s="370"/>
      <c r="Z129" s="370"/>
      <c r="AA129" s="370"/>
      <c r="AB129" s="370"/>
      <c r="AC129" s="370"/>
      <c r="AD129" s="370"/>
      <c r="AE129" s="370"/>
      <c r="AF129" s="370"/>
      <c r="AG129" s="370"/>
      <c r="AH129" s="370"/>
      <c r="AI129" s="370"/>
      <c r="AJ129" s="370"/>
      <c r="AK129" s="370"/>
      <c r="AL129" s="370"/>
      <c r="AM129" s="370"/>
      <c r="AN129" s="370"/>
      <c r="AO129" s="370"/>
      <c r="AP129" s="370"/>
      <c r="AQ129" s="370"/>
      <c r="AR129" s="370"/>
      <c r="AS129" s="370"/>
      <c r="AT129" s="370"/>
      <c r="AU129" s="370"/>
      <c r="AV129" s="370"/>
      <c r="AW129" s="370"/>
      <c r="AX129" s="370"/>
      <c r="AY129" s="370"/>
      <c r="AZ129" s="370"/>
      <c r="BA129" s="370"/>
      <c r="BB129" s="370"/>
    </row>
    <row r="130" customFormat="false" ht="12.75" hidden="false" customHeight="false" outlineLevel="0" collapsed="false">
      <c r="A130" s="367" t="n">
        <f aca="false">EOMONTH(A129,0)+1</f>
        <v>40787</v>
      </c>
      <c r="B130" s="370" t="n">
        <v>0.0535064354085861</v>
      </c>
      <c r="C130" s="370" t="n">
        <v>4.3985</v>
      </c>
      <c r="D130" s="370" t="n">
        <v>0.36</v>
      </c>
      <c r="E130" s="370" t="n">
        <v>-0.04</v>
      </c>
      <c r="F130" s="370" t="n">
        <v>-0.039</v>
      </c>
      <c r="G130" s="370" t="n">
        <v>-0.07</v>
      </c>
      <c r="H130" s="370" t="n">
        <v>0.36</v>
      </c>
      <c r="I130" s="370" t="n">
        <v>0.01</v>
      </c>
      <c r="J130" s="370" t="n">
        <v>0.165</v>
      </c>
      <c r="K130" s="370" t="n">
        <v>0.0125</v>
      </c>
      <c r="L130" s="370" t="n">
        <v>0.3975</v>
      </c>
      <c r="M130" s="370" t="n">
        <v>0.05</v>
      </c>
      <c r="N130" s="370" t="n">
        <v>0.6</v>
      </c>
      <c r="O130" s="370" t="n">
        <v>0</v>
      </c>
      <c r="P130" s="370" t="n">
        <v>0.18</v>
      </c>
      <c r="Q130" s="370" t="n">
        <v>0.0025</v>
      </c>
      <c r="R130" s="370" t="n">
        <v>0.0025</v>
      </c>
      <c r="S130" s="370"/>
      <c r="T130" s="370"/>
      <c r="U130" s="370"/>
      <c r="V130" s="370"/>
      <c r="W130" s="370"/>
      <c r="X130" s="370"/>
      <c r="Y130" s="370"/>
      <c r="Z130" s="370"/>
      <c r="AA130" s="370"/>
      <c r="AB130" s="370"/>
      <c r="AC130" s="370"/>
      <c r="AD130" s="370"/>
      <c r="AE130" s="370"/>
      <c r="AF130" s="370"/>
      <c r="AG130" s="370"/>
      <c r="AH130" s="370"/>
      <c r="AI130" s="370"/>
      <c r="AJ130" s="370"/>
      <c r="AK130" s="370"/>
      <c r="AL130" s="370"/>
      <c r="AM130" s="370"/>
      <c r="AN130" s="370"/>
      <c r="AO130" s="370"/>
      <c r="AP130" s="370"/>
      <c r="AQ130" s="370"/>
      <c r="AR130" s="370"/>
      <c r="AS130" s="370"/>
      <c r="AT130" s="370"/>
      <c r="AU130" s="370"/>
      <c r="AV130" s="370"/>
      <c r="AW130" s="370"/>
      <c r="AX130" s="370"/>
      <c r="AY130" s="370"/>
      <c r="AZ130" s="370"/>
      <c r="BA130" s="370"/>
      <c r="BB130" s="370"/>
    </row>
    <row r="131" customFormat="false" ht="12.75" hidden="false" customHeight="false" outlineLevel="0" collapsed="false">
      <c r="A131" s="367" t="n">
        <f aca="false">EOMONTH(A130,0)+1</f>
        <v>40817</v>
      </c>
      <c r="B131" s="370" t="n">
        <v>0.0536127049024571</v>
      </c>
      <c r="C131" s="370" t="n">
        <v>4.3985</v>
      </c>
      <c r="D131" s="370" t="n">
        <v>0.4</v>
      </c>
      <c r="E131" s="370" t="n">
        <v>-0.085</v>
      </c>
      <c r="F131" s="370" t="n">
        <v>-0.039</v>
      </c>
      <c r="G131" s="370" t="n">
        <v>-0.04</v>
      </c>
      <c r="H131" s="370" t="n">
        <v>0.4</v>
      </c>
      <c r="I131" s="370" t="n">
        <v>0.01</v>
      </c>
      <c r="J131" s="370" t="n">
        <v>0.1725</v>
      </c>
      <c r="K131" s="370" t="n">
        <v>0.0125</v>
      </c>
      <c r="L131" s="370" t="n">
        <v>0.4</v>
      </c>
      <c r="M131" s="370" t="n">
        <v>0.05</v>
      </c>
      <c r="N131" s="370" t="n">
        <v>0.3</v>
      </c>
      <c r="O131" s="370" t="n">
        <v>0</v>
      </c>
      <c r="P131" s="370" t="n">
        <v>0.18</v>
      </c>
      <c r="Q131" s="370" t="n">
        <v>0.0025</v>
      </c>
      <c r="R131" s="370" t="n">
        <v>0.0025</v>
      </c>
      <c r="S131" s="370"/>
      <c r="T131" s="370"/>
      <c r="U131" s="370"/>
      <c r="V131" s="370"/>
      <c r="W131" s="370"/>
      <c r="X131" s="370"/>
      <c r="Y131" s="370"/>
      <c r="Z131" s="370"/>
      <c r="AA131" s="370"/>
      <c r="AB131" s="370"/>
      <c r="AC131" s="370"/>
      <c r="AD131" s="370"/>
      <c r="AE131" s="370"/>
      <c r="AF131" s="370"/>
      <c r="AG131" s="370"/>
      <c r="AH131" s="370"/>
      <c r="AI131" s="370"/>
      <c r="AJ131" s="370"/>
      <c r="AK131" s="370"/>
      <c r="AL131" s="370"/>
      <c r="AM131" s="370"/>
      <c r="AN131" s="370"/>
      <c r="AO131" s="370"/>
      <c r="AP131" s="370"/>
      <c r="AQ131" s="370"/>
      <c r="AR131" s="370"/>
      <c r="AS131" s="370"/>
      <c r="AT131" s="370"/>
      <c r="AU131" s="370"/>
      <c r="AV131" s="370"/>
      <c r="AW131" s="370"/>
      <c r="AX131" s="370"/>
      <c r="AY131" s="370"/>
      <c r="AZ131" s="370"/>
      <c r="BA131" s="370"/>
      <c r="BB131" s="370"/>
    </row>
    <row r="132" customFormat="false" ht="12.75" hidden="false" customHeight="false" outlineLevel="0" collapsed="false">
      <c r="A132" s="367" t="n">
        <f aca="false">EOMONTH(A131,0)+1</f>
        <v>40848</v>
      </c>
      <c r="B132" s="370" t="n">
        <v>0.0537208312284991</v>
      </c>
      <c r="C132" s="370" t="n">
        <v>4.5475</v>
      </c>
      <c r="D132" s="370" t="n">
        <v>0.73</v>
      </c>
      <c r="E132" s="370" t="n">
        <v>-0.17</v>
      </c>
      <c r="F132" s="370" t="n">
        <v>-0.0385</v>
      </c>
      <c r="G132" s="370" t="n">
        <v>0</v>
      </c>
      <c r="H132" s="370" t="n">
        <v>0.73</v>
      </c>
      <c r="I132" s="370" t="n">
        <v>0.055</v>
      </c>
      <c r="J132" s="370" t="n">
        <v>0.215</v>
      </c>
      <c r="K132" s="370" t="n">
        <v>0.02</v>
      </c>
      <c r="L132" s="370" t="n">
        <v>0.555</v>
      </c>
      <c r="M132" s="370" t="n">
        <v>0.14</v>
      </c>
      <c r="N132" s="370" t="n">
        <v>0.23</v>
      </c>
      <c r="O132" s="370" t="n">
        <v>0</v>
      </c>
      <c r="P132" s="370" t="n">
        <v>0.18</v>
      </c>
      <c r="Q132" s="370" t="n">
        <v>0.0025</v>
      </c>
      <c r="R132" s="370" t="n">
        <v>0.0025</v>
      </c>
      <c r="S132" s="370"/>
      <c r="T132" s="370"/>
      <c r="U132" s="370"/>
      <c r="V132" s="370"/>
      <c r="W132" s="370"/>
      <c r="X132" s="370"/>
      <c r="Y132" s="370"/>
      <c r="Z132" s="370"/>
      <c r="AA132" s="370"/>
      <c r="AB132" s="370"/>
      <c r="AC132" s="370"/>
      <c r="AD132" s="370"/>
      <c r="AE132" s="370"/>
      <c r="AF132" s="370"/>
      <c r="AG132" s="370"/>
      <c r="AH132" s="370"/>
      <c r="AI132" s="370"/>
      <c r="AJ132" s="370"/>
      <c r="AK132" s="370"/>
      <c r="AL132" s="370"/>
      <c r="AM132" s="370"/>
      <c r="AN132" s="370"/>
      <c r="AO132" s="370"/>
      <c r="AP132" s="370"/>
      <c r="AQ132" s="370"/>
      <c r="AR132" s="370"/>
      <c r="AS132" s="370"/>
      <c r="AT132" s="370"/>
      <c r="AU132" s="370"/>
      <c r="AV132" s="370"/>
      <c r="AW132" s="370"/>
      <c r="AX132" s="370"/>
      <c r="AY132" s="370"/>
      <c r="AZ132" s="370"/>
      <c r="BA132" s="370"/>
      <c r="BB132" s="370"/>
    </row>
    <row r="133" customFormat="false" ht="12.75" hidden="false" customHeight="false" outlineLevel="0" collapsed="false">
      <c r="A133" s="367" t="n">
        <f aca="false">EOMONTH(A132,0)+1</f>
        <v>40878</v>
      </c>
      <c r="B133" s="370" t="n">
        <v>0.0537765360812479</v>
      </c>
      <c r="C133" s="370" t="n">
        <v>4.6995</v>
      </c>
      <c r="D133" s="370" t="n">
        <v>0.98</v>
      </c>
      <c r="E133" s="370" t="n">
        <v>-0.13</v>
      </c>
      <c r="F133" s="370" t="n">
        <v>-0.0385</v>
      </c>
      <c r="G133" s="370" t="n">
        <v>-0.0125</v>
      </c>
      <c r="H133" s="370" t="n">
        <v>0.98</v>
      </c>
      <c r="I133" s="370" t="n">
        <v>0.25</v>
      </c>
      <c r="J133" s="370" t="n">
        <v>0.235</v>
      </c>
      <c r="K133" s="370" t="n">
        <v>0.02</v>
      </c>
      <c r="L133" s="370" t="n">
        <v>0.91</v>
      </c>
      <c r="M133" s="370" t="n">
        <v>0.29</v>
      </c>
      <c r="N133" s="370" t="n">
        <v>0.26</v>
      </c>
      <c r="O133" s="370" t="n">
        <v>0</v>
      </c>
      <c r="P133" s="370" t="n">
        <v>0.18</v>
      </c>
      <c r="Q133" s="370" t="n">
        <v>0.0025</v>
      </c>
      <c r="R133" s="370" t="n">
        <v>0.0025</v>
      </c>
      <c r="S133" s="370"/>
      <c r="T133" s="370"/>
      <c r="U133" s="370"/>
      <c r="V133" s="370"/>
      <c r="W133" s="370"/>
      <c r="X133" s="370"/>
      <c r="Y133" s="370"/>
      <c r="Z133" s="370"/>
      <c r="AA133" s="370"/>
      <c r="AB133" s="370"/>
      <c r="AC133" s="370"/>
      <c r="AD133" s="370"/>
      <c r="AE133" s="370"/>
      <c r="AF133" s="370"/>
      <c r="AG133" s="370"/>
      <c r="AH133" s="370"/>
      <c r="AI133" s="370"/>
      <c r="AJ133" s="370"/>
      <c r="AK133" s="370"/>
      <c r="AL133" s="370"/>
      <c r="AM133" s="370"/>
      <c r="AN133" s="370"/>
      <c r="AO133" s="370"/>
      <c r="AP133" s="370"/>
      <c r="AQ133" s="370"/>
      <c r="AR133" s="370"/>
      <c r="AS133" s="370"/>
      <c r="AT133" s="370"/>
      <c r="AU133" s="370"/>
      <c r="AV133" s="370"/>
      <c r="AW133" s="370"/>
      <c r="AX133" s="370"/>
      <c r="AY133" s="370"/>
      <c r="AZ133" s="370"/>
      <c r="BA133" s="370"/>
      <c r="BB133" s="370"/>
    </row>
    <row r="134" customFormat="false" ht="12.75" hidden="false" customHeight="false" outlineLevel="0" collapsed="false">
      <c r="A134" s="367" t="n">
        <f aca="false">EOMONTH(A133,0)+1</f>
        <v>40909</v>
      </c>
      <c r="B134" s="370" t="n">
        <v>0.0538340977635086</v>
      </c>
      <c r="C134" s="370" t="n">
        <v>4.777</v>
      </c>
      <c r="D134" s="370" t="n">
        <v>1.6</v>
      </c>
      <c r="E134" s="370" t="n">
        <v>-0.25</v>
      </c>
      <c r="F134" s="370" t="n">
        <v>-0.0385</v>
      </c>
      <c r="G134" s="370" t="n">
        <v>0.01</v>
      </c>
      <c r="H134" s="370" t="n">
        <v>1.6</v>
      </c>
      <c r="I134" s="370" t="n">
        <v>0.45</v>
      </c>
      <c r="J134" s="370" t="n">
        <v>0.255</v>
      </c>
      <c r="K134" s="370" t="n">
        <v>0.02</v>
      </c>
      <c r="L134" s="370" t="n">
        <v>1.215</v>
      </c>
      <c r="M134" s="370" t="n">
        <v>0.32</v>
      </c>
      <c r="N134" s="370" t="n">
        <v>0.085</v>
      </c>
      <c r="O134" s="370" t="n">
        <v>0</v>
      </c>
      <c r="P134" s="370" t="n">
        <v>0.18</v>
      </c>
      <c r="Q134" s="370" t="n">
        <v>0.0025</v>
      </c>
      <c r="R134" s="370" t="n">
        <v>0.0025</v>
      </c>
      <c r="S134" s="370"/>
      <c r="T134" s="370"/>
      <c r="U134" s="370"/>
      <c r="V134" s="370"/>
      <c r="W134" s="370"/>
      <c r="X134" s="370"/>
      <c r="Y134" s="370"/>
      <c r="Z134" s="370"/>
      <c r="AA134" s="370"/>
      <c r="AB134" s="370"/>
      <c r="AC134" s="370"/>
      <c r="AD134" s="370"/>
      <c r="AE134" s="370"/>
      <c r="AF134" s="370"/>
      <c r="AG134" s="370"/>
      <c r="AH134" s="370"/>
      <c r="AI134" s="370"/>
      <c r="AJ134" s="370"/>
      <c r="AK134" s="370"/>
      <c r="AL134" s="370"/>
      <c r="AM134" s="370"/>
      <c r="AN134" s="370"/>
      <c r="AO134" s="370"/>
      <c r="AP134" s="370"/>
      <c r="AQ134" s="370"/>
      <c r="AR134" s="370"/>
      <c r="AS134" s="370"/>
      <c r="AT134" s="370"/>
      <c r="AU134" s="370"/>
      <c r="AV134" s="370"/>
      <c r="AW134" s="370"/>
      <c r="AX134" s="370"/>
      <c r="AY134" s="370"/>
      <c r="AZ134" s="370"/>
      <c r="BA134" s="370"/>
      <c r="BB134" s="370"/>
    </row>
    <row r="135" customFormat="false" ht="12.75" hidden="false" customHeight="false" outlineLevel="0" collapsed="false">
      <c r="A135" s="367" t="n">
        <f aca="false">EOMONTH(A134,0)+1</f>
        <v>40940</v>
      </c>
      <c r="B135" s="370" t="n">
        <v>0.0538916594468737</v>
      </c>
      <c r="C135" s="370" t="n">
        <v>4.689</v>
      </c>
      <c r="D135" s="370" t="n">
        <v>1.6</v>
      </c>
      <c r="E135" s="370" t="n">
        <v>-0.28</v>
      </c>
      <c r="F135" s="370" t="n">
        <v>-0.0385</v>
      </c>
      <c r="G135" s="370" t="n">
        <v>0</v>
      </c>
      <c r="H135" s="370" t="n">
        <v>1.6</v>
      </c>
      <c r="I135" s="370" t="n">
        <v>0.45</v>
      </c>
      <c r="J135" s="370" t="n">
        <v>0.255</v>
      </c>
      <c r="K135" s="370" t="n">
        <v>0.02</v>
      </c>
      <c r="L135" s="370" t="n">
        <v>1.215</v>
      </c>
      <c r="M135" s="370" t="n">
        <v>0.32</v>
      </c>
      <c r="N135" s="370" t="n">
        <v>0.075</v>
      </c>
      <c r="O135" s="370" t="n">
        <v>0</v>
      </c>
      <c r="P135" s="370" t="n">
        <v>0.175</v>
      </c>
      <c r="Q135" s="370" t="n">
        <v>0.0025</v>
      </c>
      <c r="R135" s="370" t="n">
        <v>0.0025</v>
      </c>
      <c r="S135" s="370"/>
      <c r="T135" s="370"/>
      <c r="U135" s="370"/>
      <c r="V135" s="370"/>
      <c r="W135" s="370"/>
      <c r="X135" s="370"/>
      <c r="Y135" s="370"/>
      <c r="Z135" s="370"/>
      <c r="AA135" s="370"/>
      <c r="AB135" s="370"/>
      <c r="AC135" s="370"/>
      <c r="AD135" s="370"/>
      <c r="AE135" s="370"/>
      <c r="AF135" s="370"/>
      <c r="AG135" s="370"/>
      <c r="AH135" s="370"/>
      <c r="AI135" s="370"/>
      <c r="AJ135" s="370"/>
      <c r="AK135" s="370"/>
      <c r="AL135" s="370"/>
      <c r="AM135" s="370"/>
      <c r="AN135" s="370"/>
      <c r="AO135" s="370"/>
      <c r="AP135" s="370"/>
      <c r="AQ135" s="370"/>
      <c r="AR135" s="370"/>
      <c r="AS135" s="370"/>
      <c r="AT135" s="370"/>
      <c r="AU135" s="370"/>
      <c r="AV135" s="370"/>
      <c r="AW135" s="370"/>
      <c r="AX135" s="370"/>
      <c r="AY135" s="370"/>
      <c r="AZ135" s="370"/>
      <c r="BA135" s="370"/>
      <c r="BB135" s="370"/>
    </row>
    <row r="136" customFormat="false" ht="12.75" hidden="false" customHeight="false" outlineLevel="0" collapsed="false">
      <c r="A136" s="367" t="n">
        <f aca="false">EOMONTH(A135,0)+1</f>
        <v>40969</v>
      </c>
      <c r="B136" s="370" t="n">
        <v>0.0539455074742468</v>
      </c>
      <c r="C136" s="370" t="n">
        <v>4.55</v>
      </c>
      <c r="D136" s="370" t="n">
        <v>0.72</v>
      </c>
      <c r="E136" s="370" t="n">
        <v>-0.17</v>
      </c>
      <c r="F136" s="370" t="n">
        <v>-0.0385</v>
      </c>
      <c r="G136" s="370" t="n">
        <v>-0.06</v>
      </c>
      <c r="H136" s="370" t="n">
        <v>0.72</v>
      </c>
      <c r="I136" s="370" t="n">
        <v>0.1</v>
      </c>
      <c r="J136" s="370" t="n">
        <v>0.215</v>
      </c>
      <c r="K136" s="370" t="n">
        <v>0.02</v>
      </c>
      <c r="L136" s="370" t="n">
        <v>0.655</v>
      </c>
      <c r="M136" s="370" t="n">
        <v>0.15</v>
      </c>
      <c r="N136" s="370" t="n">
        <v>0.115</v>
      </c>
      <c r="O136" s="370" t="n">
        <v>0</v>
      </c>
      <c r="P136" s="370" t="n">
        <v>0.17</v>
      </c>
      <c r="Q136" s="370" t="n">
        <v>0.0025</v>
      </c>
      <c r="R136" s="370" t="n">
        <v>0.0025</v>
      </c>
      <c r="S136" s="370"/>
      <c r="T136" s="370"/>
      <c r="U136" s="370"/>
      <c r="V136" s="370"/>
      <c r="W136" s="370"/>
      <c r="X136" s="370"/>
      <c r="Y136" s="370"/>
      <c r="Z136" s="370"/>
      <c r="AA136" s="370"/>
      <c r="AB136" s="370"/>
      <c r="AC136" s="370"/>
      <c r="AD136" s="370"/>
      <c r="AE136" s="370"/>
      <c r="AF136" s="370"/>
      <c r="AG136" s="370"/>
      <c r="AH136" s="370"/>
      <c r="AI136" s="370"/>
      <c r="AJ136" s="370"/>
      <c r="AK136" s="370"/>
      <c r="AL136" s="370"/>
      <c r="AM136" s="370"/>
      <c r="AN136" s="370"/>
      <c r="AO136" s="370"/>
      <c r="AP136" s="370"/>
      <c r="AQ136" s="370"/>
      <c r="AR136" s="370"/>
      <c r="AS136" s="370"/>
      <c r="AT136" s="370"/>
      <c r="AU136" s="370"/>
      <c r="AV136" s="370"/>
      <c r="AW136" s="370"/>
      <c r="AX136" s="370"/>
      <c r="AY136" s="370"/>
      <c r="AZ136" s="370"/>
      <c r="BA136" s="370"/>
      <c r="BB136" s="370"/>
    </row>
    <row r="137" customFormat="false" ht="12.75" hidden="false" customHeight="false" outlineLevel="0" collapsed="false">
      <c r="A137" s="367" t="n">
        <f aca="false">EOMONTH(A136,0)+1</f>
        <v>41000</v>
      </c>
      <c r="B137" s="370" t="n">
        <v>0.0540030691597484</v>
      </c>
      <c r="C137" s="370" t="n">
        <v>4.396</v>
      </c>
      <c r="D137" s="370" t="n">
        <v>0.38</v>
      </c>
      <c r="E137" s="370" t="n">
        <v>-0.085</v>
      </c>
      <c r="F137" s="370" t="n">
        <v>-0.036</v>
      </c>
      <c r="G137" s="370" t="n">
        <v>-0.04</v>
      </c>
      <c r="H137" s="370" t="n">
        <v>0.38</v>
      </c>
      <c r="I137" s="370" t="n">
        <v>0.02</v>
      </c>
      <c r="J137" s="370" t="n">
        <v>0.17</v>
      </c>
      <c r="K137" s="370" t="n">
        <v>0.0175</v>
      </c>
      <c r="L137" s="370" t="n">
        <v>0.435</v>
      </c>
      <c r="M137" s="370" t="n">
        <v>0.05</v>
      </c>
      <c r="N137" s="370" t="n">
        <v>0.55</v>
      </c>
      <c r="O137" s="370" t="n">
        <v>0</v>
      </c>
      <c r="P137" s="370" t="n">
        <v>0.17</v>
      </c>
      <c r="Q137" s="370" t="n">
        <v>0.0025</v>
      </c>
      <c r="R137" s="370" t="n">
        <v>0.0025</v>
      </c>
      <c r="S137" s="370"/>
      <c r="T137" s="370"/>
      <c r="U137" s="370"/>
      <c r="V137" s="370"/>
      <c r="W137" s="370"/>
      <c r="X137" s="370"/>
      <c r="Y137" s="370"/>
      <c r="Z137" s="370"/>
      <c r="AA137" s="370"/>
      <c r="AB137" s="370"/>
      <c r="AC137" s="370"/>
      <c r="AD137" s="370"/>
      <c r="AE137" s="370"/>
      <c r="AF137" s="370"/>
      <c r="AG137" s="370"/>
      <c r="AH137" s="370"/>
      <c r="AI137" s="370"/>
      <c r="AJ137" s="370"/>
      <c r="AK137" s="370"/>
      <c r="AL137" s="370"/>
      <c r="AM137" s="370"/>
      <c r="AN137" s="370"/>
      <c r="AO137" s="370"/>
      <c r="AP137" s="370"/>
      <c r="AQ137" s="370"/>
      <c r="AR137" s="370"/>
      <c r="AS137" s="370"/>
      <c r="AT137" s="370"/>
      <c r="AU137" s="370"/>
      <c r="AV137" s="370"/>
      <c r="AW137" s="370"/>
      <c r="AX137" s="370"/>
      <c r="AY137" s="370"/>
      <c r="AZ137" s="370"/>
      <c r="BA137" s="370"/>
      <c r="BB137" s="370"/>
    </row>
    <row r="138" customFormat="false" ht="12.75" hidden="false" customHeight="false" outlineLevel="0" collapsed="false">
      <c r="A138" s="367" t="n">
        <f aca="false">EOMONTH(A137,0)+1</f>
        <v>41030</v>
      </c>
      <c r="B138" s="370" t="n">
        <v>0.0540587740177374</v>
      </c>
      <c r="C138" s="370" t="n">
        <v>4.401</v>
      </c>
      <c r="D138" s="370" t="n">
        <v>0.33</v>
      </c>
      <c r="E138" s="370" t="n">
        <v>-0.065</v>
      </c>
      <c r="F138" s="370" t="n">
        <v>-0.036</v>
      </c>
      <c r="G138" s="370" t="n">
        <v>-0.04</v>
      </c>
      <c r="H138" s="370" t="n">
        <v>0.33</v>
      </c>
      <c r="I138" s="370" t="n">
        <v>0.02</v>
      </c>
      <c r="J138" s="370" t="n">
        <v>0.165</v>
      </c>
      <c r="K138" s="370" t="n">
        <v>0.01</v>
      </c>
      <c r="L138" s="370" t="n">
        <v>0.385</v>
      </c>
      <c r="M138" s="370" t="n">
        <v>0.05</v>
      </c>
      <c r="N138" s="370" t="n">
        <v>0.7</v>
      </c>
      <c r="O138" s="370" t="n">
        <v>0</v>
      </c>
      <c r="P138" s="370" t="n">
        <v>0.17</v>
      </c>
      <c r="Q138" s="370" t="n">
        <v>0.0025</v>
      </c>
      <c r="R138" s="370" t="n">
        <v>0.0025</v>
      </c>
      <c r="S138" s="370"/>
      <c r="T138" s="370"/>
      <c r="U138" s="370"/>
      <c r="V138" s="370"/>
      <c r="W138" s="370"/>
      <c r="X138" s="370"/>
      <c r="Y138" s="370"/>
      <c r="Z138" s="370"/>
      <c r="AA138" s="370"/>
      <c r="AB138" s="370"/>
      <c r="AC138" s="370"/>
      <c r="AD138" s="370"/>
      <c r="AE138" s="370"/>
      <c r="AF138" s="370"/>
      <c r="AG138" s="370"/>
      <c r="AH138" s="370"/>
      <c r="AI138" s="370"/>
      <c r="AJ138" s="370"/>
      <c r="AK138" s="370"/>
      <c r="AL138" s="370"/>
      <c r="AM138" s="370"/>
      <c r="AN138" s="370"/>
      <c r="AO138" s="370"/>
      <c r="AP138" s="370"/>
      <c r="AQ138" s="370"/>
      <c r="AR138" s="370"/>
      <c r="AS138" s="370"/>
      <c r="AT138" s="370"/>
      <c r="AU138" s="370"/>
      <c r="AV138" s="370"/>
      <c r="AW138" s="370"/>
      <c r="AX138" s="370"/>
      <c r="AY138" s="370"/>
      <c r="AZ138" s="370"/>
      <c r="BA138" s="370"/>
      <c r="BB138" s="370"/>
    </row>
    <row r="139" customFormat="false" ht="12.75" hidden="false" customHeight="false" outlineLevel="0" collapsed="false">
      <c r="A139" s="367" t="n">
        <f aca="false">EOMONTH(A138,0)+1</f>
        <v>41061</v>
      </c>
      <c r="B139" s="370" t="n">
        <v>0.0541163357054115</v>
      </c>
      <c r="C139" s="370" t="n">
        <v>4.439</v>
      </c>
      <c r="D139" s="370" t="n">
        <v>0.37</v>
      </c>
      <c r="E139" s="370" t="n">
        <v>-0.055</v>
      </c>
      <c r="F139" s="370" t="n">
        <v>-0.036</v>
      </c>
      <c r="G139" s="370" t="n">
        <v>-0.04</v>
      </c>
      <c r="H139" s="370" t="n">
        <v>0.37</v>
      </c>
      <c r="I139" s="370" t="n">
        <v>0.035</v>
      </c>
      <c r="J139" s="370" t="n">
        <v>0.17</v>
      </c>
      <c r="K139" s="370" t="n">
        <v>0.0125</v>
      </c>
      <c r="L139" s="370" t="n">
        <v>0.385</v>
      </c>
      <c r="M139" s="370" t="n">
        <v>0.06</v>
      </c>
      <c r="N139" s="370" t="n">
        <v>0.8</v>
      </c>
      <c r="O139" s="370" t="n">
        <v>0</v>
      </c>
      <c r="P139" s="370" t="n">
        <v>0.17</v>
      </c>
      <c r="Q139" s="370" t="n">
        <v>0.0025</v>
      </c>
      <c r="R139" s="370" t="n">
        <v>0.0025</v>
      </c>
      <c r="S139" s="370"/>
      <c r="T139" s="370"/>
      <c r="U139" s="370"/>
      <c r="V139" s="370"/>
      <c r="W139" s="370"/>
      <c r="X139" s="370"/>
      <c r="Y139" s="370"/>
      <c r="Z139" s="370"/>
      <c r="AA139" s="370"/>
      <c r="AB139" s="370"/>
      <c r="AC139" s="370"/>
      <c r="AD139" s="370"/>
      <c r="AE139" s="370"/>
      <c r="AF139" s="370"/>
      <c r="AG139" s="370"/>
      <c r="AH139" s="370"/>
      <c r="AI139" s="370"/>
      <c r="AJ139" s="370"/>
      <c r="AK139" s="370"/>
      <c r="AL139" s="370"/>
      <c r="AM139" s="370"/>
      <c r="AN139" s="370"/>
      <c r="AO139" s="370"/>
      <c r="AP139" s="370"/>
      <c r="AQ139" s="370"/>
      <c r="AR139" s="370"/>
      <c r="AS139" s="370"/>
      <c r="AT139" s="370"/>
      <c r="AU139" s="370"/>
      <c r="AV139" s="370"/>
      <c r="AW139" s="370"/>
      <c r="AX139" s="370"/>
      <c r="AY139" s="370"/>
      <c r="AZ139" s="370"/>
      <c r="BA139" s="370"/>
      <c r="BB139" s="370"/>
    </row>
    <row r="140" customFormat="false" ht="12.75" hidden="false" customHeight="false" outlineLevel="0" collapsed="false">
      <c r="A140" s="367" t="n">
        <f aca="false">EOMONTH(A139,0)+1</f>
        <v>41091</v>
      </c>
      <c r="B140" s="370" t="n">
        <v>0.0541720405655024</v>
      </c>
      <c r="C140" s="370" t="n">
        <v>4.484</v>
      </c>
      <c r="D140" s="370" t="n">
        <v>0.41</v>
      </c>
      <c r="E140" s="370" t="n">
        <v>-0.02</v>
      </c>
      <c r="F140" s="370" t="n">
        <v>-0.036</v>
      </c>
      <c r="G140" s="370" t="n">
        <v>-0.04</v>
      </c>
      <c r="H140" s="370" t="n">
        <v>0.41</v>
      </c>
      <c r="I140" s="370" t="n">
        <v>0.035</v>
      </c>
      <c r="J140" s="370" t="n">
        <v>0.175</v>
      </c>
      <c r="K140" s="370" t="n">
        <v>0.0125</v>
      </c>
      <c r="L140" s="370" t="n">
        <v>0.3975</v>
      </c>
      <c r="M140" s="370" t="n">
        <v>0.07</v>
      </c>
      <c r="N140" s="370" t="n">
        <v>1</v>
      </c>
      <c r="O140" s="370" t="n">
        <v>0</v>
      </c>
      <c r="P140" s="370" t="n">
        <v>0.17</v>
      </c>
      <c r="Q140" s="370" t="n">
        <v>0.0025</v>
      </c>
      <c r="R140" s="370" t="n">
        <v>0.0025</v>
      </c>
      <c r="S140" s="370"/>
      <c r="T140" s="370"/>
      <c r="U140" s="370"/>
      <c r="V140" s="370"/>
      <c r="W140" s="370"/>
      <c r="X140" s="370"/>
      <c r="Y140" s="370"/>
      <c r="Z140" s="370"/>
      <c r="AA140" s="370"/>
      <c r="AB140" s="370"/>
      <c r="AC140" s="370"/>
      <c r="AD140" s="370"/>
      <c r="AE140" s="370"/>
      <c r="AF140" s="370"/>
      <c r="AG140" s="370"/>
      <c r="AH140" s="370"/>
      <c r="AI140" s="370"/>
      <c r="AJ140" s="370"/>
      <c r="AK140" s="370"/>
      <c r="AL140" s="370"/>
      <c r="AM140" s="370"/>
      <c r="AN140" s="370"/>
      <c r="AO140" s="370"/>
      <c r="AP140" s="370"/>
      <c r="AQ140" s="370"/>
      <c r="AR140" s="370"/>
      <c r="AS140" s="370"/>
      <c r="AT140" s="370"/>
      <c r="AU140" s="370"/>
      <c r="AV140" s="370"/>
      <c r="AW140" s="370"/>
      <c r="AX140" s="370"/>
      <c r="AY140" s="370"/>
      <c r="AZ140" s="370"/>
      <c r="BA140" s="370"/>
      <c r="BB140" s="370"/>
    </row>
    <row r="141" customFormat="false" ht="12.75" hidden="false" customHeight="false" outlineLevel="0" collapsed="false">
      <c r="A141" s="367" t="n">
        <f aca="false">EOMONTH(A140,0)+1</f>
        <v>41122</v>
      </c>
      <c r="B141" s="370" t="n">
        <v>0.0542296022553494</v>
      </c>
      <c r="C141" s="370" t="n">
        <v>4.522</v>
      </c>
      <c r="D141" s="370" t="n">
        <v>0.41</v>
      </c>
      <c r="E141" s="370" t="n">
        <v>-0.02</v>
      </c>
      <c r="F141" s="370" t="n">
        <v>-0.036</v>
      </c>
      <c r="G141" s="370" t="n">
        <v>-0.04</v>
      </c>
      <c r="H141" s="370" t="n">
        <v>0.41</v>
      </c>
      <c r="I141" s="370" t="n">
        <v>0.01</v>
      </c>
      <c r="J141" s="370" t="n">
        <v>0.175</v>
      </c>
      <c r="K141" s="370" t="n">
        <v>0.0125</v>
      </c>
      <c r="L141" s="370" t="n">
        <v>0.4</v>
      </c>
      <c r="M141" s="370" t="n">
        <v>0.07</v>
      </c>
      <c r="N141" s="370" t="n">
        <v>1</v>
      </c>
      <c r="O141" s="370" t="n">
        <v>0</v>
      </c>
      <c r="P141" s="370" t="n">
        <v>0.17</v>
      </c>
      <c r="Q141" s="370" t="n">
        <v>0.0025</v>
      </c>
      <c r="R141" s="370" t="n">
        <v>0.0025</v>
      </c>
      <c r="S141" s="370"/>
      <c r="T141" s="370"/>
      <c r="U141" s="370"/>
      <c r="V141" s="370"/>
      <c r="W141" s="370"/>
      <c r="X141" s="370"/>
      <c r="Y141" s="370"/>
      <c r="Z141" s="370"/>
      <c r="AA141" s="370"/>
      <c r="AB141" s="370"/>
      <c r="AC141" s="370"/>
      <c r="AD141" s="370"/>
      <c r="AE141" s="370"/>
      <c r="AF141" s="370"/>
      <c r="AG141" s="370"/>
      <c r="AH141" s="370"/>
      <c r="AI141" s="370"/>
      <c r="AJ141" s="370"/>
      <c r="AK141" s="370"/>
      <c r="AL141" s="370"/>
      <c r="AM141" s="370"/>
      <c r="AN141" s="370"/>
      <c r="AO141" s="370"/>
      <c r="AP141" s="370"/>
      <c r="AQ141" s="370"/>
      <c r="AR141" s="370"/>
      <c r="AS141" s="370"/>
      <c r="AT141" s="370"/>
      <c r="AU141" s="370"/>
      <c r="AV141" s="370"/>
      <c r="AW141" s="370"/>
      <c r="AX141" s="370"/>
      <c r="AY141" s="370"/>
      <c r="AZ141" s="370"/>
      <c r="BA141" s="370"/>
      <c r="BB141" s="370"/>
    </row>
    <row r="142" customFormat="false" ht="12.75" hidden="false" customHeight="false" outlineLevel="0" collapsed="false">
      <c r="A142" s="367" t="n">
        <f aca="false">EOMONTH(A141,0)+1</f>
        <v>41153</v>
      </c>
      <c r="B142" s="370" t="n">
        <v>0.0542871639463005</v>
      </c>
      <c r="C142" s="370" t="n">
        <v>4.516</v>
      </c>
      <c r="D142" s="370" t="n">
        <v>0.36</v>
      </c>
      <c r="E142" s="370" t="n">
        <v>-0.04</v>
      </c>
      <c r="F142" s="370" t="n">
        <v>-0.036</v>
      </c>
      <c r="G142" s="370" t="n">
        <v>-0.07</v>
      </c>
      <c r="H142" s="370" t="n">
        <v>0.36</v>
      </c>
      <c r="I142" s="370" t="n">
        <v>0.01</v>
      </c>
      <c r="J142" s="370" t="n">
        <v>0.165</v>
      </c>
      <c r="K142" s="370" t="n">
        <v>0.0125</v>
      </c>
      <c r="L142" s="370" t="n">
        <v>0.3975</v>
      </c>
      <c r="M142" s="370" t="n">
        <v>0.05</v>
      </c>
      <c r="N142" s="370" t="n">
        <v>0.6</v>
      </c>
      <c r="O142" s="370" t="n">
        <v>0</v>
      </c>
      <c r="P142" s="370" t="n">
        <v>0.17</v>
      </c>
      <c r="Q142" s="370" t="n">
        <v>0.0025</v>
      </c>
      <c r="R142" s="370" t="n">
        <v>0.0025</v>
      </c>
      <c r="S142" s="370"/>
      <c r="T142" s="370"/>
      <c r="U142" s="370"/>
      <c r="V142" s="370"/>
      <c r="W142" s="370"/>
      <c r="X142" s="370"/>
      <c r="Y142" s="370"/>
      <c r="Z142" s="370"/>
      <c r="AA142" s="370"/>
      <c r="AB142" s="370"/>
      <c r="AC142" s="370"/>
      <c r="AD142" s="370"/>
      <c r="AE142" s="370"/>
      <c r="AF142" s="370"/>
      <c r="AG142" s="370"/>
      <c r="AH142" s="370"/>
      <c r="AI142" s="370"/>
      <c r="AJ142" s="370"/>
      <c r="AK142" s="370"/>
      <c r="AL142" s="370"/>
      <c r="AM142" s="370"/>
      <c r="AN142" s="370"/>
      <c r="AO142" s="370"/>
      <c r="AP142" s="370"/>
      <c r="AQ142" s="370"/>
      <c r="AR142" s="370"/>
      <c r="AS142" s="370"/>
      <c r="AT142" s="370"/>
      <c r="AU142" s="370"/>
      <c r="AV142" s="370"/>
      <c r="AW142" s="370"/>
      <c r="AX142" s="370"/>
      <c r="AY142" s="370"/>
      <c r="AZ142" s="370"/>
      <c r="BA142" s="370"/>
      <c r="BB142" s="370"/>
    </row>
    <row r="143" customFormat="false" ht="12.75" hidden="false" customHeight="false" outlineLevel="0" collapsed="false">
      <c r="A143" s="367" t="n">
        <f aca="false">EOMONTH(A142,0)+1</f>
        <v>41183</v>
      </c>
      <c r="B143" s="370" t="n">
        <v>0.0543428688095622</v>
      </c>
      <c r="C143" s="370" t="n">
        <v>4.516</v>
      </c>
      <c r="D143" s="370" t="n">
        <v>0.4</v>
      </c>
      <c r="E143" s="370" t="n">
        <v>-0.085</v>
      </c>
      <c r="F143" s="370" t="n">
        <v>-0.036</v>
      </c>
      <c r="G143" s="370" t="n">
        <v>-0.04</v>
      </c>
      <c r="H143" s="370" t="n">
        <v>0.4</v>
      </c>
      <c r="I143" s="370" t="n">
        <v>0.01</v>
      </c>
      <c r="J143" s="370" t="n">
        <v>0.1725</v>
      </c>
      <c r="K143" s="370" t="n">
        <v>0.0125</v>
      </c>
      <c r="L143" s="370" t="n">
        <v>0.4</v>
      </c>
      <c r="M143" s="370" t="n">
        <v>0.05</v>
      </c>
      <c r="N143" s="370" t="n">
        <v>0.3</v>
      </c>
      <c r="O143" s="370" t="n">
        <v>0</v>
      </c>
      <c r="P143" s="370" t="n">
        <v>0.17</v>
      </c>
      <c r="Q143" s="370" t="n">
        <v>0.0025</v>
      </c>
      <c r="R143" s="370" t="n">
        <v>0.0025</v>
      </c>
      <c r="S143" s="370"/>
      <c r="T143" s="370"/>
      <c r="U143" s="370"/>
      <c r="V143" s="370"/>
      <c r="W143" s="370"/>
      <c r="X143" s="370"/>
      <c r="Y143" s="370"/>
      <c r="Z143" s="370"/>
      <c r="AA143" s="370"/>
      <c r="AB143" s="370"/>
      <c r="AC143" s="370"/>
      <c r="AD143" s="370"/>
      <c r="AE143" s="370"/>
      <c r="AF143" s="370"/>
      <c r="AG143" s="370"/>
      <c r="AH143" s="370"/>
      <c r="AI143" s="370"/>
      <c r="AJ143" s="370"/>
      <c r="AK143" s="370"/>
      <c r="AL143" s="370"/>
      <c r="AM143" s="370"/>
      <c r="AN143" s="370"/>
      <c r="AO143" s="370"/>
      <c r="AP143" s="370"/>
      <c r="AQ143" s="370"/>
      <c r="AR143" s="370"/>
      <c r="AS143" s="370"/>
      <c r="AT143" s="370"/>
      <c r="AU143" s="370"/>
      <c r="AV143" s="370"/>
      <c r="AW143" s="370"/>
      <c r="AX143" s="370"/>
      <c r="AY143" s="370"/>
      <c r="AZ143" s="370"/>
      <c r="BA143" s="370"/>
      <c r="BB143" s="370"/>
    </row>
    <row r="144" customFormat="false" ht="12.75" hidden="false" customHeight="false" outlineLevel="0" collapsed="false">
      <c r="A144" s="367" t="n">
        <f aca="false">EOMONTH(A143,0)+1</f>
        <v>41214</v>
      </c>
      <c r="B144" s="370" t="n">
        <v>0.0544004305026853</v>
      </c>
      <c r="C144" s="370" t="n">
        <v>4.665</v>
      </c>
      <c r="D144" s="370" t="n">
        <v>0.73</v>
      </c>
      <c r="E144" s="370" t="n">
        <v>-0.17</v>
      </c>
      <c r="F144" s="370" t="n">
        <v>-0.0355</v>
      </c>
      <c r="G144" s="370" t="n">
        <v>0</v>
      </c>
      <c r="H144" s="370" t="n">
        <v>0.73</v>
      </c>
      <c r="I144" s="370" t="n">
        <v>0.055</v>
      </c>
      <c r="J144" s="370" t="n">
        <v>0.215</v>
      </c>
      <c r="K144" s="370" t="n">
        <v>0.02</v>
      </c>
      <c r="L144" s="370" t="n">
        <v>0.555</v>
      </c>
      <c r="M144" s="370" t="n">
        <v>0.14</v>
      </c>
      <c r="N144" s="370" t="n">
        <v>0.23</v>
      </c>
      <c r="O144" s="370" t="n">
        <v>0</v>
      </c>
      <c r="P144" s="370" t="n">
        <v>0.17</v>
      </c>
      <c r="Q144" s="370" t="n">
        <v>0.0025</v>
      </c>
      <c r="R144" s="370" t="n">
        <v>0.0025</v>
      </c>
      <c r="S144" s="370"/>
      <c r="T144" s="370"/>
      <c r="U144" s="370"/>
      <c r="V144" s="370"/>
      <c r="W144" s="370"/>
      <c r="X144" s="370"/>
      <c r="Y144" s="370"/>
      <c r="Z144" s="370"/>
      <c r="AA144" s="370"/>
      <c r="AB144" s="370"/>
      <c r="AC144" s="370"/>
      <c r="AD144" s="370"/>
      <c r="AE144" s="370"/>
      <c r="AF144" s="370"/>
      <c r="AG144" s="370"/>
      <c r="AH144" s="370"/>
      <c r="AI144" s="370"/>
      <c r="AJ144" s="370"/>
      <c r="AK144" s="370"/>
      <c r="AL144" s="370"/>
      <c r="AM144" s="370"/>
      <c r="AN144" s="370"/>
      <c r="AO144" s="370"/>
      <c r="AP144" s="370"/>
      <c r="AQ144" s="370"/>
      <c r="AR144" s="370"/>
      <c r="AS144" s="370"/>
      <c r="AT144" s="370"/>
      <c r="AU144" s="370"/>
      <c r="AV144" s="370"/>
      <c r="AW144" s="370"/>
      <c r="AX144" s="370"/>
      <c r="AY144" s="370"/>
      <c r="AZ144" s="370"/>
      <c r="BA144" s="370"/>
      <c r="BB144" s="370"/>
    </row>
    <row r="145" customFormat="false" ht="12.75" hidden="false" customHeight="false" outlineLevel="0" collapsed="false">
      <c r="A145" s="367" t="n">
        <f aca="false">EOMONTH(A144,0)+1</f>
        <v>41244</v>
      </c>
      <c r="B145" s="370" t="n">
        <v>0.0544561353680493</v>
      </c>
      <c r="C145" s="370" t="n">
        <v>4.817</v>
      </c>
      <c r="D145" s="370" t="n">
        <v>0.98</v>
      </c>
      <c r="E145" s="370" t="n">
        <v>-0.13</v>
      </c>
      <c r="F145" s="370" t="n">
        <v>-0.0355</v>
      </c>
      <c r="G145" s="370" t="n">
        <v>-0.0125</v>
      </c>
      <c r="H145" s="370" t="n">
        <v>0.98</v>
      </c>
      <c r="I145" s="370" t="n">
        <v>0.25</v>
      </c>
      <c r="J145" s="370" t="n">
        <v>0.235</v>
      </c>
      <c r="K145" s="370" t="n">
        <v>0.02</v>
      </c>
      <c r="L145" s="370" t="n">
        <v>0.605</v>
      </c>
      <c r="M145" s="370" t="n">
        <v>0.29</v>
      </c>
      <c r="N145" s="370" t="n">
        <v>0.26</v>
      </c>
      <c r="O145" s="370" t="n">
        <v>0</v>
      </c>
      <c r="P145" s="370" t="n">
        <v>0.17</v>
      </c>
      <c r="Q145" s="370" t="n">
        <v>0.0025</v>
      </c>
      <c r="R145" s="370" t="n">
        <v>0.0025</v>
      </c>
      <c r="S145" s="370"/>
      <c r="T145" s="370"/>
      <c r="U145" s="370"/>
      <c r="V145" s="370"/>
      <c r="W145" s="370"/>
      <c r="X145" s="370"/>
      <c r="Y145" s="370"/>
      <c r="Z145" s="370"/>
      <c r="AA145" s="370"/>
      <c r="AB145" s="370"/>
      <c r="AC145" s="370"/>
      <c r="AD145" s="370"/>
      <c r="AE145" s="370"/>
      <c r="AF145" s="370"/>
      <c r="AG145" s="370"/>
      <c r="AH145" s="370"/>
      <c r="AI145" s="370"/>
      <c r="AJ145" s="370"/>
      <c r="AK145" s="370"/>
      <c r="AL145" s="370"/>
      <c r="AM145" s="370"/>
      <c r="AN145" s="370"/>
      <c r="AO145" s="370"/>
      <c r="AP145" s="370"/>
      <c r="AQ145" s="370"/>
      <c r="AR145" s="370"/>
      <c r="AS145" s="370"/>
      <c r="AT145" s="370"/>
      <c r="AU145" s="370"/>
      <c r="AV145" s="370"/>
      <c r="AW145" s="370"/>
      <c r="AX145" s="370"/>
      <c r="AY145" s="370"/>
      <c r="AZ145" s="370"/>
      <c r="BA145" s="370"/>
      <c r="BB145" s="370"/>
    </row>
    <row r="146" customFormat="false" ht="12.75" hidden="false" customHeight="false" outlineLevel="0" collapsed="false">
      <c r="A146" s="367" t="n">
        <f aca="false">EOMONTH(A145,0)+1</f>
        <v>41275</v>
      </c>
      <c r="B146" s="370" t="n">
        <v>0.0545136970633444</v>
      </c>
      <c r="C146" s="370" t="n">
        <v>4.8945</v>
      </c>
      <c r="D146" s="370" t="n">
        <v>1.6</v>
      </c>
      <c r="E146" s="370" t="n">
        <v>-0.25</v>
      </c>
      <c r="F146" s="370" t="n">
        <v>-0.0355</v>
      </c>
      <c r="G146" s="370" t="n">
        <v>0.01</v>
      </c>
      <c r="H146" s="370" t="n">
        <v>1.6</v>
      </c>
      <c r="I146" s="370" t="n">
        <v>0.45</v>
      </c>
      <c r="J146" s="370" t="n">
        <v>0.255</v>
      </c>
      <c r="K146" s="370" t="n">
        <v>0.02</v>
      </c>
      <c r="L146" s="370" t="n">
        <v>0.605</v>
      </c>
      <c r="M146" s="370" t="n">
        <v>0.32</v>
      </c>
      <c r="N146" s="370" t="n">
        <v>0.085</v>
      </c>
      <c r="O146" s="370" t="n">
        <v>0</v>
      </c>
      <c r="P146" s="370" t="n">
        <v>0.17</v>
      </c>
      <c r="Q146" s="370" t="n">
        <v>0.0025</v>
      </c>
      <c r="R146" s="370" t="n">
        <v>0.0025</v>
      </c>
      <c r="S146" s="370"/>
      <c r="T146" s="370"/>
      <c r="U146" s="370"/>
      <c r="V146" s="370"/>
      <c r="W146" s="370"/>
      <c r="X146" s="370"/>
      <c r="Y146" s="370"/>
      <c r="Z146" s="370"/>
      <c r="AA146" s="370"/>
      <c r="AB146" s="370"/>
      <c r="AC146" s="370"/>
      <c r="AD146" s="370"/>
      <c r="AE146" s="370"/>
      <c r="AF146" s="370"/>
      <c r="AG146" s="370"/>
      <c r="AH146" s="370"/>
      <c r="AI146" s="370"/>
      <c r="AJ146" s="370"/>
      <c r="AK146" s="370"/>
      <c r="AL146" s="370"/>
      <c r="AM146" s="370"/>
      <c r="AN146" s="370"/>
      <c r="AO146" s="370"/>
      <c r="AP146" s="370"/>
      <c r="AQ146" s="370"/>
      <c r="AR146" s="370"/>
      <c r="AS146" s="370"/>
      <c r="AT146" s="370"/>
      <c r="AU146" s="370"/>
      <c r="AV146" s="370"/>
      <c r="AW146" s="370"/>
      <c r="AX146" s="370"/>
      <c r="AY146" s="370"/>
      <c r="AZ146" s="370"/>
      <c r="BA146" s="370"/>
      <c r="BB146" s="370"/>
    </row>
    <row r="147" customFormat="false" ht="12.75" hidden="false" customHeight="false" outlineLevel="0" collapsed="false">
      <c r="A147" s="367" t="n">
        <f aca="false">EOMONTH(A146,0)+1</f>
        <v>41306</v>
      </c>
      <c r="B147" s="370" t="n">
        <v>0.054571258759744</v>
      </c>
      <c r="C147" s="370" t="n">
        <v>4.8065</v>
      </c>
      <c r="D147" s="370" t="n">
        <v>1.6</v>
      </c>
      <c r="E147" s="370" t="n">
        <v>-0.28</v>
      </c>
      <c r="F147" s="370" t="n">
        <v>-0.0355</v>
      </c>
      <c r="G147" s="370" t="n">
        <v>0</v>
      </c>
      <c r="H147" s="370" t="n">
        <v>1.6</v>
      </c>
      <c r="I147" s="370" t="n">
        <v>0.45</v>
      </c>
      <c r="J147" s="370" t="n">
        <v>0.255</v>
      </c>
      <c r="K147" s="370" t="n">
        <v>0.02</v>
      </c>
      <c r="L147" s="370" t="n">
        <v>1.215</v>
      </c>
      <c r="M147" s="370" t="n">
        <v>0.32</v>
      </c>
      <c r="N147" s="370" t="n">
        <v>0.075</v>
      </c>
      <c r="O147" s="370" t="n">
        <v>0</v>
      </c>
      <c r="P147" s="370" t="n">
        <v>0.17</v>
      </c>
      <c r="Q147" s="370" t="n">
        <v>0.0025</v>
      </c>
      <c r="R147" s="370" t="n">
        <v>0.0025</v>
      </c>
      <c r="S147" s="370"/>
      <c r="T147" s="370"/>
      <c r="U147" s="370"/>
      <c r="V147" s="370"/>
      <c r="W147" s="370"/>
      <c r="X147" s="370"/>
      <c r="Y147" s="370"/>
      <c r="Z147" s="370"/>
      <c r="AA147" s="370"/>
      <c r="AB147" s="370"/>
      <c r="AC147" s="370"/>
      <c r="AD147" s="370"/>
      <c r="AE147" s="370"/>
      <c r="AF147" s="370"/>
      <c r="AG147" s="370"/>
      <c r="AH147" s="370"/>
      <c r="AI147" s="370"/>
      <c r="AJ147" s="370"/>
      <c r="AK147" s="370"/>
      <c r="AL147" s="370"/>
      <c r="AM147" s="370"/>
      <c r="AN147" s="370"/>
      <c r="AO147" s="370"/>
      <c r="AP147" s="370"/>
      <c r="AQ147" s="370"/>
      <c r="AR147" s="370"/>
      <c r="AS147" s="370"/>
      <c r="AT147" s="370"/>
      <c r="AU147" s="370"/>
      <c r="AV147" s="370"/>
      <c r="AW147" s="370"/>
      <c r="AX147" s="370"/>
      <c r="AY147" s="370"/>
      <c r="AZ147" s="370"/>
      <c r="BA147" s="370"/>
      <c r="BB147" s="370"/>
    </row>
    <row r="148" customFormat="false" ht="12.75" hidden="false" customHeight="false" outlineLevel="0" collapsed="false">
      <c r="A148" s="367" t="n">
        <f aca="false">EOMONTH(A147,0)+1</f>
        <v>41334</v>
      </c>
      <c r="B148" s="370" t="n">
        <v>0.0546232499703434</v>
      </c>
      <c r="C148" s="370" t="n">
        <v>4.6675</v>
      </c>
      <c r="D148" s="370" t="n">
        <v>0.72</v>
      </c>
      <c r="E148" s="370" t="n">
        <v>-0.17</v>
      </c>
      <c r="F148" s="370" t="n">
        <v>-0.0355</v>
      </c>
      <c r="G148" s="370" t="n">
        <v>-0.06</v>
      </c>
      <c r="H148" s="370" t="n">
        <v>0.72</v>
      </c>
      <c r="I148" s="370" t="n">
        <v>0.1</v>
      </c>
      <c r="J148" s="370" t="n">
        <v>0.215</v>
      </c>
      <c r="K148" s="370" t="n">
        <v>0.02</v>
      </c>
      <c r="L148" s="370" t="n">
        <v>0.655</v>
      </c>
      <c r="M148" s="370" t="n">
        <v>0.15</v>
      </c>
      <c r="N148" s="370" t="n">
        <v>0.115</v>
      </c>
      <c r="O148" s="370" t="n">
        <v>0</v>
      </c>
      <c r="P148" s="370" t="n">
        <v>0.17</v>
      </c>
      <c r="Q148" s="370" t="n">
        <v>0.0025</v>
      </c>
      <c r="R148" s="370" t="n">
        <v>0.0025</v>
      </c>
      <c r="S148" s="370"/>
      <c r="T148" s="370"/>
      <c r="U148" s="370"/>
      <c r="V148" s="370"/>
      <c r="W148" s="370"/>
      <c r="X148" s="370"/>
      <c r="Y148" s="370"/>
      <c r="Z148" s="370"/>
      <c r="AA148" s="370"/>
      <c r="AB148" s="370"/>
      <c r="AC148" s="370"/>
      <c r="AD148" s="370"/>
      <c r="AE148" s="370"/>
      <c r="AF148" s="370"/>
      <c r="AG148" s="370"/>
      <c r="AH148" s="370"/>
      <c r="AI148" s="370"/>
      <c r="AJ148" s="370"/>
      <c r="AK148" s="370"/>
      <c r="AL148" s="370"/>
      <c r="AM148" s="370"/>
      <c r="AN148" s="370"/>
      <c r="AO148" s="370"/>
      <c r="AP148" s="370"/>
      <c r="AQ148" s="370"/>
      <c r="AR148" s="370"/>
      <c r="AS148" s="370"/>
      <c r="AT148" s="370"/>
      <c r="AU148" s="370"/>
      <c r="AV148" s="370"/>
      <c r="AW148" s="370"/>
      <c r="AX148" s="370"/>
      <c r="AY148" s="370"/>
      <c r="AZ148" s="370"/>
      <c r="BA148" s="370"/>
      <c r="BB148" s="370"/>
    </row>
    <row r="149" customFormat="false" ht="12.75" hidden="false" customHeight="false" outlineLevel="0" collapsed="false">
      <c r="A149" s="367" t="n">
        <f aca="false">EOMONTH(A148,0)+1</f>
        <v>41365</v>
      </c>
      <c r="B149" s="370" t="n">
        <v>0.0546808116688435</v>
      </c>
      <c r="C149" s="370" t="n">
        <v>4.5135</v>
      </c>
      <c r="D149" s="370" t="n">
        <v>0.38</v>
      </c>
      <c r="E149" s="370" t="n">
        <v>-0.085</v>
      </c>
      <c r="F149" s="370" t="n">
        <v>-0.033</v>
      </c>
      <c r="G149" s="370" t="n">
        <v>-0.04</v>
      </c>
      <c r="H149" s="370" t="n">
        <v>0.38</v>
      </c>
      <c r="I149" s="370" t="n">
        <v>0.02</v>
      </c>
      <c r="J149" s="370" t="n">
        <v>0.17</v>
      </c>
      <c r="K149" s="370" t="n">
        <v>0.0175</v>
      </c>
      <c r="L149" s="370" t="n">
        <v>0.435</v>
      </c>
      <c r="M149" s="370" t="n">
        <v>0.05</v>
      </c>
      <c r="N149" s="370" t="n">
        <v>0.55</v>
      </c>
      <c r="O149" s="370" t="n">
        <v>0</v>
      </c>
      <c r="P149" s="370" t="n">
        <v>0.17</v>
      </c>
      <c r="Q149" s="370" t="n">
        <v>0.0025</v>
      </c>
      <c r="R149" s="370" t="n">
        <v>0.0025</v>
      </c>
      <c r="S149" s="370"/>
      <c r="T149" s="370"/>
      <c r="U149" s="370"/>
      <c r="V149" s="370"/>
      <c r="W149" s="370"/>
      <c r="X149" s="370"/>
      <c r="Y149" s="370"/>
      <c r="Z149" s="370"/>
      <c r="AA149" s="370"/>
      <c r="AB149" s="370"/>
      <c r="AC149" s="370"/>
      <c r="AD149" s="370"/>
      <c r="AE149" s="370"/>
      <c r="AF149" s="370"/>
      <c r="AG149" s="370"/>
      <c r="AH149" s="370"/>
      <c r="AI149" s="370"/>
      <c r="AJ149" s="370"/>
      <c r="AK149" s="370"/>
      <c r="AL149" s="370"/>
      <c r="AM149" s="370"/>
      <c r="AN149" s="370"/>
      <c r="AO149" s="370"/>
      <c r="AP149" s="370"/>
      <c r="AQ149" s="370"/>
      <c r="AR149" s="370"/>
      <c r="AS149" s="370"/>
      <c r="AT149" s="370"/>
      <c r="AU149" s="370"/>
      <c r="AV149" s="370"/>
      <c r="AW149" s="370"/>
      <c r="AX149" s="370"/>
      <c r="AY149" s="370"/>
      <c r="AZ149" s="370"/>
      <c r="BA149" s="370"/>
      <c r="BB149" s="370"/>
    </row>
    <row r="150" customFormat="false" ht="12.75" hidden="false" customHeight="false" outlineLevel="0" collapsed="false">
      <c r="A150" s="367" t="n">
        <f aca="false">EOMONTH(A149,0)+1</f>
        <v>41395</v>
      </c>
      <c r="B150" s="370" t="n">
        <v>0.0547365165394105</v>
      </c>
      <c r="C150" s="370" t="n">
        <v>4.5185</v>
      </c>
      <c r="D150" s="370" t="n">
        <v>0.33</v>
      </c>
      <c r="E150" s="370" t="n">
        <v>-0.065</v>
      </c>
      <c r="F150" s="370" t="n">
        <v>-0.033</v>
      </c>
      <c r="G150" s="370" t="n">
        <v>-0.04</v>
      </c>
      <c r="H150" s="370" t="n">
        <v>0.33</v>
      </c>
      <c r="I150" s="370" t="n">
        <v>0.02</v>
      </c>
      <c r="J150" s="370" t="n">
        <v>0.165</v>
      </c>
      <c r="K150" s="370" t="n">
        <v>0.01</v>
      </c>
      <c r="L150" s="370" t="n">
        <v>0.385</v>
      </c>
      <c r="M150" s="370" t="n">
        <v>0.05</v>
      </c>
      <c r="N150" s="370" t="n">
        <v>0.7</v>
      </c>
      <c r="O150" s="370" t="n">
        <v>0</v>
      </c>
      <c r="P150" s="370" t="n">
        <v>0.17</v>
      </c>
      <c r="Q150" s="370" t="n">
        <v>0.0025</v>
      </c>
      <c r="R150" s="370" t="n">
        <v>0.0025</v>
      </c>
      <c r="S150" s="370"/>
      <c r="T150" s="370"/>
      <c r="U150" s="370"/>
      <c r="V150" s="370"/>
      <c r="W150" s="370"/>
      <c r="X150" s="370"/>
      <c r="Y150" s="370"/>
      <c r="Z150" s="370"/>
      <c r="AA150" s="370"/>
      <c r="AB150" s="370"/>
      <c r="AC150" s="370"/>
      <c r="AD150" s="370"/>
      <c r="AE150" s="370"/>
      <c r="AF150" s="370"/>
      <c r="AG150" s="370"/>
      <c r="AH150" s="370"/>
      <c r="AI150" s="370"/>
      <c r="AJ150" s="370"/>
      <c r="AK150" s="370"/>
      <c r="AL150" s="370"/>
      <c r="AM150" s="370"/>
      <c r="AN150" s="370"/>
      <c r="AO150" s="370"/>
      <c r="AP150" s="370"/>
      <c r="AQ150" s="370"/>
      <c r="AR150" s="370"/>
      <c r="AS150" s="370"/>
      <c r="AT150" s="370"/>
      <c r="AU150" s="370"/>
      <c r="AV150" s="370"/>
      <c r="AW150" s="370"/>
      <c r="AX150" s="370"/>
      <c r="AY150" s="370"/>
      <c r="AZ150" s="370"/>
      <c r="BA150" s="370"/>
      <c r="BB150" s="370"/>
    </row>
    <row r="151" customFormat="false" ht="12.75" hidden="false" customHeight="false" outlineLevel="0" collapsed="false">
      <c r="A151" s="367" t="n">
        <f aca="false">EOMONTH(A150,0)+1</f>
        <v>41426</v>
      </c>
      <c r="B151" s="370" t="n">
        <v>0.0547940782400826</v>
      </c>
      <c r="C151" s="370" t="n">
        <v>4.5565</v>
      </c>
      <c r="D151" s="370" t="n">
        <v>0.37</v>
      </c>
      <c r="E151" s="370" t="n">
        <v>-0.055</v>
      </c>
      <c r="F151" s="370" t="n">
        <v>-0.033</v>
      </c>
      <c r="G151" s="370" t="n">
        <v>-0.04</v>
      </c>
      <c r="H151" s="370" t="n">
        <v>0.37</v>
      </c>
      <c r="I151" s="370" t="n">
        <v>0.035</v>
      </c>
      <c r="J151" s="370" t="n">
        <v>0.17</v>
      </c>
      <c r="K151" s="370" t="n">
        <v>0.0125</v>
      </c>
      <c r="L151" s="370" t="n">
        <v>0.385</v>
      </c>
      <c r="M151" s="370" t="n">
        <v>0.06</v>
      </c>
      <c r="N151" s="370" t="n">
        <v>0.8</v>
      </c>
      <c r="O151" s="370" t="n">
        <v>0</v>
      </c>
      <c r="P151" s="370" t="n">
        <v>0.17</v>
      </c>
      <c r="Q151" s="370" t="n">
        <v>0.0025</v>
      </c>
      <c r="R151" s="370" t="n">
        <v>0.0025</v>
      </c>
      <c r="S151" s="370"/>
      <c r="T151" s="370"/>
      <c r="U151" s="370"/>
      <c r="V151" s="370"/>
      <c r="W151" s="370"/>
      <c r="X151" s="370"/>
      <c r="Y151" s="370"/>
      <c r="Z151" s="370"/>
      <c r="AA151" s="370"/>
      <c r="AB151" s="370"/>
      <c r="AC151" s="370"/>
      <c r="AD151" s="370"/>
      <c r="AE151" s="370"/>
      <c r="AF151" s="370"/>
      <c r="AG151" s="370"/>
      <c r="AH151" s="370"/>
      <c r="AI151" s="370"/>
      <c r="AJ151" s="370"/>
      <c r="AK151" s="370"/>
      <c r="AL151" s="370"/>
      <c r="AM151" s="370"/>
      <c r="AN151" s="370"/>
      <c r="AO151" s="370"/>
      <c r="AP151" s="370"/>
      <c r="AQ151" s="370"/>
      <c r="AR151" s="370"/>
      <c r="AS151" s="370"/>
      <c r="AT151" s="370"/>
      <c r="AU151" s="370"/>
      <c r="AV151" s="370"/>
      <c r="AW151" s="370"/>
      <c r="AX151" s="370"/>
      <c r="AY151" s="370"/>
      <c r="AZ151" s="370"/>
      <c r="BA151" s="370"/>
      <c r="BB151" s="370"/>
    </row>
    <row r="152" customFormat="false" ht="12.75" hidden="false" customHeight="false" outlineLevel="0" collapsed="false">
      <c r="A152" s="367" t="n">
        <f aca="false">EOMONTH(A151,0)+1</f>
        <v>41456</v>
      </c>
      <c r="B152" s="370" t="n">
        <v>0.0548497831127515</v>
      </c>
      <c r="C152" s="370" t="n">
        <v>4.6015</v>
      </c>
      <c r="D152" s="370" t="n">
        <v>0.41</v>
      </c>
      <c r="E152" s="370" t="n">
        <v>-0.02</v>
      </c>
      <c r="F152" s="370" t="n">
        <v>-0.033</v>
      </c>
      <c r="G152" s="370" t="n">
        <v>-0.04</v>
      </c>
      <c r="H152" s="370" t="n">
        <v>0.41</v>
      </c>
      <c r="I152" s="370" t="n">
        <v>0.035</v>
      </c>
      <c r="J152" s="370" t="n">
        <v>0.175</v>
      </c>
      <c r="K152" s="370" t="n">
        <v>0.0125</v>
      </c>
      <c r="L152" s="370" t="n">
        <v>0.3975</v>
      </c>
      <c r="M152" s="370" t="n">
        <v>0.07</v>
      </c>
      <c r="N152" s="370" t="n">
        <v>1</v>
      </c>
      <c r="O152" s="370" t="n">
        <v>0</v>
      </c>
      <c r="P152" s="370" t="n">
        <v>0.17</v>
      </c>
      <c r="Q152" s="370" t="n">
        <v>0.0025</v>
      </c>
      <c r="R152" s="370" t="n">
        <v>0.0025</v>
      </c>
      <c r="S152" s="370"/>
      <c r="T152" s="370"/>
      <c r="U152" s="370"/>
      <c r="V152" s="370"/>
      <c r="W152" s="370"/>
      <c r="X152" s="370"/>
      <c r="Y152" s="370"/>
      <c r="Z152" s="370"/>
      <c r="AA152" s="370"/>
      <c r="AB152" s="370"/>
      <c r="AC152" s="370"/>
      <c r="AD152" s="370"/>
      <c r="AE152" s="370"/>
      <c r="AF152" s="370"/>
      <c r="AG152" s="370"/>
      <c r="AH152" s="370"/>
      <c r="AI152" s="370"/>
      <c r="AJ152" s="370"/>
      <c r="AK152" s="370"/>
      <c r="AL152" s="370"/>
      <c r="AM152" s="370"/>
      <c r="AN152" s="370"/>
      <c r="AO152" s="370"/>
      <c r="AP152" s="370"/>
      <c r="AQ152" s="370"/>
      <c r="AR152" s="370"/>
      <c r="AS152" s="370"/>
      <c r="AT152" s="370"/>
      <c r="AU152" s="370"/>
      <c r="AV152" s="370"/>
      <c r="AW152" s="370"/>
      <c r="AX152" s="370"/>
      <c r="AY152" s="370"/>
      <c r="AZ152" s="370"/>
      <c r="BA152" s="370"/>
      <c r="BB152" s="370"/>
    </row>
    <row r="153" customFormat="false" ht="12.75" hidden="false" customHeight="false" outlineLevel="0" collapsed="false">
      <c r="A153" s="367" t="n">
        <f aca="false">EOMONTH(A152,0)+1</f>
        <v>41487</v>
      </c>
      <c r="B153" s="370" t="n">
        <v>0.0549073448155948</v>
      </c>
      <c r="C153" s="370" t="n">
        <v>4.6395</v>
      </c>
      <c r="D153" s="370" t="n">
        <v>0.41</v>
      </c>
      <c r="E153" s="370" t="n">
        <v>-0.02</v>
      </c>
      <c r="F153" s="370" t="n">
        <v>-0.033</v>
      </c>
      <c r="G153" s="370" t="n">
        <v>-0.04</v>
      </c>
      <c r="H153" s="370" t="n">
        <v>0.41</v>
      </c>
      <c r="I153" s="370" t="n">
        <v>0.01</v>
      </c>
      <c r="J153" s="370" t="n">
        <v>0.175</v>
      </c>
      <c r="K153" s="370" t="n">
        <v>0.0125</v>
      </c>
      <c r="L153" s="370" t="n">
        <v>0.4</v>
      </c>
      <c r="M153" s="370" t="n">
        <v>0.07</v>
      </c>
      <c r="N153" s="370" t="n">
        <v>1</v>
      </c>
      <c r="O153" s="370" t="n">
        <v>0</v>
      </c>
      <c r="P153" s="370" t="n">
        <v>0.17</v>
      </c>
      <c r="Q153" s="370" t="n">
        <v>0.0025</v>
      </c>
      <c r="R153" s="370" t="n">
        <v>0.0025</v>
      </c>
      <c r="S153" s="370"/>
      <c r="T153" s="370"/>
      <c r="U153" s="370"/>
      <c r="V153" s="370"/>
      <c r="W153" s="370"/>
      <c r="X153" s="370"/>
      <c r="Y153" s="370"/>
      <c r="Z153" s="370"/>
      <c r="AA153" s="370"/>
      <c r="AB153" s="370"/>
      <c r="AC153" s="370"/>
      <c r="AD153" s="370"/>
      <c r="AE153" s="370"/>
      <c r="AF153" s="370"/>
      <c r="AG153" s="370"/>
      <c r="AH153" s="370"/>
      <c r="AI153" s="370"/>
      <c r="AJ153" s="370"/>
      <c r="AK153" s="370"/>
      <c r="AL153" s="370"/>
      <c r="AM153" s="370"/>
      <c r="AN153" s="370"/>
      <c r="AO153" s="370"/>
      <c r="AP153" s="370"/>
      <c r="AQ153" s="370"/>
      <c r="AR153" s="370"/>
      <c r="AS153" s="370"/>
      <c r="AT153" s="370"/>
      <c r="AU153" s="370"/>
      <c r="AV153" s="370"/>
      <c r="AW153" s="370"/>
      <c r="AX153" s="370"/>
      <c r="AY153" s="370"/>
      <c r="AZ153" s="370"/>
      <c r="BA153" s="370"/>
      <c r="BB153" s="370"/>
    </row>
    <row r="154" customFormat="false" ht="12.75" hidden="false" customHeight="false" outlineLevel="0" collapsed="false">
      <c r="A154" s="367" t="n">
        <f aca="false">EOMONTH(A153,0)+1</f>
        <v>41518</v>
      </c>
      <c r="B154" s="370" t="n">
        <v>0.0549649065195426</v>
      </c>
      <c r="C154" s="370" t="n">
        <v>4.6335</v>
      </c>
      <c r="D154" s="370" t="n">
        <v>0.36</v>
      </c>
      <c r="E154" s="370" t="n">
        <v>-0.04</v>
      </c>
      <c r="F154" s="370" t="n">
        <v>-0.033</v>
      </c>
      <c r="G154" s="370" t="n">
        <v>-0.07</v>
      </c>
      <c r="H154" s="370" t="n">
        <v>0.36</v>
      </c>
      <c r="I154" s="370" t="n">
        <v>0.01</v>
      </c>
      <c r="J154" s="370" t="n">
        <v>0.165</v>
      </c>
      <c r="K154" s="370" t="n">
        <v>0.0125</v>
      </c>
      <c r="L154" s="370" t="n">
        <v>0.3975</v>
      </c>
      <c r="M154" s="370" t="n">
        <v>0.05</v>
      </c>
      <c r="N154" s="370" t="n">
        <v>0.6</v>
      </c>
      <c r="O154" s="370" t="n">
        <v>0</v>
      </c>
      <c r="P154" s="370" t="n">
        <v>0.17</v>
      </c>
      <c r="Q154" s="370" t="n">
        <v>0.0025</v>
      </c>
      <c r="R154" s="370" t="n">
        <v>0.0025</v>
      </c>
      <c r="S154" s="370"/>
      <c r="T154" s="370"/>
      <c r="U154" s="370"/>
      <c r="V154" s="370"/>
      <c r="W154" s="370"/>
      <c r="X154" s="370"/>
      <c r="Y154" s="370"/>
      <c r="Z154" s="370"/>
      <c r="AA154" s="370"/>
      <c r="AB154" s="370"/>
      <c r="AC154" s="370"/>
      <c r="AD154" s="370"/>
      <c r="AE154" s="370"/>
      <c r="AF154" s="370"/>
      <c r="AG154" s="370"/>
      <c r="AH154" s="370"/>
      <c r="AI154" s="370"/>
      <c r="AJ154" s="370"/>
      <c r="AK154" s="370"/>
      <c r="AL154" s="370"/>
      <c r="AM154" s="370"/>
      <c r="AN154" s="370"/>
      <c r="AO154" s="370"/>
      <c r="AP154" s="370"/>
      <c r="AQ154" s="370"/>
      <c r="AR154" s="370"/>
      <c r="AS154" s="370"/>
      <c r="AT154" s="370"/>
      <c r="AU154" s="370"/>
      <c r="AV154" s="370"/>
      <c r="AW154" s="370"/>
      <c r="AX154" s="370"/>
      <c r="AY154" s="370"/>
      <c r="AZ154" s="370"/>
      <c r="BA154" s="370"/>
      <c r="BB154" s="370"/>
    </row>
    <row r="155" customFormat="false" ht="12.75" hidden="false" customHeight="false" outlineLevel="0" collapsed="false">
      <c r="A155" s="367" t="n">
        <f aca="false">EOMONTH(A154,0)+1</f>
        <v>41548</v>
      </c>
      <c r="B155" s="370" t="n">
        <v>0.0550206113953804</v>
      </c>
      <c r="C155" s="370" t="n">
        <v>4.6335</v>
      </c>
      <c r="D155" s="370" t="n">
        <v>0.4</v>
      </c>
      <c r="E155" s="370" t="n">
        <v>-0.085</v>
      </c>
      <c r="F155" s="370" t="n">
        <v>-0.033</v>
      </c>
      <c r="G155" s="370" t="n">
        <v>-0.04</v>
      </c>
      <c r="H155" s="370" t="n">
        <v>0.4</v>
      </c>
      <c r="I155" s="370" t="n">
        <v>0.01</v>
      </c>
      <c r="J155" s="370" t="n">
        <v>0.1725</v>
      </c>
      <c r="K155" s="370" t="n">
        <v>0.0125</v>
      </c>
      <c r="L155" s="370" t="n">
        <v>0.4</v>
      </c>
      <c r="M155" s="370" t="n">
        <v>0.05</v>
      </c>
      <c r="N155" s="370" t="n">
        <v>0.3</v>
      </c>
      <c r="O155" s="370" t="n">
        <v>0</v>
      </c>
      <c r="P155" s="370" t="n">
        <v>0.17</v>
      </c>
      <c r="Q155" s="370" t="n">
        <v>0.0025</v>
      </c>
      <c r="R155" s="370" t="n">
        <v>0.0025</v>
      </c>
      <c r="S155" s="370"/>
      <c r="T155" s="370"/>
      <c r="U155" s="370"/>
      <c r="V155" s="370"/>
      <c r="W155" s="370"/>
      <c r="X155" s="370"/>
      <c r="Y155" s="370"/>
      <c r="Z155" s="370"/>
      <c r="AA155" s="370"/>
      <c r="AB155" s="370"/>
      <c r="AC155" s="370"/>
      <c r="AD155" s="370"/>
      <c r="AE155" s="370"/>
      <c r="AF155" s="370"/>
      <c r="AG155" s="370"/>
      <c r="AH155" s="370"/>
      <c r="AI155" s="370"/>
      <c r="AJ155" s="370"/>
      <c r="AK155" s="370"/>
      <c r="AL155" s="370"/>
      <c r="AM155" s="370"/>
      <c r="AN155" s="370"/>
      <c r="AO155" s="370"/>
      <c r="AP155" s="370"/>
      <c r="AQ155" s="370"/>
      <c r="AR155" s="370"/>
      <c r="AS155" s="370"/>
      <c r="AT155" s="370"/>
      <c r="AU155" s="370"/>
      <c r="AV155" s="370"/>
      <c r="AW155" s="370"/>
      <c r="AX155" s="370"/>
      <c r="AY155" s="370"/>
      <c r="AZ155" s="370"/>
      <c r="BA155" s="370"/>
      <c r="BB155" s="370"/>
    </row>
    <row r="156" customFormat="false" ht="12.75" hidden="false" customHeight="false" outlineLevel="0" collapsed="false">
      <c r="A156" s="367" t="n">
        <f aca="false">EOMONTH(A155,0)+1</f>
        <v>41579</v>
      </c>
      <c r="B156" s="370" t="n">
        <v>0.0550781731014998</v>
      </c>
      <c r="C156" s="370" t="n">
        <v>4.7825</v>
      </c>
      <c r="D156" s="370" t="n">
        <v>0.73</v>
      </c>
      <c r="E156" s="370" t="n">
        <v>-0.17</v>
      </c>
      <c r="F156" s="370" t="n">
        <v>-0.0325</v>
      </c>
      <c r="G156" s="370" t="n">
        <v>0</v>
      </c>
      <c r="H156" s="370" t="n">
        <v>0.73</v>
      </c>
      <c r="I156" s="370" t="n">
        <v>0.055</v>
      </c>
      <c r="J156" s="370" t="n">
        <v>0.215</v>
      </c>
      <c r="K156" s="370" t="n">
        <v>0.02</v>
      </c>
      <c r="L156" s="370" t="n">
        <v>0.555</v>
      </c>
      <c r="M156" s="370" t="n">
        <v>0.14</v>
      </c>
      <c r="N156" s="370" t="n">
        <v>0.23</v>
      </c>
      <c r="O156" s="370" t="n">
        <v>0</v>
      </c>
      <c r="P156" s="370" t="n">
        <v>0.17</v>
      </c>
      <c r="Q156" s="370" t="n">
        <v>0.0025</v>
      </c>
      <c r="R156" s="370" t="n">
        <v>0.0025</v>
      </c>
      <c r="S156" s="370"/>
      <c r="T156" s="370"/>
      <c r="U156" s="370"/>
      <c r="V156" s="370"/>
      <c r="W156" s="370"/>
      <c r="X156" s="370"/>
      <c r="Y156" s="370"/>
      <c r="Z156" s="370"/>
      <c r="AA156" s="370"/>
      <c r="AB156" s="370"/>
      <c r="AC156" s="370"/>
      <c r="AD156" s="370"/>
      <c r="AE156" s="370"/>
      <c r="AF156" s="370"/>
      <c r="AG156" s="370"/>
      <c r="AH156" s="370"/>
      <c r="AI156" s="370"/>
      <c r="AJ156" s="370"/>
      <c r="AK156" s="370"/>
      <c r="AL156" s="370"/>
      <c r="AM156" s="370"/>
      <c r="AN156" s="370"/>
      <c r="AO156" s="370"/>
      <c r="AP156" s="370"/>
      <c r="AQ156" s="370"/>
      <c r="AR156" s="370"/>
      <c r="AS156" s="370"/>
      <c r="AT156" s="370"/>
      <c r="AU156" s="370"/>
      <c r="AV156" s="370"/>
      <c r="AW156" s="370"/>
      <c r="AX156" s="370"/>
      <c r="AY156" s="370"/>
      <c r="AZ156" s="370"/>
      <c r="BA156" s="370"/>
      <c r="BB156" s="370"/>
    </row>
    <row r="157" customFormat="false" ht="12.75" hidden="false" customHeight="false" outlineLevel="0" collapsed="false">
      <c r="A157" s="367" t="n">
        <f aca="false">EOMONTH(A156,0)+1</f>
        <v>41609</v>
      </c>
      <c r="B157" s="370" t="n">
        <v>0.0551338779794399</v>
      </c>
      <c r="C157" s="370" t="n">
        <v>4.9345</v>
      </c>
      <c r="D157" s="370" t="n">
        <v>0.98</v>
      </c>
      <c r="E157" s="370" t="n">
        <v>-0.13</v>
      </c>
      <c r="F157" s="370" t="n">
        <v>-0.0325</v>
      </c>
      <c r="G157" s="370" t="n">
        <v>-0.0125</v>
      </c>
      <c r="H157" s="370" t="n">
        <v>0.98</v>
      </c>
      <c r="I157" s="370" t="n">
        <v>0.25</v>
      </c>
      <c r="J157" s="370" t="n">
        <v>0.235</v>
      </c>
      <c r="K157" s="370" t="n">
        <v>0.02</v>
      </c>
      <c r="L157" s="370" t="n">
        <v>0.91</v>
      </c>
      <c r="M157" s="370" t="n">
        <v>0.29</v>
      </c>
      <c r="N157" s="370" t="n">
        <v>0.26</v>
      </c>
      <c r="O157" s="370" t="n">
        <v>0</v>
      </c>
      <c r="P157" s="370" t="n">
        <v>0.17</v>
      </c>
      <c r="Q157" s="370" t="n">
        <v>0.0025</v>
      </c>
      <c r="R157" s="370" t="n">
        <v>0.0025</v>
      </c>
      <c r="S157" s="370"/>
      <c r="T157" s="370"/>
      <c r="U157" s="370"/>
      <c r="V157" s="370"/>
      <c r="W157" s="370"/>
      <c r="X157" s="370"/>
      <c r="Y157" s="370"/>
      <c r="Z157" s="370"/>
      <c r="AA157" s="370"/>
      <c r="AB157" s="370"/>
      <c r="AC157" s="370"/>
      <c r="AD157" s="370"/>
      <c r="AE157" s="370"/>
      <c r="AF157" s="370"/>
      <c r="AG157" s="370"/>
      <c r="AH157" s="370"/>
      <c r="AI157" s="370"/>
      <c r="AJ157" s="370"/>
      <c r="AK157" s="370"/>
      <c r="AL157" s="370"/>
      <c r="AM157" s="370"/>
      <c r="AN157" s="370"/>
      <c r="AO157" s="370"/>
      <c r="AP157" s="370"/>
      <c r="AQ157" s="370"/>
      <c r="AR157" s="370"/>
      <c r="AS157" s="370"/>
      <c r="AT157" s="370"/>
      <c r="AU157" s="370"/>
      <c r="AV157" s="370"/>
      <c r="AW157" s="370"/>
      <c r="AX157" s="370"/>
      <c r="AY157" s="370"/>
      <c r="AZ157" s="370"/>
      <c r="BA157" s="370"/>
      <c r="BB157" s="370"/>
    </row>
    <row r="158" customFormat="false" ht="12.75" hidden="false" customHeight="false" outlineLevel="0" collapsed="false">
      <c r="A158" s="367" t="n">
        <f aca="false">EOMONTH(A157,0)+1</f>
        <v>41640</v>
      </c>
      <c r="B158" s="370" t="n">
        <v>0.05519143968773</v>
      </c>
      <c r="C158" s="370" t="n">
        <v>5.012</v>
      </c>
      <c r="D158" s="370" t="n">
        <v>1.6</v>
      </c>
      <c r="E158" s="370" t="n">
        <v>-0.25</v>
      </c>
      <c r="F158" s="370" t="n">
        <v>-0.0325</v>
      </c>
      <c r="G158" s="370" t="n">
        <v>0.01</v>
      </c>
      <c r="H158" s="370" t="n">
        <v>1.6</v>
      </c>
      <c r="I158" s="370" t="n">
        <v>0.45</v>
      </c>
      <c r="J158" s="370" t="n">
        <v>0.255</v>
      </c>
      <c r="K158" s="370" t="n">
        <v>0.02</v>
      </c>
      <c r="L158" s="370" t="n">
        <v>1.215</v>
      </c>
      <c r="M158" s="370" t="n">
        <v>0.32</v>
      </c>
      <c r="N158" s="370" t="n">
        <v>0.085</v>
      </c>
      <c r="O158" s="370" t="n">
        <v>0</v>
      </c>
      <c r="P158" s="370" t="n">
        <v>0.17</v>
      </c>
      <c r="Q158" s="370" t="n">
        <v>0.0025</v>
      </c>
      <c r="R158" s="370" t="n">
        <v>0.0025</v>
      </c>
      <c r="S158" s="370"/>
      <c r="T158" s="370"/>
      <c r="U158" s="370"/>
      <c r="V158" s="370"/>
      <c r="W158" s="370"/>
      <c r="X158" s="370"/>
      <c r="Y158" s="370"/>
      <c r="Z158" s="370"/>
      <c r="AA158" s="370"/>
      <c r="AB158" s="370"/>
      <c r="AC158" s="370"/>
      <c r="AD158" s="370"/>
      <c r="AE158" s="370"/>
      <c r="AF158" s="370"/>
      <c r="AG158" s="370"/>
      <c r="AH158" s="370"/>
      <c r="AI158" s="370"/>
      <c r="AJ158" s="370"/>
      <c r="AK158" s="370"/>
      <c r="AL158" s="370"/>
      <c r="AM158" s="370"/>
      <c r="AN158" s="370"/>
      <c r="AO158" s="370"/>
      <c r="AP158" s="370"/>
      <c r="AQ158" s="370"/>
      <c r="AR158" s="370"/>
      <c r="AS158" s="370"/>
      <c r="AT158" s="370"/>
      <c r="AU158" s="370"/>
      <c r="AV158" s="370"/>
      <c r="AW158" s="370"/>
      <c r="AX158" s="370"/>
      <c r="AY158" s="370"/>
      <c r="AZ158" s="370"/>
      <c r="BA158" s="370"/>
      <c r="BB158" s="370"/>
    </row>
    <row r="159" customFormat="false" ht="12.75" hidden="false" customHeight="false" outlineLevel="0" collapsed="false">
      <c r="A159" s="367" t="n">
        <f aca="false">EOMONTH(A158,0)+1</f>
        <v>41671</v>
      </c>
      <c r="B159" s="370" t="n">
        <v>0.0552490013971241</v>
      </c>
      <c r="C159" s="370" t="n">
        <v>4.924</v>
      </c>
      <c r="D159" s="370" t="n">
        <v>1.6</v>
      </c>
      <c r="E159" s="370" t="n">
        <v>-0.28</v>
      </c>
      <c r="F159" s="370" t="n">
        <v>-0.0325</v>
      </c>
      <c r="G159" s="370" t="n">
        <v>0</v>
      </c>
      <c r="H159" s="370" t="n">
        <v>1.6</v>
      </c>
      <c r="I159" s="370" t="n">
        <v>0.45</v>
      </c>
      <c r="J159" s="370" t="n">
        <v>0.255</v>
      </c>
      <c r="K159" s="370" t="n">
        <v>0.02</v>
      </c>
      <c r="L159" s="370" t="n">
        <v>1.215</v>
      </c>
      <c r="M159" s="370" t="n">
        <v>0.32</v>
      </c>
      <c r="N159" s="370" t="n">
        <v>0.075</v>
      </c>
      <c r="O159" s="370" t="n">
        <v>0</v>
      </c>
      <c r="P159" s="370" t="n">
        <v>0.17</v>
      </c>
      <c r="Q159" s="370" t="n">
        <v>0.0025</v>
      </c>
      <c r="R159" s="370" t="n">
        <v>0.0025</v>
      </c>
      <c r="S159" s="370"/>
      <c r="T159" s="370"/>
      <c r="U159" s="370"/>
      <c r="V159" s="370"/>
      <c r="W159" s="370"/>
      <c r="X159" s="370"/>
      <c r="Y159" s="370"/>
      <c r="Z159" s="370"/>
      <c r="AA159" s="370"/>
      <c r="AB159" s="370"/>
      <c r="AC159" s="370"/>
      <c r="AD159" s="370"/>
      <c r="AE159" s="370"/>
      <c r="AF159" s="370"/>
      <c r="AG159" s="370"/>
      <c r="AH159" s="370"/>
      <c r="AI159" s="370"/>
      <c r="AJ159" s="370"/>
      <c r="AK159" s="370"/>
      <c r="AL159" s="370"/>
      <c r="AM159" s="370"/>
      <c r="AN159" s="370"/>
      <c r="AO159" s="370"/>
      <c r="AP159" s="370"/>
      <c r="AQ159" s="370"/>
      <c r="AR159" s="370"/>
      <c r="AS159" s="370"/>
      <c r="AT159" s="370"/>
      <c r="AU159" s="370"/>
      <c r="AV159" s="370"/>
      <c r="AW159" s="370"/>
      <c r="AX159" s="370"/>
      <c r="AY159" s="370"/>
      <c r="AZ159" s="370"/>
      <c r="BA159" s="370"/>
      <c r="BB159" s="370"/>
    </row>
    <row r="160" customFormat="false" ht="12.75" hidden="false" customHeight="false" outlineLevel="0" collapsed="false">
      <c r="A160" s="367" t="n">
        <f aca="false">EOMONTH(A159,0)+1</f>
        <v>41699</v>
      </c>
      <c r="B160" s="370" t="n">
        <v>0.0553009926194603</v>
      </c>
      <c r="C160" s="370" t="n">
        <v>4.785</v>
      </c>
      <c r="D160" s="370" t="n">
        <v>0.72</v>
      </c>
      <c r="E160" s="370" t="n">
        <v>-0.17</v>
      </c>
      <c r="F160" s="370" t="n">
        <v>-0.0325</v>
      </c>
      <c r="G160" s="370" t="n">
        <v>-0.06</v>
      </c>
      <c r="H160" s="370" t="n">
        <v>0.72</v>
      </c>
      <c r="I160" s="370" t="n">
        <v>0.1</v>
      </c>
      <c r="J160" s="370" t="n">
        <v>0.215</v>
      </c>
      <c r="K160" s="370" t="n">
        <v>0.02</v>
      </c>
      <c r="L160" s="370" t="n">
        <v>0.655</v>
      </c>
      <c r="M160" s="370" t="n">
        <v>0.15</v>
      </c>
      <c r="N160" s="370" t="n">
        <v>0.115</v>
      </c>
      <c r="O160" s="370" t="n">
        <v>0</v>
      </c>
      <c r="P160" s="370" t="n">
        <v>0.17</v>
      </c>
      <c r="Q160" s="370" t="n">
        <v>0.0025</v>
      </c>
      <c r="R160" s="370" t="n">
        <v>0.0025</v>
      </c>
      <c r="S160" s="370"/>
      <c r="T160" s="370"/>
      <c r="U160" s="370"/>
      <c r="V160" s="370"/>
      <c r="W160" s="370"/>
      <c r="X160" s="370"/>
      <c r="Y160" s="370"/>
      <c r="Z160" s="370"/>
      <c r="AA160" s="370"/>
      <c r="AB160" s="370"/>
      <c r="AC160" s="370"/>
      <c r="AD160" s="370"/>
      <c r="AE160" s="370"/>
      <c r="AF160" s="370"/>
      <c r="AG160" s="370"/>
      <c r="AH160" s="370"/>
      <c r="AI160" s="370"/>
      <c r="AJ160" s="370"/>
      <c r="AK160" s="370"/>
      <c r="AL160" s="370"/>
      <c r="AM160" s="370"/>
      <c r="AN160" s="370"/>
      <c r="AO160" s="370"/>
      <c r="AP160" s="370"/>
      <c r="AQ160" s="370"/>
      <c r="AR160" s="370"/>
      <c r="AS160" s="370"/>
      <c r="AT160" s="370"/>
      <c r="AU160" s="370"/>
      <c r="AV160" s="370"/>
      <c r="AW160" s="370"/>
      <c r="AX160" s="370"/>
      <c r="AY160" s="370"/>
      <c r="AZ160" s="370"/>
      <c r="BA160" s="370"/>
      <c r="BB160" s="370"/>
    </row>
    <row r="161" customFormat="false" ht="12.75" hidden="false" customHeight="false" outlineLevel="0" collapsed="false">
      <c r="A161" s="367" t="n">
        <f aca="false">EOMONTH(A160,0)+1</f>
        <v>41730</v>
      </c>
      <c r="B161" s="370" t="n">
        <v>0.0553585543309536</v>
      </c>
      <c r="C161" s="370" t="n">
        <v>4.631</v>
      </c>
      <c r="D161" s="370" t="n">
        <v>0.38</v>
      </c>
      <c r="E161" s="370" t="n">
        <v>-0.085</v>
      </c>
      <c r="F161" s="370" t="n">
        <v>-0.03</v>
      </c>
      <c r="G161" s="370" t="n">
        <v>-0.04</v>
      </c>
      <c r="H161" s="370" t="n">
        <v>0.38</v>
      </c>
      <c r="I161" s="370" t="n">
        <v>0.02</v>
      </c>
      <c r="J161" s="370" t="n">
        <v>0.17</v>
      </c>
      <c r="K161" s="370" t="n">
        <v>0.0175</v>
      </c>
      <c r="L161" s="370" t="n">
        <v>0.435</v>
      </c>
      <c r="M161" s="370" t="n">
        <v>0.05</v>
      </c>
      <c r="N161" s="370" t="n">
        <v>0.55</v>
      </c>
      <c r="O161" s="370" t="n">
        <v>0</v>
      </c>
      <c r="P161" s="370" t="n">
        <v>0.17</v>
      </c>
      <c r="Q161" s="370" t="n">
        <v>0.0025</v>
      </c>
      <c r="R161" s="370" t="n">
        <v>0.0025</v>
      </c>
      <c r="S161" s="370"/>
      <c r="T161" s="370"/>
      <c r="U161" s="370"/>
      <c r="V161" s="370"/>
      <c r="W161" s="370"/>
      <c r="X161" s="370"/>
      <c r="Y161" s="370"/>
      <c r="Z161" s="370"/>
      <c r="AA161" s="370"/>
      <c r="AB161" s="370"/>
      <c r="AC161" s="370"/>
      <c r="AD161" s="370"/>
      <c r="AE161" s="370"/>
      <c r="AF161" s="370"/>
      <c r="AG161" s="370"/>
      <c r="AH161" s="370"/>
      <c r="AI161" s="370"/>
      <c r="AJ161" s="370"/>
      <c r="AK161" s="370"/>
      <c r="AL161" s="370"/>
      <c r="AM161" s="370"/>
      <c r="AN161" s="370"/>
      <c r="AO161" s="370"/>
      <c r="AP161" s="370"/>
      <c r="AQ161" s="370"/>
      <c r="AR161" s="370"/>
      <c r="AS161" s="370"/>
      <c r="AT161" s="370"/>
      <c r="AU161" s="370"/>
      <c r="AV161" s="370"/>
      <c r="AW161" s="370"/>
      <c r="AX161" s="370"/>
      <c r="AY161" s="370"/>
      <c r="AZ161" s="370"/>
      <c r="BA161" s="370"/>
      <c r="BB161" s="370"/>
    </row>
    <row r="162" customFormat="false" ht="12.75" hidden="false" customHeight="false" outlineLevel="0" collapsed="false">
      <c r="A162" s="367" t="n">
        <f aca="false">EOMONTH(A161,0)+1</f>
        <v>41760</v>
      </c>
      <c r="B162" s="370" t="n">
        <v>0.0554142592140954</v>
      </c>
      <c r="C162" s="370" t="n">
        <v>4.636</v>
      </c>
      <c r="D162" s="370" t="n">
        <v>0.33</v>
      </c>
      <c r="E162" s="370" t="n">
        <v>-0.065</v>
      </c>
      <c r="F162" s="370" t="n">
        <v>-0.03</v>
      </c>
      <c r="G162" s="370" t="n">
        <v>-0.04</v>
      </c>
      <c r="H162" s="370" t="n">
        <v>0.33</v>
      </c>
      <c r="I162" s="370" t="n">
        <v>0.02</v>
      </c>
      <c r="J162" s="370" t="n">
        <v>0.165</v>
      </c>
      <c r="K162" s="370" t="n">
        <v>0.01</v>
      </c>
      <c r="L162" s="370" t="n">
        <v>0.385</v>
      </c>
      <c r="M162" s="370" t="n">
        <v>0.05</v>
      </c>
      <c r="N162" s="370" t="n">
        <v>0.7</v>
      </c>
      <c r="O162" s="370" t="n">
        <v>0</v>
      </c>
      <c r="P162" s="370" t="n">
        <v>0.17</v>
      </c>
      <c r="Q162" s="370" t="n">
        <v>0.0025</v>
      </c>
      <c r="R162" s="370" t="n">
        <v>0.0025</v>
      </c>
      <c r="S162" s="370"/>
      <c r="T162" s="370"/>
      <c r="U162" s="370"/>
      <c r="V162" s="370"/>
      <c r="W162" s="370"/>
      <c r="X162" s="370"/>
      <c r="Y162" s="370"/>
      <c r="Z162" s="370"/>
      <c r="AA162" s="370"/>
      <c r="AB162" s="370"/>
      <c r="AC162" s="370"/>
      <c r="AD162" s="370"/>
      <c r="AE162" s="370"/>
      <c r="AF162" s="370"/>
      <c r="AG162" s="370"/>
      <c r="AH162" s="370"/>
      <c r="AI162" s="370"/>
      <c r="AJ162" s="370"/>
      <c r="AK162" s="370"/>
      <c r="AL162" s="370"/>
      <c r="AM162" s="370"/>
      <c r="AN162" s="370"/>
      <c r="AO162" s="370"/>
      <c r="AP162" s="370"/>
      <c r="AQ162" s="370"/>
      <c r="AR162" s="370"/>
      <c r="AS162" s="370"/>
      <c r="AT162" s="370"/>
      <c r="AU162" s="370"/>
      <c r="AV162" s="370"/>
      <c r="AW162" s="370"/>
      <c r="AX162" s="370"/>
      <c r="AY162" s="370"/>
      <c r="AZ162" s="370"/>
      <c r="BA162" s="370"/>
      <c r="BB162" s="370"/>
    </row>
    <row r="163" customFormat="false" ht="12.75" hidden="false" customHeight="false" outlineLevel="0" collapsed="false">
      <c r="A163" s="367" t="n">
        <f aca="false">EOMONTH(A162,0)+1</f>
        <v>41791</v>
      </c>
      <c r="B163" s="370" t="n">
        <v>0.0554718209277607</v>
      </c>
      <c r="C163" s="370" t="n">
        <v>4.674</v>
      </c>
      <c r="D163" s="370" t="n">
        <v>0.37</v>
      </c>
      <c r="E163" s="370" t="n">
        <v>-0.055</v>
      </c>
      <c r="F163" s="370" t="n">
        <v>-0.03</v>
      </c>
      <c r="G163" s="370" t="n">
        <v>-0.04</v>
      </c>
      <c r="H163" s="370" t="n">
        <v>0.37</v>
      </c>
      <c r="I163" s="370" t="n">
        <v>0.035</v>
      </c>
      <c r="J163" s="370" t="n">
        <v>0.17</v>
      </c>
      <c r="K163" s="370" t="n">
        <v>0.0125</v>
      </c>
      <c r="L163" s="370" t="n">
        <v>0.385</v>
      </c>
      <c r="M163" s="370" t="n">
        <v>0.06</v>
      </c>
      <c r="N163" s="370" t="n">
        <v>0.8</v>
      </c>
      <c r="O163" s="370" t="n">
        <v>0</v>
      </c>
      <c r="P163" s="370" t="n">
        <v>0.17</v>
      </c>
      <c r="Q163" s="370" t="n">
        <v>0.0025</v>
      </c>
      <c r="R163" s="370" t="n">
        <v>0.0025</v>
      </c>
      <c r="S163" s="370"/>
      <c r="T163" s="370"/>
      <c r="U163" s="370"/>
      <c r="V163" s="370"/>
      <c r="W163" s="370"/>
      <c r="X163" s="370"/>
      <c r="Y163" s="370"/>
      <c r="Z163" s="370"/>
      <c r="AA163" s="370"/>
      <c r="AB163" s="370"/>
      <c r="AC163" s="370"/>
      <c r="AD163" s="370"/>
      <c r="AE163" s="370"/>
      <c r="AF163" s="370"/>
      <c r="AG163" s="370"/>
      <c r="AH163" s="370"/>
      <c r="AI163" s="370"/>
      <c r="AJ163" s="370"/>
      <c r="AK163" s="370"/>
      <c r="AL163" s="370"/>
      <c r="AM163" s="370"/>
      <c r="AN163" s="370"/>
      <c r="AO163" s="370"/>
      <c r="AP163" s="370"/>
      <c r="AQ163" s="370"/>
      <c r="AR163" s="370"/>
      <c r="AS163" s="370"/>
      <c r="AT163" s="370"/>
      <c r="AU163" s="370"/>
      <c r="AV163" s="370"/>
      <c r="AW163" s="370"/>
      <c r="AX163" s="370"/>
      <c r="AY163" s="370"/>
      <c r="AZ163" s="370"/>
      <c r="BA163" s="370"/>
      <c r="BB163" s="370"/>
    </row>
    <row r="164" customFormat="false" ht="12.75" hidden="false" customHeight="false" outlineLevel="0" collapsed="false">
      <c r="A164" s="367" t="n">
        <f aca="false">EOMONTH(A163,0)+1</f>
        <v>41821</v>
      </c>
      <c r="B164" s="370" t="n">
        <v>0.055527525813003</v>
      </c>
      <c r="C164" s="370" t="n">
        <v>4.719</v>
      </c>
      <c r="D164" s="370" t="n">
        <v>0.41</v>
      </c>
      <c r="E164" s="370" t="n">
        <v>-0.02</v>
      </c>
      <c r="F164" s="370" t="n">
        <v>-0.03</v>
      </c>
      <c r="G164" s="370" t="n">
        <v>-0.04</v>
      </c>
      <c r="H164" s="370" t="n">
        <v>0.41</v>
      </c>
      <c r="I164" s="370" t="n">
        <v>0.035</v>
      </c>
      <c r="J164" s="370" t="n">
        <v>0.175</v>
      </c>
      <c r="K164" s="370" t="n">
        <v>0.0125</v>
      </c>
      <c r="L164" s="370" t="n">
        <v>0.3975</v>
      </c>
      <c r="M164" s="370" t="n">
        <v>0.07</v>
      </c>
      <c r="N164" s="370" t="n">
        <v>1</v>
      </c>
      <c r="O164" s="370" t="n">
        <v>0</v>
      </c>
      <c r="P164" s="370" t="n">
        <v>0.17</v>
      </c>
      <c r="Q164" s="370" t="n">
        <v>0.0025</v>
      </c>
      <c r="R164" s="370" t="n">
        <v>0.0025</v>
      </c>
      <c r="S164" s="370"/>
      <c r="T164" s="370"/>
      <c r="U164" s="370"/>
      <c r="V164" s="370"/>
      <c r="W164" s="370"/>
      <c r="X164" s="370"/>
      <c r="Y164" s="370"/>
      <c r="Z164" s="370"/>
      <c r="AA164" s="370"/>
      <c r="AB164" s="370"/>
      <c r="AC164" s="370"/>
      <c r="AD164" s="370"/>
      <c r="AE164" s="370"/>
      <c r="AF164" s="370"/>
      <c r="AG164" s="370"/>
      <c r="AH164" s="370"/>
      <c r="AI164" s="370"/>
      <c r="AJ164" s="370"/>
      <c r="AK164" s="370"/>
      <c r="AL164" s="370"/>
      <c r="AM164" s="370"/>
      <c r="AN164" s="370"/>
      <c r="AO164" s="370"/>
      <c r="AP164" s="370"/>
      <c r="AQ164" s="370"/>
      <c r="AR164" s="370"/>
      <c r="AS164" s="370"/>
      <c r="AT164" s="370"/>
      <c r="AU164" s="370"/>
      <c r="AV164" s="370"/>
      <c r="AW164" s="370"/>
      <c r="AX164" s="370"/>
      <c r="AY164" s="370"/>
      <c r="AZ164" s="370"/>
      <c r="BA164" s="370"/>
      <c r="BB164" s="370"/>
    </row>
    <row r="165" customFormat="false" ht="12.75" hidden="false" customHeight="false" outlineLevel="0" collapsed="false">
      <c r="A165" s="367" t="n">
        <f aca="false">EOMONTH(A164,0)+1</f>
        <v>41852</v>
      </c>
      <c r="B165" s="370" t="n">
        <v>0.0555850875288391</v>
      </c>
      <c r="C165" s="370" t="n">
        <v>4.757</v>
      </c>
      <c r="D165" s="370" t="n">
        <v>0.41</v>
      </c>
      <c r="E165" s="370" t="n">
        <v>-0.02</v>
      </c>
      <c r="F165" s="370" t="n">
        <v>-0.03</v>
      </c>
      <c r="G165" s="370" t="n">
        <v>-0.04</v>
      </c>
      <c r="H165" s="370" t="n">
        <v>0.41</v>
      </c>
      <c r="I165" s="370" t="n">
        <v>0.01</v>
      </c>
      <c r="J165" s="370" t="n">
        <v>0.175</v>
      </c>
      <c r="K165" s="370" t="n">
        <v>0.0125</v>
      </c>
      <c r="L165" s="370" t="n">
        <v>0.4</v>
      </c>
      <c r="M165" s="370" t="n">
        <v>0.07</v>
      </c>
      <c r="N165" s="370" t="n">
        <v>1</v>
      </c>
      <c r="O165" s="370" t="n">
        <v>0</v>
      </c>
      <c r="P165" s="370" t="n">
        <v>0.17</v>
      </c>
      <c r="Q165" s="370" t="n">
        <v>0.0025</v>
      </c>
      <c r="R165" s="370" t="n">
        <v>0.0025</v>
      </c>
      <c r="S165" s="370"/>
      <c r="T165" s="370"/>
      <c r="U165" s="370"/>
      <c r="V165" s="370"/>
      <c r="W165" s="370"/>
      <c r="X165" s="370"/>
      <c r="Y165" s="370"/>
      <c r="Z165" s="370"/>
      <c r="AA165" s="370"/>
      <c r="AB165" s="370"/>
      <c r="AC165" s="370"/>
      <c r="AD165" s="370"/>
      <c r="AE165" s="370"/>
      <c r="AF165" s="370"/>
      <c r="AG165" s="370"/>
      <c r="AH165" s="370"/>
      <c r="AI165" s="370"/>
      <c r="AJ165" s="370"/>
      <c r="AK165" s="370"/>
      <c r="AL165" s="370"/>
      <c r="AM165" s="370"/>
      <c r="AN165" s="370"/>
      <c r="AO165" s="370"/>
      <c r="AP165" s="370"/>
      <c r="AQ165" s="370"/>
      <c r="AR165" s="370"/>
      <c r="AS165" s="370"/>
      <c r="AT165" s="370"/>
      <c r="AU165" s="370"/>
      <c r="AV165" s="370"/>
      <c r="AW165" s="370"/>
      <c r="AX165" s="370"/>
      <c r="AY165" s="370"/>
      <c r="AZ165" s="370"/>
      <c r="BA165" s="370"/>
      <c r="BB165" s="370"/>
    </row>
    <row r="166" customFormat="false" ht="12.75" hidden="false" customHeight="false" outlineLevel="0" collapsed="false">
      <c r="A166" s="367" t="n">
        <f aca="false">EOMONTH(A165,0)+1</f>
        <v>41883</v>
      </c>
      <c r="B166" s="370" t="n">
        <v>0.0556426492457782</v>
      </c>
      <c r="C166" s="370" t="n">
        <v>4.751</v>
      </c>
      <c r="D166" s="370" t="n">
        <v>0.36</v>
      </c>
      <c r="E166" s="370" t="n">
        <v>-0.04</v>
      </c>
      <c r="F166" s="370" t="n">
        <v>-0.03</v>
      </c>
      <c r="G166" s="370" t="n">
        <v>-0.07</v>
      </c>
      <c r="H166" s="370" t="n">
        <v>0.36</v>
      </c>
      <c r="I166" s="370" t="n">
        <v>0.01</v>
      </c>
      <c r="J166" s="370" t="n">
        <v>0.165</v>
      </c>
      <c r="K166" s="370" t="n">
        <v>0.0125</v>
      </c>
      <c r="L166" s="370" t="n">
        <v>0.3975</v>
      </c>
      <c r="M166" s="370" t="n">
        <v>0.05</v>
      </c>
      <c r="N166" s="370" t="n">
        <v>0.6</v>
      </c>
      <c r="O166" s="370" t="n">
        <v>0</v>
      </c>
      <c r="P166" s="370" t="n">
        <v>0.17</v>
      </c>
      <c r="Q166" s="370" t="n">
        <v>0.0025</v>
      </c>
      <c r="R166" s="370" t="n">
        <v>0.0025</v>
      </c>
      <c r="S166" s="370"/>
      <c r="T166" s="370"/>
      <c r="U166" s="370"/>
      <c r="V166" s="370"/>
      <c r="W166" s="370"/>
      <c r="X166" s="370"/>
      <c r="Y166" s="370"/>
      <c r="Z166" s="370"/>
      <c r="AA166" s="370"/>
      <c r="AB166" s="370"/>
      <c r="AC166" s="370"/>
      <c r="AD166" s="370"/>
      <c r="AE166" s="370"/>
      <c r="AF166" s="370"/>
      <c r="AG166" s="370"/>
      <c r="AH166" s="370"/>
      <c r="AI166" s="370"/>
      <c r="AJ166" s="370"/>
      <c r="AK166" s="370"/>
      <c r="AL166" s="370"/>
      <c r="AM166" s="370"/>
      <c r="AN166" s="370"/>
      <c r="AO166" s="370"/>
      <c r="AP166" s="370"/>
      <c r="AQ166" s="370"/>
      <c r="AR166" s="370"/>
      <c r="AS166" s="370"/>
      <c r="AT166" s="370"/>
      <c r="AU166" s="370"/>
      <c r="AV166" s="370"/>
      <c r="AW166" s="370"/>
      <c r="AX166" s="370"/>
      <c r="AY166" s="370"/>
      <c r="AZ166" s="370"/>
      <c r="BA166" s="370"/>
      <c r="BB166" s="370"/>
    </row>
    <row r="167" customFormat="false" ht="12.75" hidden="false" customHeight="false" outlineLevel="0" collapsed="false">
      <c r="A167" s="367" t="n">
        <f aca="false">EOMONTH(A166,0)+1</f>
        <v>41913</v>
      </c>
      <c r="B167" s="370" t="n">
        <v>0.0556983541341896</v>
      </c>
      <c r="C167" s="370" t="n">
        <v>4.751</v>
      </c>
      <c r="D167" s="370" t="n">
        <v>0.4</v>
      </c>
      <c r="E167" s="370" t="n">
        <v>-0.085</v>
      </c>
      <c r="F167" s="370" t="n">
        <v>-0.03</v>
      </c>
      <c r="G167" s="370" t="n">
        <v>-0.04</v>
      </c>
      <c r="H167" s="370" t="n">
        <v>0.4</v>
      </c>
      <c r="I167" s="370" t="n">
        <v>0.01</v>
      </c>
      <c r="J167" s="370" t="n">
        <v>0.1725</v>
      </c>
      <c r="K167" s="370" t="n">
        <v>0.0125</v>
      </c>
      <c r="L167" s="370" t="n">
        <v>0.4</v>
      </c>
      <c r="M167" s="370" t="n">
        <v>0.05</v>
      </c>
      <c r="N167" s="370" t="n">
        <v>0.3</v>
      </c>
      <c r="O167" s="370" t="n">
        <v>0</v>
      </c>
      <c r="P167" s="370" t="n">
        <v>0.17</v>
      </c>
      <c r="Q167" s="370" t="n">
        <v>0.0025</v>
      </c>
      <c r="R167" s="370" t="n">
        <v>0.0025</v>
      </c>
      <c r="S167" s="370"/>
      <c r="T167" s="370"/>
      <c r="U167" s="370"/>
      <c r="V167" s="370"/>
      <c r="W167" s="370"/>
      <c r="X167" s="370"/>
      <c r="Y167" s="370"/>
      <c r="Z167" s="370"/>
      <c r="AA167" s="370"/>
      <c r="AB167" s="370"/>
      <c r="AC167" s="370"/>
      <c r="AD167" s="370"/>
      <c r="AE167" s="370"/>
      <c r="AF167" s="370"/>
      <c r="AG167" s="370"/>
      <c r="AH167" s="370"/>
      <c r="AI167" s="370"/>
      <c r="AJ167" s="370"/>
      <c r="AK167" s="370"/>
      <c r="AL167" s="370"/>
      <c r="AM167" s="370"/>
      <c r="AN167" s="370"/>
      <c r="AO167" s="370"/>
      <c r="AP167" s="370"/>
      <c r="AQ167" s="370"/>
      <c r="AR167" s="370"/>
      <c r="AS167" s="370"/>
      <c r="AT167" s="370"/>
      <c r="AU167" s="370"/>
      <c r="AV167" s="370"/>
      <c r="AW167" s="370"/>
      <c r="AX167" s="370"/>
      <c r="AY167" s="370"/>
      <c r="AZ167" s="370"/>
      <c r="BA167" s="370"/>
      <c r="BB167" s="370"/>
    </row>
    <row r="168" customFormat="false" ht="12.75" hidden="false" customHeight="false" outlineLevel="0" collapsed="false">
      <c r="A168" s="367" t="n">
        <f aca="false">EOMONTH(A167,0)+1</f>
        <v>41944</v>
      </c>
      <c r="B168" s="370" t="n">
        <v>0.0557559158532999</v>
      </c>
      <c r="C168" s="370" t="n">
        <v>4.9</v>
      </c>
      <c r="D168" s="370" t="n">
        <v>0.73</v>
      </c>
      <c r="E168" s="370" t="n">
        <v>-0.17</v>
      </c>
      <c r="F168" s="370" t="n">
        <v>-0.0295</v>
      </c>
      <c r="G168" s="370" t="n">
        <v>0</v>
      </c>
      <c r="H168" s="370" t="n">
        <v>0.73</v>
      </c>
      <c r="I168" s="370" t="n">
        <v>0.055</v>
      </c>
      <c r="J168" s="370" t="n">
        <v>0.215</v>
      </c>
      <c r="K168" s="370" t="n">
        <v>0.02</v>
      </c>
      <c r="L168" s="370" t="n">
        <v>0.555</v>
      </c>
      <c r="M168" s="370" t="n">
        <v>0.14</v>
      </c>
      <c r="N168" s="370" t="n">
        <v>0.23</v>
      </c>
      <c r="O168" s="370" t="n">
        <v>0</v>
      </c>
      <c r="P168" s="370" t="n">
        <v>0.17</v>
      </c>
      <c r="Q168" s="370" t="n">
        <v>0.0025</v>
      </c>
      <c r="R168" s="370" t="n">
        <v>0.0025</v>
      </c>
      <c r="S168" s="370"/>
      <c r="T168" s="370"/>
      <c r="U168" s="370"/>
      <c r="V168" s="370"/>
      <c r="W168" s="370"/>
      <c r="X168" s="370"/>
      <c r="Y168" s="370"/>
      <c r="Z168" s="370"/>
      <c r="AA168" s="370"/>
      <c r="AB168" s="370"/>
      <c r="AC168" s="370"/>
      <c r="AD168" s="370"/>
      <c r="AE168" s="370"/>
      <c r="AF168" s="370"/>
      <c r="AG168" s="370"/>
      <c r="AH168" s="370"/>
      <c r="AI168" s="370"/>
      <c r="AJ168" s="370"/>
      <c r="AK168" s="370"/>
      <c r="AL168" s="370"/>
      <c r="AM168" s="370"/>
      <c r="AN168" s="370"/>
      <c r="AO168" s="370"/>
      <c r="AP168" s="370"/>
      <c r="AQ168" s="370"/>
      <c r="AR168" s="370"/>
      <c r="AS168" s="370"/>
      <c r="AT168" s="370"/>
      <c r="AU168" s="370"/>
      <c r="AV168" s="370"/>
      <c r="AW168" s="370"/>
      <c r="AX168" s="370"/>
      <c r="AY168" s="370"/>
      <c r="AZ168" s="370"/>
      <c r="BA168" s="370"/>
      <c r="BB168" s="370"/>
    </row>
    <row r="169" customFormat="false" ht="12.75" hidden="false" customHeight="false" outlineLevel="0" collapsed="false">
      <c r="A169" s="367" t="n">
        <f aca="false">EOMONTH(A168,0)+1</f>
        <v>41974</v>
      </c>
      <c r="B169" s="370" t="n">
        <v>0.0558116207438113</v>
      </c>
      <c r="C169" s="370" t="n">
        <v>5.052</v>
      </c>
      <c r="D169" s="370" t="n">
        <v>0.98</v>
      </c>
      <c r="E169" s="370" t="n">
        <v>-0.13</v>
      </c>
      <c r="F169" s="370" t="n">
        <v>-0.0295</v>
      </c>
      <c r="G169" s="370" t="n">
        <v>-0.0125</v>
      </c>
      <c r="H169" s="370" t="n">
        <v>0.98</v>
      </c>
      <c r="I169" s="370" t="n">
        <v>0.25</v>
      </c>
      <c r="J169" s="370" t="n">
        <v>0.235</v>
      </c>
      <c r="K169" s="370" t="n">
        <v>0.02</v>
      </c>
      <c r="L169" s="370" t="n">
        <v>0.91</v>
      </c>
      <c r="M169" s="370" t="n">
        <v>0.29</v>
      </c>
      <c r="N169" s="370" t="n">
        <v>0.26</v>
      </c>
      <c r="O169" s="370" t="n">
        <v>0</v>
      </c>
      <c r="P169" s="370" t="n">
        <v>0.17</v>
      </c>
      <c r="Q169" s="370" t="n">
        <v>0.0025</v>
      </c>
      <c r="R169" s="370" t="n">
        <v>0.0025</v>
      </c>
      <c r="S169" s="370"/>
      <c r="T169" s="370"/>
      <c r="U169" s="370"/>
      <c r="V169" s="370"/>
      <c r="W169" s="370"/>
      <c r="X169" s="370"/>
      <c r="Y169" s="370"/>
      <c r="Z169" s="370"/>
      <c r="AA169" s="370"/>
      <c r="AB169" s="370"/>
      <c r="AC169" s="370"/>
      <c r="AD169" s="370"/>
      <c r="AE169" s="370"/>
      <c r="AF169" s="370"/>
      <c r="AG169" s="370"/>
      <c r="AH169" s="370"/>
      <c r="AI169" s="370"/>
      <c r="AJ169" s="370"/>
      <c r="AK169" s="370"/>
      <c r="AL169" s="370"/>
      <c r="AM169" s="370"/>
      <c r="AN169" s="370"/>
      <c r="AO169" s="370"/>
      <c r="AP169" s="370"/>
      <c r="AQ169" s="370"/>
      <c r="AR169" s="370"/>
      <c r="AS169" s="370"/>
      <c r="AT169" s="370"/>
      <c r="AU169" s="370"/>
      <c r="AV169" s="370"/>
      <c r="AW169" s="370"/>
      <c r="AX169" s="370"/>
      <c r="AY169" s="370"/>
      <c r="AZ169" s="370"/>
      <c r="BA169" s="370"/>
      <c r="BB169" s="370"/>
    </row>
    <row r="170" customFormat="false" ht="12.75" hidden="false" customHeight="false" outlineLevel="0" collapsed="false">
      <c r="A170" s="367" t="n">
        <f aca="false">EOMONTH(A169,0)+1</f>
        <v>42005</v>
      </c>
      <c r="B170" s="370" t="n">
        <v>0.0558691824650928</v>
      </c>
      <c r="C170" s="370" t="n">
        <v>5.1295</v>
      </c>
      <c r="D170" s="370" t="n">
        <v>1.6</v>
      </c>
      <c r="E170" s="370" t="n">
        <v>-0.25</v>
      </c>
      <c r="F170" s="370" t="n">
        <v>-0.0275</v>
      </c>
      <c r="G170" s="370" t="n">
        <v>0.01</v>
      </c>
      <c r="H170" s="370" t="n">
        <v>1.6</v>
      </c>
      <c r="I170" s="370" t="n">
        <v>0.45</v>
      </c>
      <c r="J170" s="370" t="n">
        <v>0.255</v>
      </c>
      <c r="K170" s="370" t="n">
        <v>0.02</v>
      </c>
      <c r="L170" s="370" t="n">
        <v>1.215</v>
      </c>
      <c r="M170" s="370" t="n">
        <v>0.32</v>
      </c>
      <c r="N170" s="370" t="n">
        <v>0.085</v>
      </c>
      <c r="O170" s="370" t="n">
        <v>0</v>
      </c>
      <c r="P170" s="370" t="n">
        <v>0.17</v>
      </c>
      <c r="Q170" s="370" t="n">
        <v>0.0025</v>
      </c>
      <c r="R170" s="370" t="n">
        <v>0.0025</v>
      </c>
      <c r="S170" s="370"/>
      <c r="T170" s="370"/>
      <c r="U170" s="370"/>
      <c r="V170" s="370"/>
      <c r="W170" s="370"/>
      <c r="X170" s="370"/>
      <c r="Y170" s="370"/>
      <c r="Z170" s="370"/>
      <c r="AA170" s="370"/>
      <c r="AB170" s="370"/>
      <c r="AC170" s="370"/>
      <c r="AD170" s="370"/>
      <c r="AE170" s="370"/>
      <c r="AF170" s="370"/>
      <c r="AG170" s="370"/>
      <c r="AH170" s="370"/>
      <c r="AI170" s="370"/>
      <c r="AJ170" s="370"/>
      <c r="AK170" s="370"/>
      <c r="AL170" s="370"/>
      <c r="AM170" s="370"/>
      <c r="AN170" s="370"/>
      <c r="AO170" s="370"/>
      <c r="AP170" s="370"/>
      <c r="AQ170" s="370"/>
      <c r="AR170" s="370"/>
      <c r="AS170" s="370"/>
      <c r="AT170" s="370"/>
      <c r="AU170" s="370"/>
      <c r="AV170" s="370"/>
      <c r="AW170" s="370"/>
      <c r="AX170" s="370"/>
      <c r="AY170" s="370"/>
      <c r="AZ170" s="370"/>
      <c r="BA170" s="370"/>
      <c r="BB170" s="370"/>
    </row>
    <row r="171" customFormat="false" ht="12.75" hidden="false" customHeight="false" outlineLevel="0" collapsed="false">
      <c r="A171" s="367" t="n">
        <f aca="false">EOMONTH(A170,0)+1</f>
        <v>42036</v>
      </c>
      <c r="B171" s="370" t="n">
        <v>0.0559267441874764</v>
      </c>
      <c r="C171" s="370" t="n">
        <v>5.0415</v>
      </c>
      <c r="D171" s="370" t="n">
        <v>1.6</v>
      </c>
      <c r="E171" s="370" t="n">
        <v>-0.28</v>
      </c>
      <c r="F171" s="370" t="n">
        <v>-0.0275</v>
      </c>
      <c r="G171" s="370" t="n">
        <v>0</v>
      </c>
      <c r="H171" s="370" t="n">
        <v>1.6</v>
      </c>
      <c r="I171" s="370" t="n">
        <v>0.45</v>
      </c>
      <c r="J171" s="370" t="n">
        <v>0.255</v>
      </c>
      <c r="K171" s="370" t="n">
        <v>0.02</v>
      </c>
      <c r="L171" s="370" t="n">
        <v>1.215</v>
      </c>
      <c r="M171" s="370" t="n">
        <v>0.32</v>
      </c>
      <c r="N171" s="370" t="n">
        <v>0.075</v>
      </c>
      <c r="O171" s="370" t="n">
        <v>0</v>
      </c>
      <c r="P171" s="370" t="n">
        <v>0.17</v>
      </c>
      <c r="Q171" s="370" t="n">
        <v>0.0025</v>
      </c>
      <c r="R171" s="370" t="n">
        <v>0.0025</v>
      </c>
      <c r="S171" s="370"/>
      <c r="T171" s="370"/>
      <c r="U171" s="370"/>
      <c r="V171" s="370"/>
      <c r="W171" s="370"/>
      <c r="X171" s="370"/>
      <c r="Y171" s="370"/>
      <c r="Z171" s="370"/>
      <c r="AA171" s="370"/>
      <c r="AB171" s="370"/>
      <c r="AC171" s="370"/>
      <c r="AD171" s="370"/>
      <c r="AE171" s="370"/>
      <c r="AF171" s="370"/>
      <c r="AG171" s="370"/>
      <c r="AH171" s="370"/>
      <c r="AI171" s="370"/>
      <c r="AJ171" s="370"/>
      <c r="AK171" s="370"/>
      <c r="AL171" s="370"/>
      <c r="AM171" s="370"/>
      <c r="AN171" s="370"/>
      <c r="AO171" s="370"/>
      <c r="AP171" s="370"/>
      <c r="AQ171" s="370"/>
      <c r="AR171" s="370"/>
      <c r="AS171" s="370"/>
      <c r="AT171" s="370"/>
      <c r="AU171" s="370"/>
      <c r="AV171" s="370"/>
      <c r="AW171" s="370"/>
      <c r="AX171" s="370"/>
      <c r="AY171" s="370"/>
      <c r="AZ171" s="370"/>
      <c r="BA171" s="370"/>
      <c r="BB171" s="370"/>
    </row>
    <row r="172" customFormat="false" ht="12.75" hidden="false" customHeight="false" outlineLevel="0" collapsed="false">
      <c r="A172" s="367" t="n">
        <f aca="false">EOMONTH(A171,0)+1</f>
        <v>42064</v>
      </c>
      <c r="B172" s="370" t="n">
        <v>0.055978735421546</v>
      </c>
      <c r="C172" s="370" t="n">
        <v>4.9025</v>
      </c>
      <c r="D172" s="370" t="n">
        <v>0.72</v>
      </c>
      <c r="E172" s="370" t="n">
        <v>-0.17</v>
      </c>
      <c r="F172" s="370" t="n">
        <v>-0.0275</v>
      </c>
      <c r="G172" s="370" t="n">
        <v>-0.06</v>
      </c>
      <c r="H172" s="370" t="n">
        <v>0.72</v>
      </c>
      <c r="I172" s="370" t="n">
        <v>0.1</v>
      </c>
      <c r="J172" s="370" t="n">
        <v>0.215</v>
      </c>
      <c r="K172" s="370" t="n">
        <v>0.02</v>
      </c>
      <c r="L172" s="370" t="n">
        <v>0.655</v>
      </c>
      <c r="M172" s="370" t="n">
        <v>0.15</v>
      </c>
      <c r="N172" s="370" t="n">
        <v>0.115</v>
      </c>
      <c r="O172" s="370" t="n">
        <v>0</v>
      </c>
      <c r="P172" s="370" t="n">
        <v>0.17</v>
      </c>
      <c r="Q172" s="370" t="n">
        <v>0.0025</v>
      </c>
      <c r="R172" s="370" t="n">
        <v>0.0025</v>
      </c>
      <c r="S172" s="370"/>
      <c r="T172" s="370"/>
      <c r="U172" s="370"/>
      <c r="V172" s="370"/>
      <c r="W172" s="370"/>
      <c r="X172" s="370"/>
      <c r="Y172" s="370"/>
      <c r="Z172" s="370"/>
      <c r="AA172" s="370"/>
      <c r="AB172" s="370"/>
      <c r="AC172" s="370"/>
      <c r="AD172" s="370"/>
      <c r="AE172" s="370"/>
      <c r="AF172" s="370"/>
      <c r="AG172" s="370"/>
      <c r="AH172" s="370"/>
      <c r="AI172" s="370"/>
      <c r="AJ172" s="370"/>
      <c r="AK172" s="370"/>
      <c r="AL172" s="370"/>
      <c r="AM172" s="370"/>
      <c r="AN172" s="370"/>
      <c r="AO172" s="370"/>
      <c r="AP172" s="370"/>
      <c r="AQ172" s="370"/>
      <c r="AR172" s="370"/>
      <c r="AS172" s="370"/>
      <c r="AT172" s="370"/>
      <c r="AU172" s="370"/>
      <c r="AV172" s="370"/>
      <c r="AW172" s="370"/>
      <c r="AX172" s="370"/>
      <c r="AY172" s="370"/>
      <c r="AZ172" s="370"/>
      <c r="BA172" s="370"/>
      <c r="BB172" s="370"/>
    </row>
    <row r="173" customFormat="false" ht="12.75" hidden="false" customHeight="false" outlineLevel="0" collapsed="false">
      <c r="A173" s="367" t="n">
        <f aca="false">EOMONTH(A172,0)+1</f>
        <v>42095</v>
      </c>
      <c r="B173" s="370" t="n">
        <v>0.0560362971460293</v>
      </c>
      <c r="C173" s="370" t="n">
        <v>4.7485</v>
      </c>
      <c r="D173" s="370" t="n">
        <v>0.38</v>
      </c>
      <c r="E173" s="370" t="n">
        <v>-0.085</v>
      </c>
      <c r="F173" s="370" t="n">
        <v>-0.025</v>
      </c>
      <c r="G173" s="370" t="n">
        <v>-0.04</v>
      </c>
      <c r="H173" s="370" t="n">
        <v>0.38</v>
      </c>
      <c r="I173" s="370" t="n">
        <v>0.02</v>
      </c>
      <c r="J173" s="370" t="n">
        <v>0.17</v>
      </c>
      <c r="K173" s="370" t="n">
        <v>0.0175</v>
      </c>
      <c r="L173" s="370" t="n">
        <v>0.435</v>
      </c>
      <c r="M173" s="370" t="n">
        <v>0.05</v>
      </c>
      <c r="N173" s="370" t="n">
        <v>0.55</v>
      </c>
      <c r="O173" s="370" t="n">
        <v>0</v>
      </c>
      <c r="P173" s="370" t="n">
        <v>0.17</v>
      </c>
      <c r="Q173" s="370" t="n">
        <v>0.0025</v>
      </c>
      <c r="R173" s="370" t="n">
        <v>0.0025</v>
      </c>
      <c r="S173" s="370"/>
      <c r="T173" s="370"/>
      <c r="U173" s="370"/>
      <c r="V173" s="370"/>
      <c r="W173" s="370"/>
      <c r="X173" s="370"/>
      <c r="Y173" s="370"/>
      <c r="Z173" s="370"/>
      <c r="AA173" s="370"/>
      <c r="AB173" s="370"/>
      <c r="AC173" s="370"/>
      <c r="AD173" s="370"/>
      <c r="AE173" s="370"/>
      <c r="AF173" s="370"/>
      <c r="AG173" s="370"/>
      <c r="AH173" s="370"/>
      <c r="AI173" s="370"/>
      <c r="AJ173" s="370"/>
      <c r="AK173" s="370"/>
      <c r="AL173" s="370"/>
      <c r="AM173" s="370"/>
      <c r="AN173" s="370"/>
      <c r="AO173" s="370"/>
      <c r="AP173" s="370"/>
      <c r="AQ173" s="370"/>
      <c r="AR173" s="370"/>
      <c r="AS173" s="370"/>
      <c r="AT173" s="370"/>
      <c r="AU173" s="370"/>
      <c r="AV173" s="370"/>
      <c r="AW173" s="370"/>
      <c r="AX173" s="370"/>
      <c r="AY173" s="370"/>
      <c r="AZ173" s="370"/>
      <c r="BA173" s="370"/>
      <c r="BB173" s="370"/>
    </row>
    <row r="174" customFormat="false" ht="12.75" hidden="false" customHeight="false" outlineLevel="0" collapsed="false">
      <c r="A174" s="367" t="n">
        <f aca="false">EOMONTH(A173,0)+1</f>
        <v>42125</v>
      </c>
      <c r="B174" s="370" t="n">
        <v>0.056092002041741</v>
      </c>
      <c r="C174" s="370" t="n">
        <v>4.7535</v>
      </c>
      <c r="D174" s="370" t="n">
        <v>0.33</v>
      </c>
      <c r="E174" s="370" t="n">
        <v>-0.065</v>
      </c>
      <c r="F174" s="370" t="n">
        <v>-0.025</v>
      </c>
      <c r="G174" s="370" t="n">
        <v>-0.04</v>
      </c>
      <c r="H174" s="370" t="n">
        <v>0.33</v>
      </c>
      <c r="I174" s="370" t="n">
        <v>0.02</v>
      </c>
      <c r="J174" s="370" t="n">
        <v>0.165</v>
      </c>
      <c r="K174" s="370" t="n">
        <v>0.01</v>
      </c>
      <c r="L174" s="370" t="n">
        <v>0.385</v>
      </c>
      <c r="M174" s="370" t="n">
        <v>0.05</v>
      </c>
      <c r="N174" s="370" t="n">
        <v>0.7</v>
      </c>
      <c r="O174" s="370" t="n">
        <v>0</v>
      </c>
      <c r="P174" s="370" t="n">
        <v>0.17</v>
      </c>
      <c r="Q174" s="370" t="n">
        <v>0.0025</v>
      </c>
      <c r="R174" s="370" t="n">
        <v>0.0025</v>
      </c>
      <c r="S174" s="370"/>
      <c r="T174" s="370"/>
      <c r="U174" s="370"/>
      <c r="V174" s="370"/>
      <c r="W174" s="370"/>
      <c r="X174" s="370"/>
      <c r="Y174" s="370"/>
      <c r="Z174" s="370"/>
      <c r="AA174" s="370"/>
      <c r="AB174" s="370"/>
      <c r="AC174" s="370"/>
      <c r="AD174" s="370"/>
      <c r="AE174" s="370"/>
      <c r="AF174" s="370"/>
      <c r="AG174" s="370"/>
      <c r="AH174" s="370"/>
      <c r="AI174" s="370"/>
      <c r="AJ174" s="370"/>
      <c r="AK174" s="370"/>
      <c r="AL174" s="370"/>
      <c r="AM174" s="370"/>
      <c r="AN174" s="370"/>
      <c r="AO174" s="370"/>
      <c r="AP174" s="370"/>
      <c r="AQ174" s="370"/>
      <c r="AR174" s="370"/>
      <c r="AS174" s="370"/>
      <c r="AT174" s="370"/>
      <c r="AU174" s="370"/>
      <c r="AV174" s="370"/>
      <c r="AW174" s="370"/>
      <c r="AX174" s="370"/>
      <c r="AY174" s="370"/>
      <c r="AZ174" s="370"/>
      <c r="BA174" s="370"/>
      <c r="BB174" s="370"/>
    </row>
    <row r="175" customFormat="false" ht="12.75" hidden="false" customHeight="false" outlineLevel="0" collapsed="false">
      <c r="A175" s="367" t="n">
        <f aca="false">EOMONTH(A174,0)+1</f>
        <v>42156</v>
      </c>
      <c r="B175" s="370" t="n">
        <v>0.0561495637683946</v>
      </c>
      <c r="C175" s="370" t="n">
        <v>4.7915</v>
      </c>
      <c r="D175" s="370" t="n">
        <v>0.37</v>
      </c>
      <c r="E175" s="370" t="n">
        <v>-0.055</v>
      </c>
      <c r="F175" s="370" t="n">
        <v>-0.025</v>
      </c>
      <c r="G175" s="370" t="n">
        <v>-0.04</v>
      </c>
      <c r="H175" s="370" t="n">
        <v>0.37</v>
      </c>
      <c r="I175" s="370" t="n">
        <v>0.035</v>
      </c>
      <c r="J175" s="370" t="n">
        <v>0.17</v>
      </c>
      <c r="K175" s="370" t="n">
        <v>0.0125</v>
      </c>
      <c r="L175" s="370" t="n">
        <v>0.385</v>
      </c>
      <c r="M175" s="370" t="n">
        <v>0.06</v>
      </c>
      <c r="N175" s="370" t="n">
        <v>0.8</v>
      </c>
      <c r="O175" s="370" t="n">
        <v>0</v>
      </c>
      <c r="P175" s="370" t="n">
        <v>0.17</v>
      </c>
      <c r="Q175" s="370" t="n">
        <v>0.0025</v>
      </c>
      <c r="R175" s="370" t="n">
        <v>0.0025</v>
      </c>
      <c r="S175" s="370"/>
      <c r="T175" s="370"/>
      <c r="U175" s="370"/>
      <c r="V175" s="370"/>
      <c r="W175" s="370"/>
      <c r="X175" s="370"/>
      <c r="Y175" s="370"/>
      <c r="Z175" s="370"/>
      <c r="AA175" s="370"/>
      <c r="AB175" s="370"/>
      <c r="AC175" s="370"/>
      <c r="AD175" s="370"/>
      <c r="AE175" s="370"/>
      <c r="AF175" s="370"/>
      <c r="AG175" s="370"/>
      <c r="AH175" s="370"/>
      <c r="AI175" s="370"/>
      <c r="AJ175" s="370"/>
      <c r="AK175" s="370"/>
      <c r="AL175" s="370"/>
      <c r="AM175" s="370"/>
      <c r="AN175" s="370"/>
      <c r="AO175" s="370"/>
      <c r="AP175" s="370"/>
      <c r="AQ175" s="370"/>
      <c r="AR175" s="370"/>
      <c r="AS175" s="370"/>
      <c r="AT175" s="370"/>
      <c r="AU175" s="370"/>
      <c r="AV175" s="370"/>
      <c r="AW175" s="370"/>
      <c r="AX175" s="370"/>
      <c r="AY175" s="370"/>
      <c r="AZ175" s="370"/>
      <c r="BA175" s="370"/>
      <c r="BB175" s="370"/>
    </row>
    <row r="176" customFormat="false" ht="12.75" hidden="false" customHeight="false" outlineLevel="0" collapsed="false">
      <c r="A176" s="367" t="n">
        <f aca="false">EOMONTH(A175,0)+1</f>
        <v>42186</v>
      </c>
      <c r="B176" s="370" t="n">
        <v>0.0562052686662069</v>
      </c>
      <c r="C176" s="370" t="n">
        <v>4.8365</v>
      </c>
      <c r="D176" s="370" t="n">
        <v>0.41</v>
      </c>
      <c r="E176" s="370" t="n">
        <v>-0.02</v>
      </c>
      <c r="F176" s="370" t="n">
        <v>-0.025</v>
      </c>
      <c r="G176" s="370" t="n">
        <v>-0.04</v>
      </c>
      <c r="H176" s="370" t="n">
        <v>0.41</v>
      </c>
      <c r="I176" s="370" t="n">
        <v>0.035</v>
      </c>
      <c r="J176" s="370" t="n">
        <v>0.175</v>
      </c>
      <c r="K176" s="370" t="n">
        <v>0.0125</v>
      </c>
      <c r="L176" s="370" t="n">
        <v>0.3975</v>
      </c>
      <c r="M176" s="370" t="n">
        <v>0.07</v>
      </c>
      <c r="N176" s="370" t="n">
        <v>1</v>
      </c>
      <c r="O176" s="370" t="n">
        <v>0</v>
      </c>
      <c r="P176" s="370" t="n">
        <v>0.17</v>
      </c>
      <c r="Q176" s="370" t="n">
        <v>0.0025</v>
      </c>
      <c r="R176" s="370" t="n">
        <v>0.0025</v>
      </c>
      <c r="S176" s="370"/>
      <c r="T176" s="370"/>
      <c r="U176" s="370"/>
      <c r="V176" s="370"/>
      <c r="W176" s="370"/>
      <c r="X176" s="370"/>
      <c r="Y176" s="370"/>
      <c r="Z176" s="370"/>
      <c r="AA176" s="370"/>
      <c r="AB176" s="370"/>
      <c r="AC176" s="370"/>
      <c r="AD176" s="370"/>
      <c r="AE176" s="370"/>
      <c r="AF176" s="370"/>
      <c r="AG176" s="370"/>
      <c r="AH176" s="370"/>
      <c r="AI176" s="370"/>
      <c r="AJ176" s="370"/>
      <c r="AK176" s="370"/>
      <c r="AL176" s="370"/>
      <c r="AM176" s="370"/>
      <c r="AN176" s="370"/>
      <c r="AO176" s="370"/>
      <c r="AP176" s="370"/>
      <c r="AQ176" s="370"/>
      <c r="AR176" s="370"/>
      <c r="AS176" s="370"/>
      <c r="AT176" s="370"/>
      <c r="AU176" s="370"/>
      <c r="AV176" s="370"/>
      <c r="AW176" s="370"/>
      <c r="AX176" s="370"/>
      <c r="AY176" s="370"/>
      <c r="AZ176" s="370"/>
      <c r="BA176" s="370"/>
      <c r="BB176" s="370"/>
    </row>
    <row r="177" customFormat="false" ht="12.75" hidden="false" customHeight="false" outlineLevel="0" collapsed="false">
      <c r="A177" s="367" t="n">
        <f aca="false">EOMONTH(A176,0)+1</f>
        <v>42217</v>
      </c>
      <c r="B177" s="370" t="n">
        <v>0.0562628303950312</v>
      </c>
      <c r="C177" s="370" t="n">
        <v>4.8745</v>
      </c>
      <c r="D177" s="370" t="n">
        <v>0.41</v>
      </c>
      <c r="E177" s="370" t="n">
        <v>-0.02</v>
      </c>
      <c r="F177" s="370" t="n">
        <v>-0.025</v>
      </c>
      <c r="G177" s="370" t="n">
        <v>-0.04</v>
      </c>
      <c r="H177" s="370" t="n">
        <v>0.41</v>
      </c>
      <c r="I177" s="370" t="n">
        <v>0.01</v>
      </c>
      <c r="J177" s="370" t="n">
        <v>0.175</v>
      </c>
      <c r="K177" s="370" t="n">
        <v>0.0125</v>
      </c>
      <c r="L177" s="370" t="n">
        <v>0.4</v>
      </c>
      <c r="M177" s="370" t="n">
        <v>0.07</v>
      </c>
      <c r="N177" s="370" t="n">
        <v>1</v>
      </c>
      <c r="O177" s="370" t="n">
        <v>0</v>
      </c>
      <c r="P177" s="370" t="n">
        <v>0.17</v>
      </c>
      <c r="Q177" s="370" t="n">
        <v>0.0025</v>
      </c>
      <c r="R177" s="370" t="n">
        <v>0.0025</v>
      </c>
      <c r="S177" s="370"/>
      <c r="T177" s="370"/>
      <c r="U177" s="370"/>
      <c r="V177" s="370"/>
      <c r="W177" s="370"/>
      <c r="X177" s="370"/>
      <c r="Y177" s="370"/>
      <c r="Z177" s="370"/>
      <c r="AA177" s="370"/>
      <c r="AB177" s="370"/>
      <c r="AC177" s="370"/>
      <c r="AD177" s="370"/>
      <c r="AE177" s="370"/>
      <c r="AF177" s="370"/>
      <c r="AG177" s="370"/>
      <c r="AH177" s="370"/>
      <c r="AI177" s="370"/>
      <c r="AJ177" s="370"/>
      <c r="AK177" s="370"/>
      <c r="AL177" s="370"/>
      <c r="AM177" s="370"/>
      <c r="AN177" s="370"/>
      <c r="AO177" s="370"/>
      <c r="AP177" s="370"/>
      <c r="AQ177" s="370"/>
      <c r="AR177" s="370"/>
      <c r="AS177" s="370"/>
      <c r="AT177" s="370"/>
      <c r="AU177" s="370"/>
      <c r="AV177" s="370"/>
      <c r="AW177" s="370"/>
      <c r="AX177" s="370"/>
      <c r="AY177" s="370"/>
      <c r="AZ177" s="370"/>
      <c r="BA177" s="370"/>
      <c r="BB177" s="370"/>
    </row>
    <row r="178" customFormat="false" ht="12.75" hidden="false" customHeight="false" outlineLevel="0" collapsed="false">
      <c r="A178" s="367" t="n">
        <f aca="false">EOMONTH(A177,0)+1</f>
        <v>42248</v>
      </c>
      <c r="B178" s="370" t="n">
        <v>0.0563203921249582</v>
      </c>
      <c r="C178" s="370" t="n">
        <v>4.8685</v>
      </c>
      <c r="D178" s="370" t="n">
        <v>0.36</v>
      </c>
      <c r="E178" s="370" t="n">
        <v>-0.04</v>
      </c>
      <c r="F178" s="370" t="n">
        <v>0</v>
      </c>
      <c r="G178" s="370" t="n">
        <v>0</v>
      </c>
      <c r="H178" s="370" t="n">
        <v>0.36</v>
      </c>
      <c r="I178" s="370" t="n">
        <v>0.01</v>
      </c>
      <c r="J178" s="370" t="n">
        <v>0.165</v>
      </c>
      <c r="K178" s="370" t="n">
        <v>0.0125</v>
      </c>
      <c r="L178" s="370" t="n">
        <v>0.3975</v>
      </c>
      <c r="M178" s="370" t="n">
        <v>0.05</v>
      </c>
      <c r="N178" s="370" t="n">
        <v>0.6</v>
      </c>
      <c r="O178" s="370" t="n">
        <v>0</v>
      </c>
      <c r="P178" s="370" t="n">
        <v>0.17</v>
      </c>
      <c r="Q178" s="370" t="n">
        <v>0.0025</v>
      </c>
      <c r="R178" s="370" t="n">
        <v>0.0025</v>
      </c>
      <c r="S178" s="370"/>
      <c r="T178" s="370"/>
      <c r="U178" s="370"/>
      <c r="V178" s="370"/>
      <c r="W178" s="370"/>
      <c r="X178" s="370"/>
      <c r="Y178" s="370"/>
      <c r="Z178" s="370"/>
      <c r="AA178" s="370"/>
      <c r="AB178" s="370"/>
      <c r="AC178" s="370"/>
      <c r="AD178" s="370"/>
      <c r="AE178" s="370"/>
      <c r="AF178" s="370"/>
      <c r="AG178" s="370"/>
      <c r="AH178" s="370"/>
      <c r="AI178" s="370"/>
      <c r="AJ178" s="370"/>
      <c r="AK178" s="370"/>
      <c r="AL178" s="370"/>
      <c r="AM178" s="370"/>
      <c r="AN178" s="370"/>
      <c r="AO178" s="370"/>
      <c r="AP178" s="370"/>
      <c r="AQ178" s="370"/>
      <c r="AR178" s="370"/>
      <c r="AS178" s="370"/>
      <c r="AT178" s="370"/>
      <c r="AU178" s="370"/>
      <c r="AV178" s="370"/>
      <c r="AW178" s="370"/>
      <c r="AX178" s="370"/>
      <c r="AY178" s="370"/>
      <c r="AZ178" s="370"/>
      <c r="BA178" s="370"/>
      <c r="BB178" s="370"/>
    </row>
    <row r="179" customFormat="false" ht="12.75" hidden="false" customHeight="false" outlineLevel="0" collapsed="false">
      <c r="A179" s="367" t="n">
        <f aca="false">EOMONTH(A178,0)+1</f>
        <v>42278</v>
      </c>
      <c r="B179" s="370" t="n">
        <v>0.0563760970259382</v>
      </c>
      <c r="C179" s="370" t="n">
        <v>4.8685</v>
      </c>
      <c r="D179" s="370" t="n">
        <v>0.4</v>
      </c>
      <c r="E179" s="370" t="n">
        <v>-0.085</v>
      </c>
      <c r="F179" s="370" t="n">
        <v>0</v>
      </c>
      <c r="G179" s="370" t="n">
        <v>0</v>
      </c>
      <c r="H179" s="370" t="n">
        <v>0.4</v>
      </c>
      <c r="I179" s="370" t="n">
        <v>0.01</v>
      </c>
      <c r="J179" s="370" t="n">
        <v>0.1725</v>
      </c>
      <c r="K179" s="370" t="n">
        <v>0.0125</v>
      </c>
      <c r="L179" s="370" t="n">
        <v>0.4</v>
      </c>
      <c r="M179" s="370" t="n">
        <v>0.05</v>
      </c>
      <c r="N179" s="370" t="n">
        <v>0.3</v>
      </c>
      <c r="O179" s="370" t="n">
        <v>0</v>
      </c>
      <c r="P179" s="370" t="n">
        <v>0.17</v>
      </c>
      <c r="Q179" s="370" t="n">
        <v>0.0025</v>
      </c>
      <c r="R179" s="370" t="n">
        <v>0.0025</v>
      </c>
      <c r="S179" s="370"/>
      <c r="T179" s="370"/>
      <c r="U179" s="370"/>
      <c r="V179" s="370"/>
      <c r="W179" s="370"/>
      <c r="X179" s="370"/>
      <c r="Y179" s="370"/>
      <c r="Z179" s="370"/>
      <c r="AA179" s="370"/>
      <c r="AB179" s="370"/>
      <c r="AC179" s="370"/>
      <c r="AD179" s="370"/>
      <c r="AE179" s="370"/>
      <c r="AF179" s="370"/>
      <c r="AG179" s="370"/>
      <c r="AH179" s="370"/>
      <c r="AI179" s="370"/>
      <c r="AJ179" s="370"/>
      <c r="AK179" s="370"/>
      <c r="AL179" s="370"/>
      <c r="AM179" s="370"/>
      <c r="AN179" s="370"/>
      <c r="AO179" s="370"/>
      <c r="AP179" s="370"/>
      <c r="AQ179" s="370"/>
      <c r="AR179" s="370"/>
      <c r="AS179" s="370"/>
      <c r="AT179" s="370"/>
      <c r="AU179" s="370"/>
      <c r="AV179" s="370"/>
      <c r="AW179" s="370"/>
      <c r="AX179" s="370"/>
      <c r="AY179" s="370"/>
      <c r="AZ179" s="370"/>
      <c r="BA179" s="370"/>
      <c r="BB179" s="370"/>
    </row>
    <row r="180" customFormat="false" ht="12.75" hidden="false" customHeight="false" outlineLevel="0" collapsed="false">
      <c r="A180" s="367" t="n">
        <f aca="false">EOMONTH(A179,0)+1</f>
        <v>42309</v>
      </c>
      <c r="B180" s="370" t="n">
        <v>0.056433658758035</v>
      </c>
      <c r="C180" s="370" t="n">
        <v>5.0175</v>
      </c>
      <c r="D180" s="370" t="n">
        <v>0.73</v>
      </c>
      <c r="E180" s="370" t="n">
        <v>-0.17</v>
      </c>
      <c r="F180" s="370" t="n">
        <v>0</v>
      </c>
      <c r="G180" s="370" t="n">
        <v>0</v>
      </c>
      <c r="H180" s="370" t="n">
        <v>0.73</v>
      </c>
      <c r="I180" s="370" t="n">
        <v>0.055</v>
      </c>
      <c r="J180" s="370" t="n">
        <v>0.215</v>
      </c>
      <c r="K180" s="370" t="n">
        <v>0.02</v>
      </c>
      <c r="L180" s="370" t="n">
        <v>0.555</v>
      </c>
      <c r="M180" s="370" t="n">
        <v>0.14</v>
      </c>
      <c r="N180" s="370" t="n">
        <v>0.23</v>
      </c>
      <c r="O180" s="370" t="n">
        <v>0</v>
      </c>
      <c r="P180" s="370" t="n">
        <v>0.17</v>
      </c>
      <c r="Q180" s="370" t="n">
        <v>0.0025</v>
      </c>
      <c r="R180" s="370" t="n">
        <v>0.0025</v>
      </c>
      <c r="S180" s="370"/>
      <c r="T180" s="370"/>
      <c r="U180" s="370"/>
      <c r="V180" s="370"/>
      <c r="W180" s="370"/>
      <c r="X180" s="370"/>
      <c r="Y180" s="370"/>
      <c r="Z180" s="370"/>
      <c r="AA180" s="370"/>
      <c r="AB180" s="370"/>
      <c r="AC180" s="370"/>
      <c r="AD180" s="370"/>
      <c r="AE180" s="370"/>
      <c r="AF180" s="370"/>
      <c r="AG180" s="370"/>
      <c r="AH180" s="370"/>
      <c r="AI180" s="370"/>
      <c r="AJ180" s="370"/>
      <c r="AK180" s="370"/>
      <c r="AL180" s="370"/>
      <c r="AM180" s="370"/>
      <c r="AN180" s="370"/>
      <c r="AO180" s="370"/>
      <c r="AP180" s="370"/>
      <c r="AQ180" s="370"/>
      <c r="AR180" s="370"/>
      <c r="AS180" s="370"/>
      <c r="AT180" s="370"/>
      <c r="AU180" s="370"/>
      <c r="AV180" s="370"/>
      <c r="AW180" s="370"/>
      <c r="AX180" s="370"/>
      <c r="AY180" s="370"/>
      <c r="AZ180" s="370"/>
      <c r="BA180" s="370"/>
      <c r="BB180" s="370"/>
    </row>
    <row r="181" customFormat="false" ht="12.75" hidden="false" customHeight="false" outlineLevel="0" collapsed="false">
      <c r="A181" s="367" t="n">
        <f aca="false">EOMONTH(A180,0)+1</f>
        <v>42339</v>
      </c>
      <c r="B181" s="370" t="n">
        <v>0.056489363661115</v>
      </c>
      <c r="C181" s="370" t="n">
        <v>5.1695</v>
      </c>
      <c r="D181" s="370" t="n">
        <v>0.98</v>
      </c>
      <c r="E181" s="370" t="n">
        <v>-0.13</v>
      </c>
      <c r="F181" s="370" t="n">
        <v>0</v>
      </c>
      <c r="G181" s="370" t="n">
        <v>0</v>
      </c>
      <c r="H181" s="370" t="n">
        <v>0.98</v>
      </c>
      <c r="I181" s="370" t="n">
        <v>0.25</v>
      </c>
      <c r="J181" s="370" t="n">
        <v>0.235</v>
      </c>
      <c r="K181" s="370" t="n">
        <v>0.02</v>
      </c>
      <c r="L181" s="370" t="n">
        <v>0.91</v>
      </c>
      <c r="M181" s="370" t="n">
        <v>0.29</v>
      </c>
      <c r="N181" s="370" t="n">
        <v>0.26</v>
      </c>
      <c r="O181" s="370" t="n">
        <v>0</v>
      </c>
      <c r="P181" s="370" t="n">
        <v>0.17</v>
      </c>
      <c r="Q181" s="370" t="n">
        <v>0.0025</v>
      </c>
      <c r="R181" s="370" t="n">
        <v>0.0025</v>
      </c>
      <c r="S181" s="370"/>
      <c r="T181" s="370"/>
      <c r="U181" s="370"/>
      <c r="V181" s="370"/>
      <c r="W181" s="370"/>
      <c r="X181" s="370"/>
      <c r="Y181" s="370"/>
      <c r="Z181" s="370"/>
      <c r="AA181" s="370"/>
      <c r="AB181" s="370"/>
      <c r="AC181" s="370"/>
      <c r="AD181" s="370"/>
      <c r="AE181" s="370"/>
      <c r="AF181" s="370"/>
      <c r="AG181" s="370"/>
      <c r="AH181" s="370"/>
      <c r="AI181" s="370"/>
      <c r="AJ181" s="370"/>
      <c r="AK181" s="370"/>
      <c r="AL181" s="370"/>
      <c r="AM181" s="370"/>
      <c r="AN181" s="370"/>
      <c r="AO181" s="370"/>
      <c r="AP181" s="370"/>
      <c r="AQ181" s="370"/>
      <c r="AR181" s="370"/>
      <c r="AS181" s="370"/>
      <c r="AT181" s="370"/>
      <c r="AU181" s="370"/>
      <c r="AV181" s="370"/>
      <c r="AW181" s="370"/>
      <c r="AX181" s="370"/>
      <c r="AY181" s="370"/>
      <c r="AZ181" s="370"/>
      <c r="BA181" s="370"/>
      <c r="BB181" s="370"/>
    </row>
    <row r="182" customFormat="false" ht="12.75" hidden="false" customHeight="false" outlineLevel="0" collapsed="false">
      <c r="A182" s="367" t="n">
        <f aca="false">EOMONTH(A181,0)+1</f>
        <v>42370</v>
      </c>
      <c r="B182" s="370" t="n">
        <v>0.0565469253953825</v>
      </c>
      <c r="C182" s="370" t="n">
        <v>5.247</v>
      </c>
      <c r="D182" s="370" t="n">
        <v>1.6</v>
      </c>
      <c r="E182" s="370" t="n">
        <v>-0.25</v>
      </c>
      <c r="F182" s="370" t="n">
        <v>0</v>
      </c>
      <c r="G182" s="370" t="n">
        <v>0</v>
      </c>
      <c r="H182" s="370" t="n">
        <v>1.6</v>
      </c>
      <c r="I182" s="370" t="n">
        <v>0.45</v>
      </c>
      <c r="J182" s="370" t="n">
        <v>0.255</v>
      </c>
      <c r="K182" s="370" t="n">
        <v>0.02</v>
      </c>
      <c r="L182" s="370" t="n">
        <v>1.215</v>
      </c>
      <c r="M182" s="370" t="n">
        <v>0.32</v>
      </c>
      <c r="N182" s="370" t="n">
        <v>0.085</v>
      </c>
      <c r="O182" s="370" t="n">
        <v>0</v>
      </c>
      <c r="P182" s="370" t="n">
        <v>0.17</v>
      </c>
      <c r="Q182" s="370" t="n">
        <v>0.0025</v>
      </c>
      <c r="R182" s="370" t="n">
        <v>0.0025</v>
      </c>
      <c r="S182" s="370"/>
      <c r="T182" s="370"/>
      <c r="U182" s="370"/>
      <c r="V182" s="370"/>
      <c r="W182" s="370"/>
      <c r="X182" s="370"/>
      <c r="Y182" s="370"/>
      <c r="Z182" s="370"/>
      <c r="AA182" s="370"/>
      <c r="AB182" s="370"/>
      <c r="AC182" s="370"/>
      <c r="AD182" s="370"/>
      <c r="AE182" s="370"/>
      <c r="AF182" s="370"/>
      <c r="AG182" s="370"/>
      <c r="AH182" s="370"/>
      <c r="AI182" s="370"/>
      <c r="AJ182" s="370"/>
      <c r="AK182" s="370"/>
      <c r="AL182" s="370"/>
      <c r="AM182" s="370"/>
      <c r="AN182" s="370"/>
      <c r="AO182" s="370"/>
      <c r="AP182" s="370"/>
      <c r="AQ182" s="370"/>
      <c r="AR182" s="370"/>
      <c r="AS182" s="370"/>
      <c r="AT182" s="370"/>
      <c r="AU182" s="370"/>
      <c r="AV182" s="370"/>
      <c r="AW182" s="370"/>
      <c r="AX182" s="370"/>
      <c r="AY182" s="370"/>
      <c r="AZ182" s="370"/>
      <c r="BA182" s="370"/>
      <c r="BB182" s="370"/>
    </row>
    <row r="183" customFormat="false" ht="12.75" hidden="false" customHeight="false" outlineLevel="0" collapsed="false">
      <c r="A183" s="367" t="n">
        <f aca="false">EOMONTH(A182,0)+1</f>
        <v>42401</v>
      </c>
      <c r="B183" s="370" t="n">
        <v>0.0566044871307523</v>
      </c>
      <c r="C183" s="370" t="n">
        <v>5.159</v>
      </c>
      <c r="D183" s="370" t="n">
        <v>1.6</v>
      </c>
      <c r="E183" s="370" t="n">
        <v>-0.28</v>
      </c>
      <c r="F183" s="370" t="n">
        <v>0</v>
      </c>
      <c r="G183" s="370" t="n">
        <v>0</v>
      </c>
      <c r="H183" s="370" t="n">
        <v>1.6</v>
      </c>
      <c r="I183" s="370" t="n">
        <v>0.45</v>
      </c>
      <c r="J183" s="370" t="n">
        <v>0.255</v>
      </c>
      <c r="K183" s="370" t="n">
        <v>0.02</v>
      </c>
      <c r="L183" s="370" t="n">
        <v>1.215</v>
      </c>
      <c r="M183" s="370" t="n">
        <v>0.32</v>
      </c>
      <c r="N183" s="370" t="n">
        <v>0.075</v>
      </c>
      <c r="O183" s="370" t="n">
        <v>0</v>
      </c>
      <c r="P183" s="370" t="n">
        <v>0.17</v>
      </c>
      <c r="Q183" s="370" t="n">
        <v>0.0025</v>
      </c>
      <c r="R183" s="370" t="n">
        <v>0.0025</v>
      </c>
      <c r="S183" s="370"/>
      <c r="T183" s="370"/>
      <c r="U183" s="370"/>
      <c r="V183" s="370"/>
      <c r="W183" s="370"/>
      <c r="X183" s="370"/>
      <c r="Y183" s="370"/>
      <c r="Z183" s="370"/>
      <c r="AA183" s="370"/>
      <c r="AB183" s="370"/>
      <c r="AC183" s="370"/>
      <c r="AD183" s="370"/>
      <c r="AE183" s="370"/>
      <c r="AF183" s="370"/>
      <c r="AG183" s="370"/>
      <c r="AH183" s="370"/>
      <c r="AI183" s="370"/>
      <c r="AJ183" s="370"/>
      <c r="AK183" s="370"/>
      <c r="AL183" s="370"/>
      <c r="AM183" s="370"/>
      <c r="AN183" s="370"/>
      <c r="AO183" s="370"/>
      <c r="AP183" s="370"/>
      <c r="AQ183" s="370"/>
      <c r="AR183" s="370"/>
      <c r="AS183" s="370"/>
      <c r="AT183" s="370"/>
      <c r="AU183" s="370"/>
      <c r="AV183" s="370"/>
      <c r="AW183" s="370"/>
      <c r="AX183" s="370"/>
      <c r="AY183" s="370"/>
      <c r="AZ183" s="370"/>
      <c r="BA183" s="370"/>
      <c r="BB183" s="370"/>
    </row>
    <row r="184" customFormat="false" ht="12.75" hidden="false" customHeight="false" outlineLevel="0" collapsed="false">
      <c r="A184" s="367" t="n">
        <f aca="false">EOMONTH(A183,0)+1</f>
        <v>42430</v>
      </c>
      <c r="B184" s="370" t="n">
        <v>0.0566583352067744</v>
      </c>
      <c r="C184" s="370" t="n">
        <v>5.02</v>
      </c>
      <c r="D184" s="370" t="n">
        <v>0.72</v>
      </c>
      <c r="E184" s="370" t="n">
        <v>-0.17</v>
      </c>
      <c r="F184" s="370" t="n">
        <v>0</v>
      </c>
      <c r="G184" s="370" t="n">
        <v>0</v>
      </c>
      <c r="H184" s="370" t="n">
        <v>0.72</v>
      </c>
      <c r="I184" s="370" t="n">
        <v>0.1</v>
      </c>
      <c r="J184" s="370" t="n">
        <v>0.215</v>
      </c>
      <c r="K184" s="370" t="n">
        <v>0.02</v>
      </c>
      <c r="L184" s="370" t="n">
        <v>0.655</v>
      </c>
      <c r="M184" s="370" t="n">
        <v>0.15</v>
      </c>
      <c r="N184" s="370" t="n">
        <v>0.115</v>
      </c>
      <c r="O184" s="370" t="n">
        <v>0</v>
      </c>
      <c r="P184" s="370" t="n">
        <v>0.17</v>
      </c>
      <c r="Q184" s="370" t="n">
        <v>0.0025</v>
      </c>
      <c r="R184" s="370" t="n">
        <v>0</v>
      </c>
      <c r="S184" s="370"/>
      <c r="T184" s="370"/>
      <c r="U184" s="370"/>
      <c r="V184" s="370"/>
      <c r="W184" s="370"/>
      <c r="X184" s="370"/>
      <c r="Y184" s="370"/>
      <c r="Z184" s="370"/>
      <c r="AA184" s="370"/>
      <c r="AB184" s="370"/>
      <c r="AC184" s="370"/>
      <c r="AD184" s="370"/>
      <c r="AE184" s="370"/>
      <c r="AF184" s="370"/>
      <c r="AG184" s="370"/>
      <c r="AH184" s="370"/>
      <c r="AI184" s="370"/>
      <c r="AJ184" s="370"/>
      <c r="AK184" s="370"/>
      <c r="AL184" s="370"/>
      <c r="AM184" s="370"/>
      <c r="AN184" s="370"/>
      <c r="AO184" s="370"/>
      <c r="AP184" s="370"/>
      <c r="AQ184" s="370"/>
      <c r="AR184" s="370"/>
      <c r="AS184" s="370"/>
      <c r="AT184" s="370"/>
      <c r="AU184" s="370"/>
      <c r="AV184" s="370"/>
      <c r="AW184" s="370"/>
      <c r="AX184" s="370"/>
      <c r="AY184" s="370"/>
      <c r="AZ184" s="370"/>
      <c r="BA184" s="370"/>
      <c r="BB184" s="370"/>
    </row>
    <row r="185" customFormat="false" ht="12.75" hidden="false" customHeight="false" outlineLevel="0" collapsed="false">
      <c r="A185" s="367" t="n">
        <f aca="false">EOMONTH(A184,0)+1</f>
        <v>42461</v>
      </c>
      <c r="B185" s="370" t="n">
        <v>0.0567158969442789</v>
      </c>
      <c r="C185" s="370" t="n">
        <v>4.866</v>
      </c>
      <c r="D185" s="370" t="n">
        <v>0.38</v>
      </c>
      <c r="E185" s="370" t="n">
        <v>-0.085</v>
      </c>
      <c r="F185" s="370" t="n">
        <v>0</v>
      </c>
      <c r="G185" s="370" t="n">
        <v>0</v>
      </c>
      <c r="H185" s="370" t="n">
        <v>0.38</v>
      </c>
      <c r="I185" s="370" t="n">
        <v>0.02</v>
      </c>
      <c r="J185" s="370" t="n">
        <v>0.17</v>
      </c>
      <c r="K185" s="370" t="n">
        <v>0.0175</v>
      </c>
      <c r="L185" s="370" t="n">
        <v>0.435</v>
      </c>
      <c r="M185" s="370" t="n">
        <v>0.05</v>
      </c>
      <c r="N185" s="370" t="n">
        <v>0.55</v>
      </c>
      <c r="O185" s="370" t="n">
        <v>0</v>
      </c>
      <c r="P185" s="370" t="n">
        <v>0.17</v>
      </c>
      <c r="Q185" s="370" t="n">
        <v>0.0025</v>
      </c>
      <c r="R185" s="370" t="n">
        <v>0</v>
      </c>
      <c r="S185" s="370"/>
      <c r="T185" s="370"/>
      <c r="U185" s="370"/>
      <c r="V185" s="370"/>
      <c r="W185" s="370"/>
      <c r="X185" s="370"/>
      <c r="Y185" s="370"/>
      <c r="Z185" s="370"/>
      <c r="AA185" s="370"/>
      <c r="AB185" s="370"/>
      <c r="AC185" s="370"/>
      <c r="AD185" s="370"/>
      <c r="AE185" s="370"/>
      <c r="AF185" s="370"/>
      <c r="AG185" s="370"/>
      <c r="AH185" s="370"/>
      <c r="AI185" s="370"/>
      <c r="AJ185" s="370"/>
      <c r="AK185" s="370"/>
      <c r="AL185" s="370"/>
      <c r="AM185" s="370"/>
      <c r="AN185" s="370"/>
      <c r="AO185" s="370"/>
      <c r="AP185" s="370"/>
      <c r="AQ185" s="370"/>
      <c r="AR185" s="370"/>
      <c r="AS185" s="370"/>
      <c r="AT185" s="370"/>
      <c r="AU185" s="370"/>
      <c r="AV185" s="370"/>
      <c r="AW185" s="370"/>
      <c r="AX185" s="370"/>
      <c r="AY185" s="370"/>
      <c r="AZ185" s="370"/>
      <c r="BA185" s="370"/>
      <c r="BB185" s="370"/>
    </row>
    <row r="186" customFormat="false" ht="12.75" hidden="false" customHeight="false" outlineLevel="0" collapsed="false">
      <c r="A186" s="367" t="n">
        <f aca="false">EOMONTH(A185,0)+1</f>
        <v>42491</v>
      </c>
      <c r="B186" s="370" t="n">
        <v>0.0567716018525908</v>
      </c>
      <c r="C186" s="370" t="n">
        <v>4.871</v>
      </c>
      <c r="D186" s="370" t="n">
        <v>0.33</v>
      </c>
      <c r="E186" s="370" t="n">
        <v>-0.065</v>
      </c>
      <c r="F186" s="370" t="n">
        <v>0</v>
      </c>
      <c r="G186" s="370" t="n">
        <v>0</v>
      </c>
      <c r="H186" s="370" t="n">
        <v>0.33</v>
      </c>
      <c r="I186" s="370" t="n">
        <v>0.02</v>
      </c>
      <c r="J186" s="370" t="n">
        <v>0.165</v>
      </c>
      <c r="K186" s="370" t="n">
        <v>0.01</v>
      </c>
      <c r="L186" s="370" t="n">
        <v>0.385</v>
      </c>
      <c r="M186" s="370" t="n">
        <v>0.05</v>
      </c>
      <c r="N186" s="370" t="n">
        <v>0.7</v>
      </c>
      <c r="O186" s="370" t="n">
        <v>0</v>
      </c>
      <c r="P186" s="370" t="n">
        <v>0.17</v>
      </c>
      <c r="Q186" s="370" t="n">
        <v>0.0025</v>
      </c>
      <c r="R186" s="370" t="n">
        <v>0</v>
      </c>
      <c r="S186" s="370"/>
      <c r="T186" s="370"/>
      <c r="U186" s="370"/>
      <c r="V186" s="370"/>
      <c r="W186" s="370"/>
      <c r="X186" s="370"/>
      <c r="Y186" s="370"/>
      <c r="Z186" s="370"/>
      <c r="AA186" s="370"/>
      <c r="AB186" s="370"/>
      <c r="AC186" s="370"/>
      <c r="AD186" s="370"/>
      <c r="AE186" s="370"/>
      <c r="AF186" s="370"/>
      <c r="AG186" s="370"/>
      <c r="AH186" s="370"/>
      <c r="AI186" s="370"/>
      <c r="AJ186" s="370"/>
      <c r="AK186" s="370"/>
      <c r="AL186" s="370"/>
      <c r="AM186" s="370"/>
      <c r="AN186" s="370"/>
      <c r="AO186" s="370"/>
      <c r="AP186" s="370"/>
      <c r="AQ186" s="370"/>
      <c r="AR186" s="370"/>
      <c r="AS186" s="370"/>
      <c r="AT186" s="370"/>
      <c r="AU186" s="370"/>
      <c r="AV186" s="370"/>
      <c r="AW186" s="370"/>
      <c r="AX186" s="370"/>
      <c r="AY186" s="370"/>
      <c r="AZ186" s="370"/>
      <c r="BA186" s="370"/>
      <c r="BB186" s="370"/>
    </row>
    <row r="187" customFormat="false" ht="12.75" hidden="false" customHeight="false" outlineLevel="0" collapsed="false">
      <c r="A187" s="367" t="n">
        <f aca="false">EOMONTH(A186,0)+1</f>
        <v>42522</v>
      </c>
      <c r="B187" s="370" t="n">
        <v>0.0568291635922651</v>
      </c>
      <c r="C187" s="370" t="n">
        <v>4.909</v>
      </c>
      <c r="D187" s="370" t="n">
        <v>0.37</v>
      </c>
      <c r="E187" s="370" t="n">
        <v>-0.055</v>
      </c>
      <c r="F187" s="370" t="n">
        <v>0</v>
      </c>
      <c r="G187" s="370" t="n">
        <v>0</v>
      </c>
      <c r="H187" s="370" t="n">
        <v>0.37</v>
      </c>
      <c r="I187" s="370" t="n">
        <v>0.035</v>
      </c>
      <c r="J187" s="370" t="n">
        <v>0.17</v>
      </c>
      <c r="K187" s="370" t="n">
        <v>0.0125</v>
      </c>
      <c r="L187" s="370" t="n">
        <v>0.385</v>
      </c>
      <c r="M187" s="370" t="n">
        <v>0.06</v>
      </c>
      <c r="N187" s="370" t="n">
        <v>0.8</v>
      </c>
      <c r="O187" s="370" t="n">
        <v>0</v>
      </c>
      <c r="P187" s="370" t="n">
        <v>0.17</v>
      </c>
      <c r="Q187" s="370" t="n">
        <v>0.0025</v>
      </c>
      <c r="R187" s="370" t="n">
        <v>0</v>
      </c>
      <c r="S187" s="370"/>
      <c r="T187" s="370"/>
      <c r="U187" s="370"/>
      <c r="V187" s="370"/>
      <c r="W187" s="370"/>
      <c r="X187" s="370"/>
      <c r="Y187" s="370"/>
      <c r="Z187" s="370"/>
      <c r="AA187" s="370"/>
      <c r="AB187" s="370"/>
      <c r="AC187" s="370"/>
      <c r="AD187" s="370"/>
      <c r="AE187" s="370"/>
      <c r="AF187" s="370"/>
      <c r="AG187" s="370"/>
      <c r="AH187" s="370"/>
      <c r="AI187" s="370"/>
      <c r="AJ187" s="370"/>
      <c r="AK187" s="370"/>
      <c r="AL187" s="370"/>
      <c r="AM187" s="370"/>
      <c r="AN187" s="370"/>
      <c r="AO187" s="370"/>
      <c r="AP187" s="370"/>
      <c r="AQ187" s="370"/>
      <c r="AR187" s="370"/>
      <c r="AS187" s="370"/>
      <c r="AT187" s="370"/>
      <c r="AU187" s="370"/>
      <c r="AV187" s="370"/>
      <c r="AW187" s="370"/>
      <c r="AX187" s="370"/>
      <c r="AY187" s="370"/>
      <c r="AZ187" s="370"/>
      <c r="BA187" s="370"/>
      <c r="BB187" s="370"/>
    </row>
    <row r="188" customFormat="false" ht="12.75" hidden="false" customHeight="false" outlineLevel="0" collapsed="false">
      <c r="A188" s="367" t="n">
        <f aca="false">EOMONTH(A187,0)+1</f>
        <v>42552</v>
      </c>
      <c r="B188" s="370" t="n">
        <v>0.056884868502677</v>
      </c>
      <c r="C188" s="370" t="n">
        <v>4.954</v>
      </c>
      <c r="D188" s="370" t="n">
        <v>0.41</v>
      </c>
      <c r="E188" s="370" t="n">
        <v>-0.02</v>
      </c>
      <c r="F188" s="370" t="n">
        <v>0</v>
      </c>
      <c r="G188" s="370" t="n">
        <v>0</v>
      </c>
      <c r="H188" s="370" t="n">
        <v>0.41</v>
      </c>
      <c r="I188" s="370" t="n">
        <v>0.035</v>
      </c>
      <c r="J188" s="370" t="n">
        <v>0.175</v>
      </c>
      <c r="K188" s="370" t="n">
        <v>0.0125</v>
      </c>
      <c r="L188" s="370" t="n">
        <v>0.3975</v>
      </c>
      <c r="M188" s="370" t="n">
        <v>0.07</v>
      </c>
      <c r="N188" s="370" t="n">
        <v>1</v>
      </c>
      <c r="O188" s="370" t="n">
        <v>0</v>
      </c>
      <c r="P188" s="370" t="n">
        <v>0.17</v>
      </c>
      <c r="Q188" s="370" t="n">
        <v>0.0025</v>
      </c>
      <c r="R188" s="370" t="n">
        <v>0</v>
      </c>
      <c r="S188" s="370"/>
      <c r="T188" s="370"/>
      <c r="U188" s="370"/>
      <c r="V188" s="370"/>
      <c r="W188" s="370"/>
      <c r="X188" s="370"/>
      <c r="Y188" s="370"/>
      <c r="Z188" s="370"/>
      <c r="AA188" s="370"/>
      <c r="AB188" s="370"/>
      <c r="AC188" s="370"/>
      <c r="AD188" s="370"/>
      <c r="AE188" s="370"/>
      <c r="AF188" s="370"/>
      <c r="AG188" s="370"/>
      <c r="AH188" s="370"/>
      <c r="AI188" s="370"/>
      <c r="AJ188" s="370"/>
      <c r="AK188" s="370"/>
      <c r="AL188" s="370"/>
      <c r="AM188" s="370"/>
      <c r="AN188" s="370"/>
      <c r="AO188" s="370"/>
      <c r="AP188" s="370"/>
      <c r="AQ188" s="370"/>
      <c r="AR188" s="370"/>
      <c r="AS188" s="370"/>
      <c r="AT188" s="370"/>
      <c r="AU188" s="370"/>
      <c r="AV188" s="370"/>
      <c r="AW188" s="370"/>
      <c r="AX188" s="370"/>
      <c r="AY188" s="370"/>
      <c r="AZ188" s="370"/>
      <c r="BA188" s="370"/>
      <c r="BB188" s="370"/>
    </row>
    <row r="189" customFormat="false" ht="12.75" hidden="false" customHeight="false" outlineLevel="0" collapsed="false">
      <c r="A189" s="367" t="n">
        <f aca="false">EOMONTH(A188,0)+1</f>
        <v>42583</v>
      </c>
      <c r="B189" s="370" t="n">
        <v>0.0569424302445203</v>
      </c>
      <c r="C189" s="370" t="n">
        <v>4.992</v>
      </c>
      <c r="D189" s="370" t="n">
        <v>0.41</v>
      </c>
      <c r="E189" s="370" t="n">
        <v>-0.02</v>
      </c>
      <c r="F189" s="370" t="n">
        <v>0</v>
      </c>
      <c r="G189" s="370" t="n">
        <v>0</v>
      </c>
      <c r="H189" s="370" t="n">
        <v>0.41</v>
      </c>
      <c r="I189" s="370" t="n">
        <v>0.01</v>
      </c>
      <c r="J189" s="370" t="n">
        <v>0.175</v>
      </c>
      <c r="K189" s="370" t="n">
        <v>0.0125</v>
      </c>
      <c r="L189" s="370" t="n">
        <v>0.4</v>
      </c>
      <c r="M189" s="370" t="n">
        <v>0.07</v>
      </c>
      <c r="N189" s="370" t="n">
        <v>1</v>
      </c>
      <c r="O189" s="370" t="n">
        <v>0</v>
      </c>
      <c r="P189" s="370" t="n">
        <v>0.17</v>
      </c>
      <c r="Q189" s="370" t="n">
        <v>0.0025</v>
      </c>
      <c r="R189" s="370" t="n">
        <v>0</v>
      </c>
      <c r="S189" s="370"/>
      <c r="T189" s="370"/>
      <c r="U189" s="370"/>
      <c r="V189" s="370"/>
      <c r="W189" s="370"/>
      <c r="X189" s="370"/>
      <c r="Y189" s="370"/>
      <c r="Z189" s="370"/>
      <c r="AA189" s="370"/>
      <c r="AB189" s="370"/>
      <c r="AC189" s="370"/>
      <c r="AD189" s="370"/>
      <c r="AE189" s="370"/>
      <c r="AF189" s="370"/>
      <c r="AG189" s="370"/>
      <c r="AH189" s="370"/>
      <c r="AI189" s="370"/>
      <c r="AJ189" s="370"/>
      <c r="AK189" s="370"/>
      <c r="AL189" s="370"/>
      <c r="AM189" s="370"/>
      <c r="AN189" s="370"/>
      <c r="AO189" s="370"/>
      <c r="AP189" s="370"/>
      <c r="AQ189" s="370"/>
      <c r="AR189" s="370"/>
      <c r="AS189" s="370"/>
      <c r="AT189" s="370"/>
      <c r="AU189" s="370"/>
      <c r="AV189" s="370"/>
      <c r="AW189" s="370"/>
      <c r="AX189" s="370"/>
      <c r="AY189" s="370"/>
      <c r="AZ189" s="370"/>
      <c r="BA189" s="370"/>
      <c r="BB189" s="370"/>
    </row>
    <row r="190" customFormat="false" ht="12.75" hidden="false" customHeight="false" outlineLevel="0" collapsed="false">
      <c r="A190" s="367" t="n">
        <f aca="false">EOMONTH(A189,0)+1</f>
        <v>42614</v>
      </c>
      <c r="B190" s="370" t="n">
        <v>0.0569999919874671</v>
      </c>
      <c r="C190" s="370" t="n">
        <v>4.986</v>
      </c>
      <c r="D190" s="370" t="n">
        <v>0.36</v>
      </c>
      <c r="E190" s="370" t="n">
        <v>-0.04</v>
      </c>
      <c r="F190" s="370" t="n">
        <v>0</v>
      </c>
      <c r="G190" s="370" t="n">
        <v>0</v>
      </c>
      <c r="H190" s="370" t="n">
        <v>0.36</v>
      </c>
      <c r="I190" s="370" t="n">
        <v>0.01</v>
      </c>
      <c r="J190" s="370" t="n">
        <v>0.165</v>
      </c>
      <c r="K190" s="370" t="n">
        <v>0.0125</v>
      </c>
      <c r="L190" s="370" t="n">
        <v>0.3975</v>
      </c>
      <c r="M190" s="370" t="n">
        <v>0.05</v>
      </c>
      <c r="N190" s="370" t="n">
        <v>0.6</v>
      </c>
      <c r="O190" s="370" t="n">
        <v>0</v>
      </c>
      <c r="P190" s="370" t="n">
        <v>0.17</v>
      </c>
      <c r="Q190" s="370" t="n">
        <v>0.0025</v>
      </c>
      <c r="R190" s="370" t="n">
        <v>0</v>
      </c>
      <c r="S190" s="370"/>
      <c r="T190" s="370"/>
      <c r="U190" s="370"/>
      <c r="V190" s="370"/>
      <c r="W190" s="370"/>
      <c r="X190" s="370"/>
      <c r="Y190" s="370"/>
      <c r="Z190" s="370"/>
      <c r="AA190" s="370"/>
      <c r="AB190" s="370"/>
      <c r="AC190" s="370"/>
      <c r="AD190" s="370"/>
      <c r="AE190" s="370"/>
      <c r="AF190" s="370"/>
      <c r="AG190" s="370"/>
      <c r="AH190" s="370"/>
      <c r="AI190" s="370"/>
      <c r="AJ190" s="370"/>
      <c r="AK190" s="370"/>
      <c r="AL190" s="370"/>
      <c r="AM190" s="370"/>
      <c r="AN190" s="370"/>
      <c r="AO190" s="370"/>
      <c r="AP190" s="370"/>
      <c r="AQ190" s="370"/>
      <c r="AR190" s="370"/>
      <c r="AS190" s="370"/>
      <c r="AT190" s="370"/>
      <c r="AU190" s="370"/>
      <c r="AV190" s="370"/>
      <c r="AW190" s="370"/>
      <c r="AX190" s="370"/>
      <c r="AY190" s="370"/>
      <c r="AZ190" s="370"/>
      <c r="BA190" s="370"/>
      <c r="BB190" s="370"/>
    </row>
    <row r="191" customFormat="false" ht="12.75" hidden="false" customHeight="false" outlineLevel="0" collapsed="false">
      <c r="A191" s="367" t="n">
        <f aca="false">EOMONTH(A190,0)+1</f>
        <v>42644</v>
      </c>
      <c r="B191" s="370" t="n">
        <v>0.057055696901045</v>
      </c>
      <c r="C191" s="370" t="n">
        <v>4.986</v>
      </c>
      <c r="D191" s="370" t="n">
        <v>0.4</v>
      </c>
      <c r="E191" s="370" t="n">
        <v>-0.085</v>
      </c>
      <c r="F191" s="370" t="n">
        <v>0</v>
      </c>
      <c r="G191" s="370" t="n">
        <v>0</v>
      </c>
      <c r="H191" s="370" t="n">
        <v>0.4</v>
      </c>
      <c r="I191" s="370" t="n">
        <v>0.01</v>
      </c>
      <c r="J191" s="370" t="n">
        <v>0.1725</v>
      </c>
      <c r="K191" s="370" t="n">
        <v>0.0125</v>
      </c>
      <c r="L191" s="370" t="n">
        <v>0.4</v>
      </c>
      <c r="M191" s="370" t="n">
        <v>0.05</v>
      </c>
      <c r="N191" s="370" t="n">
        <v>0.3</v>
      </c>
      <c r="O191" s="370" t="n">
        <v>0</v>
      </c>
      <c r="P191" s="370" t="n">
        <v>0.17</v>
      </c>
      <c r="Q191" s="370" t="n">
        <v>0.0025</v>
      </c>
      <c r="R191" s="370" t="n">
        <v>0</v>
      </c>
      <c r="S191" s="370"/>
      <c r="T191" s="370"/>
      <c r="U191" s="370"/>
      <c r="V191" s="370"/>
      <c r="W191" s="370"/>
      <c r="X191" s="370"/>
      <c r="Y191" s="370"/>
      <c r="Z191" s="370"/>
      <c r="AA191" s="370"/>
      <c r="AB191" s="370"/>
      <c r="AC191" s="370"/>
      <c r="AD191" s="370"/>
      <c r="AE191" s="370"/>
      <c r="AF191" s="370"/>
      <c r="AG191" s="370"/>
      <c r="AH191" s="370"/>
      <c r="AI191" s="370"/>
      <c r="AJ191" s="370"/>
      <c r="AK191" s="370"/>
      <c r="AL191" s="370"/>
      <c r="AM191" s="370"/>
      <c r="AN191" s="370"/>
      <c r="AO191" s="370"/>
      <c r="AP191" s="370"/>
      <c r="AQ191" s="370"/>
      <c r="AR191" s="370"/>
      <c r="AS191" s="370"/>
      <c r="AT191" s="370"/>
      <c r="AU191" s="370"/>
      <c r="AV191" s="370"/>
      <c r="AW191" s="370"/>
      <c r="AX191" s="370"/>
      <c r="AY191" s="370"/>
      <c r="AZ191" s="370"/>
      <c r="BA191" s="370"/>
      <c r="BB191" s="370"/>
    </row>
    <row r="192" customFormat="false" ht="12.75" hidden="false" customHeight="false" outlineLevel="0" collapsed="false">
      <c r="A192" s="367" t="n">
        <f aca="false">EOMONTH(A191,0)+1</f>
        <v>42675</v>
      </c>
      <c r="B192" s="370" t="n">
        <v>0.0571132586461607</v>
      </c>
      <c r="C192" s="370" t="n">
        <v>5.135</v>
      </c>
      <c r="D192" s="370" t="n">
        <v>0.73</v>
      </c>
      <c r="E192" s="370" t="n">
        <v>-0.17</v>
      </c>
      <c r="F192" s="370" t="n">
        <v>0</v>
      </c>
      <c r="G192" s="370" t="n">
        <v>0</v>
      </c>
      <c r="H192" s="370" t="n">
        <v>0.73</v>
      </c>
      <c r="I192" s="370" t="n">
        <v>0.055</v>
      </c>
      <c r="J192" s="370" t="n">
        <v>0.215</v>
      </c>
      <c r="K192" s="370" t="n">
        <v>0.02</v>
      </c>
      <c r="L192" s="370" t="n">
        <v>0.555</v>
      </c>
      <c r="M192" s="370" t="n">
        <v>0.14</v>
      </c>
      <c r="N192" s="370" t="n">
        <v>0.23</v>
      </c>
      <c r="O192" s="370" t="n">
        <v>0</v>
      </c>
      <c r="P192" s="370" t="n">
        <v>0.17</v>
      </c>
      <c r="Q192" s="370" t="n">
        <v>0.0025</v>
      </c>
      <c r="R192" s="370" t="n">
        <v>0</v>
      </c>
      <c r="S192" s="370"/>
      <c r="T192" s="370"/>
      <c r="U192" s="370"/>
      <c r="V192" s="370"/>
      <c r="W192" s="370"/>
      <c r="X192" s="370"/>
      <c r="Y192" s="370"/>
      <c r="Z192" s="370"/>
      <c r="AA192" s="370"/>
      <c r="AB192" s="370"/>
      <c r="AC192" s="370"/>
      <c r="AD192" s="370"/>
      <c r="AE192" s="370"/>
      <c r="AF192" s="370"/>
      <c r="AG192" s="370"/>
      <c r="AH192" s="370"/>
      <c r="AI192" s="370"/>
      <c r="AJ192" s="370"/>
      <c r="AK192" s="370"/>
      <c r="AL192" s="370"/>
      <c r="AM192" s="370"/>
      <c r="AN192" s="370"/>
      <c r="AO192" s="370"/>
      <c r="AP192" s="370"/>
      <c r="AQ192" s="370"/>
      <c r="AR192" s="370"/>
      <c r="AS192" s="370"/>
      <c r="AT192" s="370"/>
      <c r="AU192" s="370"/>
      <c r="AV192" s="370"/>
      <c r="AW192" s="370"/>
      <c r="AX192" s="370"/>
      <c r="AY192" s="370"/>
      <c r="AZ192" s="370"/>
      <c r="BA192" s="370"/>
      <c r="BB192" s="370"/>
    </row>
    <row r="193" customFormat="false" ht="12.75" hidden="false" customHeight="false" outlineLevel="0" collapsed="false">
      <c r="A193" s="367" t="n">
        <f aca="false">EOMONTH(A192,0)+1</f>
        <v>42705</v>
      </c>
      <c r="B193" s="370" t="n">
        <v>0.0571689635618386</v>
      </c>
      <c r="C193" s="370" t="n">
        <v>5.287</v>
      </c>
      <c r="D193" s="370" t="n">
        <v>0.98</v>
      </c>
      <c r="E193" s="370" t="n">
        <v>-0.13</v>
      </c>
      <c r="F193" s="370" t="n">
        <v>0</v>
      </c>
      <c r="G193" s="370" t="n">
        <v>0</v>
      </c>
      <c r="H193" s="370" t="n">
        <v>0.98</v>
      </c>
      <c r="I193" s="370" t="n">
        <v>0.25</v>
      </c>
      <c r="J193" s="370" t="n">
        <v>0.235</v>
      </c>
      <c r="K193" s="370" t="n">
        <v>0.02</v>
      </c>
      <c r="L193" s="370" t="n">
        <v>0.91</v>
      </c>
      <c r="M193" s="370" t="n">
        <v>0.29</v>
      </c>
      <c r="N193" s="370" t="n">
        <v>0.26</v>
      </c>
      <c r="O193" s="370" t="n">
        <v>0</v>
      </c>
      <c r="P193" s="370" t="n">
        <v>0.17</v>
      </c>
      <c r="Q193" s="370" t="n">
        <v>0.0025</v>
      </c>
      <c r="R193" s="370" t="n">
        <v>0</v>
      </c>
      <c r="S193" s="370"/>
      <c r="T193" s="370"/>
      <c r="U193" s="370"/>
      <c r="V193" s="370"/>
      <c r="W193" s="370"/>
      <c r="X193" s="370"/>
      <c r="Y193" s="370"/>
      <c r="Z193" s="370"/>
      <c r="AA193" s="370"/>
      <c r="AB193" s="370"/>
      <c r="AC193" s="370"/>
      <c r="AD193" s="370"/>
      <c r="AE193" s="370"/>
      <c r="AF193" s="370"/>
      <c r="AG193" s="370"/>
      <c r="AH193" s="370"/>
      <c r="AI193" s="370"/>
      <c r="AJ193" s="370"/>
      <c r="AK193" s="370"/>
      <c r="AL193" s="370"/>
      <c r="AM193" s="370"/>
      <c r="AN193" s="370"/>
      <c r="AO193" s="370"/>
      <c r="AP193" s="370"/>
      <c r="AQ193" s="370"/>
      <c r="AR193" s="370"/>
      <c r="AS193" s="370"/>
      <c r="AT193" s="370"/>
      <c r="AU193" s="370"/>
      <c r="AV193" s="370"/>
      <c r="AW193" s="370"/>
      <c r="AX193" s="370"/>
      <c r="AY193" s="370"/>
      <c r="AZ193" s="370"/>
      <c r="BA193" s="370"/>
      <c r="BB193" s="370"/>
    </row>
    <row r="194" customFormat="false" ht="12.75" hidden="false" customHeight="false" outlineLevel="0" collapsed="false">
      <c r="A194" s="367" t="n">
        <f aca="false">EOMONTH(A193,0)+1</f>
        <v>42736</v>
      </c>
      <c r="B194" s="370" t="n">
        <v>0.0572265253091233</v>
      </c>
      <c r="C194" s="370" t="n">
        <v>5.3645</v>
      </c>
      <c r="D194" s="370" t="n">
        <v>1.6</v>
      </c>
      <c r="E194" s="370" t="n">
        <v>-0.25</v>
      </c>
      <c r="F194" s="370" t="n">
        <v>0</v>
      </c>
      <c r="G194" s="370" t="n">
        <v>0</v>
      </c>
      <c r="H194" s="370" t="n">
        <v>1.6</v>
      </c>
      <c r="I194" s="370" t="n">
        <v>0.45</v>
      </c>
      <c r="J194" s="370" t="n">
        <v>0.255</v>
      </c>
      <c r="K194" s="370" t="n">
        <v>0.02</v>
      </c>
      <c r="L194" s="370" t="n">
        <v>1.215</v>
      </c>
      <c r="M194" s="370" t="n">
        <v>0.32</v>
      </c>
      <c r="N194" s="370" t="n">
        <v>0.085</v>
      </c>
      <c r="O194" s="370" t="n">
        <v>0</v>
      </c>
      <c r="P194" s="370" t="n">
        <v>0.17</v>
      </c>
      <c r="Q194" s="370" t="n">
        <v>0.0025</v>
      </c>
      <c r="R194" s="370" t="n">
        <v>0</v>
      </c>
      <c r="S194" s="370"/>
      <c r="T194" s="370"/>
      <c r="U194" s="370"/>
      <c r="V194" s="370"/>
      <c r="W194" s="370"/>
      <c r="X194" s="370"/>
      <c r="Y194" s="370"/>
      <c r="Z194" s="370"/>
      <c r="AA194" s="370"/>
      <c r="AB194" s="370"/>
      <c r="AC194" s="370"/>
      <c r="AD194" s="370"/>
      <c r="AE194" s="370"/>
      <c r="AF194" s="370"/>
      <c r="AG194" s="370"/>
      <c r="AH194" s="370"/>
      <c r="AI194" s="370"/>
      <c r="AJ194" s="370"/>
      <c r="AK194" s="370"/>
      <c r="AL194" s="370"/>
      <c r="AM194" s="370"/>
      <c r="AN194" s="370"/>
      <c r="AO194" s="370"/>
      <c r="AP194" s="370"/>
      <c r="AQ194" s="370"/>
      <c r="AR194" s="370"/>
      <c r="AS194" s="370"/>
      <c r="AT194" s="370"/>
      <c r="AU194" s="370"/>
      <c r="AV194" s="370"/>
      <c r="AW194" s="370"/>
      <c r="AX194" s="370"/>
      <c r="AY194" s="370"/>
      <c r="AZ194" s="370"/>
      <c r="BA194" s="370"/>
      <c r="BB194" s="370"/>
    </row>
    <row r="195" customFormat="false" ht="12.75" hidden="false" customHeight="false" outlineLevel="0" collapsed="false">
      <c r="A195" s="367" t="n">
        <f aca="false">EOMONTH(A194,0)+1</f>
        <v>42767</v>
      </c>
      <c r="B195" s="370" t="n">
        <v>0.0572840870575111</v>
      </c>
      <c r="C195" s="370" t="n">
        <v>5.2765</v>
      </c>
      <c r="D195" s="370" t="n">
        <v>1.6</v>
      </c>
      <c r="E195" s="370" t="n">
        <v>-0.28</v>
      </c>
      <c r="F195" s="370" t="n">
        <v>0</v>
      </c>
      <c r="G195" s="370" t="n">
        <v>0</v>
      </c>
      <c r="H195" s="370" t="n">
        <v>1.6</v>
      </c>
      <c r="I195" s="370" t="n">
        <v>0.45</v>
      </c>
      <c r="J195" s="370" t="n">
        <v>0.255</v>
      </c>
      <c r="K195" s="370" t="n">
        <v>0.02</v>
      </c>
      <c r="L195" s="370" t="n">
        <v>1.215</v>
      </c>
      <c r="M195" s="370" t="n">
        <v>0.32</v>
      </c>
      <c r="N195" s="370" t="n">
        <v>0.075</v>
      </c>
      <c r="O195" s="370" t="n">
        <v>0</v>
      </c>
      <c r="P195" s="370" t="n">
        <v>0.17</v>
      </c>
      <c r="Q195" s="370" t="n">
        <v>0.0025</v>
      </c>
      <c r="R195" s="370" t="n">
        <v>0</v>
      </c>
      <c r="S195" s="370"/>
      <c r="T195" s="370"/>
      <c r="U195" s="370"/>
      <c r="V195" s="370"/>
      <c r="W195" s="370"/>
      <c r="X195" s="370"/>
      <c r="Y195" s="370"/>
      <c r="Z195" s="370"/>
      <c r="AA195" s="370"/>
      <c r="AB195" s="370"/>
      <c r="AC195" s="370"/>
      <c r="AD195" s="370"/>
      <c r="AE195" s="370"/>
      <c r="AF195" s="370"/>
      <c r="AG195" s="370"/>
      <c r="AH195" s="370"/>
      <c r="AI195" s="370"/>
      <c r="AJ195" s="370"/>
      <c r="AK195" s="370"/>
      <c r="AL195" s="370"/>
      <c r="AM195" s="370"/>
      <c r="AN195" s="370"/>
      <c r="AO195" s="370"/>
      <c r="AP195" s="370"/>
      <c r="AQ195" s="370"/>
      <c r="AR195" s="370"/>
      <c r="AS195" s="370"/>
      <c r="AT195" s="370"/>
      <c r="AU195" s="370"/>
      <c r="AV195" s="370"/>
      <c r="AW195" s="370"/>
      <c r="AX195" s="370"/>
      <c r="AY195" s="370"/>
      <c r="AZ195" s="370"/>
      <c r="BA195" s="370"/>
      <c r="BB195" s="370"/>
    </row>
    <row r="196" customFormat="false" ht="12.75" hidden="false" customHeight="false" outlineLevel="0" collapsed="false">
      <c r="A196" s="367" t="n">
        <f aca="false">EOMONTH(A195,0)+1</f>
        <v>42795</v>
      </c>
      <c r="B196" s="370" t="n">
        <v>0.0573360783150663</v>
      </c>
      <c r="C196" s="370" t="n">
        <v>5.1375</v>
      </c>
      <c r="D196" s="370" t="n">
        <v>0.72</v>
      </c>
      <c r="E196" s="370" t="n">
        <v>-0.17</v>
      </c>
      <c r="F196" s="370" t="n">
        <v>0</v>
      </c>
      <c r="G196" s="370" t="n">
        <v>0</v>
      </c>
      <c r="H196" s="370" t="n">
        <v>0.72</v>
      </c>
      <c r="I196" s="370" t="n">
        <v>0.1</v>
      </c>
      <c r="J196" s="370" t="n">
        <v>0.215</v>
      </c>
      <c r="K196" s="370" t="n">
        <v>0.02</v>
      </c>
      <c r="L196" s="370" t="n">
        <v>0.655</v>
      </c>
      <c r="M196" s="370" t="n">
        <v>0.15</v>
      </c>
      <c r="N196" s="370" t="n">
        <v>0.115</v>
      </c>
      <c r="O196" s="370" t="n">
        <v>0</v>
      </c>
      <c r="P196" s="370" t="n">
        <v>0.17</v>
      </c>
      <c r="Q196" s="370" t="n">
        <v>0</v>
      </c>
      <c r="R196" s="370" t="n">
        <v>0</v>
      </c>
      <c r="S196" s="370"/>
      <c r="T196" s="370"/>
      <c r="U196" s="370"/>
      <c r="V196" s="370"/>
      <c r="W196" s="370"/>
      <c r="X196" s="370"/>
      <c r="Y196" s="370"/>
      <c r="Z196" s="370"/>
      <c r="AA196" s="370"/>
      <c r="AB196" s="370"/>
      <c r="AC196" s="370"/>
      <c r="AD196" s="370"/>
      <c r="AE196" s="370"/>
      <c r="AF196" s="370"/>
      <c r="AG196" s="370"/>
      <c r="AH196" s="370"/>
      <c r="AI196" s="370"/>
      <c r="AJ196" s="370"/>
      <c r="AK196" s="370"/>
      <c r="AL196" s="370"/>
      <c r="AM196" s="370"/>
      <c r="AN196" s="370"/>
      <c r="AO196" s="370"/>
      <c r="AP196" s="370"/>
      <c r="AQ196" s="370"/>
      <c r="AR196" s="370"/>
      <c r="AS196" s="370"/>
      <c r="AT196" s="370"/>
      <c r="AU196" s="370"/>
      <c r="AV196" s="370"/>
      <c r="AW196" s="370"/>
      <c r="AX196" s="370"/>
      <c r="AY196" s="370"/>
      <c r="AZ196" s="370"/>
      <c r="BA196" s="370"/>
      <c r="BB196" s="370"/>
    </row>
    <row r="197" customFormat="false" ht="12.75" hidden="false" customHeight="false" outlineLevel="0" collapsed="false">
      <c r="A197" s="367" t="n">
        <f aca="false">EOMONTH(A196,0)+1</f>
        <v>42826</v>
      </c>
      <c r="B197" s="370" t="n">
        <v>0.0573936400655515</v>
      </c>
      <c r="C197" s="370" t="n">
        <v>4.9835</v>
      </c>
      <c r="D197" s="370" t="n">
        <v>0.38</v>
      </c>
      <c r="E197" s="370" t="n">
        <v>-0.085</v>
      </c>
      <c r="F197" s="370" t="n">
        <v>0</v>
      </c>
      <c r="G197" s="370" t="n">
        <v>0</v>
      </c>
      <c r="H197" s="370" t="n">
        <v>0.38</v>
      </c>
      <c r="I197" s="370" t="n">
        <v>0.02</v>
      </c>
      <c r="J197" s="370" t="n">
        <v>0.17</v>
      </c>
      <c r="K197" s="370" t="n">
        <v>0.0175</v>
      </c>
      <c r="L197" s="370" t="n">
        <v>0.435</v>
      </c>
      <c r="M197" s="370" t="n">
        <v>0.05</v>
      </c>
      <c r="N197" s="370" t="n">
        <v>0.55</v>
      </c>
      <c r="O197" s="370" t="n">
        <v>0</v>
      </c>
      <c r="P197" s="370" t="n">
        <v>0.17</v>
      </c>
      <c r="Q197" s="370" t="n">
        <v>0</v>
      </c>
      <c r="R197" s="370" t="n">
        <v>0</v>
      </c>
      <c r="S197" s="370"/>
      <c r="T197" s="370"/>
      <c r="U197" s="370"/>
      <c r="V197" s="370"/>
      <c r="W197" s="370"/>
      <c r="X197" s="370"/>
      <c r="Y197" s="370"/>
      <c r="Z197" s="370"/>
      <c r="AA197" s="370"/>
      <c r="AB197" s="370"/>
      <c r="AC197" s="370"/>
      <c r="AD197" s="370"/>
      <c r="AE197" s="370"/>
      <c r="AF197" s="370"/>
      <c r="AG197" s="370"/>
      <c r="AH197" s="370"/>
      <c r="AI197" s="370"/>
      <c r="AJ197" s="370"/>
      <c r="AK197" s="370"/>
      <c r="AL197" s="370"/>
      <c r="AM197" s="370"/>
      <c r="AN197" s="370"/>
      <c r="AO197" s="370"/>
      <c r="AP197" s="370"/>
      <c r="AQ197" s="370"/>
      <c r="AR197" s="370"/>
      <c r="AS197" s="370"/>
      <c r="AT197" s="370"/>
      <c r="AU197" s="370"/>
      <c r="AV197" s="370"/>
      <c r="AW197" s="370"/>
      <c r="AX197" s="370"/>
      <c r="AY197" s="370"/>
      <c r="AZ197" s="370"/>
      <c r="BA197" s="370"/>
      <c r="BB197" s="370"/>
    </row>
    <row r="198" customFormat="false" ht="12.75" hidden="false" customHeight="false" outlineLevel="0" collapsed="false">
      <c r="A198" s="367" t="n">
        <f aca="false">EOMONTH(A197,0)+1</f>
        <v>42856</v>
      </c>
      <c r="B198" s="370" t="n">
        <v>0.0574493449864257</v>
      </c>
      <c r="C198" s="370" t="n">
        <v>4.9885</v>
      </c>
      <c r="D198" s="370" t="n">
        <v>0.33</v>
      </c>
      <c r="E198" s="370" t="n">
        <v>-0.065</v>
      </c>
      <c r="F198" s="370" t="n">
        <v>0</v>
      </c>
      <c r="G198" s="370" t="n">
        <v>0</v>
      </c>
      <c r="H198" s="370" t="n">
        <v>0.33</v>
      </c>
      <c r="I198" s="370" t="n">
        <v>0.02</v>
      </c>
      <c r="J198" s="370" t="n">
        <v>0.165</v>
      </c>
      <c r="K198" s="370" t="n">
        <v>0.01</v>
      </c>
      <c r="L198" s="370" t="n">
        <v>0.385</v>
      </c>
      <c r="M198" s="370" t="n">
        <v>0.05</v>
      </c>
      <c r="N198" s="370" t="n">
        <v>0.7</v>
      </c>
      <c r="O198" s="370" t="n">
        <v>0</v>
      </c>
      <c r="P198" s="370" t="n">
        <v>0.17</v>
      </c>
      <c r="Q198" s="370" t="n">
        <v>0</v>
      </c>
      <c r="R198" s="370" t="n">
        <v>0</v>
      </c>
      <c r="S198" s="370"/>
      <c r="T198" s="370"/>
      <c r="U198" s="370"/>
      <c r="V198" s="370"/>
      <c r="W198" s="370"/>
      <c r="X198" s="370"/>
      <c r="Y198" s="370"/>
      <c r="Z198" s="370"/>
      <c r="AA198" s="370"/>
      <c r="AB198" s="370"/>
      <c r="AC198" s="370"/>
      <c r="AD198" s="370"/>
      <c r="AE198" s="370"/>
      <c r="AF198" s="370"/>
      <c r="AG198" s="370"/>
      <c r="AH198" s="370"/>
      <c r="AI198" s="370"/>
      <c r="AJ198" s="370"/>
      <c r="AK198" s="370"/>
      <c r="AL198" s="370"/>
      <c r="AM198" s="370"/>
      <c r="AN198" s="370"/>
      <c r="AO198" s="370"/>
      <c r="AP198" s="370"/>
      <c r="AQ198" s="370"/>
      <c r="AR198" s="370"/>
      <c r="AS198" s="370"/>
      <c r="AT198" s="370"/>
      <c r="AU198" s="370"/>
      <c r="AV198" s="370"/>
      <c r="AW198" s="370"/>
      <c r="AX198" s="370"/>
      <c r="AY198" s="370"/>
      <c r="AZ198" s="370"/>
      <c r="BA198" s="370"/>
      <c r="BB198" s="370"/>
    </row>
    <row r="199" customFormat="false" ht="12.75" hidden="false" customHeight="false" outlineLevel="0" collapsed="false">
      <c r="A199" s="367" t="n">
        <f aca="false">EOMONTH(A198,0)+1</f>
        <v>42887</v>
      </c>
      <c r="B199" s="370" t="n">
        <v>0.0575069067390803</v>
      </c>
      <c r="C199" s="370" t="n">
        <v>5.0265</v>
      </c>
      <c r="D199" s="370" t="n">
        <v>0.37</v>
      </c>
      <c r="E199" s="370" t="n">
        <v>-0.055</v>
      </c>
      <c r="F199" s="370" t="n">
        <v>0</v>
      </c>
      <c r="G199" s="370" t="n">
        <v>0</v>
      </c>
      <c r="H199" s="370" t="n">
        <v>0.37</v>
      </c>
      <c r="I199" s="370" t="n">
        <v>0.035</v>
      </c>
      <c r="J199" s="370" t="n">
        <v>0.17</v>
      </c>
      <c r="K199" s="370" t="n">
        <v>0.0125</v>
      </c>
      <c r="L199" s="370" t="n">
        <v>0.385</v>
      </c>
      <c r="M199" s="370" t="n">
        <v>0.06</v>
      </c>
      <c r="N199" s="370" t="n">
        <v>0.8</v>
      </c>
      <c r="O199" s="370" t="n">
        <v>0</v>
      </c>
      <c r="P199" s="370" t="n">
        <v>0.17</v>
      </c>
      <c r="Q199" s="370" t="n">
        <v>0</v>
      </c>
      <c r="R199" s="370" t="n">
        <v>0</v>
      </c>
      <c r="S199" s="370"/>
      <c r="T199" s="370"/>
      <c r="U199" s="370"/>
      <c r="V199" s="370"/>
      <c r="W199" s="370"/>
      <c r="X199" s="370"/>
      <c r="Y199" s="370"/>
      <c r="Z199" s="370"/>
      <c r="AA199" s="370"/>
      <c r="AB199" s="370"/>
      <c r="AC199" s="370"/>
      <c r="AD199" s="370"/>
      <c r="AE199" s="370"/>
      <c r="AF199" s="370"/>
      <c r="AG199" s="370"/>
      <c r="AH199" s="370"/>
      <c r="AI199" s="370"/>
      <c r="AJ199" s="370"/>
      <c r="AK199" s="370"/>
      <c r="AL199" s="370"/>
      <c r="AM199" s="370"/>
      <c r="AN199" s="370"/>
      <c r="AO199" s="370"/>
      <c r="AP199" s="370"/>
      <c r="AQ199" s="370"/>
      <c r="AR199" s="370"/>
      <c r="AS199" s="370"/>
      <c r="AT199" s="370"/>
      <c r="AU199" s="370"/>
      <c r="AV199" s="370"/>
      <c r="AW199" s="370"/>
      <c r="AX199" s="370"/>
      <c r="AY199" s="370"/>
      <c r="AZ199" s="370"/>
      <c r="BA199" s="370"/>
      <c r="BB199" s="370"/>
    </row>
    <row r="200" customFormat="false" ht="12.75" hidden="false" customHeight="false" outlineLevel="0" collapsed="false">
      <c r="A200" s="367" t="n">
        <f aca="false">EOMONTH(A199,0)+1</f>
        <v>42917</v>
      </c>
      <c r="B200" s="370" t="n">
        <v>0.0575626116620529</v>
      </c>
      <c r="C200" s="370" t="n">
        <v>5.0715</v>
      </c>
      <c r="D200" s="370" t="n">
        <v>0.41</v>
      </c>
      <c r="E200" s="370" t="n">
        <v>-0.02</v>
      </c>
      <c r="F200" s="370" t="n">
        <v>0</v>
      </c>
      <c r="G200" s="370" t="n">
        <v>0</v>
      </c>
      <c r="H200" s="370" t="n">
        <v>0.41</v>
      </c>
      <c r="I200" s="370" t="n">
        <v>0.035</v>
      </c>
      <c r="J200" s="370" t="n">
        <v>0.175</v>
      </c>
      <c r="K200" s="370" t="n">
        <v>0.0125</v>
      </c>
      <c r="L200" s="370" t="n">
        <v>0.3975</v>
      </c>
      <c r="M200" s="370" t="n">
        <v>0.07</v>
      </c>
      <c r="N200" s="370" t="n">
        <v>1</v>
      </c>
      <c r="O200" s="370" t="n">
        <v>0</v>
      </c>
      <c r="P200" s="370" t="n">
        <v>0.17</v>
      </c>
      <c r="Q200" s="370" t="n">
        <v>0</v>
      </c>
      <c r="R200" s="370" t="n">
        <v>0</v>
      </c>
      <c r="S200" s="370"/>
      <c r="T200" s="370"/>
      <c r="U200" s="370"/>
      <c r="V200" s="370"/>
      <c r="W200" s="370"/>
      <c r="X200" s="370"/>
      <c r="Y200" s="370"/>
      <c r="Z200" s="370"/>
      <c r="AA200" s="370"/>
      <c r="AB200" s="370"/>
      <c r="AC200" s="370"/>
      <c r="AD200" s="370"/>
      <c r="AE200" s="370"/>
      <c r="AF200" s="370"/>
      <c r="AG200" s="370"/>
      <c r="AH200" s="370"/>
      <c r="AI200" s="370"/>
      <c r="AJ200" s="370"/>
      <c r="AK200" s="370"/>
      <c r="AL200" s="370"/>
      <c r="AM200" s="370"/>
      <c r="AN200" s="370"/>
      <c r="AO200" s="370"/>
      <c r="AP200" s="370"/>
      <c r="AQ200" s="370"/>
      <c r="AR200" s="370"/>
      <c r="AS200" s="370"/>
      <c r="AT200" s="370"/>
      <c r="AU200" s="370"/>
      <c r="AV200" s="370"/>
      <c r="AW200" s="370"/>
      <c r="AX200" s="370"/>
      <c r="AY200" s="370"/>
      <c r="AZ200" s="370"/>
      <c r="BA200" s="370"/>
      <c r="BB200" s="370"/>
    </row>
    <row r="201" customFormat="false" ht="12.75" hidden="false" customHeight="false" outlineLevel="0" collapsed="false">
      <c r="A201" s="367" t="n">
        <f aca="false">EOMONTH(A200,0)+1</f>
        <v>42948</v>
      </c>
      <c r="B201" s="370" t="n">
        <v>0.0576201734168764</v>
      </c>
      <c r="C201" s="370" t="n">
        <v>5.1095</v>
      </c>
      <c r="D201" s="370" t="n">
        <v>0.41</v>
      </c>
      <c r="E201" s="370" t="n">
        <v>-0.02</v>
      </c>
      <c r="F201" s="370" t="n">
        <v>0</v>
      </c>
      <c r="G201" s="370" t="n">
        <v>0</v>
      </c>
      <c r="H201" s="370" t="n">
        <v>0.41</v>
      </c>
      <c r="I201" s="370" t="n">
        <v>0.01</v>
      </c>
      <c r="J201" s="370" t="n">
        <v>0.175</v>
      </c>
      <c r="K201" s="370" t="n">
        <v>0.0125</v>
      </c>
      <c r="L201" s="370" t="n">
        <v>0.4</v>
      </c>
      <c r="M201" s="370" t="n">
        <v>0.07</v>
      </c>
      <c r="N201" s="370" t="n">
        <v>1</v>
      </c>
      <c r="O201" s="370" t="n">
        <v>0</v>
      </c>
      <c r="P201" s="370" t="n">
        <v>0.17</v>
      </c>
      <c r="Q201" s="370" t="n">
        <v>0</v>
      </c>
      <c r="R201" s="370" t="n">
        <v>0</v>
      </c>
      <c r="S201" s="370"/>
      <c r="T201" s="370"/>
      <c r="U201" s="370"/>
      <c r="V201" s="370"/>
      <c r="W201" s="370"/>
      <c r="X201" s="370"/>
      <c r="Y201" s="370"/>
      <c r="Z201" s="370"/>
      <c r="AA201" s="370"/>
      <c r="AB201" s="370"/>
      <c r="AC201" s="370"/>
      <c r="AD201" s="370"/>
      <c r="AE201" s="370"/>
      <c r="AF201" s="370"/>
      <c r="AG201" s="370"/>
      <c r="AH201" s="370"/>
      <c r="AI201" s="370"/>
      <c r="AJ201" s="370"/>
      <c r="AK201" s="370"/>
      <c r="AL201" s="370"/>
      <c r="AM201" s="370"/>
      <c r="AN201" s="370"/>
      <c r="AO201" s="370"/>
      <c r="AP201" s="370"/>
      <c r="AQ201" s="370"/>
      <c r="AR201" s="370"/>
      <c r="AS201" s="370"/>
      <c r="AT201" s="370"/>
      <c r="AU201" s="370"/>
      <c r="AV201" s="370"/>
      <c r="AW201" s="370"/>
      <c r="AX201" s="370"/>
      <c r="AY201" s="370"/>
      <c r="AZ201" s="370"/>
      <c r="BA201" s="370"/>
      <c r="BB201" s="370"/>
    </row>
    <row r="202" customFormat="false" ht="12.75" hidden="false" customHeight="false" outlineLevel="0" collapsed="false">
      <c r="A202" s="367" t="n">
        <f aca="false">EOMONTH(A201,0)+1</f>
        <v>42979</v>
      </c>
      <c r="B202" s="370" t="n">
        <v>0.0576777351728017</v>
      </c>
      <c r="C202" s="370" t="n">
        <v>5.1035</v>
      </c>
      <c r="D202" s="370" t="n">
        <v>0.36</v>
      </c>
      <c r="E202" s="370" t="n">
        <v>-0.04</v>
      </c>
      <c r="F202" s="370" t="n">
        <v>0</v>
      </c>
      <c r="G202" s="370" t="n">
        <v>0</v>
      </c>
      <c r="H202" s="370" t="n">
        <v>0.36</v>
      </c>
      <c r="I202" s="370" t="n">
        <v>0.01</v>
      </c>
      <c r="J202" s="370" t="n">
        <v>0.165</v>
      </c>
      <c r="K202" s="370" t="n">
        <v>0.0125</v>
      </c>
      <c r="L202" s="370" t="n">
        <v>0.3975</v>
      </c>
      <c r="M202" s="370" t="n">
        <v>0.05</v>
      </c>
      <c r="N202" s="370" t="n">
        <v>0.6</v>
      </c>
      <c r="O202" s="370" t="n">
        <v>0</v>
      </c>
      <c r="P202" s="370" t="n">
        <v>0.17</v>
      </c>
      <c r="Q202" s="370" t="n">
        <v>0</v>
      </c>
      <c r="R202" s="370" t="n">
        <v>0</v>
      </c>
      <c r="S202" s="370"/>
      <c r="T202" s="370"/>
      <c r="U202" s="370"/>
      <c r="V202" s="370"/>
      <c r="W202" s="370"/>
      <c r="X202" s="370"/>
      <c r="Y202" s="370"/>
      <c r="Z202" s="370"/>
      <c r="AA202" s="370"/>
      <c r="AB202" s="370"/>
      <c r="AC202" s="370"/>
      <c r="AD202" s="370"/>
      <c r="AE202" s="370"/>
      <c r="AF202" s="370"/>
      <c r="AG202" s="370"/>
      <c r="AH202" s="370"/>
      <c r="AI202" s="370"/>
      <c r="AJ202" s="370"/>
      <c r="AK202" s="370"/>
      <c r="AL202" s="370"/>
      <c r="AM202" s="370"/>
      <c r="AN202" s="370"/>
      <c r="AO202" s="370"/>
      <c r="AP202" s="370"/>
      <c r="AQ202" s="370"/>
      <c r="AR202" s="370"/>
      <c r="AS202" s="370"/>
      <c r="AT202" s="370"/>
      <c r="AU202" s="370"/>
      <c r="AV202" s="370"/>
      <c r="AW202" s="370"/>
      <c r="AX202" s="370"/>
      <c r="AY202" s="370"/>
      <c r="AZ202" s="370"/>
      <c r="BA202" s="370"/>
      <c r="BB202" s="370"/>
    </row>
    <row r="203" customFormat="false" ht="12.75" hidden="false" customHeight="false" outlineLevel="0" collapsed="false">
      <c r="A203" s="367" t="n">
        <f aca="false">EOMONTH(A202,0)+1</f>
        <v>43009</v>
      </c>
      <c r="B203" s="370" t="n">
        <v>0.0577334400989407</v>
      </c>
      <c r="C203" s="370" t="n">
        <v>5.1035</v>
      </c>
      <c r="D203" s="370" t="n">
        <v>0.4</v>
      </c>
      <c r="E203" s="370" t="n">
        <v>-0.085</v>
      </c>
      <c r="F203" s="370" t="n">
        <v>0</v>
      </c>
      <c r="G203" s="370" t="n">
        <v>0</v>
      </c>
      <c r="H203" s="370" t="n">
        <v>0.4</v>
      </c>
      <c r="I203" s="370" t="n">
        <v>0.01</v>
      </c>
      <c r="J203" s="370" t="n">
        <v>0.1725</v>
      </c>
      <c r="K203" s="370" t="n">
        <v>0.0125</v>
      </c>
      <c r="L203" s="370" t="n">
        <v>0.4</v>
      </c>
      <c r="M203" s="370" t="n">
        <v>0.05</v>
      </c>
      <c r="N203" s="370" t="n">
        <v>0.3</v>
      </c>
      <c r="O203" s="370" t="n">
        <v>0</v>
      </c>
      <c r="P203" s="370" t="n">
        <v>0.17</v>
      </c>
      <c r="Q203" s="370" t="n">
        <v>0</v>
      </c>
      <c r="R203" s="370" t="n">
        <v>0</v>
      </c>
      <c r="S203" s="370"/>
      <c r="T203" s="370"/>
      <c r="U203" s="370"/>
      <c r="V203" s="370"/>
      <c r="W203" s="370"/>
      <c r="X203" s="370"/>
      <c r="Y203" s="370"/>
      <c r="Z203" s="370"/>
      <c r="AA203" s="370"/>
      <c r="AB203" s="370"/>
      <c r="AC203" s="370"/>
      <c r="AD203" s="370"/>
      <c r="AE203" s="370"/>
      <c r="AF203" s="370"/>
      <c r="AG203" s="370"/>
      <c r="AH203" s="370"/>
      <c r="AI203" s="370"/>
      <c r="AJ203" s="370"/>
      <c r="AK203" s="370"/>
      <c r="AL203" s="370"/>
      <c r="AM203" s="370"/>
      <c r="AN203" s="370"/>
      <c r="AO203" s="370"/>
      <c r="AP203" s="370"/>
      <c r="AQ203" s="370"/>
      <c r="AR203" s="370"/>
      <c r="AS203" s="370"/>
      <c r="AT203" s="370"/>
      <c r="AU203" s="370"/>
      <c r="AV203" s="370"/>
      <c r="AW203" s="370"/>
      <c r="AX203" s="370"/>
      <c r="AY203" s="370"/>
      <c r="AZ203" s="370"/>
      <c r="BA203" s="370"/>
      <c r="BB203" s="370"/>
    </row>
    <row r="204" customFormat="false" ht="12.75" hidden="false" customHeight="false" outlineLevel="0" collapsed="false">
      <c r="A204" s="367" t="n">
        <f aca="false">EOMONTH(A203,0)+1</f>
        <v>43040</v>
      </c>
      <c r="B204" s="370" t="n">
        <v>0.0577910018570349</v>
      </c>
      <c r="C204" s="370" t="n">
        <v>5.2525</v>
      </c>
      <c r="D204" s="370" t="n">
        <v>0.73</v>
      </c>
      <c r="E204" s="370" t="n">
        <v>-0.17</v>
      </c>
      <c r="F204" s="370"/>
      <c r="G204" s="370"/>
      <c r="H204" s="370" t="n">
        <v>0.73</v>
      </c>
      <c r="I204" s="370" t="n">
        <v>0.055</v>
      </c>
      <c r="J204" s="370" t="n">
        <v>0.215</v>
      </c>
      <c r="K204" s="370" t="n">
        <v>0.02</v>
      </c>
      <c r="L204" s="370" t="n">
        <v>0.555</v>
      </c>
      <c r="M204" s="370" t="n">
        <v>0.14</v>
      </c>
      <c r="N204" s="370" t="n">
        <v>0.23</v>
      </c>
      <c r="O204" s="370" t="n">
        <v>0</v>
      </c>
      <c r="P204" s="370" t="n">
        <v>0.17</v>
      </c>
      <c r="Q204" s="370" t="n">
        <v>0</v>
      </c>
      <c r="R204" s="370" t="n">
        <v>0</v>
      </c>
      <c r="S204" s="370"/>
      <c r="T204" s="370"/>
      <c r="U204" s="370"/>
      <c r="V204" s="370"/>
      <c r="W204" s="370"/>
      <c r="X204" s="370"/>
      <c r="Y204" s="370"/>
      <c r="Z204" s="370"/>
      <c r="AA204" s="370"/>
      <c r="AB204" s="370"/>
      <c r="AC204" s="370"/>
      <c r="AD204" s="370"/>
      <c r="AE204" s="370"/>
      <c r="AF204" s="370"/>
      <c r="AG204" s="370"/>
      <c r="AH204" s="370"/>
      <c r="AI204" s="370"/>
      <c r="AJ204" s="370"/>
      <c r="AK204" s="370"/>
      <c r="AL204" s="370"/>
      <c r="AM204" s="370"/>
      <c r="AN204" s="370"/>
      <c r="AO204" s="370"/>
      <c r="AP204" s="370"/>
      <c r="AQ204" s="370"/>
      <c r="AR204" s="370"/>
      <c r="AS204" s="370"/>
      <c r="AT204" s="370"/>
      <c r="AU204" s="370"/>
      <c r="AV204" s="370"/>
      <c r="AW204" s="370"/>
      <c r="AX204" s="370"/>
      <c r="AY204" s="370"/>
      <c r="AZ204" s="370"/>
      <c r="BA204" s="370"/>
      <c r="BB204" s="370"/>
    </row>
    <row r="205" customFormat="false" ht="12.75" hidden="false" customHeight="false" outlineLevel="0" collapsed="false">
      <c r="A205" s="367" t="n">
        <f aca="false">EOMONTH(A204,0)+1</f>
        <v>43070</v>
      </c>
      <c r="B205" s="370" t="n">
        <v>0.0578467067852717</v>
      </c>
      <c r="C205" s="370" t="n">
        <v>5.4045</v>
      </c>
      <c r="D205" s="370" t="n">
        <v>0.98</v>
      </c>
      <c r="E205" s="370" t="n">
        <v>-0.13</v>
      </c>
      <c r="F205" s="370"/>
      <c r="G205" s="370"/>
      <c r="H205" s="370" t="n">
        <v>0.98</v>
      </c>
      <c r="I205" s="370" t="n">
        <v>0.25</v>
      </c>
      <c r="J205" s="370" t="n">
        <v>0.235</v>
      </c>
      <c r="K205" s="370" t="n">
        <v>0.02</v>
      </c>
      <c r="L205" s="370" t="n">
        <v>0.91</v>
      </c>
      <c r="M205" s="370" t="n">
        <v>0.29</v>
      </c>
      <c r="N205" s="370" t="n">
        <v>0.26</v>
      </c>
      <c r="O205" s="370" t="n">
        <v>0</v>
      </c>
      <c r="P205" s="370" t="n">
        <v>0.17</v>
      </c>
      <c r="Q205" s="370" t="n">
        <v>0</v>
      </c>
      <c r="R205" s="370" t="n">
        <v>0</v>
      </c>
      <c r="S205" s="370"/>
      <c r="T205" s="370"/>
      <c r="U205" s="370"/>
      <c r="V205" s="370"/>
      <c r="W205" s="370"/>
      <c r="X205" s="370"/>
      <c r="Y205" s="370"/>
      <c r="Z205" s="370"/>
      <c r="AA205" s="370"/>
      <c r="AB205" s="370"/>
      <c r="AC205" s="370"/>
      <c r="AD205" s="370"/>
      <c r="AE205" s="370"/>
      <c r="AF205" s="370"/>
      <c r="AG205" s="370"/>
      <c r="AH205" s="370"/>
      <c r="AI205" s="370"/>
      <c r="AJ205" s="370"/>
      <c r="AK205" s="370"/>
      <c r="AL205" s="370"/>
      <c r="AM205" s="370"/>
      <c r="AN205" s="370"/>
      <c r="AO205" s="370"/>
      <c r="AP205" s="370"/>
      <c r="AQ205" s="370"/>
      <c r="AR205" s="370"/>
      <c r="AS205" s="370"/>
      <c r="AT205" s="370"/>
      <c r="AU205" s="370"/>
      <c r="AV205" s="370"/>
      <c r="AW205" s="370"/>
      <c r="AX205" s="370"/>
      <c r="AY205" s="370"/>
      <c r="AZ205" s="370"/>
      <c r="BA205" s="370"/>
      <c r="BB205" s="370"/>
    </row>
    <row r="206" customFormat="false" ht="12.75" hidden="false" customHeight="false" outlineLevel="0" collapsed="false">
      <c r="A206" s="367" t="n">
        <f aca="false">EOMONTH(A205,0)+1</f>
        <v>43101</v>
      </c>
      <c r="B206" s="370" t="n">
        <v>0.0579042685455349</v>
      </c>
      <c r="C206" s="370" t="n">
        <v>5.482</v>
      </c>
      <c r="D206" s="370" t="n">
        <v>1.6</v>
      </c>
      <c r="E206" s="370" t="n">
        <v>-0.25</v>
      </c>
      <c r="F206" s="370"/>
      <c r="G206" s="370"/>
      <c r="H206" s="370" t="n">
        <v>1.6</v>
      </c>
      <c r="I206" s="370" t="n">
        <v>0.45</v>
      </c>
      <c r="J206" s="370" t="n">
        <v>0.255</v>
      </c>
      <c r="K206" s="370" t="n">
        <v>0.02</v>
      </c>
      <c r="L206" s="370" t="n">
        <v>1.215</v>
      </c>
      <c r="M206" s="370" t="n">
        <v>0.32</v>
      </c>
      <c r="N206" s="370" t="n">
        <v>0.085</v>
      </c>
      <c r="O206" s="370" t="n">
        <v>0</v>
      </c>
      <c r="P206" s="370" t="n">
        <v>0.17</v>
      </c>
      <c r="Q206" s="370" t="n">
        <v>0</v>
      </c>
      <c r="R206" s="370" t="n">
        <v>0</v>
      </c>
      <c r="S206" s="370"/>
      <c r="T206" s="370"/>
      <c r="U206" s="370"/>
      <c r="V206" s="370"/>
      <c r="W206" s="370"/>
      <c r="X206" s="370"/>
      <c r="Y206" s="370"/>
      <c r="Z206" s="370"/>
      <c r="AA206" s="370"/>
      <c r="AB206" s="370"/>
      <c r="AC206" s="370"/>
      <c r="AD206" s="370"/>
      <c r="AE206" s="370"/>
      <c r="AF206" s="370"/>
      <c r="AG206" s="370"/>
      <c r="AH206" s="370"/>
      <c r="AI206" s="370"/>
      <c r="AJ206" s="370"/>
      <c r="AK206" s="370"/>
      <c r="AL206" s="370"/>
      <c r="AM206" s="370"/>
      <c r="AN206" s="370"/>
      <c r="AO206" s="370"/>
      <c r="AP206" s="370"/>
      <c r="AQ206" s="370"/>
      <c r="AR206" s="370"/>
      <c r="AS206" s="370"/>
      <c r="AT206" s="370"/>
      <c r="AU206" s="370"/>
      <c r="AV206" s="370"/>
      <c r="AW206" s="370"/>
      <c r="AX206" s="370"/>
      <c r="AY206" s="370"/>
      <c r="AZ206" s="370"/>
      <c r="BA206" s="370"/>
      <c r="BB206" s="370"/>
    </row>
    <row r="207" customFormat="false" ht="12.75" hidden="false" customHeight="false" outlineLevel="0" collapsed="false">
      <c r="A207" s="367" t="n">
        <f aca="false">EOMONTH(A206,0)+1</f>
        <v>43132</v>
      </c>
      <c r="B207" s="370" t="n">
        <v>0.0579618303068994</v>
      </c>
      <c r="C207" s="370" t="n">
        <v>5.394</v>
      </c>
      <c r="D207" s="370" t="n">
        <v>1.6</v>
      </c>
      <c r="E207" s="370" t="n">
        <v>-0.28</v>
      </c>
      <c r="F207" s="370"/>
      <c r="G207" s="370"/>
      <c r="H207" s="370" t="n">
        <v>1.6</v>
      </c>
      <c r="I207" s="370" t="n">
        <v>0.45</v>
      </c>
      <c r="J207" s="370" t="n">
        <v>0.255</v>
      </c>
      <c r="K207" s="370" t="n">
        <v>0.02</v>
      </c>
      <c r="L207" s="370" t="n">
        <v>1.215</v>
      </c>
      <c r="M207" s="370" t="n">
        <v>0.32</v>
      </c>
      <c r="N207" s="370" t="n">
        <v>0.075</v>
      </c>
      <c r="O207" s="370" t="n">
        <v>0</v>
      </c>
      <c r="P207" s="370" t="n">
        <v>0.17</v>
      </c>
      <c r="Q207" s="370" t="n">
        <v>0</v>
      </c>
      <c r="R207" s="370" t="n">
        <v>0</v>
      </c>
      <c r="S207" s="370"/>
      <c r="T207" s="370"/>
      <c r="U207" s="370"/>
      <c r="V207" s="370"/>
      <c r="W207" s="370"/>
      <c r="X207" s="370"/>
      <c r="Y207" s="370"/>
      <c r="Z207" s="370"/>
      <c r="AA207" s="370"/>
      <c r="AB207" s="370"/>
      <c r="AC207" s="370"/>
      <c r="AD207" s="370"/>
      <c r="AE207" s="370"/>
      <c r="AF207" s="370"/>
      <c r="AG207" s="370"/>
      <c r="AH207" s="370"/>
      <c r="AI207" s="370"/>
      <c r="AJ207" s="370"/>
      <c r="AK207" s="370"/>
      <c r="AL207" s="370"/>
      <c r="AM207" s="370"/>
      <c r="AN207" s="370"/>
      <c r="AO207" s="370"/>
      <c r="AP207" s="370"/>
      <c r="AQ207" s="370"/>
      <c r="AR207" s="370"/>
      <c r="AS207" s="370"/>
      <c r="AT207" s="370"/>
      <c r="AU207" s="370"/>
      <c r="AV207" s="370"/>
      <c r="AW207" s="370"/>
      <c r="AX207" s="370"/>
      <c r="AY207" s="370"/>
      <c r="AZ207" s="370"/>
      <c r="BA207" s="370"/>
      <c r="BB207" s="370"/>
    </row>
    <row r="208" customFormat="false" ht="12.75" hidden="false" customHeight="false" outlineLevel="0" collapsed="false">
      <c r="A208" s="367" t="n">
        <f aca="false">EOMONTH(A207,0)+1</f>
        <v>43160</v>
      </c>
      <c r="B208" s="370" t="n">
        <v>0.0580138215761767</v>
      </c>
      <c r="C208" s="370" t="n">
        <v>5.255</v>
      </c>
      <c r="D208" s="370" t="n">
        <v>0.72</v>
      </c>
      <c r="E208" s="370" t="n">
        <v>-0.17</v>
      </c>
      <c r="F208" s="370"/>
      <c r="G208" s="370"/>
      <c r="H208" s="370" t="n">
        <v>0.72</v>
      </c>
      <c r="I208" s="370" t="n">
        <v>0.1</v>
      </c>
      <c r="J208" s="370" t="n">
        <v>0.215</v>
      </c>
      <c r="K208" s="370" t="n">
        <v>0.02</v>
      </c>
      <c r="L208" s="370" t="n">
        <v>0.655</v>
      </c>
      <c r="M208" s="370" t="n">
        <v>0.15</v>
      </c>
      <c r="N208" s="370" t="n">
        <v>0.115</v>
      </c>
      <c r="O208" s="370" t="n">
        <v>0</v>
      </c>
      <c r="P208" s="370" t="n">
        <v>0.17</v>
      </c>
      <c r="Q208" s="370" t="n">
        <v>0</v>
      </c>
      <c r="R208" s="370" t="n">
        <v>0</v>
      </c>
      <c r="S208" s="370"/>
      <c r="T208" s="370"/>
      <c r="U208" s="370"/>
      <c r="V208" s="370"/>
      <c r="W208" s="370"/>
      <c r="X208" s="370"/>
      <c r="Y208" s="370"/>
      <c r="Z208" s="370"/>
      <c r="AA208" s="370"/>
      <c r="AB208" s="370"/>
      <c r="AC208" s="370"/>
      <c r="AD208" s="370"/>
      <c r="AE208" s="370"/>
      <c r="AF208" s="370"/>
      <c r="AG208" s="370"/>
      <c r="AH208" s="370"/>
      <c r="AI208" s="370"/>
      <c r="AJ208" s="370"/>
      <c r="AK208" s="370"/>
      <c r="AL208" s="370"/>
      <c r="AM208" s="370"/>
      <c r="AN208" s="370"/>
      <c r="AO208" s="370"/>
      <c r="AP208" s="370"/>
      <c r="AQ208" s="370"/>
      <c r="AR208" s="370"/>
      <c r="AS208" s="370"/>
      <c r="AT208" s="370"/>
      <c r="AU208" s="370"/>
      <c r="AV208" s="370"/>
      <c r="AW208" s="370"/>
      <c r="AX208" s="370"/>
      <c r="AY208" s="370"/>
      <c r="AZ208" s="370"/>
      <c r="BA208" s="370"/>
      <c r="BB208" s="370"/>
    </row>
    <row r="209" customFormat="false" ht="12.75" hidden="false" customHeight="false" outlineLevel="0" collapsed="false">
      <c r="A209" s="367" t="n">
        <f aca="false">EOMONTH(A208,0)+1</f>
        <v>43191</v>
      </c>
      <c r="B209" s="370" t="n">
        <v>0.0580713833396387</v>
      </c>
      <c r="C209" s="370" t="n">
        <v>5.101</v>
      </c>
      <c r="D209" s="370" t="n">
        <v>0.38</v>
      </c>
      <c r="E209" s="370" t="n">
        <v>-0.085</v>
      </c>
      <c r="F209" s="370"/>
      <c r="G209" s="370"/>
      <c r="H209" s="370" t="n">
        <v>0.38</v>
      </c>
      <c r="I209" s="370" t="n">
        <v>0.02</v>
      </c>
      <c r="J209" s="370" t="n">
        <v>0.17</v>
      </c>
      <c r="K209" s="370" t="n">
        <v>0.0175</v>
      </c>
      <c r="L209" s="370" t="n">
        <v>0.435</v>
      </c>
      <c r="M209" s="370" t="n">
        <v>0.05</v>
      </c>
      <c r="N209" s="370" t="n">
        <v>0.55</v>
      </c>
      <c r="O209" s="370" t="n">
        <v>0</v>
      </c>
      <c r="P209" s="370" t="n">
        <v>0.17</v>
      </c>
      <c r="Q209" s="370" t="n">
        <v>0</v>
      </c>
      <c r="R209" s="370" t="n">
        <v>0</v>
      </c>
      <c r="S209" s="370"/>
      <c r="T209" s="370"/>
      <c r="U209" s="370"/>
      <c r="V209" s="370"/>
      <c r="W209" s="370"/>
      <c r="X209" s="370"/>
      <c r="Y209" s="370"/>
      <c r="Z209" s="370"/>
      <c r="AA209" s="370"/>
      <c r="AB209" s="370"/>
      <c r="AC209" s="370"/>
      <c r="AD209" s="370"/>
      <c r="AE209" s="370"/>
      <c r="AF209" s="370"/>
      <c r="AG209" s="370"/>
      <c r="AH209" s="370"/>
      <c r="AI209" s="370"/>
      <c r="AJ209" s="370"/>
      <c r="AK209" s="370"/>
      <c r="AL209" s="370"/>
      <c r="AM209" s="370"/>
      <c r="AN209" s="370"/>
      <c r="AO209" s="370"/>
      <c r="AP209" s="370"/>
      <c r="AQ209" s="370"/>
      <c r="AR209" s="370"/>
      <c r="AS209" s="370"/>
      <c r="AT209" s="370"/>
      <c r="AU209" s="370"/>
      <c r="AV209" s="370"/>
      <c r="AW209" s="370"/>
      <c r="AX209" s="370"/>
      <c r="AY209" s="370"/>
      <c r="AZ209" s="370"/>
      <c r="BA209" s="370"/>
      <c r="BB209" s="370"/>
    </row>
    <row r="210" customFormat="false" ht="12.75" hidden="false" customHeight="false" outlineLevel="0" collapsed="false">
      <c r="A210" s="367" t="n">
        <f aca="false">EOMONTH(A209,0)+1</f>
        <v>43221</v>
      </c>
      <c r="B210" s="370" t="n">
        <v>0.0581270882730704</v>
      </c>
      <c r="C210" s="370" t="n">
        <v>5.106</v>
      </c>
      <c r="D210" s="370" t="n">
        <v>0.33</v>
      </c>
      <c r="E210" s="370" t="n">
        <v>-0.065</v>
      </c>
      <c r="F210" s="370"/>
      <c r="G210" s="370"/>
      <c r="H210" s="370" t="n">
        <v>0.33</v>
      </c>
      <c r="I210" s="370" t="n">
        <v>0.02</v>
      </c>
      <c r="J210" s="370" t="n">
        <v>0.165</v>
      </c>
      <c r="K210" s="370" t="n">
        <v>0.01</v>
      </c>
      <c r="L210" s="370" t="n">
        <v>0.385</v>
      </c>
      <c r="M210" s="370" t="n">
        <v>0.05</v>
      </c>
      <c r="N210" s="370" t="n">
        <v>0.7</v>
      </c>
      <c r="O210" s="370" t="n">
        <v>0</v>
      </c>
      <c r="P210" s="370" t="n">
        <v>0.17</v>
      </c>
      <c r="Q210" s="370" t="n">
        <v>0</v>
      </c>
      <c r="R210" s="370" t="n">
        <v>0</v>
      </c>
      <c r="S210" s="370"/>
      <c r="T210" s="370"/>
      <c r="U210" s="370"/>
      <c r="V210" s="370"/>
      <c r="W210" s="370"/>
      <c r="X210" s="370"/>
      <c r="Y210" s="370"/>
      <c r="Z210" s="370"/>
      <c r="AA210" s="370"/>
      <c r="AB210" s="370"/>
      <c r="AC210" s="370"/>
      <c r="AD210" s="370"/>
      <c r="AE210" s="370"/>
      <c r="AF210" s="370"/>
      <c r="AG210" s="370"/>
      <c r="AH210" s="370"/>
      <c r="AI210" s="370"/>
      <c r="AJ210" s="370"/>
      <c r="AK210" s="370"/>
      <c r="AL210" s="370"/>
      <c r="AM210" s="370"/>
      <c r="AN210" s="370"/>
      <c r="AO210" s="370"/>
      <c r="AP210" s="370"/>
      <c r="AQ210" s="370"/>
      <c r="AR210" s="370"/>
      <c r="AS210" s="370"/>
      <c r="AT210" s="370"/>
      <c r="AU210" s="370"/>
      <c r="AV210" s="370"/>
      <c r="AW210" s="370"/>
      <c r="AX210" s="370"/>
      <c r="AY210" s="370"/>
      <c r="AZ210" s="370"/>
      <c r="BA210" s="370"/>
      <c r="BB210" s="370"/>
    </row>
    <row r="211" customFormat="false" ht="12.75" hidden="false" customHeight="false" outlineLevel="0" collapsed="false">
      <c r="A211" s="367" t="n">
        <f aca="false">EOMONTH(A210,0)+1</f>
        <v>43252</v>
      </c>
      <c r="B211" s="370" t="n">
        <v>0.0581846500387009</v>
      </c>
      <c r="C211" s="370" t="n">
        <v>5.144</v>
      </c>
      <c r="D211" s="370" t="n">
        <v>0.37</v>
      </c>
      <c r="E211" s="370" t="n">
        <v>-0.055</v>
      </c>
      <c r="F211" s="370"/>
      <c r="G211" s="370"/>
      <c r="H211" s="370" t="n">
        <v>0.37</v>
      </c>
      <c r="I211" s="370" t="n">
        <v>0.035</v>
      </c>
      <c r="J211" s="370" t="n">
        <v>0.17</v>
      </c>
      <c r="K211" s="370" t="n">
        <v>0.0125</v>
      </c>
      <c r="L211" s="370" t="n">
        <v>0.385</v>
      </c>
      <c r="M211" s="370" t="n">
        <v>0.06</v>
      </c>
      <c r="N211" s="370" t="n">
        <v>0.8</v>
      </c>
      <c r="O211" s="370" t="n">
        <v>0</v>
      </c>
      <c r="P211" s="370" t="n">
        <v>0.17</v>
      </c>
      <c r="Q211" s="370" t="n">
        <v>0</v>
      </c>
      <c r="R211" s="370" t="n">
        <v>0</v>
      </c>
      <c r="S211" s="370"/>
      <c r="T211" s="370"/>
      <c r="U211" s="370"/>
      <c r="V211" s="370"/>
      <c r="W211" s="370"/>
      <c r="X211" s="370"/>
      <c r="Y211" s="370"/>
      <c r="Z211" s="370"/>
      <c r="AA211" s="370"/>
      <c r="AB211" s="370"/>
      <c r="AC211" s="370"/>
      <c r="AD211" s="370"/>
      <c r="AE211" s="370"/>
      <c r="AF211" s="370"/>
      <c r="AG211" s="370"/>
      <c r="AH211" s="370"/>
      <c r="AI211" s="370"/>
      <c r="AJ211" s="370"/>
      <c r="AK211" s="370"/>
      <c r="AL211" s="370"/>
      <c r="AM211" s="370"/>
      <c r="AN211" s="370"/>
      <c r="AO211" s="370"/>
      <c r="AP211" s="370"/>
      <c r="AQ211" s="370"/>
      <c r="AR211" s="370"/>
      <c r="AS211" s="370"/>
      <c r="AT211" s="370"/>
      <c r="AU211" s="370"/>
      <c r="AV211" s="370"/>
      <c r="AW211" s="370"/>
      <c r="AX211" s="370"/>
      <c r="AY211" s="370"/>
      <c r="AZ211" s="370"/>
      <c r="BA211" s="370"/>
      <c r="BB211" s="370"/>
    </row>
    <row r="212" customFormat="false" ht="12.75" hidden="false" customHeight="false" outlineLevel="0" collapsed="false">
      <c r="A212" s="367" t="n">
        <f aca="false">EOMONTH(A211,0)+1</f>
        <v>43282</v>
      </c>
      <c r="B212" s="370" t="n">
        <v>0.058240354974231</v>
      </c>
      <c r="C212" s="370" t="n">
        <v>5.189</v>
      </c>
      <c r="D212" s="370" t="n">
        <v>0.41</v>
      </c>
      <c r="E212" s="370" t="n">
        <v>-0.02</v>
      </c>
      <c r="F212" s="370"/>
      <c r="G212" s="370"/>
      <c r="H212" s="370" t="n">
        <v>0.41</v>
      </c>
      <c r="I212" s="370" t="n">
        <v>0.035</v>
      </c>
      <c r="J212" s="370" t="n">
        <v>0.175</v>
      </c>
      <c r="K212" s="370" t="n">
        <v>0.0125</v>
      </c>
      <c r="L212" s="370" t="n">
        <v>0.3975</v>
      </c>
      <c r="M212" s="370" t="n">
        <v>0.07</v>
      </c>
      <c r="N212" s="370" t="n">
        <v>1</v>
      </c>
      <c r="O212" s="370" t="n">
        <v>0</v>
      </c>
      <c r="P212" s="370" t="n">
        <v>0.17</v>
      </c>
      <c r="Q212" s="370" t="n">
        <v>0</v>
      </c>
      <c r="R212" s="370" t="n">
        <v>0</v>
      </c>
      <c r="S212" s="370"/>
      <c r="T212" s="370"/>
      <c r="U212" s="370"/>
      <c r="V212" s="370"/>
      <c r="W212" s="370"/>
      <c r="X212" s="370"/>
      <c r="Y212" s="370"/>
      <c r="Z212" s="370"/>
      <c r="AA212" s="370"/>
      <c r="AB212" s="370"/>
      <c r="AC212" s="370"/>
      <c r="AD212" s="370"/>
      <c r="AE212" s="370"/>
      <c r="AF212" s="370"/>
      <c r="AG212" s="370"/>
      <c r="AH212" s="370"/>
      <c r="AI212" s="370"/>
      <c r="AJ212" s="370"/>
      <c r="AK212" s="370"/>
      <c r="AL212" s="370"/>
      <c r="AM212" s="370"/>
      <c r="AN212" s="370"/>
      <c r="AO212" s="370"/>
      <c r="AP212" s="370"/>
      <c r="AQ212" s="370"/>
      <c r="AR212" s="370"/>
      <c r="AS212" s="370"/>
      <c r="AT212" s="370"/>
      <c r="AU212" s="370"/>
      <c r="AV212" s="370"/>
      <c r="AW212" s="370"/>
      <c r="AX212" s="370"/>
      <c r="AY212" s="370"/>
      <c r="AZ212" s="370"/>
      <c r="BA212" s="370"/>
      <c r="BB212" s="370"/>
    </row>
    <row r="213" customFormat="false" ht="12.75" hidden="false" customHeight="false" outlineLevel="0" collapsed="false">
      <c r="A213" s="367" t="n">
        <f aca="false">EOMONTH(A212,0)+1</f>
        <v>43313</v>
      </c>
      <c r="B213" s="370" t="n">
        <v>0.0582979167420299</v>
      </c>
      <c r="C213" s="370" t="n">
        <v>5.227</v>
      </c>
      <c r="D213" s="370" t="n">
        <v>0.41</v>
      </c>
      <c r="E213" s="370" t="n">
        <v>-0.02</v>
      </c>
      <c r="F213" s="370"/>
      <c r="G213" s="370"/>
      <c r="H213" s="370" t="n">
        <v>0.41</v>
      </c>
      <c r="I213" s="370" t="n">
        <v>0.01</v>
      </c>
      <c r="J213" s="370" t="n">
        <v>0.175</v>
      </c>
      <c r="K213" s="370" t="n">
        <v>0.0125</v>
      </c>
      <c r="L213" s="370" t="n">
        <v>0.4</v>
      </c>
      <c r="M213" s="370" t="n">
        <v>0.07</v>
      </c>
      <c r="N213" s="370" t="n">
        <v>1</v>
      </c>
      <c r="O213" s="370" t="n">
        <v>0</v>
      </c>
      <c r="P213" s="370" t="n">
        <v>0.17</v>
      </c>
      <c r="Q213" s="370" t="n">
        <v>0</v>
      </c>
      <c r="R213" s="370" t="n">
        <v>0</v>
      </c>
      <c r="S213" s="370"/>
      <c r="T213" s="370"/>
      <c r="U213" s="370"/>
      <c r="V213" s="370"/>
      <c r="W213" s="370"/>
      <c r="X213" s="370"/>
      <c r="Y213" s="370"/>
      <c r="Z213" s="370"/>
      <c r="AA213" s="370"/>
      <c r="AB213" s="370"/>
      <c r="AC213" s="370"/>
      <c r="AD213" s="370"/>
      <c r="AE213" s="370"/>
      <c r="AF213" s="370"/>
      <c r="AG213" s="370"/>
      <c r="AH213" s="370"/>
      <c r="AI213" s="370"/>
      <c r="AJ213" s="370"/>
      <c r="AK213" s="370"/>
      <c r="AL213" s="370"/>
      <c r="AM213" s="370"/>
      <c r="AN213" s="370"/>
      <c r="AO213" s="370"/>
      <c r="AP213" s="370"/>
      <c r="AQ213" s="370"/>
      <c r="AR213" s="370"/>
      <c r="AS213" s="370"/>
      <c r="AT213" s="370"/>
      <c r="AU213" s="370"/>
      <c r="AV213" s="370"/>
      <c r="AW213" s="370"/>
      <c r="AX213" s="370"/>
      <c r="AY213" s="370"/>
      <c r="AZ213" s="370"/>
      <c r="BA213" s="370"/>
      <c r="BB213" s="370"/>
    </row>
    <row r="214" customFormat="false" ht="12.75" hidden="false" customHeight="false" outlineLevel="0" collapsed="false">
      <c r="A214" s="367" t="n">
        <f aca="false">EOMONTH(A213,0)+1</f>
        <v>43344</v>
      </c>
      <c r="B214" s="370" t="n">
        <v>0.0583554785109302</v>
      </c>
      <c r="C214" s="370" t="n">
        <v>5.221</v>
      </c>
      <c r="D214" s="370" t="n">
        <v>0.36</v>
      </c>
      <c r="E214" s="370" t="n">
        <v>-0.04</v>
      </c>
      <c r="F214" s="370"/>
      <c r="G214" s="370"/>
      <c r="H214" s="370" t="n">
        <v>0.36</v>
      </c>
      <c r="I214" s="370" t="n">
        <v>0.01</v>
      </c>
      <c r="J214" s="370" t="n">
        <v>0.165</v>
      </c>
      <c r="K214" s="370" t="n">
        <v>0.0125</v>
      </c>
      <c r="L214" s="370" t="n">
        <v>0.3975</v>
      </c>
      <c r="M214" s="370" t="n">
        <v>0.05</v>
      </c>
      <c r="N214" s="370" t="n">
        <v>0.6</v>
      </c>
      <c r="O214" s="370" t="n">
        <v>0</v>
      </c>
      <c r="P214" s="370" t="n">
        <v>0.17</v>
      </c>
      <c r="Q214" s="370" t="n">
        <v>0</v>
      </c>
      <c r="R214" s="370" t="n">
        <v>0</v>
      </c>
      <c r="S214" s="370"/>
      <c r="T214" s="370"/>
      <c r="U214" s="370"/>
      <c r="V214" s="370"/>
      <c r="W214" s="370"/>
      <c r="X214" s="370"/>
      <c r="Y214" s="370"/>
      <c r="Z214" s="370"/>
      <c r="AA214" s="370"/>
      <c r="AB214" s="370"/>
      <c r="AC214" s="370"/>
      <c r="AD214" s="370"/>
      <c r="AE214" s="370"/>
      <c r="AF214" s="370"/>
      <c r="AG214" s="370"/>
      <c r="AH214" s="370"/>
      <c r="AI214" s="370"/>
      <c r="AJ214" s="370"/>
      <c r="AK214" s="370"/>
      <c r="AL214" s="370"/>
      <c r="AM214" s="370"/>
      <c r="AN214" s="370"/>
      <c r="AO214" s="370"/>
      <c r="AP214" s="370"/>
      <c r="AQ214" s="370"/>
      <c r="AR214" s="370"/>
      <c r="AS214" s="370"/>
      <c r="AT214" s="370"/>
      <c r="AU214" s="370"/>
      <c r="AV214" s="370"/>
      <c r="AW214" s="370"/>
      <c r="AX214" s="370"/>
      <c r="AY214" s="370"/>
      <c r="AZ214" s="370"/>
      <c r="BA214" s="370"/>
      <c r="BB214" s="370"/>
    </row>
    <row r="215" customFormat="false" ht="12.75" hidden="false" customHeight="false" outlineLevel="0" collapsed="false">
      <c r="A215" s="367" t="n">
        <f aca="false">EOMONTH(A214,0)+1</f>
        <v>43374</v>
      </c>
      <c r="B215" s="370" t="n">
        <v>0.0584111834496248</v>
      </c>
      <c r="C215" s="370" t="n">
        <v>5.221</v>
      </c>
      <c r="D215" s="370" t="n">
        <v>0.4</v>
      </c>
      <c r="E215" s="370" t="n">
        <v>-0.085</v>
      </c>
      <c r="F215" s="370"/>
      <c r="G215" s="370"/>
      <c r="H215" s="370" t="n">
        <v>0.4</v>
      </c>
      <c r="I215" s="370" t="n">
        <v>0.01</v>
      </c>
      <c r="J215" s="370" t="n">
        <v>0.1725</v>
      </c>
      <c r="K215" s="370" t="n">
        <v>0.0125</v>
      </c>
      <c r="L215" s="370" t="n">
        <v>0.4</v>
      </c>
      <c r="M215" s="370" t="n">
        <v>0.05</v>
      </c>
      <c r="N215" s="370" t="n">
        <v>0.3</v>
      </c>
      <c r="O215" s="370" t="n">
        <v>0</v>
      </c>
      <c r="P215" s="370" t="n">
        <v>0.17</v>
      </c>
      <c r="Q215" s="370" t="n">
        <v>0</v>
      </c>
      <c r="R215" s="370" t="n">
        <v>0</v>
      </c>
      <c r="S215" s="370"/>
      <c r="T215" s="370"/>
      <c r="U215" s="370"/>
      <c r="V215" s="370"/>
      <c r="W215" s="370"/>
      <c r="X215" s="370"/>
      <c r="Y215" s="370"/>
      <c r="Z215" s="370"/>
      <c r="AA215" s="370"/>
      <c r="AB215" s="370"/>
      <c r="AC215" s="370"/>
      <c r="AD215" s="370"/>
      <c r="AE215" s="370"/>
      <c r="AF215" s="370"/>
      <c r="AG215" s="370"/>
      <c r="AH215" s="370"/>
      <c r="AI215" s="370"/>
      <c r="AJ215" s="370"/>
      <c r="AK215" s="370"/>
      <c r="AL215" s="370"/>
      <c r="AM215" s="370"/>
      <c r="AN215" s="370"/>
      <c r="AO215" s="370"/>
      <c r="AP215" s="370"/>
      <c r="AQ215" s="370"/>
      <c r="AR215" s="370"/>
      <c r="AS215" s="370"/>
      <c r="AT215" s="370"/>
      <c r="AU215" s="370"/>
      <c r="AV215" s="370"/>
      <c r="AW215" s="370"/>
      <c r="AX215" s="370"/>
      <c r="AY215" s="370"/>
      <c r="AZ215" s="370"/>
      <c r="BA215" s="370"/>
      <c r="BB215" s="370"/>
    </row>
    <row r="216" customFormat="false" ht="12.75" hidden="false" customHeight="false" outlineLevel="0" collapsed="false">
      <c r="A216" s="367" t="n">
        <f aca="false">EOMONTH(A215,0)+1</f>
        <v>43405</v>
      </c>
      <c r="B216" s="370" t="n">
        <v>0.0584687452206931</v>
      </c>
      <c r="C216" s="370" t="n">
        <v>5.37</v>
      </c>
      <c r="D216" s="370" t="n">
        <v>0.73</v>
      </c>
      <c r="E216" s="370" t="n">
        <v>-0.17</v>
      </c>
      <c r="F216" s="370"/>
      <c r="G216" s="370"/>
      <c r="H216" s="370" t="n">
        <v>0.73</v>
      </c>
      <c r="I216" s="370" t="n">
        <v>0.055</v>
      </c>
      <c r="J216" s="370" t="n">
        <v>0.215</v>
      </c>
      <c r="K216" s="370" t="n">
        <v>0.02</v>
      </c>
      <c r="L216" s="370" t="n">
        <v>0.555</v>
      </c>
      <c r="M216" s="370" t="n">
        <v>0.14</v>
      </c>
      <c r="N216" s="370" t="n">
        <v>0.23</v>
      </c>
      <c r="O216" s="370" t="n">
        <v>0</v>
      </c>
      <c r="P216" s="370" t="n">
        <v>0.17</v>
      </c>
      <c r="Q216" s="370" t="n">
        <v>0</v>
      </c>
      <c r="R216" s="370" t="n">
        <v>0</v>
      </c>
      <c r="S216" s="370"/>
      <c r="T216" s="370"/>
      <c r="U216" s="370"/>
      <c r="V216" s="370"/>
      <c r="W216" s="370"/>
      <c r="X216" s="370"/>
      <c r="Y216" s="370"/>
      <c r="Z216" s="370"/>
      <c r="AA216" s="370"/>
      <c r="AB216" s="370"/>
      <c r="AC216" s="370"/>
      <c r="AD216" s="370"/>
      <c r="AE216" s="370"/>
      <c r="AF216" s="370"/>
      <c r="AG216" s="370"/>
      <c r="AH216" s="370"/>
      <c r="AI216" s="370"/>
      <c r="AJ216" s="370"/>
      <c r="AK216" s="370"/>
      <c r="AL216" s="370"/>
      <c r="AM216" s="370"/>
      <c r="AN216" s="370"/>
      <c r="AO216" s="370"/>
      <c r="AP216" s="370"/>
      <c r="AQ216" s="370"/>
      <c r="AR216" s="370"/>
      <c r="AS216" s="370"/>
      <c r="AT216" s="370"/>
      <c r="AU216" s="370"/>
      <c r="AV216" s="370"/>
      <c r="AW216" s="370"/>
      <c r="AX216" s="370"/>
      <c r="AY216" s="370"/>
      <c r="AZ216" s="370"/>
      <c r="BA216" s="370"/>
      <c r="BB216" s="370"/>
    </row>
    <row r="217" customFormat="false" ht="12.75" hidden="false" customHeight="false" outlineLevel="0" collapsed="false">
      <c r="A217" s="367" t="n">
        <f aca="false">EOMONTH(A216,0)+1</f>
        <v>43435</v>
      </c>
      <c r="B217" s="370" t="n">
        <v>0.0585244501614857</v>
      </c>
      <c r="C217" s="370" t="n">
        <v>5.522</v>
      </c>
      <c r="D217" s="370" t="n">
        <v>0.98</v>
      </c>
      <c r="E217" s="370" t="n">
        <v>-0.13</v>
      </c>
      <c r="F217" s="370"/>
      <c r="G217" s="370"/>
      <c r="H217" s="370" t="n">
        <v>0.98</v>
      </c>
      <c r="I217" s="370" t="n">
        <v>0.25</v>
      </c>
      <c r="J217" s="370" t="n">
        <v>0.235</v>
      </c>
      <c r="K217" s="370" t="n">
        <v>0.02</v>
      </c>
      <c r="L217" s="370" t="n">
        <v>0.91</v>
      </c>
      <c r="M217" s="370" t="n">
        <v>0.29</v>
      </c>
      <c r="N217" s="370" t="n">
        <v>0.26</v>
      </c>
      <c r="O217" s="370" t="n">
        <v>0</v>
      </c>
      <c r="P217" s="370" t="n">
        <v>0.17</v>
      </c>
      <c r="Q217" s="370" t="n">
        <v>0</v>
      </c>
      <c r="R217" s="370" t="n">
        <v>0</v>
      </c>
      <c r="S217" s="370"/>
      <c r="T217" s="370"/>
      <c r="U217" s="370"/>
      <c r="V217" s="370"/>
      <c r="W217" s="370"/>
      <c r="X217" s="370"/>
      <c r="Y217" s="370"/>
      <c r="Z217" s="370"/>
      <c r="AA217" s="370"/>
      <c r="AB217" s="370"/>
      <c r="AC217" s="370"/>
      <c r="AD217" s="370"/>
      <c r="AE217" s="370"/>
      <c r="AF217" s="370"/>
      <c r="AG217" s="370"/>
      <c r="AH217" s="370"/>
      <c r="AI217" s="370"/>
      <c r="AJ217" s="370"/>
      <c r="AK217" s="370"/>
      <c r="AL217" s="370"/>
      <c r="AM217" s="370"/>
      <c r="AN217" s="370"/>
      <c r="AO217" s="370"/>
      <c r="AP217" s="370"/>
      <c r="AQ217" s="370"/>
      <c r="AR217" s="370"/>
      <c r="AS217" s="370"/>
      <c r="AT217" s="370"/>
      <c r="AU217" s="370"/>
      <c r="AV217" s="370"/>
      <c r="AW217" s="370"/>
      <c r="AX217" s="370"/>
      <c r="AY217" s="370"/>
      <c r="AZ217" s="370"/>
      <c r="BA217" s="370"/>
      <c r="BB217" s="370"/>
    </row>
    <row r="218" customFormat="false" ht="12.75" hidden="false" customHeight="false" outlineLevel="0" collapsed="false">
      <c r="A218" s="367" t="n">
        <f aca="false">EOMONTH(A217,0)+1</f>
        <v>43466</v>
      </c>
      <c r="B218" s="370" t="n">
        <v>0.0585820119347225</v>
      </c>
      <c r="C218" s="370" t="n">
        <v>5.5995</v>
      </c>
      <c r="D218" s="370" t="n">
        <v>1.6</v>
      </c>
      <c r="E218" s="370" t="n">
        <v>-0.25</v>
      </c>
      <c r="F218" s="370"/>
      <c r="G218" s="370"/>
      <c r="H218" s="370" t="n">
        <v>1.6</v>
      </c>
      <c r="I218" s="370" t="n">
        <v>0.45</v>
      </c>
      <c r="J218" s="370" t="n">
        <v>0.255</v>
      </c>
      <c r="K218" s="370" t="n">
        <v>0.02</v>
      </c>
      <c r="L218" s="370" t="n">
        <v>1.215</v>
      </c>
      <c r="M218" s="370" t="n">
        <v>0.32</v>
      </c>
      <c r="N218" s="370" t="n">
        <v>0.085</v>
      </c>
      <c r="O218" s="370" t="n">
        <v>0</v>
      </c>
      <c r="P218" s="370" t="n">
        <v>0.17</v>
      </c>
      <c r="Q218" s="370" t="n">
        <v>0</v>
      </c>
      <c r="R218" s="370" t="n">
        <v>0</v>
      </c>
      <c r="S218" s="370"/>
      <c r="T218" s="370"/>
      <c r="U218" s="370"/>
      <c r="V218" s="370"/>
      <c r="W218" s="370"/>
      <c r="X218" s="370"/>
      <c r="Y218" s="370"/>
      <c r="Z218" s="370"/>
      <c r="AA218" s="370"/>
      <c r="AB218" s="370"/>
      <c r="AC218" s="370"/>
      <c r="AD218" s="370"/>
      <c r="AE218" s="370"/>
      <c r="AF218" s="370"/>
      <c r="AG218" s="370"/>
      <c r="AH218" s="370"/>
      <c r="AI218" s="370"/>
      <c r="AJ218" s="370"/>
      <c r="AK218" s="370"/>
      <c r="AL218" s="370"/>
      <c r="AM218" s="370"/>
      <c r="AN218" s="370"/>
      <c r="AO218" s="370"/>
      <c r="AP218" s="370"/>
      <c r="AQ218" s="370"/>
      <c r="AR218" s="370"/>
      <c r="AS218" s="370"/>
      <c r="AT218" s="370"/>
      <c r="AU218" s="370"/>
      <c r="AV218" s="370"/>
      <c r="AW218" s="370"/>
      <c r="AX218" s="370"/>
      <c r="AY218" s="370"/>
      <c r="AZ218" s="370"/>
      <c r="BA218" s="370"/>
      <c r="BB218" s="370"/>
    </row>
    <row r="219" customFormat="false" ht="12.75" hidden="false" customHeight="false" outlineLevel="0" collapsed="false">
      <c r="A219" s="367" t="n">
        <f aca="false">EOMONTH(A218,0)+1</f>
        <v>43497</v>
      </c>
      <c r="B219" s="370" t="n">
        <v>0.0586395737090601</v>
      </c>
      <c r="C219" s="370" t="n">
        <v>5.5115</v>
      </c>
      <c r="D219" s="370" t="n">
        <v>1.6</v>
      </c>
      <c r="E219" s="370" t="n">
        <v>-0.28</v>
      </c>
      <c r="F219" s="370"/>
      <c r="G219" s="370"/>
      <c r="H219" s="370" t="n">
        <v>1.6</v>
      </c>
      <c r="I219" s="370" t="n">
        <v>0.45</v>
      </c>
      <c r="J219" s="370" t="n">
        <v>0.255</v>
      </c>
      <c r="K219" s="370" t="n">
        <v>0.02</v>
      </c>
      <c r="L219" s="370" t="n">
        <v>1.215</v>
      </c>
      <c r="M219" s="370" t="n">
        <v>0.32</v>
      </c>
      <c r="N219" s="370" t="n">
        <v>0.075</v>
      </c>
      <c r="O219" s="370" t="n">
        <v>0</v>
      </c>
      <c r="P219" s="370" t="n">
        <v>0.17</v>
      </c>
      <c r="Q219" s="370" t="n">
        <v>0</v>
      </c>
      <c r="R219" s="370" t="n">
        <v>0</v>
      </c>
      <c r="S219" s="370"/>
      <c r="T219" s="370"/>
      <c r="U219" s="370"/>
      <c r="V219" s="370"/>
      <c r="W219" s="370"/>
      <c r="X219" s="370"/>
      <c r="Y219" s="370"/>
      <c r="Z219" s="370"/>
      <c r="AA219" s="370"/>
      <c r="AB219" s="370"/>
      <c r="AC219" s="370"/>
      <c r="AD219" s="370"/>
      <c r="AE219" s="370"/>
      <c r="AF219" s="370"/>
      <c r="AG219" s="370"/>
      <c r="AH219" s="370"/>
      <c r="AI219" s="370"/>
      <c r="AJ219" s="370"/>
      <c r="AK219" s="370"/>
      <c r="AL219" s="370"/>
      <c r="AM219" s="370"/>
      <c r="AN219" s="370"/>
      <c r="AO219" s="370"/>
      <c r="AP219" s="370"/>
      <c r="AQ219" s="370"/>
      <c r="AR219" s="370"/>
      <c r="AS219" s="370"/>
      <c r="AT219" s="370"/>
      <c r="AU219" s="370"/>
      <c r="AV219" s="370"/>
      <c r="AW219" s="370"/>
      <c r="AX219" s="370"/>
      <c r="AY219" s="370"/>
      <c r="AZ219" s="370"/>
      <c r="BA219" s="370"/>
      <c r="BB219" s="370"/>
    </row>
    <row r="220" customFormat="false" ht="12.75" hidden="false" customHeight="false" outlineLevel="0" collapsed="false">
      <c r="A220" s="367" t="n">
        <f aca="false">EOMONTH(A219,0)+1</f>
        <v>43525</v>
      </c>
      <c r="B220" s="370" t="n">
        <v>0.0586915649900543</v>
      </c>
      <c r="C220" s="370" t="n">
        <v>5.3725</v>
      </c>
      <c r="D220" s="370" t="n">
        <v>0.72</v>
      </c>
      <c r="E220" s="370" t="n">
        <v>-0.17</v>
      </c>
      <c r="F220" s="370"/>
      <c r="G220" s="370"/>
      <c r="H220" s="370" t="n">
        <v>0.72</v>
      </c>
      <c r="I220" s="370" t="n">
        <v>0.1</v>
      </c>
      <c r="J220" s="370" t="n">
        <v>0.215</v>
      </c>
      <c r="K220" s="370" t="n">
        <v>0.02</v>
      </c>
      <c r="L220" s="370" t="n">
        <v>0.655</v>
      </c>
      <c r="M220" s="370" t="n">
        <v>0.15</v>
      </c>
      <c r="N220" s="370" t="n">
        <v>0.115</v>
      </c>
      <c r="O220" s="370" t="n">
        <v>0</v>
      </c>
      <c r="P220" s="370" t="n">
        <v>0.17</v>
      </c>
      <c r="Q220" s="370" t="n">
        <v>0</v>
      </c>
      <c r="R220" s="370" t="n">
        <v>0</v>
      </c>
      <c r="S220" s="370"/>
      <c r="T220" s="370"/>
      <c r="U220" s="370"/>
      <c r="V220" s="370"/>
      <c r="W220" s="370"/>
      <c r="X220" s="370"/>
      <c r="Y220" s="370"/>
      <c r="Z220" s="370"/>
      <c r="AA220" s="370"/>
      <c r="AB220" s="370"/>
      <c r="AC220" s="370"/>
      <c r="AD220" s="370"/>
      <c r="AE220" s="370"/>
      <c r="AF220" s="370"/>
      <c r="AG220" s="370"/>
      <c r="AH220" s="370"/>
      <c r="AI220" s="370"/>
      <c r="AJ220" s="370"/>
      <c r="AK220" s="370"/>
      <c r="AL220" s="370"/>
      <c r="AM220" s="370"/>
      <c r="AN220" s="370"/>
      <c r="AO220" s="370"/>
      <c r="AP220" s="370"/>
      <c r="AQ220" s="370"/>
      <c r="AR220" s="370"/>
      <c r="AS220" s="370"/>
      <c r="AT220" s="370"/>
      <c r="AU220" s="370"/>
      <c r="AV220" s="370"/>
      <c r="AW220" s="370"/>
      <c r="AX220" s="370"/>
      <c r="AY220" s="370"/>
      <c r="AZ220" s="370"/>
      <c r="BA220" s="370"/>
      <c r="BB220" s="370"/>
    </row>
    <row r="221" customFormat="false" ht="12.75" hidden="false" customHeight="false" outlineLevel="0" collapsed="false">
      <c r="A221" s="367" t="n">
        <f aca="false">EOMONTH(A220,0)+1</f>
        <v>43556</v>
      </c>
      <c r="B221" s="370" t="n">
        <v>0.058749126766489</v>
      </c>
      <c r="C221" s="370" t="n">
        <v>5.2185</v>
      </c>
      <c r="D221" s="370" t="n">
        <v>0.38</v>
      </c>
      <c r="E221" s="370" t="n">
        <v>-0.085</v>
      </c>
      <c r="F221" s="370"/>
      <c r="G221" s="370"/>
      <c r="H221" s="370" t="n">
        <v>0.38</v>
      </c>
      <c r="I221" s="370" t="n">
        <v>0.02</v>
      </c>
      <c r="J221" s="370" t="n">
        <v>0.17</v>
      </c>
      <c r="K221" s="370" t="n">
        <v>0.0175</v>
      </c>
      <c r="L221" s="370" t="n">
        <v>0.435</v>
      </c>
      <c r="M221" s="370" t="n">
        <v>0.05</v>
      </c>
      <c r="N221" s="370" t="n">
        <v>0.55</v>
      </c>
      <c r="O221" s="370" t="n">
        <v>0</v>
      </c>
      <c r="P221" s="370" t="n">
        <v>0.17</v>
      </c>
      <c r="Q221" s="370" t="n">
        <v>0</v>
      </c>
      <c r="R221" s="370" t="n">
        <v>0</v>
      </c>
      <c r="S221" s="370"/>
      <c r="T221" s="370"/>
      <c r="U221" s="370"/>
      <c r="V221" s="370"/>
      <c r="W221" s="370"/>
      <c r="X221" s="370"/>
      <c r="Y221" s="370"/>
      <c r="Z221" s="370"/>
      <c r="AA221" s="370"/>
      <c r="AB221" s="370"/>
      <c r="AC221" s="370"/>
      <c r="AD221" s="370"/>
      <c r="AE221" s="370"/>
      <c r="AF221" s="370"/>
      <c r="AG221" s="370"/>
      <c r="AH221" s="370"/>
      <c r="AI221" s="370"/>
      <c r="AJ221" s="370"/>
      <c r="AK221" s="370"/>
      <c r="AL221" s="370"/>
      <c r="AM221" s="370"/>
      <c r="AN221" s="370"/>
      <c r="AO221" s="370"/>
      <c r="AP221" s="370"/>
      <c r="AQ221" s="370"/>
      <c r="AR221" s="370"/>
      <c r="AS221" s="370"/>
      <c r="AT221" s="370"/>
      <c r="AU221" s="370"/>
      <c r="AV221" s="370"/>
      <c r="AW221" s="370"/>
      <c r="AX221" s="370"/>
      <c r="AY221" s="370"/>
      <c r="AZ221" s="370"/>
      <c r="BA221" s="370"/>
      <c r="BB221" s="370"/>
    </row>
    <row r="222" customFormat="false" ht="12.75" hidden="false" customHeight="false" outlineLevel="0" collapsed="false">
      <c r="A222" s="367" t="n">
        <f aca="false">EOMONTH(A221,0)+1</f>
        <v>43586</v>
      </c>
      <c r="B222" s="370" t="n">
        <v>0.0588048317124748</v>
      </c>
      <c r="C222" s="370" t="n">
        <v>5.2235</v>
      </c>
      <c r="D222" s="370" t="n">
        <v>0.33</v>
      </c>
      <c r="E222" s="370" t="n">
        <v>-0.065</v>
      </c>
      <c r="F222" s="370"/>
      <c r="G222" s="370"/>
      <c r="H222" s="370" t="n">
        <v>0.33</v>
      </c>
      <c r="I222" s="370" t="n">
        <v>0.02</v>
      </c>
      <c r="J222" s="370" t="n">
        <v>0.165</v>
      </c>
      <c r="K222" s="370" t="n">
        <v>0.01</v>
      </c>
      <c r="L222" s="370" t="n">
        <v>0.385</v>
      </c>
      <c r="M222" s="370" t="n">
        <v>0.05</v>
      </c>
      <c r="N222" s="370" t="n">
        <v>0.7</v>
      </c>
      <c r="O222" s="370" t="n">
        <v>0</v>
      </c>
      <c r="P222" s="370" t="n">
        <v>0.17</v>
      </c>
      <c r="Q222" s="370" t="n">
        <v>0</v>
      </c>
      <c r="R222" s="370" t="n">
        <v>0</v>
      </c>
      <c r="S222" s="370"/>
      <c r="T222" s="370"/>
      <c r="U222" s="370"/>
      <c r="V222" s="370"/>
      <c r="W222" s="370"/>
      <c r="X222" s="370"/>
      <c r="Y222" s="370"/>
      <c r="Z222" s="370"/>
      <c r="AA222" s="370"/>
      <c r="AB222" s="370"/>
      <c r="AC222" s="370"/>
      <c r="AD222" s="370"/>
      <c r="AE222" s="370"/>
      <c r="AF222" s="370"/>
      <c r="AG222" s="370"/>
      <c r="AH222" s="370"/>
      <c r="AI222" s="370"/>
      <c r="AJ222" s="370"/>
      <c r="AK222" s="370"/>
      <c r="AL222" s="370"/>
      <c r="AM222" s="370"/>
      <c r="AN222" s="370"/>
      <c r="AO222" s="370"/>
      <c r="AP222" s="370"/>
      <c r="AQ222" s="370"/>
      <c r="AR222" s="370"/>
      <c r="AS222" s="370"/>
      <c r="AT222" s="370"/>
      <c r="AU222" s="370"/>
      <c r="AV222" s="370"/>
      <c r="AW222" s="370"/>
      <c r="AX222" s="370"/>
      <c r="AY222" s="370"/>
      <c r="AZ222" s="370"/>
      <c r="BA222" s="370"/>
      <c r="BB222" s="370"/>
    </row>
    <row r="223" customFormat="false" ht="12.75" hidden="false" customHeight="false" outlineLevel="0" collapsed="false">
      <c r="A223" s="367" t="n">
        <f aca="false">EOMONTH(A222,0)+1</f>
        <v>43617</v>
      </c>
      <c r="B223" s="370" t="n">
        <v>0.0588623934910766</v>
      </c>
      <c r="C223" s="370" t="n">
        <v>5.2615</v>
      </c>
      <c r="D223" s="370" t="n">
        <v>0.37</v>
      </c>
      <c r="E223" s="370" t="n">
        <v>-0.055</v>
      </c>
      <c r="F223" s="370"/>
      <c r="G223" s="370"/>
      <c r="H223" s="370" t="n">
        <v>0.37</v>
      </c>
      <c r="I223" s="370" t="n">
        <v>0.035</v>
      </c>
      <c r="J223" s="370" t="n">
        <v>0.17</v>
      </c>
      <c r="K223" s="370" t="n">
        <v>0.0125</v>
      </c>
      <c r="L223" s="370" t="n">
        <v>0.385</v>
      </c>
      <c r="M223" s="370" t="n">
        <v>0.06</v>
      </c>
      <c r="N223" s="370" t="n">
        <v>0.8</v>
      </c>
      <c r="O223" s="370" t="n">
        <v>0</v>
      </c>
      <c r="P223" s="370" t="n">
        <v>0.17</v>
      </c>
      <c r="Q223" s="370" t="n">
        <v>0</v>
      </c>
      <c r="R223" s="370" t="n">
        <v>0</v>
      </c>
      <c r="S223" s="370"/>
      <c r="T223" s="370"/>
      <c r="U223" s="370"/>
      <c r="V223" s="370"/>
      <c r="W223" s="370"/>
      <c r="X223" s="370"/>
      <c r="Y223" s="370"/>
      <c r="Z223" s="370"/>
      <c r="AA223" s="370"/>
      <c r="AB223" s="370"/>
      <c r="AC223" s="370"/>
      <c r="AD223" s="370"/>
      <c r="AE223" s="370"/>
      <c r="AF223" s="370"/>
      <c r="AG223" s="370"/>
      <c r="AH223" s="370"/>
      <c r="AI223" s="370"/>
      <c r="AJ223" s="370"/>
      <c r="AK223" s="370"/>
      <c r="AL223" s="370"/>
      <c r="AM223" s="370"/>
      <c r="AN223" s="370"/>
      <c r="AO223" s="370"/>
      <c r="AP223" s="370"/>
      <c r="AQ223" s="370"/>
      <c r="AR223" s="370"/>
      <c r="AS223" s="370"/>
      <c r="AT223" s="370"/>
      <c r="AU223" s="370"/>
      <c r="AV223" s="370"/>
      <c r="AW223" s="370"/>
      <c r="AX223" s="370"/>
      <c r="AY223" s="370"/>
      <c r="AZ223" s="370"/>
      <c r="BA223" s="370"/>
      <c r="BB223" s="370"/>
    </row>
    <row r="224" customFormat="false" ht="12.75" hidden="false" customHeight="false" outlineLevel="0" collapsed="false">
      <c r="A224" s="367" t="n">
        <f aca="false">EOMONTH(A223,0)+1</f>
        <v>43647</v>
      </c>
      <c r="B224" s="370" t="n">
        <v>0.0589180984391602</v>
      </c>
      <c r="C224" s="370" t="n">
        <v>5.3065</v>
      </c>
      <c r="D224" s="370" t="n">
        <v>0.41</v>
      </c>
      <c r="E224" s="370" t="n">
        <v>-0.02</v>
      </c>
      <c r="F224" s="370"/>
      <c r="G224" s="370"/>
      <c r="H224" s="370" t="n">
        <v>0.41</v>
      </c>
      <c r="I224" s="370" t="n">
        <v>0.035</v>
      </c>
      <c r="J224" s="370" t="n">
        <v>0.175</v>
      </c>
      <c r="K224" s="370" t="n">
        <v>0.0125</v>
      </c>
      <c r="L224" s="370" t="n">
        <v>0.3975</v>
      </c>
      <c r="M224" s="370" t="n">
        <v>0.07</v>
      </c>
      <c r="N224" s="370" t="n">
        <v>1</v>
      </c>
      <c r="O224" s="370" t="n">
        <v>0</v>
      </c>
      <c r="P224" s="370" t="n">
        <v>0.17</v>
      </c>
      <c r="Q224" s="370" t="n">
        <v>0</v>
      </c>
      <c r="R224" s="370" t="n">
        <v>0</v>
      </c>
      <c r="S224" s="370"/>
      <c r="T224" s="370"/>
      <c r="U224" s="370"/>
      <c r="V224" s="370"/>
      <c r="W224" s="370"/>
      <c r="X224" s="370"/>
      <c r="Y224" s="370"/>
      <c r="Z224" s="370"/>
      <c r="AA224" s="370"/>
      <c r="AB224" s="370"/>
      <c r="AC224" s="370"/>
      <c r="AD224" s="370"/>
      <c r="AE224" s="370"/>
      <c r="AF224" s="370"/>
      <c r="AG224" s="370"/>
      <c r="AH224" s="370"/>
      <c r="AI224" s="370"/>
      <c r="AJ224" s="370"/>
      <c r="AK224" s="370"/>
      <c r="AL224" s="370"/>
      <c r="AM224" s="370"/>
      <c r="AN224" s="370"/>
      <c r="AO224" s="370"/>
      <c r="AP224" s="370"/>
      <c r="AQ224" s="370"/>
      <c r="AR224" s="370"/>
      <c r="AS224" s="370"/>
      <c r="AT224" s="370"/>
      <c r="AU224" s="370"/>
      <c r="AV224" s="370"/>
      <c r="AW224" s="370"/>
      <c r="AX224" s="370"/>
      <c r="AY224" s="370"/>
      <c r="AZ224" s="370"/>
      <c r="BA224" s="370"/>
      <c r="BB224" s="370"/>
    </row>
    <row r="225" customFormat="false" ht="12.75" hidden="false" customHeight="false" outlineLevel="0" collapsed="false">
      <c r="A225" s="367" t="n">
        <f aca="false">EOMONTH(A224,0)+1</f>
        <v>43678</v>
      </c>
      <c r="B225" s="370" t="n">
        <v>0.0589756602199296</v>
      </c>
      <c r="C225" s="370" t="n">
        <v>5.3445</v>
      </c>
      <c r="D225" s="370" t="n">
        <v>0.41</v>
      </c>
      <c r="E225" s="370" t="n">
        <v>-0.02</v>
      </c>
      <c r="F225" s="370"/>
      <c r="G225" s="370"/>
      <c r="H225" s="370" t="n">
        <v>0.41</v>
      </c>
      <c r="I225" s="370" t="n">
        <v>0.01</v>
      </c>
      <c r="J225" s="370" t="n">
        <v>0.175</v>
      </c>
      <c r="K225" s="370" t="n">
        <v>0.0125</v>
      </c>
      <c r="L225" s="370" t="n">
        <v>0.4</v>
      </c>
      <c r="M225" s="370" t="n">
        <v>0.07</v>
      </c>
      <c r="N225" s="370" t="n">
        <v>1</v>
      </c>
      <c r="O225" s="370" t="n">
        <v>0</v>
      </c>
      <c r="P225" s="370" t="n">
        <v>0.17</v>
      </c>
      <c r="Q225" s="370" t="n">
        <v>0</v>
      </c>
      <c r="R225" s="370" t="n">
        <v>0</v>
      </c>
      <c r="S225" s="370"/>
      <c r="T225" s="370"/>
      <c r="U225" s="370"/>
      <c r="V225" s="370"/>
      <c r="W225" s="370"/>
      <c r="X225" s="370"/>
      <c r="Y225" s="370"/>
      <c r="Z225" s="370"/>
      <c r="AA225" s="370"/>
      <c r="AB225" s="370"/>
      <c r="AC225" s="370"/>
      <c r="AD225" s="370"/>
      <c r="AE225" s="370"/>
      <c r="AF225" s="370"/>
      <c r="AG225" s="370"/>
      <c r="AH225" s="370"/>
      <c r="AI225" s="370"/>
      <c r="AJ225" s="370"/>
      <c r="AK225" s="370"/>
      <c r="AL225" s="370"/>
      <c r="AM225" s="370"/>
      <c r="AN225" s="370"/>
      <c r="AO225" s="370"/>
      <c r="AP225" s="370"/>
      <c r="AQ225" s="370"/>
      <c r="AR225" s="370"/>
      <c r="AS225" s="370"/>
      <c r="AT225" s="370"/>
      <c r="AU225" s="370"/>
      <c r="AV225" s="370"/>
      <c r="AW225" s="370"/>
      <c r="AX225" s="370"/>
      <c r="AY225" s="370"/>
      <c r="AZ225" s="370"/>
      <c r="BA225" s="370"/>
      <c r="BB225" s="370"/>
    </row>
    <row r="226" customFormat="false" ht="12.75" hidden="false" customHeight="false" outlineLevel="0" collapsed="false">
      <c r="A226" s="367" t="n">
        <f aca="false">EOMONTH(A225,0)+1</f>
        <v>43709</v>
      </c>
      <c r="B226" s="370" t="n">
        <v>0.0590332220018008</v>
      </c>
      <c r="C226" s="370" t="n">
        <v>5.3385</v>
      </c>
      <c r="D226" s="370" t="n">
        <v>0.36</v>
      </c>
      <c r="E226" s="370" t="n">
        <v>-0.04</v>
      </c>
      <c r="F226" s="370"/>
      <c r="G226" s="370"/>
      <c r="H226" s="370" t="n">
        <v>0.36</v>
      </c>
      <c r="I226" s="370" t="n">
        <v>0.01</v>
      </c>
      <c r="J226" s="370" t="n">
        <v>0.165</v>
      </c>
      <c r="K226" s="370" t="n">
        <v>0.0125</v>
      </c>
      <c r="L226" s="370" t="n">
        <v>0.3975</v>
      </c>
      <c r="M226" s="370" t="n">
        <v>0.05</v>
      </c>
      <c r="N226" s="370" t="n">
        <v>0.6</v>
      </c>
      <c r="O226" s="370" t="n">
        <v>0</v>
      </c>
      <c r="P226" s="370" t="n">
        <v>0.17</v>
      </c>
      <c r="Q226" s="370" t="n">
        <v>0</v>
      </c>
      <c r="R226" s="370" t="n">
        <v>0</v>
      </c>
      <c r="S226" s="370"/>
      <c r="T226" s="370"/>
      <c r="U226" s="370"/>
      <c r="V226" s="370"/>
      <c r="W226" s="370"/>
      <c r="X226" s="370"/>
      <c r="Y226" s="370"/>
      <c r="Z226" s="370"/>
      <c r="AA226" s="370"/>
      <c r="AB226" s="370"/>
      <c r="AC226" s="370"/>
      <c r="AD226" s="370"/>
      <c r="AE226" s="370"/>
      <c r="AF226" s="370"/>
      <c r="AG226" s="370"/>
      <c r="AH226" s="370"/>
      <c r="AI226" s="370"/>
      <c r="AJ226" s="370"/>
      <c r="AK226" s="370"/>
      <c r="AL226" s="370"/>
      <c r="AM226" s="370"/>
      <c r="AN226" s="370"/>
      <c r="AO226" s="370"/>
      <c r="AP226" s="370"/>
      <c r="AQ226" s="370"/>
      <c r="AR226" s="370"/>
      <c r="AS226" s="370"/>
      <c r="AT226" s="370"/>
      <c r="AU226" s="370"/>
      <c r="AV226" s="370"/>
      <c r="AW226" s="370"/>
      <c r="AX226" s="370"/>
      <c r="AY226" s="370"/>
      <c r="AZ226" s="370"/>
      <c r="BA226" s="370"/>
      <c r="BB226" s="370"/>
    </row>
    <row r="227" customFormat="false" ht="12.75" hidden="false" customHeight="false" outlineLevel="0" collapsed="false">
      <c r="A227" s="367" t="n">
        <f aca="false">EOMONTH(A226,0)+1</f>
        <v>43739</v>
      </c>
      <c r="B227" s="370" t="n">
        <v>0.0590889269530477</v>
      </c>
      <c r="C227" s="370" t="n">
        <v>5.3385</v>
      </c>
      <c r="D227" s="370" t="n">
        <v>0.4</v>
      </c>
      <c r="E227" s="370" t="n">
        <v>-0.085</v>
      </c>
      <c r="F227" s="370"/>
      <c r="G227" s="370"/>
      <c r="H227" s="370" t="n">
        <v>0.4</v>
      </c>
      <c r="I227" s="370" t="n">
        <v>0.01</v>
      </c>
      <c r="J227" s="370" t="n">
        <v>0.1725</v>
      </c>
      <c r="K227" s="370" t="n">
        <v>0.0125</v>
      </c>
      <c r="L227" s="370" t="n">
        <v>0.4</v>
      </c>
      <c r="M227" s="370" t="n">
        <v>0.05</v>
      </c>
      <c r="N227" s="370" t="n">
        <v>0.3</v>
      </c>
      <c r="O227" s="370" t="n">
        <v>0</v>
      </c>
      <c r="P227" s="370" t="n">
        <v>0.17</v>
      </c>
      <c r="Q227" s="370" t="n">
        <v>0</v>
      </c>
      <c r="R227" s="370" t="n">
        <v>0</v>
      </c>
      <c r="S227" s="370"/>
      <c r="T227" s="370"/>
      <c r="U227" s="370"/>
      <c r="V227" s="370"/>
      <c r="W227" s="370"/>
      <c r="X227" s="370"/>
      <c r="Y227" s="370"/>
      <c r="Z227" s="370"/>
      <c r="AA227" s="370"/>
      <c r="AB227" s="370"/>
      <c r="AC227" s="370"/>
      <c r="AD227" s="370"/>
      <c r="AE227" s="370"/>
      <c r="AF227" s="370"/>
      <c r="AG227" s="370"/>
      <c r="AH227" s="370"/>
      <c r="AI227" s="370"/>
      <c r="AJ227" s="370"/>
      <c r="AK227" s="370"/>
      <c r="AL227" s="370"/>
      <c r="AM227" s="370"/>
      <c r="AN227" s="370"/>
      <c r="AO227" s="370"/>
      <c r="AP227" s="370"/>
      <c r="AQ227" s="370"/>
      <c r="AR227" s="370"/>
      <c r="AS227" s="370"/>
      <c r="AT227" s="370"/>
      <c r="AU227" s="370"/>
      <c r="AV227" s="370"/>
      <c r="AW227" s="370"/>
      <c r="AX227" s="370"/>
      <c r="AY227" s="370"/>
      <c r="AZ227" s="370"/>
      <c r="BA227" s="370"/>
      <c r="BB227" s="370"/>
    </row>
    <row r="228" customFormat="false" ht="12.75" hidden="false" customHeight="false" outlineLevel="0" collapsed="false">
      <c r="A228" s="367" t="n">
        <f aca="false">EOMONTH(A227,0)+1</f>
        <v>43770</v>
      </c>
      <c r="B228" s="370" t="n">
        <v>0.0591464887370856</v>
      </c>
      <c r="C228" s="370" t="n">
        <v>5.4875</v>
      </c>
      <c r="D228" s="370" t="n">
        <v>0.73</v>
      </c>
      <c r="E228" s="370" t="n">
        <v>-0.17</v>
      </c>
      <c r="F228" s="370"/>
      <c r="G228" s="370"/>
      <c r="H228" s="370" t="n">
        <v>0.73</v>
      </c>
      <c r="I228" s="370" t="n">
        <v>0.055</v>
      </c>
      <c r="J228" s="370" t="n">
        <v>0.215</v>
      </c>
      <c r="K228" s="370" t="n">
        <v>0.02</v>
      </c>
      <c r="L228" s="370" t="n">
        <v>0.555</v>
      </c>
      <c r="M228" s="370" t="n">
        <v>0.14</v>
      </c>
      <c r="N228" s="370" t="n">
        <v>0.23</v>
      </c>
      <c r="O228" s="370" t="n">
        <v>0</v>
      </c>
      <c r="P228" s="370" t="n">
        <v>0.17</v>
      </c>
      <c r="Q228" s="370" t="n">
        <v>0</v>
      </c>
      <c r="R228" s="370" t="n">
        <v>0</v>
      </c>
      <c r="S228" s="370"/>
      <c r="T228" s="370"/>
      <c r="U228" s="370"/>
      <c r="V228" s="370"/>
      <c r="W228" s="370"/>
      <c r="X228" s="370"/>
      <c r="Y228" s="370"/>
      <c r="Z228" s="370"/>
      <c r="AA228" s="370"/>
      <c r="AB228" s="370"/>
      <c r="AC228" s="370"/>
      <c r="AD228" s="370"/>
      <c r="AE228" s="370"/>
      <c r="AF228" s="370"/>
      <c r="AG228" s="370"/>
      <c r="AH228" s="370"/>
      <c r="AI228" s="370"/>
      <c r="AJ228" s="370"/>
      <c r="AK228" s="370"/>
      <c r="AL228" s="370"/>
      <c r="AM228" s="370"/>
      <c r="AN228" s="370"/>
      <c r="AO228" s="370"/>
      <c r="AP228" s="370"/>
      <c r="AQ228" s="370"/>
      <c r="AR228" s="370"/>
      <c r="AS228" s="370"/>
      <c r="AT228" s="370"/>
      <c r="AU228" s="370"/>
      <c r="AV228" s="370"/>
      <c r="AW228" s="370"/>
      <c r="AX228" s="370"/>
      <c r="AY228" s="370"/>
      <c r="AZ228" s="370"/>
      <c r="BA228" s="370"/>
      <c r="BB228" s="370"/>
    </row>
    <row r="229" customFormat="false" ht="12.75" hidden="false" customHeight="false" outlineLevel="0" collapsed="false">
      <c r="A229" s="367" t="n">
        <f aca="false">EOMONTH(A228,0)+1</f>
        <v>43800</v>
      </c>
      <c r="B229" s="370" t="n">
        <v>0.0592021936904299</v>
      </c>
      <c r="C229" s="370" t="n">
        <v>5.6395</v>
      </c>
      <c r="D229" s="370" t="n">
        <v>0.98</v>
      </c>
      <c r="E229" s="370" t="n">
        <v>-0.13</v>
      </c>
      <c r="F229" s="370"/>
      <c r="G229" s="370"/>
      <c r="H229" s="370" t="n">
        <v>0.98</v>
      </c>
      <c r="I229" s="370" t="n">
        <v>0.25</v>
      </c>
      <c r="J229" s="370" t="n">
        <v>0.235</v>
      </c>
      <c r="K229" s="370" t="n">
        <v>0.02</v>
      </c>
      <c r="L229" s="370" t="n">
        <v>0.91</v>
      </c>
      <c r="M229" s="370" t="n">
        <v>0.29</v>
      </c>
      <c r="N229" s="370" t="n">
        <v>0.26</v>
      </c>
      <c r="O229" s="370" t="n">
        <v>0</v>
      </c>
      <c r="P229" s="370" t="n">
        <v>0.17</v>
      </c>
      <c r="Q229" s="370" t="n">
        <v>0</v>
      </c>
      <c r="R229" s="370" t="n">
        <v>0</v>
      </c>
      <c r="S229" s="370"/>
      <c r="T229" s="370"/>
      <c r="U229" s="370"/>
      <c r="V229" s="370"/>
      <c r="W229" s="370"/>
      <c r="X229" s="370"/>
      <c r="Y229" s="370"/>
      <c r="Z229" s="370"/>
      <c r="AA229" s="370"/>
      <c r="AB229" s="370"/>
      <c r="AC229" s="370"/>
      <c r="AD229" s="370"/>
      <c r="AE229" s="370"/>
      <c r="AF229" s="370"/>
      <c r="AG229" s="370"/>
      <c r="AH229" s="370"/>
      <c r="AI229" s="370"/>
      <c r="AJ229" s="370"/>
      <c r="AK229" s="370"/>
      <c r="AL229" s="370"/>
      <c r="AM229" s="370"/>
      <c r="AN229" s="370"/>
      <c r="AO229" s="370"/>
      <c r="AP229" s="370"/>
      <c r="AQ229" s="370"/>
      <c r="AR229" s="370"/>
      <c r="AS229" s="370"/>
      <c r="AT229" s="370"/>
      <c r="AU229" s="370"/>
      <c r="AV229" s="370"/>
      <c r="AW229" s="370"/>
      <c r="AX229" s="370"/>
      <c r="AY229" s="370"/>
      <c r="AZ229" s="370"/>
      <c r="BA229" s="370"/>
      <c r="BB229" s="370"/>
    </row>
    <row r="230" customFormat="false" ht="12.75" hidden="false" customHeight="false" outlineLevel="0" collapsed="false">
      <c r="A230" s="367" t="n">
        <f aca="false">EOMONTH(A229,0)+1</f>
        <v>43831</v>
      </c>
      <c r="B230" s="370" t="n">
        <v>0.0592597554766354</v>
      </c>
      <c r="C230" s="370" t="n">
        <v>5.717</v>
      </c>
      <c r="D230" s="370" t="n">
        <v>1.6</v>
      </c>
      <c r="E230" s="370" t="n">
        <v>-0.25</v>
      </c>
      <c r="F230" s="370"/>
      <c r="G230" s="370"/>
      <c r="H230" s="370" t="n">
        <v>1.6</v>
      </c>
      <c r="I230" s="370" t="n">
        <v>0.45</v>
      </c>
      <c r="J230" s="370" t="n">
        <v>0.255</v>
      </c>
      <c r="K230" s="370" t="n">
        <v>0.02</v>
      </c>
      <c r="L230" s="370" t="n">
        <v>1.215</v>
      </c>
      <c r="M230" s="370" t="n">
        <v>0.32</v>
      </c>
      <c r="N230" s="370" t="n">
        <v>0.085</v>
      </c>
      <c r="O230" s="370" t="n">
        <v>0</v>
      </c>
      <c r="P230" s="370" t="n">
        <v>0.17</v>
      </c>
      <c r="Q230" s="370" t="n">
        <v>0</v>
      </c>
      <c r="R230" s="370" t="n">
        <v>0</v>
      </c>
      <c r="S230" s="370"/>
      <c r="T230" s="370"/>
      <c r="U230" s="370"/>
      <c r="V230" s="370"/>
      <c r="W230" s="370"/>
      <c r="X230" s="370"/>
      <c r="Y230" s="370"/>
      <c r="Z230" s="370"/>
      <c r="AA230" s="370"/>
      <c r="AB230" s="370"/>
      <c r="AC230" s="370"/>
      <c r="AD230" s="370"/>
      <c r="AE230" s="370"/>
      <c r="AF230" s="370"/>
      <c r="AG230" s="370"/>
      <c r="AH230" s="370"/>
      <c r="AI230" s="370"/>
      <c r="AJ230" s="370"/>
      <c r="AK230" s="370"/>
      <c r="AL230" s="370"/>
      <c r="AM230" s="370"/>
      <c r="AN230" s="370"/>
      <c r="AO230" s="370"/>
      <c r="AP230" s="370"/>
      <c r="AQ230" s="370"/>
      <c r="AR230" s="370"/>
      <c r="AS230" s="370"/>
      <c r="AT230" s="370"/>
      <c r="AU230" s="370"/>
      <c r="AV230" s="370"/>
      <c r="AW230" s="370"/>
      <c r="AX230" s="370"/>
      <c r="AY230" s="370"/>
      <c r="AZ230" s="370"/>
      <c r="BA230" s="370"/>
      <c r="BB230" s="370"/>
    </row>
    <row r="231" customFormat="false" ht="12.75" hidden="false" customHeight="false" outlineLevel="0" collapsed="false">
      <c r="A231" s="367" t="n">
        <f aca="false">EOMONTH(A230,0)+1</f>
        <v>43862</v>
      </c>
      <c r="B231" s="370" t="n">
        <v>0.0593173172639423</v>
      </c>
      <c r="C231" s="370" t="n">
        <v>5.629</v>
      </c>
      <c r="D231" s="370" t="n">
        <v>1.6</v>
      </c>
      <c r="E231" s="370" t="n">
        <v>-0.28</v>
      </c>
      <c r="F231" s="370"/>
      <c r="G231" s="370"/>
      <c r="H231" s="370" t="n">
        <v>1.6</v>
      </c>
      <c r="I231" s="370" t="n">
        <v>0.45</v>
      </c>
      <c r="J231" s="370" t="n">
        <v>0.255</v>
      </c>
      <c r="K231" s="370" t="n">
        <v>0.02</v>
      </c>
      <c r="L231" s="370" t="n">
        <v>1.215</v>
      </c>
      <c r="M231" s="370" t="n">
        <v>0.32</v>
      </c>
      <c r="N231" s="370" t="n">
        <v>0.075</v>
      </c>
      <c r="O231" s="370" t="n">
        <v>0</v>
      </c>
      <c r="P231" s="370" t="n">
        <v>0.17</v>
      </c>
      <c r="Q231" s="370" t="n">
        <v>0</v>
      </c>
      <c r="R231" s="370" t="n">
        <v>0</v>
      </c>
      <c r="S231" s="370"/>
      <c r="T231" s="370"/>
      <c r="U231" s="370"/>
      <c r="V231" s="370"/>
      <c r="W231" s="370"/>
      <c r="X231" s="370"/>
      <c r="Y231" s="370"/>
      <c r="Z231" s="370"/>
      <c r="AA231" s="370"/>
      <c r="AB231" s="370"/>
      <c r="AC231" s="370"/>
      <c r="AD231" s="370"/>
      <c r="AE231" s="370"/>
      <c r="AF231" s="370"/>
      <c r="AG231" s="370"/>
      <c r="AH231" s="370"/>
      <c r="AI231" s="370"/>
      <c r="AJ231" s="370"/>
      <c r="AK231" s="370"/>
      <c r="AL231" s="370"/>
      <c r="AM231" s="370"/>
      <c r="AN231" s="370"/>
      <c r="AO231" s="370"/>
      <c r="AP231" s="370"/>
      <c r="AQ231" s="370"/>
      <c r="AR231" s="370"/>
      <c r="AS231" s="370"/>
      <c r="AT231" s="370"/>
      <c r="AU231" s="370"/>
      <c r="AV231" s="370"/>
      <c r="AW231" s="370"/>
      <c r="AX231" s="370"/>
      <c r="AY231" s="370"/>
      <c r="AZ231" s="370"/>
      <c r="BA231" s="370"/>
      <c r="BB231" s="370"/>
    </row>
    <row r="232" customFormat="false" ht="12.75" hidden="false" customHeight="false" outlineLevel="0" collapsed="false">
      <c r="A232" s="367" t="n">
        <f aca="false">EOMONTH(A231,0)+1</f>
        <v>43891</v>
      </c>
      <c r="B232" s="370" t="n">
        <v>0.0593711653885491</v>
      </c>
      <c r="C232" s="370" t="n">
        <v>5.49</v>
      </c>
      <c r="D232" s="370" t="n">
        <v>0.72</v>
      </c>
      <c r="E232" s="370" t="n">
        <v>-0.17</v>
      </c>
      <c r="F232" s="370"/>
      <c r="G232" s="370"/>
      <c r="H232" s="370" t="n">
        <v>0.72</v>
      </c>
      <c r="I232" s="370" t="n">
        <v>0.1</v>
      </c>
      <c r="J232" s="370" t="n">
        <v>0.215</v>
      </c>
      <c r="K232" s="370" t="n">
        <v>0.02</v>
      </c>
      <c r="L232" s="370" t="n">
        <v>0.655</v>
      </c>
      <c r="M232" s="370" t="n">
        <v>0.15</v>
      </c>
      <c r="N232" s="370" t="n">
        <v>0.115</v>
      </c>
      <c r="O232" s="370" t="n">
        <v>0</v>
      </c>
      <c r="P232" s="370" t="n">
        <v>0.17</v>
      </c>
      <c r="Q232" s="370" t="n">
        <v>0</v>
      </c>
      <c r="R232" s="370" t="n">
        <v>0</v>
      </c>
      <c r="S232" s="370"/>
      <c r="T232" s="370"/>
      <c r="U232" s="370"/>
      <c r="V232" s="370"/>
      <c r="W232" s="370"/>
      <c r="X232" s="370"/>
      <c r="Y232" s="370"/>
      <c r="Z232" s="370"/>
      <c r="AA232" s="370"/>
      <c r="AB232" s="370"/>
      <c r="AC232" s="370"/>
      <c r="AD232" s="370"/>
      <c r="AE232" s="370"/>
      <c r="AF232" s="370"/>
      <c r="AG232" s="370"/>
      <c r="AH232" s="370"/>
      <c r="AI232" s="370"/>
      <c r="AJ232" s="370"/>
      <c r="AK232" s="370"/>
      <c r="AL232" s="370"/>
      <c r="AM232" s="370"/>
      <c r="AN232" s="370"/>
      <c r="AO232" s="370"/>
      <c r="AP232" s="370"/>
      <c r="AQ232" s="370"/>
      <c r="AR232" s="370"/>
      <c r="AS232" s="370"/>
      <c r="AT232" s="370"/>
      <c r="AU232" s="370"/>
      <c r="AV232" s="370"/>
      <c r="AW232" s="370"/>
      <c r="AX232" s="370"/>
      <c r="AY232" s="370"/>
      <c r="AZ232" s="370"/>
      <c r="BA232" s="370"/>
      <c r="BB232" s="370"/>
    </row>
    <row r="233" customFormat="false" ht="12.75" hidden="false" customHeight="false" outlineLevel="0" collapsed="false">
      <c r="A233" s="367" t="n">
        <f aca="false">EOMONTH(A232,0)+1</f>
        <v>43922</v>
      </c>
      <c r="B233" s="370" t="n">
        <v>0.0594287271779872</v>
      </c>
      <c r="C233" s="370" t="n">
        <v>5.336</v>
      </c>
      <c r="D233" s="370" t="n">
        <v>0.38</v>
      </c>
      <c r="E233" s="370" t="n">
        <v>-0.085</v>
      </c>
      <c r="F233" s="370"/>
      <c r="G233" s="370"/>
      <c r="H233" s="370" t="n">
        <v>0.38</v>
      </c>
      <c r="I233" s="370" t="n">
        <v>0.02</v>
      </c>
      <c r="J233" s="370" t="n">
        <v>0.17</v>
      </c>
      <c r="K233" s="370" t="n">
        <v>0.0175</v>
      </c>
      <c r="L233" s="370" t="n">
        <v>0.435</v>
      </c>
      <c r="M233" s="370" t="n">
        <v>0.05</v>
      </c>
      <c r="N233" s="370" t="n">
        <v>0.55</v>
      </c>
      <c r="O233" s="370" t="n">
        <v>0</v>
      </c>
      <c r="P233" s="370" t="n">
        <v>0.17</v>
      </c>
      <c r="Q233" s="370" t="n">
        <v>0</v>
      </c>
      <c r="R233" s="370" t="n">
        <v>0</v>
      </c>
      <c r="S233" s="370"/>
      <c r="T233" s="370"/>
      <c r="U233" s="370"/>
      <c r="V233" s="370"/>
      <c r="W233" s="370"/>
      <c r="X233" s="370"/>
      <c r="Y233" s="370"/>
      <c r="Z233" s="370"/>
      <c r="AA233" s="370"/>
      <c r="AB233" s="370"/>
      <c r="AC233" s="370"/>
      <c r="AD233" s="370"/>
      <c r="AE233" s="370"/>
      <c r="AF233" s="370"/>
      <c r="AG233" s="370"/>
      <c r="AH233" s="370"/>
      <c r="AI233" s="370"/>
      <c r="AJ233" s="370"/>
      <c r="AK233" s="370"/>
      <c r="AL233" s="370"/>
      <c r="AM233" s="370"/>
      <c r="AN233" s="370"/>
      <c r="AO233" s="370"/>
      <c r="AP233" s="370"/>
      <c r="AQ233" s="370"/>
      <c r="AR233" s="370"/>
      <c r="AS233" s="370"/>
      <c r="AT233" s="370"/>
      <c r="AU233" s="370"/>
      <c r="AV233" s="370"/>
      <c r="AW233" s="370"/>
      <c r="AX233" s="370"/>
      <c r="AY233" s="370"/>
      <c r="AZ233" s="370"/>
      <c r="BA233" s="370"/>
      <c r="BB233" s="370"/>
    </row>
    <row r="234" customFormat="false" ht="12.75" hidden="false" customHeight="false" outlineLevel="0" collapsed="false">
      <c r="A234" s="367" t="n">
        <f aca="false">EOMONTH(A233,0)+1</f>
        <v>43952</v>
      </c>
      <c r="B234" s="370" t="n">
        <v>0.0594844321365571</v>
      </c>
      <c r="C234" s="370" t="n">
        <v>5.341</v>
      </c>
      <c r="D234" s="370" t="n">
        <v>0.33</v>
      </c>
      <c r="E234" s="370" t="n">
        <v>-0.065</v>
      </c>
      <c r="F234" s="370"/>
      <c r="G234" s="370"/>
      <c r="H234" s="370" t="n">
        <v>0.33</v>
      </c>
      <c r="I234" s="370" t="n">
        <v>0.02</v>
      </c>
      <c r="J234" s="370" t="n">
        <v>0.165</v>
      </c>
      <c r="K234" s="370" t="n">
        <v>0.01</v>
      </c>
      <c r="L234" s="370" t="n">
        <v>0.385</v>
      </c>
      <c r="M234" s="370" t="n">
        <v>0.05</v>
      </c>
      <c r="N234" s="370" t="n">
        <v>0.7</v>
      </c>
      <c r="O234" s="370" t="n">
        <v>0</v>
      </c>
      <c r="P234" s="370" t="n">
        <v>0.17</v>
      </c>
      <c r="Q234" s="370" t="n">
        <v>0</v>
      </c>
      <c r="R234" s="370" t="n">
        <v>0</v>
      </c>
      <c r="S234" s="370"/>
      <c r="T234" s="370"/>
      <c r="U234" s="370"/>
      <c r="V234" s="370"/>
      <c r="W234" s="370"/>
      <c r="X234" s="370"/>
      <c r="Y234" s="370"/>
      <c r="Z234" s="370"/>
      <c r="AA234" s="370"/>
      <c r="AB234" s="370"/>
      <c r="AC234" s="370"/>
      <c r="AD234" s="370"/>
      <c r="AE234" s="370"/>
      <c r="AF234" s="370"/>
      <c r="AG234" s="370"/>
      <c r="AH234" s="370"/>
      <c r="AI234" s="370"/>
      <c r="AJ234" s="370"/>
      <c r="AK234" s="370"/>
      <c r="AL234" s="370"/>
      <c r="AM234" s="370"/>
      <c r="AN234" s="370"/>
      <c r="AO234" s="370"/>
      <c r="AP234" s="370"/>
      <c r="AQ234" s="370"/>
      <c r="AR234" s="370"/>
      <c r="AS234" s="370"/>
      <c r="AT234" s="370"/>
      <c r="AU234" s="370"/>
      <c r="AV234" s="370"/>
      <c r="AW234" s="370"/>
      <c r="AX234" s="370"/>
      <c r="AY234" s="370"/>
      <c r="AZ234" s="370"/>
      <c r="BA234" s="370"/>
      <c r="BB234" s="370"/>
    </row>
    <row r="235" customFormat="false" ht="12.75" hidden="false" customHeight="false" outlineLevel="0" collapsed="false">
      <c r="A235" s="367" t="n">
        <f aca="false">EOMONTH(A234,0)+1</f>
        <v>43983</v>
      </c>
      <c r="B235" s="370" t="n">
        <v>0.0595419939281623</v>
      </c>
      <c r="C235" s="370" t="n">
        <v>5.379</v>
      </c>
      <c r="D235" s="370" t="n">
        <v>0.37</v>
      </c>
      <c r="E235" s="370" t="n">
        <v>-0.055</v>
      </c>
      <c r="F235" s="370"/>
      <c r="G235" s="370"/>
      <c r="H235" s="370" t="n">
        <v>0.37</v>
      </c>
      <c r="I235" s="370" t="n">
        <v>0.035</v>
      </c>
      <c r="J235" s="370" t="n">
        <v>0.17</v>
      </c>
      <c r="K235" s="370" t="n">
        <v>0.0125</v>
      </c>
      <c r="L235" s="370" t="n">
        <v>0.385</v>
      </c>
      <c r="M235" s="370" t="n">
        <v>0.06</v>
      </c>
      <c r="N235" s="370" t="n">
        <v>0.8</v>
      </c>
      <c r="O235" s="370" t="n">
        <v>0</v>
      </c>
      <c r="P235" s="370" t="n">
        <v>0.17</v>
      </c>
      <c r="Q235" s="370" t="n">
        <v>0</v>
      </c>
      <c r="R235" s="370" t="n">
        <v>0</v>
      </c>
      <c r="S235" s="370"/>
      <c r="T235" s="370"/>
      <c r="U235" s="370"/>
      <c r="V235" s="370"/>
      <c r="W235" s="370"/>
      <c r="X235" s="370"/>
      <c r="Y235" s="370"/>
      <c r="Z235" s="370"/>
      <c r="AA235" s="370"/>
      <c r="AB235" s="370"/>
      <c r="AC235" s="370"/>
      <c r="AD235" s="370"/>
      <c r="AE235" s="370"/>
      <c r="AF235" s="370"/>
      <c r="AG235" s="370"/>
      <c r="AH235" s="370"/>
      <c r="AI235" s="370"/>
      <c r="AJ235" s="370"/>
      <c r="AK235" s="370"/>
      <c r="AL235" s="370"/>
      <c r="AM235" s="370"/>
      <c r="AN235" s="370"/>
      <c r="AO235" s="370"/>
      <c r="AP235" s="370"/>
      <c r="AQ235" s="370"/>
      <c r="AR235" s="370"/>
      <c r="AS235" s="370"/>
      <c r="AT235" s="370"/>
      <c r="AU235" s="370"/>
      <c r="AV235" s="370"/>
      <c r="AW235" s="370"/>
      <c r="AX235" s="370"/>
      <c r="AY235" s="370"/>
      <c r="AZ235" s="370"/>
      <c r="BA235" s="370"/>
      <c r="BB235" s="370"/>
    </row>
    <row r="236" customFormat="false" ht="12.75" hidden="false" customHeight="false" outlineLevel="0" collapsed="false">
      <c r="A236" s="367" t="n">
        <f aca="false">EOMONTH(A235,0)+1</f>
        <v>44013</v>
      </c>
      <c r="B236" s="370" t="n">
        <v>0.0595976988888283</v>
      </c>
      <c r="C236" s="370" t="n">
        <v>5.424</v>
      </c>
      <c r="D236" s="370" t="n">
        <v>0.41</v>
      </c>
      <c r="E236" s="370" t="n">
        <v>-0.02</v>
      </c>
      <c r="F236" s="370"/>
      <c r="G236" s="370"/>
      <c r="H236" s="370" t="n">
        <v>0.41</v>
      </c>
      <c r="I236" s="370" t="n">
        <v>0.035</v>
      </c>
      <c r="J236" s="370" t="n">
        <v>0.175</v>
      </c>
      <c r="K236" s="370" t="n">
        <v>0.0125</v>
      </c>
      <c r="L236" s="370" t="n">
        <v>0.3975</v>
      </c>
      <c r="M236" s="370" t="n">
        <v>0.07</v>
      </c>
      <c r="N236" s="370" t="n">
        <v>1</v>
      </c>
      <c r="O236" s="370" t="n">
        <v>0</v>
      </c>
      <c r="P236" s="370" t="n">
        <v>0.17</v>
      </c>
      <c r="Q236" s="370" t="n">
        <v>0</v>
      </c>
      <c r="R236" s="370" t="n">
        <v>0</v>
      </c>
      <c r="S236" s="370"/>
      <c r="T236" s="370"/>
      <c r="U236" s="370"/>
      <c r="V236" s="370"/>
      <c r="W236" s="370"/>
      <c r="X236" s="370"/>
      <c r="Y236" s="370"/>
      <c r="Z236" s="370"/>
      <c r="AA236" s="370"/>
      <c r="AB236" s="370"/>
      <c r="AC236" s="370"/>
      <c r="AD236" s="370"/>
      <c r="AE236" s="370"/>
      <c r="AF236" s="370"/>
      <c r="AG236" s="370"/>
      <c r="AH236" s="370"/>
      <c r="AI236" s="370"/>
      <c r="AJ236" s="370"/>
      <c r="AK236" s="370"/>
      <c r="AL236" s="370"/>
      <c r="AM236" s="370"/>
      <c r="AN236" s="370"/>
      <c r="AO236" s="370"/>
      <c r="AP236" s="370"/>
      <c r="AQ236" s="370"/>
      <c r="AR236" s="370"/>
      <c r="AS236" s="370"/>
      <c r="AT236" s="370"/>
      <c r="AU236" s="370"/>
      <c r="AV236" s="370"/>
      <c r="AW236" s="370"/>
      <c r="AX236" s="370"/>
      <c r="AY236" s="370"/>
      <c r="AZ236" s="370"/>
      <c r="BA236" s="370"/>
      <c r="BB236" s="370"/>
    </row>
    <row r="237" customFormat="false" ht="12.75" hidden="false" customHeight="false" outlineLevel="0" collapsed="false">
      <c r="A237" s="367" t="n">
        <f aca="false">EOMONTH(A236,0)+1</f>
        <v>44044</v>
      </c>
      <c r="B237" s="370" t="n">
        <v>0.0596552606826006</v>
      </c>
      <c r="C237" s="370" t="n">
        <v>5.462</v>
      </c>
      <c r="D237" s="370" t="n">
        <v>0.41</v>
      </c>
      <c r="E237" s="370" t="n">
        <v>-0.02</v>
      </c>
      <c r="F237" s="370"/>
      <c r="G237" s="370"/>
      <c r="H237" s="370" t="n">
        <v>0.41</v>
      </c>
      <c r="I237" s="370" t="n">
        <v>0.01</v>
      </c>
      <c r="J237" s="370" t="n">
        <v>0.175</v>
      </c>
      <c r="K237" s="370" t="n">
        <v>0.0125</v>
      </c>
      <c r="L237" s="370" t="n">
        <v>0.4</v>
      </c>
      <c r="M237" s="370" t="n">
        <v>0.07</v>
      </c>
      <c r="N237" s="370" t="n">
        <v>1</v>
      </c>
      <c r="O237" s="370" t="n">
        <v>0</v>
      </c>
      <c r="P237" s="370" t="n">
        <v>0.17</v>
      </c>
      <c r="Q237" s="370" t="n">
        <v>0</v>
      </c>
      <c r="R237" s="370" t="n">
        <v>0</v>
      </c>
      <c r="S237" s="370"/>
      <c r="T237" s="370"/>
      <c r="U237" s="370"/>
      <c r="V237" s="370"/>
      <c r="W237" s="370"/>
      <c r="X237" s="370"/>
      <c r="Y237" s="370"/>
      <c r="Z237" s="370"/>
      <c r="AA237" s="370"/>
      <c r="AB237" s="370"/>
      <c r="AC237" s="370"/>
      <c r="AD237" s="370"/>
      <c r="AE237" s="370"/>
      <c r="AF237" s="370"/>
      <c r="AG237" s="370"/>
      <c r="AH237" s="370"/>
      <c r="AI237" s="370"/>
      <c r="AJ237" s="370"/>
      <c r="AK237" s="370"/>
      <c r="AL237" s="370"/>
      <c r="AM237" s="370"/>
      <c r="AN237" s="370"/>
      <c r="AO237" s="370"/>
      <c r="AP237" s="370"/>
      <c r="AQ237" s="370"/>
      <c r="AR237" s="370"/>
      <c r="AS237" s="370"/>
      <c r="AT237" s="370"/>
      <c r="AU237" s="370"/>
      <c r="AV237" s="370"/>
      <c r="AW237" s="370"/>
      <c r="AX237" s="370"/>
      <c r="AY237" s="370"/>
      <c r="AZ237" s="370"/>
      <c r="BA237" s="370"/>
      <c r="BB237" s="370"/>
    </row>
    <row r="238" customFormat="false" ht="12.75" hidden="false" customHeight="false" outlineLevel="0" collapsed="false">
      <c r="A238" s="367" t="n">
        <f aca="false">EOMONTH(A237,0)+1</f>
        <v>44075</v>
      </c>
      <c r="B238" s="370" t="n">
        <v>0.0597128224774734</v>
      </c>
      <c r="C238" s="370" t="n">
        <v>5.456</v>
      </c>
      <c r="D238" s="370" t="n">
        <v>0.36</v>
      </c>
      <c r="E238" s="370" t="n">
        <v>-0.04</v>
      </c>
      <c r="F238" s="370"/>
      <c r="G238" s="370"/>
      <c r="H238" s="370" t="n">
        <v>0.36</v>
      </c>
      <c r="I238" s="370" t="n">
        <v>0.01</v>
      </c>
      <c r="J238" s="370" t="n">
        <v>0.165</v>
      </c>
      <c r="K238" s="370" t="n">
        <v>0.0125</v>
      </c>
      <c r="L238" s="370" t="n">
        <v>0.3975</v>
      </c>
      <c r="M238" s="370" t="n">
        <v>0.05</v>
      </c>
      <c r="N238" s="370" t="n">
        <v>0.6</v>
      </c>
      <c r="O238" s="370" t="n">
        <v>0</v>
      </c>
      <c r="P238" s="370" t="n">
        <v>0.17</v>
      </c>
      <c r="Q238" s="370" t="n">
        <v>0</v>
      </c>
      <c r="R238" s="370" t="n">
        <v>0</v>
      </c>
      <c r="S238" s="370"/>
      <c r="T238" s="370"/>
      <c r="U238" s="370"/>
      <c r="V238" s="370"/>
      <c r="W238" s="370"/>
      <c r="X238" s="370"/>
      <c r="Y238" s="370"/>
      <c r="Z238" s="370"/>
      <c r="AA238" s="370"/>
      <c r="AB238" s="370"/>
      <c r="AC238" s="370"/>
      <c r="AD238" s="370"/>
      <c r="AE238" s="370"/>
      <c r="AF238" s="370"/>
      <c r="AG238" s="370"/>
      <c r="AH238" s="370"/>
      <c r="AI238" s="370"/>
      <c r="AJ238" s="370"/>
      <c r="AK238" s="370"/>
      <c r="AL238" s="370"/>
      <c r="AM238" s="370"/>
      <c r="AN238" s="370"/>
      <c r="AO238" s="370"/>
      <c r="AP238" s="370"/>
      <c r="AQ238" s="370"/>
      <c r="AR238" s="370"/>
      <c r="AS238" s="370"/>
      <c r="AT238" s="370"/>
      <c r="AU238" s="370"/>
      <c r="AV238" s="370"/>
      <c r="AW238" s="370"/>
      <c r="AX238" s="370"/>
      <c r="AY238" s="370"/>
      <c r="AZ238" s="370"/>
      <c r="BA238" s="370"/>
      <c r="BB238" s="370"/>
    </row>
    <row r="239" customFormat="false" ht="12.75" hidden="false" customHeight="false" outlineLevel="0" collapsed="false">
      <c r="A239" s="367" t="n">
        <f aca="false">EOMONTH(A238,0)+1</f>
        <v>44105</v>
      </c>
      <c r="B239" s="370" t="n">
        <v>0.0597685274413027</v>
      </c>
      <c r="C239" s="370" t="n">
        <v>5.456</v>
      </c>
      <c r="D239" s="370" t="n">
        <v>0.4</v>
      </c>
      <c r="E239" s="370" t="n">
        <v>-0.085</v>
      </c>
      <c r="F239" s="370"/>
      <c r="G239" s="370"/>
      <c r="H239" s="370" t="n">
        <v>0.4</v>
      </c>
      <c r="I239" s="370" t="n">
        <v>0.01</v>
      </c>
      <c r="J239" s="370" t="n">
        <v>0.1725</v>
      </c>
      <c r="K239" s="370" t="n">
        <v>0.0125</v>
      </c>
      <c r="L239" s="370" t="n">
        <v>0.4</v>
      </c>
      <c r="M239" s="370" t="n">
        <v>0.05</v>
      </c>
      <c r="N239" s="370" t="n">
        <v>0.3</v>
      </c>
      <c r="O239" s="370" t="n">
        <v>0</v>
      </c>
      <c r="P239" s="370" t="n">
        <v>0.17</v>
      </c>
      <c r="Q239" s="370" t="n">
        <v>0</v>
      </c>
      <c r="R239" s="370" t="n">
        <v>0</v>
      </c>
      <c r="S239" s="370"/>
      <c r="T239" s="370"/>
      <c r="U239" s="370"/>
      <c r="V239" s="370"/>
      <c r="W239" s="370"/>
      <c r="X239" s="370"/>
      <c r="Y239" s="370"/>
      <c r="Z239" s="370"/>
      <c r="AA239" s="370"/>
      <c r="AB239" s="370"/>
      <c r="AC239" s="370"/>
      <c r="AD239" s="370"/>
      <c r="AE239" s="370"/>
      <c r="AF239" s="370"/>
      <c r="AG239" s="370"/>
      <c r="AH239" s="370"/>
      <c r="AI239" s="370"/>
      <c r="AJ239" s="370"/>
      <c r="AK239" s="370"/>
      <c r="AL239" s="370"/>
      <c r="AM239" s="370"/>
      <c r="AN239" s="370"/>
      <c r="AO239" s="370"/>
      <c r="AP239" s="370"/>
      <c r="AQ239" s="370"/>
      <c r="AR239" s="370"/>
      <c r="AS239" s="370"/>
      <c r="AT239" s="370"/>
      <c r="AU239" s="370"/>
      <c r="AV239" s="370"/>
      <c r="AW239" s="370"/>
      <c r="AX239" s="370"/>
      <c r="AY239" s="370"/>
      <c r="AZ239" s="370"/>
      <c r="BA239" s="370"/>
      <c r="BB239" s="370"/>
    </row>
    <row r="240" customFormat="false" ht="12.75" hidden="false" customHeight="false" outlineLevel="0" collapsed="false">
      <c r="A240" s="367" t="n">
        <f aca="false">EOMONTH(A239,0)+1</f>
        <v>44136</v>
      </c>
      <c r="B240" s="370" t="n">
        <v>0.0598260892383422</v>
      </c>
      <c r="C240" s="370" t="n">
        <v>5.605</v>
      </c>
      <c r="D240" s="370" t="n">
        <v>0.73</v>
      </c>
      <c r="E240" s="370" t="n">
        <v>-0.17</v>
      </c>
      <c r="F240" s="370"/>
      <c r="G240" s="370"/>
      <c r="H240" s="370" t="n">
        <v>0.73</v>
      </c>
      <c r="I240" s="370" t="n">
        <v>0.055</v>
      </c>
      <c r="J240" s="370" t="n">
        <v>0.215</v>
      </c>
      <c r="K240" s="370" t="n">
        <v>0.02</v>
      </c>
      <c r="L240" s="370" t="n">
        <v>0.555</v>
      </c>
      <c r="M240" s="370" t="n">
        <v>0.14</v>
      </c>
      <c r="N240" s="370" t="n">
        <v>0.23</v>
      </c>
      <c r="O240" s="370" t="n">
        <v>0</v>
      </c>
      <c r="P240" s="370" t="n">
        <v>0.17</v>
      </c>
      <c r="Q240" s="370" t="n">
        <v>0</v>
      </c>
      <c r="R240" s="370" t="n">
        <v>0</v>
      </c>
      <c r="S240" s="370"/>
      <c r="T240" s="370"/>
      <c r="U240" s="370"/>
      <c r="V240" s="370"/>
      <c r="W240" s="370"/>
      <c r="X240" s="370"/>
      <c r="Y240" s="370"/>
      <c r="Z240" s="370"/>
      <c r="AA240" s="370"/>
      <c r="AB240" s="370"/>
      <c r="AC240" s="370"/>
      <c r="AD240" s="370"/>
      <c r="AE240" s="370"/>
      <c r="AF240" s="370"/>
      <c r="AG240" s="370"/>
      <c r="AH240" s="370"/>
      <c r="AI240" s="370"/>
      <c r="AJ240" s="370"/>
      <c r="AK240" s="370"/>
      <c r="AL240" s="370"/>
      <c r="AM240" s="370"/>
      <c r="AN240" s="370"/>
      <c r="AO240" s="370"/>
      <c r="AP240" s="370"/>
      <c r="AQ240" s="370"/>
      <c r="AR240" s="370"/>
      <c r="AS240" s="370"/>
      <c r="AT240" s="370"/>
      <c r="AU240" s="370"/>
      <c r="AV240" s="370"/>
      <c r="AW240" s="370"/>
      <c r="AX240" s="370"/>
      <c r="AY240" s="370"/>
      <c r="AZ240" s="370"/>
      <c r="BA240" s="370"/>
      <c r="BB240" s="370"/>
    </row>
    <row r="241" customFormat="false" ht="12.75" hidden="false" customHeight="false" outlineLevel="0" collapsed="false">
      <c r="A241" s="367" t="n">
        <f aca="false">EOMONTH(A240,0)+1</f>
        <v>44166</v>
      </c>
      <c r="B241" s="370" t="n">
        <v>0.0598817942042675</v>
      </c>
      <c r="C241" s="370" t="n">
        <v>5.757</v>
      </c>
      <c r="D241" s="370" t="n">
        <v>0.98</v>
      </c>
      <c r="E241" s="370" t="n">
        <v>-0.13</v>
      </c>
      <c r="F241" s="370"/>
      <c r="G241" s="370"/>
      <c r="H241" s="370" t="n">
        <v>0.98</v>
      </c>
      <c r="I241" s="370" t="n">
        <v>0.25</v>
      </c>
      <c r="J241" s="370" t="n">
        <v>0.235</v>
      </c>
      <c r="K241" s="370" t="n">
        <v>0.02</v>
      </c>
      <c r="L241" s="370" t="n">
        <v>0.91</v>
      </c>
      <c r="M241" s="370" t="n">
        <v>0.29</v>
      </c>
      <c r="N241" s="370" t="n">
        <v>0.26</v>
      </c>
      <c r="O241" s="370" t="n">
        <v>0</v>
      </c>
      <c r="P241" s="370" t="n">
        <v>0.17</v>
      </c>
      <c r="Q241" s="370" t="n">
        <v>0</v>
      </c>
      <c r="R241" s="370" t="n">
        <v>0</v>
      </c>
      <c r="S241" s="370"/>
      <c r="T241" s="370"/>
      <c r="U241" s="370"/>
      <c r="V241" s="370"/>
      <c r="W241" s="370"/>
      <c r="X241" s="370"/>
      <c r="Y241" s="370"/>
      <c r="Z241" s="370"/>
      <c r="AA241" s="370"/>
      <c r="AB241" s="370"/>
      <c r="AC241" s="370"/>
      <c r="AD241" s="370"/>
      <c r="AE241" s="370"/>
      <c r="AF241" s="370"/>
      <c r="AG241" s="370"/>
      <c r="AH241" s="370"/>
      <c r="AI241" s="370"/>
      <c r="AJ241" s="370"/>
      <c r="AK241" s="370"/>
      <c r="AL241" s="370"/>
      <c r="AM241" s="370"/>
      <c r="AN241" s="370"/>
      <c r="AO241" s="370"/>
      <c r="AP241" s="370"/>
      <c r="AQ241" s="370"/>
      <c r="AR241" s="370"/>
      <c r="AS241" s="370"/>
      <c r="AT241" s="370"/>
      <c r="AU241" s="370"/>
      <c r="AV241" s="370"/>
      <c r="AW241" s="370"/>
      <c r="AX241" s="370"/>
      <c r="AY241" s="370"/>
      <c r="AZ241" s="370"/>
      <c r="BA241" s="370"/>
      <c r="BB241" s="370"/>
    </row>
    <row r="242" customFormat="false" ht="12.75" hidden="false" customHeight="false" outlineLevel="0" collapsed="false">
      <c r="A242" s="367" t="n">
        <f aca="false">EOMONTH(A241,0)+1</f>
        <v>44197</v>
      </c>
      <c r="B242" s="370" t="n">
        <v>0.0599393560034738</v>
      </c>
      <c r="C242" s="370" t="n">
        <v>5.8345</v>
      </c>
      <c r="D242" s="370" t="n">
        <v>1.6</v>
      </c>
      <c r="E242" s="370" t="n">
        <v>-0.25</v>
      </c>
      <c r="F242" s="370"/>
      <c r="G242" s="370"/>
      <c r="H242" s="370" t="n">
        <v>1.6</v>
      </c>
      <c r="I242" s="370" t="n">
        <v>0.45</v>
      </c>
      <c r="J242" s="370" t="n">
        <v>0.255</v>
      </c>
      <c r="K242" s="370" t="n">
        <v>0.02</v>
      </c>
      <c r="L242" s="370" t="n">
        <v>1.215</v>
      </c>
      <c r="M242" s="370" t="n">
        <v>0.32</v>
      </c>
      <c r="N242" s="370" t="n">
        <v>0.085</v>
      </c>
      <c r="O242" s="370" t="n">
        <v>0</v>
      </c>
      <c r="P242" s="370" t="n">
        <v>0.17</v>
      </c>
      <c r="Q242" s="370" t="n">
        <v>0</v>
      </c>
      <c r="R242" s="370" t="n">
        <v>0</v>
      </c>
      <c r="S242" s="370"/>
      <c r="T242" s="370"/>
      <c r="U242" s="370"/>
      <c r="V242" s="370"/>
      <c r="W242" s="370"/>
      <c r="X242" s="370"/>
      <c r="Y242" s="370"/>
      <c r="Z242" s="370"/>
      <c r="AA242" s="370"/>
      <c r="AB242" s="370"/>
      <c r="AC242" s="370"/>
      <c r="AD242" s="370"/>
      <c r="AE242" s="370"/>
      <c r="AF242" s="370"/>
      <c r="AG242" s="370"/>
      <c r="AH242" s="370"/>
      <c r="AI242" s="370"/>
      <c r="AJ242" s="370"/>
      <c r="AK242" s="370"/>
      <c r="AL242" s="370"/>
      <c r="AM242" s="370"/>
      <c r="AN242" s="370"/>
      <c r="AO242" s="370"/>
      <c r="AP242" s="370"/>
      <c r="AQ242" s="370"/>
      <c r="AR242" s="370"/>
      <c r="AS242" s="370"/>
      <c r="AT242" s="370"/>
      <c r="AU242" s="370"/>
      <c r="AV242" s="370"/>
      <c r="AW242" s="370"/>
      <c r="AX242" s="370"/>
      <c r="AY242" s="370"/>
      <c r="AZ242" s="370"/>
      <c r="BA242" s="370"/>
      <c r="BB242" s="370"/>
    </row>
    <row r="243" customFormat="false" ht="12.75" hidden="false" customHeight="false" outlineLevel="0" collapsed="false">
      <c r="A243" s="367" t="n">
        <f aca="false">EOMONTH(A242,0)+1</f>
        <v>44228</v>
      </c>
      <c r="B243" s="370" t="n">
        <v>0.0599969178037805</v>
      </c>
      <c r="C243" s="370" t="n">
        <v>5.7465</v>
      </c>
      <c r="D243" s="370" t="n">
        <v>1.6</v>
      </c>
      <c r="E243" s="370" t="n">
        <v>-0.28</v>
      </c>
      <c r="F243" s="370"/>
      <c r="G243" s="370"/>
      <c r="H243" s="370" t="n">
        <v>1.6</v>
      </c>
      <c r="I243" s="370" t="n">
        <v>0.45</v>
      </c>
      <c r="J243" s="370" t="n">
        <v>0.255</v>
      </c>
      <c r="K243" s="370" t="n">
        <v>0.02</v>
      </c>
      <c r="L243" s="370" t="n">
        <v>1.215</v>
      </c>
      <c r="M243" s="370" t="n">
        <v>0.32</v>
      </c>
      <c r="N243" s="370" t="n">
        <v>0.075</v>
      </c>
      <c r="O243" s="370" t="n">
        <v>0</v>
      </c>
      <c r="P243" s="370" t="n">
        <v>0.17</v>
      </c>
      <c r="Q243" s="370" t="n">
        <v>0</v>
      </c>
      <c r="R243" s="370" t="n">
        <v>0</v>
      </c>
      <c r="S243" s="370"/>
      <c r="T243" s="370"/>
      <c r="U243" s="370"/>
      <c r="V243" s="370"/>
      <c r="W243" s="370"/>
      <c r="X243" s="370"/>
      <c r="Y243" s="370"/>
      <c r="Z243" s="370"/>
      <c r="AA243" s="370"/>
      <c r="AB243" s="370"/>
      <c r="AC243" s="370"/>
      <c r="AD243" s="370"/>
      <c r="AE243" s="370"/>
      <c r="AF243" s="370"/>
      <c r="AG243" s="370"/>
      <c r="AH243" s="370"/>
      <c r="AI243" s="370"/>
      <c r="AJ243" s="370"/>
      <c r="AK243" s="370"/>
      <c r="AL243" s="370"/>
      <c r="AM243" s="370"/>
      <c r="AN243" s="370"/>
      <c r="AO243" s="370"/>
      <c r="AP243" s="370"/>
      <c r="AQ243" s="370"/>
      <c r="AR243" s="370"/>
      <c r="AS243" s="370"/>
      <c r="AT243" s="370"/>
      <c r="AU243" s="370"/>
      <c r="AV243" s="370"/>
      <c r="AW243" s="370"/>
      <c r="AX243" s="370"/>
      <c r="AY243" s="370"/>
      <c r="AZ243" s="370"/>
      <c r="BA243" s="370"/>
      <c r="BB243" s="370"/>
    </row>
    <row r="244" customFormat="false" ht="12.75" hidden="false" customHeight="false" outlineLevel="0" collapsed="false">
      <c r="A244" s="367" t="n">
        <f aca="false">EOMONTH(A243,0)+1</f>
        <v>44256</v>
      </c>
      <c r="B244" s="370" t="n">
        <v>0.0600489091082306</v>
      </c>
      <c r="C244" s="370" t="n">
        <v>5.6075</v>
      </c>
      <c r="D244" s="370" t="n">
        <v>0.72</v>
      </c>
      <c r="E244" s="370" t="n">
        <v>-0.17</v>
      </c>
      <c r="F244" s="370"/>
      <c r="G244" s="370"/>
      <c r="H244" s="370" t="n">
        <v>0.72</v>
      </c>
      <c r="I244" s="370" t="n">
        <v>0.1</v>
      </c>
      <c r="J244" s="370" t="n">
        <v>0.215</v>
      </c>
      <c r="K244" s="370" t="n">
        <v>0.02</v>
      </c>
      <c r="L244" s="370" t="n">
        <v>0.655</v>
      </c>
      <c r="M244" s="370" t="n">
        <v>0.15</v>
      </c>
      <c r="N244" s="370" t="n">
        <v>0.115</v>
      </c>
      <c r="O244" s="370" t="n">
        <v>0</v>
      </c>
      <c r="P244" s="370" t="n">
        <v>0.17</v>
      </c>
      <c r="Q244" s="370" t="n">
        <v>0</v>
      </c>
      <c r="R244" s="370" t="n">
        <v>0</v>
      </c>
      <c r="S244" s="370"/>
      <c r="T244" s="370"/>
      <c r="U244" s="370"/>
      <c r="V244" s="370"/>
      <c r="W244" s="370"/>
      <c r="X244" s="370"/>
      <c r="Y244" s="370"/>
      <c r="Z244" s="370"/>
      <c r="AA244" s="370"/>
      <c r="AB244" s="370"/>
      <c r="AC244" s="370"/>
      <c r="AD244" s="370"/>
      <c r="AE244" s="370"/>
      <c r="AF244" s="370"/>
      <c r="AG244" s="370"/>
      <c r="AH244" s="370"/>
      <c r="AI244" s="370"/>
      <c r="AJ244" s="370"/>
      <c r="AK244" s="370"/>
      <c r="AL244" s="370"/>
      <c r="AM244" s="370"/>
      <c r="AN244" s="370"/>
      <c r="AO244" s="370"/>
      <c r="AP244" s="370"/>
      <c r="AQ244" s="370"/>
      <c r="AR244" s="370"/>
      <c r="AS244" s="370"/>
      <c r="AT244" s="370"/>
      <c r="AU244" s="370"/>
      <c r="AV244" s="370"/>
      <c r="AW244" s="370"/>
      <c r="AX244" s="370"/>
      <c r="AY244" s="370"/>
      <c r="AZ244" s="370"/>
      <c r="BA244" s="370"/>
      <c r="BB244" s="370"/>
    </row>
    <row r="245" customFormat="false" ht="12.75" hidden="false" customHeight="false" outlineLevel="0" collapsed="false">
      <c r="A245" s="367" t="n">
        <f aca="false">EOMONTH(A244,0)+1</f>
        <v>44287</v>
      </c>
      <c r="B245" s="370" t="n">
        <v>0.0601064709106325</v>
      </c>
      <c r="C245" s="370" t="n">
        <v>5.4535</v>
      </c>
      <c r="D245" s="370" t="n">
        <v>0.38</v>
      </c>
      <c r="E245" s="370" t="n">
        <v>-0.085</v>
      </c>
      <c r="F245" s="370"/>
      <c r="G245" s="370"/>
      <c r="H245" s="370" t="n">
        <v>0.38</v>
      </c>
      <c r="I245" s="370" t="n">
        <v>0.02</v>
      </c>
      <c r="J245" s="370" t="n">
        <v>0.17</v>
      </c>
      <c r="K245" s="370" t="n">
        <v>0.0175</v>
      </c>
      <c r="L245" s="370" t="n">
        <v>0.435</v>
      </c>
      <c r="M245" s="370" t="n">
        <v>0.05</v>
      </c>
      <c r="N245" s="370" t="n">
        <v>0.55</v>
      </c>
      <c r="O245" s="370" t="n">
        <v>0</v>
      </c>
      <c r="P245" s="370" t="n">
        <v>0.17</v>
      </c>
      <c r="Q245" s="370" t="n">
        <v>0</v>
      </c>
      <c r="R245" s="370" t="n">
        <v>0</v>
      </c>
      <c r="S245" s="370"/>
      <c r="T245" s="370"/>
      <c r="U245" s="370"/>
      <c r="V245" s="370"/>
      <c r="W245" s="370"/>
      <c r="X245" s="370"/>
      <c r="Y245" s="370"/>
      <c r="Z245" s="370"/>
      <c r="AA245" s="370"/>
      <c r="AB245" s="370"/>
      <c r="AC245" s="370"/>
      <c r="AD245" s="370"/>
      <c r="AE245" s="370"/>
      <c r="AF245" s="370"/>
      <c r="AG245" s="370"/>
      <c r="AH245" s="370"/>
      <c r="AI245" s="370"/>
      <c r="AJ245" s="370"/>
      <c r="AK245" s="370"/>
      <c r="AL245" s="370"/>
      <c r="AM245" s="370"/>
      <c r="AN245" s="370"/>
      <c r="AO245" s="370"/>
      <c r="AP245" s="370"/>
      <c r="AQ245" s="370"/>
      <c r="AR245" s="370"/>
      <c r="AS245" s="370"/>
      <c r="AT245" s="370"/>
      <c r="AU245" s="370"/>
      <c r="AV245" s="370"/>
      <c r="AW245" s="370"/>
      <c r="AX245" s="370"/>
      <c r="AY245" s="370"/>
      <c r="AZ245" s="370"/>
      <c r="BA245" s="370"/>
      <c r="BB245" s="370"/>
    </row>
    <row r="246" customFormat="false" ht="12.75" hidden="false" customHeight="false" outlineLevel="0" collapsed="false">
      <c r="A246" s="367" t="n">
        <f aca="false">EOMONTH(A245,0)+1</f>
        <v>44317</v>
      </c>
      <c r="B246" s="370" t="n">
        <v>0.0601621758817474</v>
      </c>
      <c r="C246" s="370" t="n">
        <v>5.4585</v>
      </c>
      <c r="D246" s="370" t="n">
        <v>0.33</v>
      </c>
      <c r="E246" s="370" t="n">
        <v>-0.065</v>
      </c>
      <c r="F246" s="370"/>
      <c r="G246" s="370"/>
      <c r="H246" s="370" t="n">
        <v>0.33</v>
      </c>
      <c r="I246" s="370" t="n">
        <v>0.02</v>
      </c>
      <c r="J246" s="370" t="n">
        <v>0.165</v>
      </c>
      <c r="K246" s="370" t="n">
        <v>0.01</v>
      </c>
      <c r="L246" s="370" t="n">
        <v>0.385</v>
      </c>
      <c r="M246" s="370" t="n">
        <v>0.05</v>
      </c>
      <c r="N246" s="370" t="n">
        <v>0.7</v>
      </c>
      <c r="O246" s="370" t="n">
        <v>0</v>
      </c>
      <c r="P246" s="370" t="n">
        <v>0.17</v>
      </c>
      <c r="Q246" s="370" t="n">
        <v>0</v>
      </c>
      <c r="R246" s="370" t="n">
        <v>0</v>
      </c>
      <c r="S246" s="370"/>
      <c r="T246" s="370"/>
      <c r="U246" s="370"/>
      <c r="V246" s="370"/>
      <c r="W246" s="370"/>
      <c r="X246" s="370"/>
      <c r="Y246" s="370"/>
      <c r="Z246" s="370"/>
      <c r="AA246" s="370"/>
      <c r="AB246" s="370"/>
      <c r="AC246" s="370"/>
      <c r="AD246" s="370"/>
      <c r="AE246" s="370"/>
      <c r="AF246" s="370"/>
      <c r="AG246" s="370"/>
      <c r="AH246" s="370"/>
      <c r="AI246" s="370"/>
      <c r="AJ246" s="370"/>
      <c r="AK246" s="370"/>
      <c r="AL246" s="370"/>
      <c r="AM246" s="370"/>
      <c r="AN246" s="370"/>
      <c r="AO246" s="370"/>
      <c r="AP246" s="370"/>
      <c r="AQ246" s="370"/>
      <c r="AR246" s="370"/>
      <c r="AS246" s="370"/>
      <c r="AT246" s="370"/>
      <c r="AU246" s="370"/>
      <c r="AV246" s="370"/>
      <c r="AW246" s="370"/>
      <c r="AX246" s="370"/>
      <c r="AY246" s="370"/>
      <c r="AZ246" s="370"/>
      <c r="BA246" s="370"/>
      <c r="BB246" s="370"/>
    </row>
    <row r="247" customFormat="false" ht="12.75" hidden="false" customHeight="false" outlineLevel="0" collapsed="false">
      <c r="A247" s="367" t="n">
        <f aca="false">EOMONTH(A246,0)+1</f>
        <v>44348</v>
      </c>
      <c r="B247" s="370" t="n">
        <v>0.0602197376863161</v>
      </c>
      <c r="C247" s="370" t="n">
        <v>5.4965</v>
      </c>
      <c r="D247" s="370" t="n">
        <v>0.37</v>
      </c>
      <c r="E247" s="370" t="n">
        <v>-0.055</v>
      </c>
      <c r="F247" s="370"/>
      <c r="G247" s="370"/>
      <c r="H247" s="370" t="n">
        <v>0.37</v>
      </c>
      <c r="I247" s="370" t="n">
        <v>0.035</v>
      </c>
      <c r="J247" s="370" t="n">
        <v>0.17</v>
      </c>
      <c r="K247" s="370" t="n">
        <v>0.0125</v>
      </c>
      <c r="L247" s="370" t="n">
        <v>0.385</v>
      </c>
      <c r="M247" s="370" t="n">
        <v>0.06</v>
      </c>
      <c r="N247" s="370" t="n">
        <v>0.8</v>
      </c>
      <c r="O247" s="370" t="n">
        <v>0</v>
      </c>
      <c r="P247" s="370" t="n">
        <v>0.17</v>
      </c>
      <c r="Q247" s="370" t="n">
        <v>0</v>
      </c>
      <c r="R247" s="370" t="n">
        <v>0</v>
      </c>
      <c r="S247" s="370"/>
      <c r="T247" s="370"/>
      <c r="U247" s="370"/>
      <c r="V247" s="370"/>
      <c r="W247" s="370"/>
      <c r="X247" s="370"/>
      <c r="Y247" s="370"/>
      <c r="Z247" s="370"/>
      <c r="AA247" s="370"/>
      <c r="AB247" s="370"/>
      <c r="AC247" s="370"/>
      <c r="AD247" s="370"/>
      <c r="AE247" s="370"/>
      <c r="AF247" s="370"/>
      <c r="AG247" s="370"/>
      <c r="AH247" s="370"/>
      <c r="AI247" s="370"/>
      <c r="AJ247" s="370"/>
      <c r="AK247" s="370"/>
      <c r="AL247" s="370"/>
      <c r="AM247" s="370"/>
      <c r="AN247" s="370"/>
      <c r="AO247" s="370"/>
      <c r="AP247" s="370"/>
      <c r="AQ247" s="370"/>
      <c r="AR247" s="370"/>
      <c r="AS247" s="370"/>
      <c r="AT247" s="370"/>
      <c r="AU247" s="370"/>
      <c r="AV247" s="370"/>
      <c r="AW247" s="370"/>
      <c r="AX247" s="370"/>
      <c r="AY247" s="370"/>
      <c r="AZ247" s="370"/>
      <c r="BA247" s="370"/>
      <c r="BB247" s="370"/>
    </row>
    <row r="248" customFormat="false" ht="12.75" hidden="false" customHeight="false" outlineLevel="0" collapsed="false">
      <c r="A248" s="367" t="n">
        <f aca="false">EOMONTH(A247,0)+1</f>
        <v>44378</v>
      </c>
      <c r="B248" s="370" t="n">
        <v>0.0602754426595271</v>
      </c>
      <c r="C248" s="370" t="n">
        <v>5.5415</v>
      </c>
      <c r="D248" s="370" t="n">
        <v>0.41</v>
      </c>
      <c r="E248" s="370" t="n">
        <v>-0.02</v>
      </c>
      <c r="F248" s="370"/>
      <c r="G248" s="370"/>
      <c r="H248" s="370" t="n">
        <v>0.41</v>
      </c>
      <c r="I248" s="370" t="n">
        <v>0.035</v>
      </c>
      <c r="J248" s="370" t="n">
        <v>0.175</v>
      </c>
      <c r="K248" s="370" t="n">
        <v>0.0125</v>
      </c>
      <c r="L248" s="370" t="n">
        <v>0.3975</v>
      </c>
      <c r="M248" s="370" t="n">
        <v>0.07</v>
      </c>
      <c r="N248" s="370" t="n">
        <v>1</v>
      </c>
      <c r="O248" s="370" t="n">
        <v>0</v>
      </c>
      <c r="P248" s="370" t="n">
        <v>0.17</v>
      </c>
      <c r="Q248" s="370" t="n">
        <v>0</v>
      </c>
      <c r="R248" s="370" t="n">
        <v>0</v>
      </c>
      <c r="S248" s="370"/>
      <c r="T248" s="370"/>
      <c r="U248" s="370"/>
      <c r="V248" s="370"/>
      <c r="W248" s="370"/>
      <c r="X248" s="370"/>
      <c r="Y248" s="370"/>
      <c r="Z248" s="370"/>
      <c r="AA248" s="370"/>
      <c r="AB248" s="370"/>
      <c r="AC248" s="370"/>
      <c r="AD248" s="370"/>
      <c r="AE248" s="370"/>
      <c r="AF248" s="370"/>
      <c r="AG248" s="370"/>
      <c r="AH248" s="370"/>
      <c r="AI248" s="370"/>
      <c r="AJ248" s="370"/>
      <c r="AK248" s="370"/>
      <c r="AL248" s="370"/>
      <c r="AM248" s="370"/>
      <c r="AN248" s="370"/>
      <c r="AO248" s="370"/>
      <c r="AP248" s="370"/>
      <c r="AQ248" s="370"/>
      <c r="AR248" s="370"/>
      <c r="AS248" s="370"/>
      <c r="AT248" s="370"/>
      <c r="AU248" s="370"/>
      <c r="AV248" s="370"/>
      <c r="AW248" s="370"/>
      <c r="AX248" s="370"/>
      <c r="AY248" s="370"/>
      <c r="AZ248" s="370"/>
      <c r="BA248" s="370"/>
      <c r="BB248" s="370"/>
    </row>
    <row r="249" customFormat="false" ht="12.75" hidden="false" customHeight="false" outlineLevel="0" collapsed="false">
      <c r="A249" s="367" t="n">
        <f aca="false">EOMONTH(A248,0)+1</f>
        <v>44409</v>
      </c>
      <c r="B249" s="370" t="n">
        <v>0.060333004466262</v>
      </c>
      <c r="C249" s="370" t="n">
        <v>5.5795</v>
      </c>
      <c r="D249" s="370" t="n">
        <v>0.41</v>
      </c>
      <c r="E249" s="370" t="n">
        <v>-0.02</v>
      </c>
      <c r="F249" s="370"/>
      <c r="G249" s="370"/>
      <c r="H249" s="370" t="n">
        <v>0.41</v>
      </c>
      <c r="I249" s="370" t="n">
        <v>0.01</v>
      </c>
      <c r="J249" s="370" t="n">
        <v>0.175</v>
      </c>
      <c r="K249" s="370" t="n">
        <v>0.0125</v>
      </c>
      <c r="L249" s="370" t="n">
        <v>0.4</v>
      </c>
      <c r="M249" s="370" t="n">
        <v>0.07</v>
      </c>
      <c r="N249" s="370" t="n">
        <v>1</v>
      </c>
      <c r="O249" s="370" t="n">
        <v>0</v>
      </c>
      <c r="P249" s="370" t="n">
        <v>0.17</v>
      </c>
      <c r="Q249" s="370" t="n">
        <v>0</v>
      </c>
      <c r="R249" s="370" t="n">
        <v>0</v>
      </c>
      <c r="S249" s="370"/>
      <c r="T249" s="370"/>
      <c r="U249" s="370"/>
      <c r="V249" s="370"/>
      <c r="W249" s="370"/>
      <c r="X249" s="370"/>
      <c r="Y249" s="370"/>
      <c r="Z249" s="370"/>
      <c r="AA249" s="370"/>
      <c r="AB249" s="370"/>
      <c r="AC249" s="370"/>
      <c r="AD249" s="370"/>
      <c r="AE249" s="370"/>
      <c r="AF249" s="370"/>
      <c r="AG249" s="370"/>
      <c r="AH249" s="370"/>
      <c r="AI249" s="370"/>
      <c r="AJ249" s="370"/>
      <c r="AK249" s="370"/>
      <c r="AL249" s="370"/>
      <c r="AM249" s="370"/>
      <c r="AN249" s="370"/>
      <c r="AO249" s="370"/>
      <c r="AP249" s="370"/>
      <c r="AQ249" s="370"/>
      <c r="AR249" s="370"/>
      <c r="AS249" s="370"/>
      <c r="AT249" s="370"/>
      <c r="AU249" s="370"/>
      <c r="AV249" s="370"/>
      <c r="AW249" s="370"/>
      <c r="AX249" s="370"/>
      <c r="AY249" s="370"/>
      <c r="AZ249" s="370"/>
      <c r="BA249" s="370"/>
      <c r="BB249" s="370"/>
    </row>
    <row r="250" customFormat="false" ht="12.75" hidden="false" customHeight="false" outlineLevel="0" collapsed="false">
      <c r="A250" s="367" t="n">
        <f aca="false">EOMONTH(A249,0)+1</f>
        <v>44440</v>
      </c>
      <c r="B250" s="370" t="n">
        <v>0.0603905662740969</v>
      </c>
      <c r="C250" s="370" t="n">
        <v>5.5735</v>
      </c>
      <c r="D250" s="370" t="n">
        <v>0.36</v>
      </c>
      <c r="E250" s="370" t="n">
        <v>-0.04</v>
      </c>
      <c r="F250" s="370"/>
      <c r="G250" s="370"/>
      <c r="H250" s="370" t="n">
        <v>0.36</v>
      </c>
      <c r="I250" s="370" t="n">
        <v>0.01</v>
      </c>
      <c r="J250" s="370" t="n">
        <v>0.165</v>
      </c>
      <c r="K250" s="370" t="n">
        <v>0.0125</v>
      </c>
      <c r="L250" s="370" t="n">
        <v>0.3975</v>
      </c>
      <c r="M250" s="370" t="n">
        <v>0.05</v>
      </c>
      <c r="N250" s="370" t="n">
        <v>0.6</v>
      </c>
      <c r="O250" s="370" t="n">
        <v>0</v>
      </c>
      <c r="P250" s="370" t="n">
        <v>0.17</v>
      </c>
      <c r="Q250" s="370" t="n">
        <v>0</v>
      </c>
      <c r="R250" s="370" t="n">
        <v>0</v>
      </c>
      <c r="S250" s="370"/>
      <c r="T250" s="370"/>
      <c r="U250" s="370"/>
      <c r="V250" s="370"/>
      <c r="W250" s="370"/>
      <c r="X250" s="370"/>
      <c r="Y250" s="370"/>
      <c r="Z250" s="370"/>
      <c r="AA250" s="370"/>
      <c r="AB250" s="370"/>
      <c r="AC250" s="370"/>
      <c r="AD250" s="370"/>
      <c r="AE250" s="370"/>
      <c r="AF250" s="370"/>
      <c r="AG250" s="370"/>
      <c r="AH250" s="370"/>
      <c r="AI250" s="370"/>
      <c r="AJ250" s="370"/>
      <c r="AK250" s="370"/>
      <c r="AL250" s="370"/>
      <c r="AM250" s="370"/>
      <c r="AN250" s="370"/>
      <c r="AO250" s="370"/>
      <c r="AP250" s="370"/>
      <c r="AQ250" s="370"/>
      <c r="AR250" s="370"/>
      <c r="AS250" s="370"/>
      <c r="AT250" s="370"/>
      <c r="AU250" s="370"/>
      <c r="AV250" s="370"/>
      <c r="AW250" s="370"/>
      <c r="AX250" s="370"/>
      <c r="AY250" s="370"/>
      <c r="AZ250" s="370"/>
      <c r="BA250" s="370"/>
      <c r="BB250" s="370"/>
    </row>
    <row r="251" customFormat="false" ht="12.75" hidden="false" customHeight="false" outlineLevel="0" collapsed="false">
      <c r="A251" s="367" t="n">
        <f aca="false">EOMONTH(A250,0)+1</f>
        <v>44470</v>
      </c>
      <c r="B251" s="370" t="n">
        <v>0.0604462712504694</v>
      </c>
      <c r="C251" s="370" t="n">
        <v>5.5735</v>
      </c>
      <c r="D251" s="370" t="n">
        <v>0.4</v>
      </c>
      <c r="E251" s="370" t="n">
        <v>-0.085</v>
      </c>
      <c r="F251" s="370"/>
      <c r="G251" s="370"/>
      <c r="H251" s="370" t="n">
        <v>0.4</v>
      </c>
      <c r="I251" s="370" t="n">
        <v>0.01</v>
      </c>
      <c r="J251" s="370" t="n">
        <v>0.1725</v>
      </c>
      <c r="K251" s="370" t="n">
        <v>0.0125</v>
      </c>
      <c r="L251" s="370" t="n">
        <v>0.4</v>
      </c>
      <c r="M251" s="370" t="n">
        <v>0.05</v>
      </c>
      <c r="N251" s="370" t="n">
        <v>0.3</v>
      </c>
      <c r="O251" s="370" t="n">
        <v>0</v>
      </c>
      <c r="P251" s="370" t="n">
        <v>0.17</v>
      </c>
      <c r="Q251" s="370" t="n">
        <v>0</v>
      </c>
      <c r="R251" s="370" t="n">
        <v>0</v>
      </c>
      <c r="S251" s="370"/>
      <c r="T251" s="370"/>
      <c r="U251" s="370"/>
      <c r="V251" s="370"/>
      <c r="W251" s="370"/>
      <c r="X251" s="370"/>
      <c r="Y251" s="370"/>
      <c r="Z251" s="370"/>
      <c r="AA251" s="370"/>
      <c r="AB251" s="370"/>
      <c r="AC251" s="370"/>
      <c r="AD251" s="370"/>
      <c r="AE251" s="370"/>
      <c r="AF251" s="370"/>
      <c r="AG251" s="370"/>
      <c r="AH251" s="370"/>
      <c r="AI251" s="370"/>
      <c r="AJ251" s="370"/>
      <c r="AK251" s="370"/>
      <c r="AL251" s="370"/>
      <c r="AM251" s="370"/>
      <c r="AN251" s="370"/>
      <c r="AO251" s="370"/>
      <c r="AP251" s="370"/>
      <c r="AQ251" s="370"/>
      <c r="AR251" s="370"/>
      <c r="AS251" s="370"/>
      <c r="AT251" s="370"/>
      <c r="AU251" s="370"/>
      <c r="AV251" s="370"/>
      <c r="AW251" s="370"/>
      <c r="AX251" s="370"/>
      <c r="AY251" s="370"/>
      <c r="AZ251" s="370"/>
      <c r="BA251" s="370"/>
      <c r="BB251" s="370"/>
    </row>
    <row r="252" customFormat="false" ht="12.75" hidden="false" customHeight="false" outlineLevel="0" collapsed="false">
      <c r="A252" s="367" t="n">
        <f aca="false">EOMONTH(A251,0)+1</f>
        <v>44501</v>
      </c>
      <c r="B252" s="370" t="n">
        <v>0.060498822502129</v>
      </c>
      <c r="C252" s="370" t="n">
        <v>5.7225</v>
      </c>
      <c r="D252" s="370" t="n">
        <v>0.73</v>
      </c>
      <c r="E252" s="370" t="n">
        <v>-0.17</v>
      </c>
      <c r="F252" s="370"/>
      <c r="G252" s="370"/>
      <c r="H252" s="370" t="n">
        <v>0.73</v>
      </c>
      <c r="I252" s="370" t="n">
        <v>0.055</v>
      </c>
      <c r="J252" s="370" t="n">
        <v>0.215</v>
      </c>
      <c r="K252" s="370" t="n">
        <v>0.02</v>
      </c>
      <c r="L252" s="370" t="n">
        <v>0.555</v>
      </c>
      <c r="M252" s="370" t="n">
        <v>0.14</v>
      </c>
      <c r="N252" s="370" t="n">
        <v>0.23</v>
      </c>
      <c r="O252" s="370" t="n">
        <v>0</v>
      </c>
      <c r="P252" s="370" t="n">
        <v>0.17</v>
      </c>
      <c r="Q252" s="370" t="n">
        <v>0</v>
      </c>
      <c r="R252" s="370" t="n">
        <v>0</v>
      </c>
      <c r="S252" s="370"/>
      <c r="T252" s="370"/>
      <c r="U252" s="370"/>
      <c r="V252" s="370"/>
      <c r="W252" s="370"/>
      <c r="X252" s="370"/>
      <c r="Y252" s="370"/>
      <c r="Z252" s="370"/>
      <c r="AA252" s="370"/>
      <c r="AB252" s="370"/>
      <c r="AC252" s="370"/>
      <c r="AD252" s="370"/>
      <c r="AE252" s="370"/>
      <c r="AF252" s="370"/>
      <c r="AG252" s="370"/>
      <c r="AH252" s="370"/>
      <c r="AI252" s="370"/>
      <c r="AJ252" s="370"/>
      <c r="AK252" s="370"/>
      <c r="AL252" s="370"/>
      <c r="AM252" s="370"/>
      <c r="AN252" s="370"/>
      <c r="AO252" s="370"/>
      <c r="AP252" s="370"/>
      <c r="AQ252" s="370"/>
      <c r="AR252" s="370"/>
      <c r="AS252" s="370"/>
      <c r="AT252" s="370"/>
      <c r="AU252" s="370"/>
      <c r="AV252" s="370"/>
      <c r="AW252" s="370"/>
      <c r="AX252" s="370"/>
      <c r="AY252" s="370"/>
      <c r="AZ252" s="370"/>
      <c r="BA252" s="370"/>
      <c r="BB252" s="370"/>
    </row>
    <row r="253" customFormat="false" ht="12.75" hidden="false" customHeight="false" outlineLevel="0" collapsed="false">
      <c r="A253" s="367" t="n">
        <f aca="false">EOMONTH(A252,0)+1</f>
        <v>44531</v>
      </c>
      <c r="B253" s="370" t="n">
        <v>0.060504421896622</v>
      </c>
      <c r="C253" s="370" t="n">
        <v>5.8745</v>
      </c>
      <c r="D253" s="370" t="n">
        <v>0.98</v>
      </c>
      <c r="E253" s="370" t="n">
        <v>-0.13</v>
      </c>
      <c r="F253" s="370"/>
      <c r="G253" s="370"/>
      <c r="H253" s="370" t="n">
        <v>0.98</v>
      </c>
      <c r="I253" s="370" t="n">
        <v>0.25</v>
      </c>
      <c r="J253" s="370" t="n">
        <v>0.235</v>
      </c>
      <c r="K253" s="370" t="n">
        <v>0.02</v>
      </c>
      <c r="L253" s="370" t="n">
        <v>0.91</v>
      </c>
      <c r="M253" s="370" t="n">
        <v>0.29</v>
      </c>
      <c r="N253" s="370" t="n">
        <v>0.26</v>
      </c>
      <c r="O253" s="370" t="n">
        <v>0</v>
      </c>
      <c r="P253" s="370" t="n">
        <v>0.17</v>
      </c>
      <c r="Q253" s="370" t="n">
        <v>0</v>
      </c>
      <c r="R253" s="370" t="n">
        <v>0</v>
      </c>
      <c r="S253" s="370"/>
      <c r="T253" s="370"/>
      <c r="U253" s="370"/>
      <c r="V253" s="370"/>
      <c r="W253" s="370"/>
      <c r="X253" s="370"/>
      <c r="Y253" s="370"/>
      <c r="Z253" s="370"/>
      <c r="AA253" s="370"/>
      <c r="AB253" s="370"/>
      <c r="AC253" s="370"/>
      <c r="AD253" s="370"/>
      <c r="AE253" s="370"/>
      <c r="AF253" s="370"/>
      <c r="AG253" s="370"/>
      <c r="AH253" s="370"/>
      <c r="AI253" s="370"/>
      <c r="AJ253" s="370"/>
      <c r="AK253" s="370"/>
      <c r="AL253" s="370"/>
      <c r="AM253" s="370"/>
      <c r="AN253" s="370"/>
      <c r="AO253" s="370"/>
      <c r="AP253" s="370"/>
      <c r="AQ253" s="370"/>
      <c r="AR253" s="370"/>
      <c r="AS253" s="370"/>
      <c r="AT253" s="370"/>
      <c r="AU253" s="370"/>
      <c r="AV253" s="370"/>
      <c r="AW253" s="370"/>
      <c r="AX253" s="370"/>
      <c r="AY253" s="370"/>
      <c r="AZ253" s="370"/>
      <c r="BA253" s="370"/>
      <c r="BB253" s="370"/>
    </row>
    <row r="254" customFormat="false" ht="12.75" hidden="false" customHeight="false" outlineLevel="0" collapsed="false">
      <c r="A254" s="367" t="n">
        <f aca="false">EOMONTH(A253,0)+1</f>
        <v>44562</v>
      </c>
      <c r="B254" s="370" t="n">
        <v>0.0605102079376079</v>
      </c>
      <c r="C254" s="370" t="n">
        <v>5.952</v>
      </c>
      <c r="D254" s="370" t="n">
        <v>1.6</v>
      </c>
      <c r="E254" s="370" t="n">
        <v>-0.25</v>
      </c>
      <c r="F254" s="370"/>
      <c r="G254" s="370"/>
      <c r="H254" s="370" t="n">
        <v>1.6</v>
      </c>
      <c r="I254" s="370" t="n">
        <v>0.45</v>
      </c>
      <c r="J254" s="370" t="n">
        <v>0.255</v>
      </c>
      <c r="K254" s="370" t="n">
        <v>0.02</v>
      </c>
      <c r="L254" s="370" t="n">
        <v>1.215</v>
      </c>
      <c r="M254" s="370" t="n">
        <v>0.32</v>
      </c>
      <c r="N254" s="370" t="n">
        <v>0.085</v>
      </c>
      <c r="O254" s="370" t="n">
        <v>0</v>
      </c>
      <c r="P254" s="370" t="n">
        <v>0.17</v>
      </c>
      <c r="Q254" s="370" t="n">
        <v>0</v>
      </c>
      <c r="R254" s="370" t="n">
        <v>0</v>
      </c>
      <c r="S254" s="370"/>
      <c r="T254" s="370"/>
      <c r="U254" s="370"/>
      <c r="V254" s="370"/>
      <c r="W254" s="370"/>
      <c r="X254" s="370"/>
      <c r="Y254" s="370"/>
      <c r="Z254" s="370"/>
      <c r="AA254" s="370"/>
      <c r="AB254" s="370"/>
      <c r="AC254" s="370"/>
      <c r="AD254" s="370"/>
      <c r="AE254" s="370"/>
      <c r="AF254" s="370"/>
      <c r="AG254" s="370"/>
      <c r="AH254" s="370"/>
      <c r="AI254" s="370"/>
      <c r="AJ254" s="370"/>
      <c r="AK254" s="370"/>
      <c r="AL254" s="370"/>
      <c r="AM254" s="370"/>
      <c r="AN254" s="370"/>
      <c r="AO254" s="370"/>
      <c r="AP254" s="370"/>
      <c r="AQ254" s="370"/>
      <c r="AR254" s="370"/>
      <c r="AS254" s="370"/>
      <c r="AT254" s="370"/>
      <c r="AU254" s="370"/>
      <c r="AV254" s="370"/>
      <c r="AW254" s="370"/>
      <c r="AX254" s="370"/>
      <c r="AY254" s="370"/>
      <c r="AZ254" s="370"/>
      <c r="BA254" s="370"/>
      <c r="BB254" s="370"/>
    </row>
    <row r="255" customFormat="false" ht="12.75" hidden="false" customHeight="false" outlineLevel="0" collapsed="false">
      <c r="A255" s="367" t="n">
        <f aca="false">EOMONTH(A254,0)+1</f>
        <v>44593</v>
      </c>
      <c r="B255" s="370" t="n">
        <v>0.0605159939786053</v>
      </c>
      <c r="C255" s="370" t="n">
        <v>5.864</v>
      </c>
      <c r="D255" s="370" t="n">
        <v>1.6</v>
      </c>
      <c r="E255" s="370" t="n">
        <v>-0.28</v>
      </c>
      <c r="F255" s="370"/>
      <c r="G255" s="370"/>
      <c r="H255" s="370" t="n">
        <v>1.6</v>
      </c>
      <c r="I255" s="370" t="n">
        <v>0.45</v>
      </c>
      <c r="J255" s="370" t="n">
        <v>0.255</v>
      </c>
      <c r="K255" s="370" t="n">
        <v>0.02</v>
      </c>
      <c r="L255" s="370" t="n">
        <v>1.215</v>
      </c>
      <c r="M255" s="370" t="n">
        <v>0.32</v>
      </c>
      <c r="N255" s="370" t="n">
        <v>0.075</v>
      </c>
      <c r="O255" s="370" t="n">
        <v>0</v>
      </c>
      <c r="P255" s="370" t="n">
        <v>0.17</v>
      </c>
      <c r="Q255" s="370" t="n">
        <v>0</v>
      </c>
      <c r="R255" s="370" t="n">
        <v>0</v>
      </c>
      <c r="S255" s="370"/>
      <c r="T255" s="370"/>
      <c r="U255" s="370"/>
      <c r="V255" s="370"/>
      <c r="W255" s="370"/>
      <c r="X255" s="370"/>
      <c r="Y255" s="370"/>
      <c r="Z255" s="370"/>
      <c r="AA255" s="370"/>
      <c r="AB255" s="370"/>
      <c r="AC255" s="370"/>
      <c r="AD255" s="370"/>
      <c r="AE255" s="370"/>
      <c r="AF255" s="370"/>
      <c r="AG255" s="370"/>
      <c r="AH255" s="370"/>
      <c r="AI255" s="370"/>
      <c r="AJ255" s="370"/>
      <c r="AK255" s="370"/>
      <c r="AL255" s="370"/>
      <c r="AM255" s="370"/>
      <c r="AN255" s="370"/>
      <c r="AO255" s="370"/>
      <c r="AP255" s="370"/>
      <c r="AQ255" s="370"/>
      <c r="AR255" s="370"/>
      <c r="AS255" s="370"/>
      <c r="AT255" s="370"/>
      <c r="AU255" s="370"/>
      <c r="AV255" s="370"/>
      <c r="AW255" s="370"/>
      <c r="AX255" s="370"/>
      <c r="AY255" s="370"/>
      <c r="AZ255" s="370"/>
      <c r="BA255" s="370"/>
      <c r="BB255" s="370"/>
    </row>
    <row r="256" customFormat="false" ht="12.75" hidden="false" customHeight="false" outlineLevel="0" collapsed="false">
      <c r="A256" s="367" t="n">
        <f aca="false">EOMONTH(A255,0)+1</f>
        <v>44621</v>
      </c>
      <c r="B256" s="370" t="n">
        <v>0.0605212200801617</v>
      </c>
      <c r="C256" s="370" t="n">
        <v>5.725</v>
      </c>
      <c r="D256" s="370" t="n">
        <v>0.72</v>
      </c>
      <c r="E256" s="370" t="n">
        <v>-0.17</v>
      </c>
      <c r="F256" s="370"/>
      <c r="G256" s="370"/>
      <c r="H256" s="370" t="n">
        <v>0.72</v>
      </c>
      <c r="I256" s="370" t="n">
        <v>0.1</v>
      </c>
      <c r="J256" s="370" t="n">
        <v>0.215</v>
      </c>
      <c r="K256" s="370" t="n">
        <v>0.02</v>
      </c>
      <c r="L256" s="370" t="n">
        <v>0.655</v>
      </c>
      <c r="M256" s="370" t="n">
        <v>0.15</v>
      </c>
      <c r="N256" s="370" t="n">
        <v>0.115</v>
      </c>
      <c r="O256" s="370" t="n">
        <v>0</v>
      </c>
      <c r="P256" s="370" t="n">
        <v>0.17</v>
      </c>
      <c r="Q256" s="370" t="n">
        <v>0</v>
      </c>
      <c r="R256" s="370" t="n">
        <v>0</v>
      </c>
      <c r="S256" s="370"/>
      <c r="T256" s="370"/>
      <c r="U256" s="370"/>
      <c r="V256" s="370"/>
      <c r="W256" s="370"/>
      <c r="X256" s="370"/>
      <c r="Y256" s="370"/>
      <c r="Z256" s="370"/>
      <c r="AA256" s="370"/>
      <c r="AB256" s="370"/>
      <c r="AC256" s="370"/>
      <c r="AD256" s="370"/>
      <c r="AE256" s="370"/>
      <c r="AF256" s="370"/>
      <c r="AG256" s="370"/>
      <c r="AH256" s="370"/>
      <c r="AI256" s="370"/>
      <c r="AJ256" s="370"/>
      <c r="AK256" s="370"/>
      <c r="AL256" s="370"/>
      <c r="AM256" s="370"/>
      <c r="AN256" s="370"/>
      <c r="AO256" s="370"/>
      <c r="AP256" s="370"/>
      <c r="AQ256" s="370"/>
      <c r="AR256" s="370"/>
      <c r="AS256" s="370"/>
      <c r="AT256" s="370"/>
      <c r="AU256" s="370"/>
      <c r="AV256" s="370"/>
      <c r="AW256" s="370"/>
      <c r="AX256" s="370"/>
      <c r="AY256" s="370"/>
      <c r="AZ256" s="370"/>
      <c r="BA256" s="370"/>
      <c r="BB256" s="370"/>
    </row>
    <row r="257" customFormat="false" ht="12.75" hidden="false" customHeight="false" outlineLevel="0" collapsed="false">
      <c r="A257" s="367" t="n">
        <f aca="false">EOMONTH(A256,0)+1</f>
        <v>44652</v>
      </c>
      <c r="B257" s="370" t="n">
        <v>0.06052700612118</v>
      </c>
      <c r="C257" s="370" t="n">
        <v>5.571</v>
      </c>
      <c r="D257" s="370" t="n">
        <v>0.38</v>
      </c>
      <c r="E257" s="370" t="n">
        <v>-0.085</v>
      </c>
      <c r="F257" s="370"/>
      <c r="G257" s="370"/>
      <c r="H257" s="370" t="n">
        <v>0.38</v>
      </c>
      <c r="I257" s="370" t="n">
        <v>0.02</v>
      </c>
      <c r="J257" s="370" t="n">
        <v>0.17</v>
      </c>
      <c r="K257" s="370" t="n">
        <v>0.0175</v>
      </c>
      <c r="L257" s="370" t="n">
        <v>0.435</v>
      </c>
      <c r="M257" s="370" t="n">
        <v>0.05</v>
      </c>
      <c r="N257" s="370" t="n">
        <v>0.55</v>
      </c>
      <c r="O257" s="370" t="n">
        <v>0</v>
      </c>
      <c r="P257" s="370" t="n">
        <v>0.17</v>
      </c>
      <c r="Q257" s="370" t="n">
        <v>0</v>
      </c>
      <c r="R257" s="370" t="n">
        <v>0</v>
      </c>
      <c r="S257" s="370"/>
      <c r="T257" s="370"/>
      <c r="U257" s="370"/>
      <c r="V257" s="370"/>
      <c r="W257" s="370"/>
      <c r="X257" s="370"/>
      <c r="Y257" s="370"/>
      <c r="Z257" s="370"/>
      <c r="AA257" s="370"/>
      <c r="AB257" s="370"/>
      <c r="AC257" s="370"/>
      <c r="AD257" s="370"/>
      <c r="AE257" s="370"/>
      <c r="AF257" s="370"/>
      <c r="AG257" s="370"/>
      <c r="AH257" s="370"/>
      <c r="AI257" s="370"/>
      <c r="AJ257" s="370"/>
      <c r="AK257" s="370"/>
      <c r="AL257" s="370"/>
      <c r="AM257" s="370"/>
      <c r="AN257" s="370"/>
      <c r="AO257" s="370"/>
      <c r="AP257" s="370"/>
      <c r="AQ257" s="370"/>
      <c r="AR257" s="370"/>
      <c r="AS257" s="370"/>
      <c r="AT257" s="370"/>
      <c r="AU257" s="370"/>
      <c r="AV257" s="370"/>
      <c r="AW257" s="370"/>
      <c r="AX257" s="370"/>
      <c r="AY257" s="370"/>
      <c r="AZ257" s="370"/>
      <c r="BA257" s="370"/>
      <c r="BB257" s="370"/>
    </row>
    <row r="258" customFormat="false" ht="12.75" hidden="false" customHeight="false" outlineLevel="0" collapsed="false">
      <c r="A258" s="367" t="n">
        <f aca="false">EOMONTH(A257,0)+1</f>
        <v>44682</v>
      </c>
      <c r="B258" s="370" t="n">
        <v>0.0605326055157249</v>
      </c>
      <c r="C258" s="370" t="n">
        <v>5.576</v>
      </c>
      <c r="D258" s="370" t="n">
        <v>0.33</v>
      </c>
      <c r="E258" s="370" t="n">
        <v>-0.065</v>
      </c>
      <c r="F258" s="370"/>
      <c r="G258" s="370"/>
      <c r="H258" s="370" t="n">
        <v>0.33</v>
      </c>
      <c r="I258" s="370" t="n">
        <v>0.02</v>
      </c>
      <c r="J258" s="370" t="n">
        <v>0.165</v>
      </c>
      <c r="K258" s="370" t="n">
        <v>0.01</v>
      </c>
      <c r="L258" s="370" t="n">
        <v>0.385</v>
      </c>
      <c r="M258" s="370" t="n">
        <v>0.05</v>
      </c>
      <c r="N258" s="370" t="n">
        <v>0.7</v>
      </c>
      <c r="O258" s="370" t="n">
        <v>0</v>
      </c>
      <c r="P258" s="370" t="n">
        <v>0.17</v>
      </c>
      <c r="Q258" s="370" t="n">
        <v>0</v>
      </c>
      <c r="R258" s="370" t="n">
        <v>0</v>
      </c>
      <c r="S258" s="370"/>
      <c r="T258" s="370"/>
      <c r="U258" s="370"/>
      <c r="V258" s="370"/>
      <c r="W258" s="370"/>
      <c r="X258" s="370"/>
      <c r="Y258" s="370"/>
      <c r="Z258" s="370"/>
      <c r="AA258" s="370"/>
      <c r="AB258" s="370"/>
      <c r="AC258" s="370"/>
      <c r="AD258" s="370"/>
      <c r="AE258" s="370"/>
      <c r="AF258" s="370"/>
      <c r="AG258" s="370"/>
      <c r="AH258" s="370"/>
      <c r="AI258" s="370"/>
      <c r="AJ258" s="370"/>
      <c r="AK258" s="370"/>
      <c r="AL258" s="370"/>
      <c r="AM258" s="370"/>
      <c r="AN258" s="370"/>
      <c r="AO258" s="370"/>
      <c r="AP258" s="370"/>
      <c r="AQ258" s="370"/>
      <c r="AR258" s="370"/>
      <c r="AS258" s="370"/>
      <c r="AT258" s="370"/>
      <c r="AU258" s="370"/>
      <c r="AV258" s="370"/>
      <c r="AW258" s="370"/>
      <c r="AX258" s="370"/>
      <c r="AY258" s="370"/>
      <c r="AZ258" s="370"/>
      <c r="BA258" s="370"/>
      <c r="BB258" s="370"/>
    </row>
    <row r="259" customFormat="false" ht="12.75" hidden="false" customHeight="false" outlineLevel="0" collapsed="false">
      <c r="A259" s="367" t="n">
        <f aca="false">EOMONTH(A258,0)+1</f>
        <v>44713</v>
      </c>
      <c r="B259" s="370" t="n">
        <v>0.0605383915567659</v>
      </c>
      <c r="C259" s="370" t="n">
        <v>5.614</v>
      </c>
      <c r="D259" s="370" t="n">
        <v>0.37</v>
      </c>
      <c r="E259" s="370" t="n">
        <v>-0.055</v>
      </c>
      <c r="F259" s="370"/>
      <c r="G259" s="370"/>
      <c r="H259" s="370" t="n">
        <v>0.37</v>
      </c>
      <c r="I259" s="370" t="n">
        <v>0.035</v>
      </c>
      <c r="J259" s="370" t="n">
        <v>0.17</v>
      </c>
      <c r="K259" s="370" t="n">
        <v>0.0125</v>
      </c>
      <c r="L259" s="370" t="n">
        <v>0.385</v>
      </c>
      <c r="M259" s="370" t="n">
        <v>0.06</v>
      </c>
      <c r="N259" s="370" t="n">
        <v>0.8</v>
      </c>
      <c r="O259" s="370" t="n">
        <v>0</v>
      </c>
      <c r="P259" s="370" t="n">
        <v>0.17</v>
      </c>
      <c r="Q259" s="370" t="n">
        <v>0</v>
      </c>
      <c r="R259" s="370" t="n">
        <v>0</v>
      </c>
      <c r="S259" s="370"/>
      <c r="T259" s="370"/>
      <c r="U259" s="370"/>
      <c r="V259" s="370"/>
      <c r="W259" s="370"/>
      <c r="X259" s="370"/>
      <c r="Y259" s="370"/>
      <c r="Z259" s="370"/>
      <c r="AA259" s="370"/>
      <c r="AB259" s="370"/>
      <c r="AC259" s="370"/>
      <c r="AD259" s="370"/>
      <c r="AE259" s="370"/>
      <c r="AF259" s="370"/>
      <c r="AG259" s="370"/>
      <c r="AH259" s="370"/>
      <c r="AI259" s="370"/>
      <c r="AJ259" s="370"/>
      <c r="AK259" s="370"/>
      <c r="AL259" s="370"/>
      <c r="AM259" s="370"/>
      <c r="AN259" s="370"/>
      <c r="AO259" s="370"/>
      <c r="AP259" s="370"/>
      <c r="AQ259" s="370"/>
      <c r="AR259" s="370"/>
      <c r="AS259" s="370"/>
      <c r="AT259" s="370"/>
      <c r="AU259" s="370"/>
      <c r="AV259" s="370"/>
      <c r="AW259" s="370"/>
      <c r="AX259" s="370"/>
      <c r="AY259" s="370"/>
      <c r="AZ259" s="370"/>
      <c r="BA259" s="370"/>
      <c r="BB259" s="370"/>
    </row>
    <row r="260" customFormat="false" ht="12.75" hidden="false" customHeight="false" outlineLevel="0" collapsed="false">
      <c r="A260" s="367" t="n">
        <f aca="false">EOMONTH(A259,0)+1</f>
        <v>44743</v>
      </c>
      <c r="B260" s="370" t="n">
        <v>0.0605439909513321</v>
      </c>
      <c r="C260" s="370" t="n">
        <v>5.659</v>
      </c>
      <c r="D260" s="370" t="n">
        <v>0.41</v>
      </c>
      <c r="E260" s="370" t="n">
        <v>-0.02</v>
      </c>
      <c r="F260" s="370"/>
      <c r="G260" s="370"/>
      <c r="H260" s="370" t="n">
        <v>0.41</v>
      </c>
      <c r="I260" s="370" t="n">
        <v>0.035</v>
      </c>
      <c r="J260" s="370" t="n">
        <v>0.175</v>
      </c>
      <c r="K260" s="370" t="n">
        <v>0.0125</v>
      </c>
      <c r="L260" s="370" t="n">
        <v>0.3975</v>
      </c>
      <c r="M260" s="370" t="n">
        <v>0.07</v>
      </c>
      <c r="N260" s="370" t="n">
        <v>1</v>
      </c>
      <c r="O260" s="370" t="n">
        <v>0</v>
      </c>
      <c r="P260" s="370" t="n">
        <v>0.17</v>
      </c>
      <c r="Q260" s="370" t="n">
        <v>0</v>
      </c>
      <c r="R260" s="370" t="n">
        <v>0</v>
      </c>
      <c r="S260" s="370"/>
      <c r="T260" s="370"/>
      <c r="U260" s="370"/>
      <c r="V260" s="370"/>
      <c r="W260" s="370"/>
      <c r="X260" s="370"/>
      <c r="Y260" s="370"/>
      <c r="Z260" s="370"/>
      <c r="AA260" s="370"/>
      <c r="AB260" s="370"/>
      <c r="AC260" s="370"/>
      <c r="AD260" s="370"/>
      <c r="AE260" s="370"/>
      <c r="AF260" s="370"/>
      <c r="AG260" s="370"/>
      <c r="AH260" s="370"/>
      <c r="AI260" s="370"/>
      <c r="AJ260" s="370"/>
      <c r="AK260" s="370"/>
      <c r="AL260" s="370"/>
      <c r="AM260" s="370"/>
      <c r="AN260" s="370"/>
      <c r="AO260" s="370"/>
      <c r="AP260" s="370"/>
      <c r="AQ260" s="370"/>
      <c r="AR260" s="370"/>
      <c r="AS260" s="370"/>
      <c r="AT260" s="370"/>
      <c r="AU260" s="370"/>
      <c r="AV260" s="370"/>
      <c r="AW260" s="370"/>
      <c r="AX260" s="370"/>
      <c r="AY260" s="370"/>
      <c r="AZ260" s="370"/>
      <c r="BA260" s="370"/>
      <c r="BB260" s="370"/>
    </row>
    <row r="261" customFormat="false" ht="12.75" hidden="false" customHeight="false" outlineLevel="0" collapsed="false">
      <c r="A261" s="367" t="n">
        <f aca="false">EOMONTH(A260,0)+1</f>
        <v>44774</v>
      </c>
      <c r="B261" s="370" t="n">
        <v>0.0605497769923944</v>
      </c>
      <c r="C261" s="370" t="n">
        <v>5.697</v>
      </c>
      <c r="D261" s="370" t="n">
        <v>0.41</v>
      </c>
      <c r="E261" s="370" t="n">
        <v>-0.02</v>
      </c>
      <c r="F261" s="370"/>
      <c r="G261" s="370"/>
      <c r="H261" s="370" t="n">
        <v>0.41</v>
      </c>
      <c r="I261" s="370" t="n">
        <v>0.01</v>
      </c>
      <c r="J261" s="370" t="n">
        <v>0.175</v>
      </c>
      <c r="K261" s="370" t="n">
        <v>0.0125</v>
      </c>
      <c r="L261" s="370" t="n">
        <v>0.4</v>
      </c>
      <c r="M261" s="370" t="n">
        <v>0.07</v>
      </c>
      <c r="N261" s="370" t="n">
        <v>1</v>
      </c>
      <c r="O261" s="370" t="n">
        <v>0</v>
      </c>
      <c r="P261" s="370" t="n">
        <v>0.17</v>
      </c>
      <c r="Q261" s="370" t="n">
        <v>0</v>
      </c>
      <c r="R261" s="370" t="n">
        <v>0</v>
      </c>
      <c r="S261" s="370"/>
      <c r="T261" s="370"/>
      <c r="U261" s="370"/>
      <c r="V261" s="370"/>
      <c r="W261" s="370"/>
      <c r="X261" s="370"/>
      <c r="Y261" s="370"/>
      <c r="Z261" s="370"/>
      <c r="AA261" s="370"/>
      <c r="AB261" s="370"/>
      <c r="AC261" s="370"/>
      <c r="AD261" s="370"/>
      <c r="AE261" s="370"/>
      <c r="AF261" s="370"/>
      <c r="AG261" s="370"/>
      <c r="AH261" s="370"/>
      <c r="AI261" s="370"/>
      <c r="AJ261" s="370"/>
      <c r="AK261" s="370"/>
      <c r="AL261" s="370"/>
      <c r="AM261" s="370"/>
      <c r="AN261" s="370"/>
      <c r="AO261" s="370"/>
      <c r="AP261" s="370"/>
      <c r="AQ261" s="370"/>
      <c r="AR261" s="370"/>
      <c r="AS261" s="370"/>
      <c r="AT261" s="370"/>
      <c r="AU261" s="370"/>
      <c r="AV261" s="370"/>
      <c r="AW261" s="370"/>
      <c r="AX261" s="370"/>
      <c r="AY261" s="370"/>
      <c r="AZ261" s="370"/>
      <c r="BA261" s="370"/>
      <c r="BB261" s="370"/>
    </row>
    <row r="262" customFormat="false" ht="12.75" hidden="false" customHeight="false" outlineLevel="0" collapsed="false">
      <c r="A262" s="367" t="n">
        <f aca="false">EOMONTH(A261,0)+1</f>
        <v>44805</v>
      </c>
      <c r="B262" s="370" t="n">
        <v>0.0605555630334682</v>
      </c>
      <c r="C262" s="370" t="n">
        <v>5.691</v>
      </c>
      <c r="D262" s="370" t="n">
        <v>0.36</v>
      </c>
      <c r="E262" s="370" t="n">
        <v>-0.04</v>
      </c>
      <c r="F262" s="370"/>
      <c r="G262" s="370"/>
      <c r="H262" s="370" t="n">
        <v>0.36</v>
      </c>
      <c r="I262" s="370" t="n">
        <v>0.01</v>
      </c>
      <c r="J262" s="370" t="n">
        <v>0.165</v>
      </c>
      <c r="K262" s="370" t="n">
        <v>0.0125</v>
      </c>
      <c r="L262" s="370" t="n">
        <v>0.3975</v>
      </c>
      <c r="M262" s="370" t="n">
        <v>0.05</v>
      </c>
      <c r="N262" s="370" t="n">
        <v>0.6</v>
      </c>
      <c r="O262" s="370" t="n">
        <v>0</v>
      </c>
      <c r="P262" s="370" t="n">
        <v>0.17</v>
      </c>
      <c r="Q262" s="370" t="n">
        <v>0</v>
      </c>
      <c r="R262" s="370" t="n">
        <v>0</v>
      </c>
      <c r="S262" s="370"/>
      <c r="T262" s="370"/>
      <c r="U262" s="370"/>
      <c r="V262" s="370"/>
      <c r="W262" s="370"/>
      <c r="X262" s="370"/>
      <c r="Y262" s="370"/>
      <c r="Z262" s="370"/>
      <c r="AA262" s="370"/>
      <c r="AB262" s="370"/>
      <c r="AC262" s="370"/>
      <c r="AD262" s="370"/>
      <c r="AE262" s="370"/>
      <c r="AF262" s="370"/>
      <c r="AG262" s="370"/>
      <c r="AH262" s="370"/>
      <c r="AI262" s="370"/>
      <c r="AJ262" s="370"/>
      <c r="AK262" s="370"/>
      <c r="AL262" s="370"/>
      <c r="AM262" s="370"/>
      <c r="AN262" s="370"/>
      <c r="AO262" s="370"/>
      <c r="AP262" s="370"/>
      <c r="AQ262" s="370"/>
      <c r="AR262" s="370"/>
      <c r="AS262" s="370"/>
      <c r="AT262" s="370"/>
      <c r="AU262" s="370"/>
      <c r="AV262" s="370"/>
      <c r="AW262" s="370"/>
      <c r="AX262" s="370"/>
      <c r="AY262" s="370"/>
      <c r="AZ262" s="370"/>
      <c r="BA262" s="370"/>
      <c r="BB262" s="370"/>
    </row>
    <row r="263" customFormat="false" ht="12.75" hidden="false" customHeight="false" outlineLevel="0" collapsed="false">
      <c r="A263" s="367" t="n">
        <f aca="false">EOMONTH(A262,0)+1</f>
        <v>44835</v>
      </c>
      <c r="B263" s="370" t="n">
        <v>0.060561162428066</v>
      </c>
      <c r="C263" s="370" t="n">
        <v>5.691</v>
      </c>
      <c r="D263" s="370" t="n">
        <v>0.4</v>
      </c>
      <c r="E263" s="370" t="n">
        <v>-0.085</v>
      </c>
      <c r="F263" s="370"/>
      <c r="G263" s="370"/>
      <c r="H263" s="370" t="n">
        <v>0.4</v>
      </c>
      <c r="I263" s="370" t="n">
        <v>0.01</v>
      </c>
      <c r="J263" s="370" t="n">
        <v>0.1725</v>
      </c>
      <c r="K263" s="370" t="n">
        <v>0.0125</v>
      </c>
      <c r="L263" s="370" t="n">
        <v>0.4</v>
      </c>
      <c r="M263" s="370" t="n">
        <v>0.05</v>
      </c>
      <c r="N263" s="370" t="n">
        <v>0.3</v>
      </c>
      <c r="O263" s="370" t="n">
        <v>0</v>
      </c>
      <c r="P263" s="370" t="n">
        <v>0.17</v>
      </c>
      <c r="Q263" s="370" t="n">
        <v>0</v>
      </c>
      <c r="R263" s="370" t="n">
        <v>0</v>
      </c>
      <c r="S263" s="370"/>
      <c r="T263" s="370"/>
      <c r="U263" s="370"/>
      <c r="V263" s="370"/>
      <c r="W263" s="370"/>
      <c r="X263" s="370"/>
      <c r="Y263" s="370"/>
      <c r="Z263" s="370"/>
      <c r="AA263" s="370"/>
      <c r="AB263" s="370"/>
      <c r="AC263" s="370"/>
      <c r="AD263" s="370"/>
      <c r="AE263" s="370"/>
      <c r="AF263" s="370"/>
      <c r="AG263" s="370"/>
      <c r="AH263" s="370"/>
      <c r="AI263" s="370"/>
      <c r="AJ263" s="370"/>
      <c r="AK263" s="370"/>
      <c r="AL263" s="370"/>
      <c r="AM263" s="370"/>
      <c r="AN263" s="370"/>
      <c r="AO263" s="370"/>
      <c r="AP263" s="370"/>
      <c r="AQ263" s="370"/>
      <c r="AR263" s="370"/>
      <c r="AS263" s="370"/>
      <c r="AT263" s="370"/>
      <c r="AU263" s="370"/>
      <c r="AV263" s="370"/>
      <c r="AW263" s="370"/>
      <c r="AX263" s="370"/>
      <c r="AY263" s="370"/>
      <c r="AZ263" s="370"/>
      <c r="BA263" s="370"/>
      <c r="BB263" s="370"/>
    </row>
    <row r="264" customFormat="false" ht="12.75" hidden="false" customHeight="false" outlineLevel="0" collapsed="false">
      <c r="A264" s="367" t="n">
        <f aca="false">EOMONTH(A263,0)+1</f>
        <v>44866</v>
      </c>
      <c r="B264" s="370" t="n">
        <v>0.0605669484691616</v>
      </c>
      <c r="C264" s="370" t="n">
        <v>5.84</v>
      </c>
      <c r="D264" s="370" t="n">
        <v>0.73</v>
      </c>
      <c r="E264" s="370" t="n">
        <v>-0.17</v>
      </c>
      <c r="F264" s="370"/>
      <c r="G264" s="370"/>
      <c r="H264" s="370" t="n">
        <v>0.73</v>
      </c>
      <c r="I264" s="370" t="n">
        <v>0.055</v>
      </c>
      <c r="J264" s="370" t="n">
        <v>0.215</v>
      </c>
      <c r="K264" s="370" t="n">
        <v>0.02</v>
      </c>
      <c r="L264" s="370" t="n">
        <v>0.555</v>
      </c>
      <c r="M264" s="370" t="n">
        <v>0.14</v>
      </c>
      <c r="N264" s="370" t="n">
        <v>0.23</v>
      </c>
      <c r="O264" s="370" t="n">
        <v>0</v>
      </c>
      <c r="P264" s="370" t="n">
        <v>0.17</v>
      </c>
      <c r="Q264" s="370" t="n">
        <v>0</v>
      </c>
      <c r="R264" s="370" t="n">
        <v>0</v>
      </c>
      <c r="S264" s="370"/>
      <c r="T264" s="370"/>
      <c r="U264" s="370"/>
      <c r="V264" s="370"/>
      <c r="W264" s="370"/>
      <c r="X264" s="370"/>
      <c r="Y264" s="370"/>
      <c r="Z264" s="370"/>
      <c r="AA264" s="370"/>
      <c r="AB264" s="370"/>
      <c r="AC264" s="370"/>
      <c r="AD264" s="370"/>
      <c r="AE264" s="370"/>
      <c r="AF264" s="370"/>
      <c r="AG264" s="370"/>
      <c r="AH264" s="370"/>
      <c r="AI264" s="370"/>
      <c r="AJ264" s="370"/>
      <c r="AK264" s="370"/>
      <c r="AL264" s="370"/>
      <c r="AM264" s="370"/>
      <c r="AN264" s="370"/>
      <c r="AO264" s="370"/>
      <c r="AP264" s="370"/>
      <c r="AQ264" s="370"/>
      <c r="AR264" s="370"/>
      <c r="AS264" s="370"/>
      <c r="AT264" s="370"/>
      <c r="AU264" s="370"/>
      <c r="AV264" s="370"/>
      <c r="AW264" s="370"/>
      <c r="AX264" s="370"/>
      <c r="AY264" s="370"/>
      <c r="AZ264" s="370"/>
      <c r="BA264" s="370"/>
      <c r="BB264" s="370"/>
    </row>
    <row r="265" customFormat="false" ht="12.75" hidden="false" customHeight="false" outlineLevel="0" collapsed="false">
      <c r="A265" s="367" t="n">
        <f aca="false">EOMONTH(A264,0)+1</f>
        <v>44896</v>
      </c>
      <c r="B265" s="370" t="n">
        <v>0.0605725478637806</v>
      </c>
      <c r="C265" s="370" t="n">
        <v>5.992</v>
      </c>
      <c r="D265" s="370" t="n">
        <v>0.98</v>
      </c>
      <c r="E265" s="370" t="n">
        <v>-0.13</v>
      </c>
      <c r="F265" s="370"/>
      <c r="G265" s="370"/>
      <c r="H265" s="370" t="n">
        <v>0.98</v>
      </c>
      <c r="I265" s="370" t="n">
        <v>0.25</v>
      </c>
      <c r="J265" s="370" t="n">
        <v>0.235</v>
      </c>
      <c r="K265" s="370" t="n">
        <v>0.02</v>
      </c>
      <c r="L265" s="370" t="n">
        <v>0.91</v>
      </c>
      <c r="M265" s="370" t="n">
        <v>0.29</v>
      </c>
      <c r="N265" s="370" t="n">
        <v>0.26</v>
      </c>
      <c r="O265" s="370" t="n">
        <v>0</v>
      </c>
      <c r="P265" s="370" t="n">
        <v>0.17</v>
      </c>
      <c r="Q265" s="370" t="n">
        <v>0</v>
      </c>
      <c r="R265" s="370" t="n">
        <v>0</v>
      </c>
      <c r="S265" s="370"/>
      <c r="T265" s="370"/>
      <c r="U265" s="370"/>
      <c r="V265" s="370"/>
      <c r="W265" s="370"/>
      <c r="X265" s="370"/>
      <c r="Y265" s="370"/>
      <c r="Z265" s="370"/>
      <c r="AA265" s="370"/>
      <c r="AB265" s="370"/>
      <c r="AC265" s="370"/>
      <c r="AD265" s="370"/>
      <c r="AE265" s="370"/>
      <c r="AF265" s="370"/>
      <c r="AG265" s="370"/>
      <c r="AH265" s="370"/>
      <c r="AI265" s="370"/>
      <c r="AJ265" s="370"/>
      <c r="AK265" s="370"/>
      <c r="AL265" s="370"/>
      <c r="AM265" s="370"/>
      <c r="AN265" s="370"/>
      <c r="AO265" s="370"/>
      <c r="AP265" s="370"/>
      <c r="AQ265" s="370"/>
      <c r="AR265" s="370"/>
      <c r="AS265" s="370"/>
      <c r="AT265" s="370"/>
      <c r="AU265" s="370"/>
      <c r="AV265" s="370"/>
      <c r="AW265" s="370"/>
      <c r="AX265" s="370"/>
      <c r="AY265" s="370"/>
      <c r="AZ265" s="370"/>
      <c r="BA265" s="370"/>
      <c r="BB265" s="370"/>
    </row>
    <row r="266" customFormat="false" ht="12.75" hidden="false" customHeight="false" outlineLevel="0" collapsed="false">
      <c r="A266" s="367" t="n">
        <f aca="false">EOMONTH(A265,0)+1</f>
        <v>44927</v>
      </c>
      <c r="B266" s="370" t="n">
        <v>0.0605783339048984</v>
      </c>
      <c r="C266" s="370" t="n">
        <v>6.0695</v>
      </c>
      <c r="D266" s="370" t="n">
        <v>1.6</v>
      </c>
      <c r="E266" s="370" t="n">
        <v>-0.25</v>
      </c>
      <c r="F266" s="370"/>
      <c r="G266" s="370"/>
      <c r="H266" s="370" t="n">
        <v>1.6</v>
      </c>
      <c r="I266" s="370" t="n">
        <v>0.45</v>
      </c>
      <c r="J266" s="370" t="n">
        <v>0.255</v>
      </c>
      <c r="K266" s="370" t="n">
        <v>0.02</v>
      </c>
      <c r="L266" s="370" t="n">
        <v>1.215</v>
      </c>
      <c r="M266" s="370" t="n">
        <v>0.32</v>
      </c>
      <c r="N266" s="370" t="n">
        <v>0.085</v>
      </c>
      <c r="O266" s="370" t="n">
        <v>0</v>
      </c>
      <c r="P266" s="370" t="n">
        <v>0.17</v>
      </c>
      <c r="Q266" s="370"/>
      <c r="R266" s="370"/>
      <c r="S266" s="370"/>
      <c r="T266" s="370"/>
      <c r="U266" s="370"/>
      <c r="V266" s="370"/>
      <c r="W266" s="370"/>
      <c r="X266" s="370"/>
      <c r="Y266" s="370"/>
      <c r="Z266" s="370"/>
      <c r="AA266" s="370"/>
      <c r="AB266" s="370"/>
      <c r="AC266" s="370"/>
      <c r="AD266" s="370"/>
      <c r="AE266" s="370"/>
      <c r="AF266" s="370"/>
      <c r="AG266" s="370"/>
      <c r="AH266" s="370"/>
      <c r="AI266" s="370"/>
      <c r="AJ266" s="370"/>
      <c r="AK266" s="370"/>
      <c r="AL266" s="370"/>
      <c r="AM266" s="370"/>
      <c r="AN266" s="370"/>
      <c r="AO266" s="370"/>
      <c r="AP266" s="370"/>
      <c r="AQ266" s="370"/>
      <c r="AR266" s="370"/>
      <c r="AS266" s="370"/>
      <c r="AT266" s="370"/>
      <c r="AU266" s="370"/>
      <c r="AV266" s="370"/>
      <c r="AW266" s="370"/>
      <c r="AX266" s="370"/>
      <c r="AY266" s="370"/>
      <c r="AZ266" s="370"/>
      <c r="BA266" s="370"/>
      <c r="BB266" s="370"/>
    </row>
    <row r="267" customFormat="false" ht="12.75" hidden="false" customHeight="false" outlineLevel="0" collapsed="false">
      <c r="A267" s="367" t="n">
        <f aca="false">EOMONTH(A266,0)+1</f>
        <v>44958</v>
      </c>
      <c r="B267" s="370" t="n">
        <v>0.0605841199460269</v>
      </c>
      <c r="C267" s="370" t="n">
        <v>5.9815</v>
      </c>
      <c r="D267" s="370" t="n">
        <v>1.6</v>
      </c>
      <c r="E267" s="370" t="n">
        <v>-0.28</v>
      </c>
      <c r="F267" s="370"/>
      <c r="G267" s="370"/>
      <c r="H267" s="370" t="n">
        <v>1.6</v>
      </c>
      <c r="I267" s="370" t="n">
        <v>0.45</v>
      </c>
      <c r="J267" s="370" t="n">
        <v>0.255</v>
      </c>
      <c r="K267" s="370" t="n">
        <v>0.02</v>
      </c>
      <c r="L267" s="370" t="n">
        <v>1.215</v>
      </c>
      <c r="M267" s="370" t="n">
        <v>0.32</v>
      </c>
      <c r="N267" s="370" t="n">
        <v>0.075</v>
      </c>
      <c r="O267" s="370" t="n">
        <v>0</v>
      </c>
      <c r="P267" s="370" t="n">
        <v>0.17</v>
      </c>
      <c r="Q267" s="370"/>
      <c r="R267" s="370"/>
      <c r="S267" s="370"/>
      <c r="T267" s="370"/>
      <c r="U267" s="370"/>
      <c r="V267" s="370"/>
      <c r="W267" s="370"/>
      <c r="X267" s="370"/>
      <c r="Y267" s="370"/>
      <c r="Z267" s="370"/>
      <c r="AA267" s="370"/>
      <c r="AB267" s="370"/>
      <c r="AC267" s="370"/>
      <c r="AD267" s="370"/>
      <c r="AE267" s="370"/>
      <c r="AF267" s="370"/>
      <c r="AG267" s="370"/>
      <c r="AH267" s="370"/>
      <c r="AI267" s="370"/>
      <c r="AJ267" s="370"/>
      <c r="AK267" s="370"/>
      <c r="AL267" s="370"/>
      <c r="AM267" s="370"/>
      <c r="AN267" s="370"/>
      <c r="AO267" s="370"/>
      <c r="AP267" s="370"/>
      <c r="AQ267" s="370"/>
      <c r="AR267" s="370"/>
      <c r="AS267" s="370"/>
      <c r="AT267" s="370"/>
      <c r="AU267" s="370"/>
      <c r="AV267" s="370"/>
      <c r="AW267" s="370"/>
      <c r="AX267" s="370"/>
      <c r="AY267" s="370"/>
      <c r="AZ267" s="370"/>
      <c r="BA267" s="370"/>
      <c r="BB267" s="370"/>
    </row>
    <row r="268" customFormat="false" ht="12.75" hidden="false" customHeight="false" outlineLevel="0" collapsed="false">
      <c r="A268" s="367" t="n">
        <f aca="false">EOMONTH(A267,0)+1</f>
        <v>44986</v>
      </c>
      <c r="B268" s="370" t="n">
        <v>0.0605893460477009</v>
      </c>
      <c r="C268" s="370" t="n">
        <v>5.8425</v>
      </c>
      <c r="D268" s="370" t="n">
        <v>0.72</v>
      </c>
      <c r="E268" s="370" t="n">
        <v>-0.17</v>
      </c>
      <c r="F268" s="370"/>
      <c r="G268" s="370"/>
      <c r="H268" s="370" t="n">
        <v>0.72</v>
      </c>
      <c r="I268" s="370" t="n">
        <v>0.1</v>
      </c>
      <c r="J268" s="370" t="n">
        <v>0.215</v>
      </c>
      <c r="K268" s="370" t="n">
        <v>0.02</v>
      </c>
      <c r="L268" s="370" t="n">
        <v>0.655</v>
      </c>
      <c r="M268" s="370" t="n">
        <v>0.15</v>
      </c>
      <c r="N268" s="370" t="n">
        <v>0.115</v>
      </c>
      <c r="O268" s="370" t="n">
        <v>0</v>
      </c>
      <c r="P268" s="370" t="n">
        <v>0.17</v>
      </c>
      <c r="Q268" s="370"/>
      <c r="R268" s="370"/>
      <c r="S268" s="370"/>
      <c r="T268" s="370"/>
      <c r="U268" s="370"/>
      <c r="V268" s="370"/>
      <c r="W268" s="370"/>
      <c r="X268" s="370"/>
      <c r="Y268" s="370"/>
      <c r="Z268" s="370"/>
      <c r="AA268" s="370"/>
      <c r="AB268" s="370"/>
      <c r="AC268" s="370"/>
      <c r="AD268" s="370"/>
      <c r="AE268" s="370"/>
      <c r="AF268" s="370"/>
      <c r="AG268" s="370"/>
      <c r="AH268" s="370"/>
      <c r="AI268" s="370"/>
      <c r="AJ268" s="370"/>
      <c r="AK268" s="370"/>
      <c r="AL268" s="370"/>
      <c r="AM268" s="370"/>
      <c r="AN268" s="370"/>
      <c r="AO268" s="370"/>
      <c r="AP268" s="370"/>
      <c r="AQ268" s="370"/>
      <c r="AR268" s="370"/>
      <c r="AS268" s="370"/>
      <c r="AT268" s="370"/>
      <c r="AU268" s="370"/>
      <c r="AV268" s="370"/>
      <c r="AW268" s="370"/>
      <c r="AX268" s="370"/>
      <c r="AY268" s="370"/>
      <c r="AZ268" s="370"/>
      <c r="BA268" s="370"/>
      <c r="BB268" s="370"/>
    </row>
    <row r="269" customFormat="false" ht="12.75" hidden="false" customHeight="false" outlineLevel="0" collapsed="false">
      <c r="A269" s="367" t="n">
        <f aca="false">EOMONTH(A268,0)+1</f>
        <v>45017</v>
      </c>
      <c r="B269" s="370" t="n">
        <v>0.0605951320888507</v>
      </c>
      <c r="C269" s="370" t="n">
        <v>5.6885</v>
      </c>
      <c r="D269" s="370" t="n">
        <v>0.38</v>
      </c>
      <c r="E269" s="370" t="n">
        <v>-0.085</v>
      </c>
      <c r="F269" s="370"/>
      <c r="G269" s="370"/>
      <c r="H269" s="370" t="n">
        <v>0.38</v>
      </c>
      <c r="I269" s="370" t="n">
        <v>0.02</v>
      </c>
      <c r="J269" s="370" t="n">
        <v>0.17</v>
      </c>
      <c r="K269" s="370" t="n">
        <v>0.0175</v>
      </c>
      <c r="L269" s="370" t="n">
        <v>0.435</v>
      </c>
      <c r="M269" s="370" t="n">
        <v>0.05</v>
      </c>
      <c r="N269" s="370" t="n">
        <v>0</v>
      </c>
      <c r="O269" s="370" t="n">
        <v>0</v>
      </c>
      <c r="P269" s="370" t="n">
        <v>0.17</v>
      </c>
      <c r="Q269" s="370"/>
      <c r="R269" s="370"/>
      <c r="S269" s="370"/>
      <c r="T269" s="370"/>
      <c r="U269" s="370"/>
      <c r="V269" s="370"/>
      <c r="W269" s="370"/>
      <c r="X269" s="370"/>
      <c r="Y269" s="370"/>
      <c r="Z269" s="370"/>
      <c r="AA269" s="370"/>
      <c r="AB269" s="370"/>
      <c r="AC269" s="370"/>
      <c r="AD269" s="370"/>
      <c r="AE269" s="370"/>
      <c r="AF269" s="370"/>
      <c r="AG269" s="370"/>
      <c r="AH269" s="370"/>
      <c r="AI269" s="370"/>
      <c r="AJ269" s="370"/>
      <c r="AK269" s="370"/>
      <c r="AL269" s="370"/>
      <c r="AM269" s="370"/>
      <c r="AN269" s="370"/>
      <c r="AO269" s="370"/>
      <c r="AP269" s="370"/>
      <c r="AQ269" s="370"/>
      <c r="AR269" s="370"/>
      <c r="AS269" s="370"/>
      <c r="AT269" s="370"/>
      <c r="AU269" s="370"/>
      <c r="AV269" s="370"/>
      <c r="AW269" s="370"/>
      <c r="AX269" s="370"/>
      <c r="AY269" s="370"/>
      <c r="AZ269" s="370"/>
      <c r="BA269" s="370"/>
      <c r="BB269" s="370"/>
    </row>
    <row r="270" customFormat="false" ht="12.75" hidden="false" customHeight="false" outlineLevel="0" collapsed="false">
      <c r="A270" s="367" t="n">
        <f aca="false">EOMONTH(A269,0)+1</f>
        <v>45047</v>
      </c>
      <c r="B270" s="370" t="n">
        <v>0.0606007314835222</v>
      </c>
      <c r="C270" s="370" t="n">
        <v>5.6935</v>
      </c>
      <c r="D270" s="370" t="n">
        <v>0.33</v>
      </c>
      <c r="E270" s="370" t="n">
        <v>-0.065</v>
      </c>
      <c r="F270" s="370"/>
      <c r="G270" s="370"/>
      <c r="H270" s="370" t="n">
        <v>0.33</v>
      </c>
      <c r="I270" s="370" t="n">
        <v>0.02</v>
      </c>
      <c r="J270" s="370" t="n">
        <v>0.165</v>
      </c>
      <c r="K270" s="370" t="n">
        <v>0.01</v>
      </c>
      <c r="L270" s="370" t="n">
        <v>0.385</v>
      </c>
      <c r="M270" s="370" t="n">
        <v>0.05</v>
      </c>
      <c r="N270" s="370" t="n">
        <v>0</v>
      </c>
      <c r="O270" s="370" t="n">
        <v>0</v>
      </c>
      <c r="P270" s="370" t="n">
        <v>0.17</v>
      </c>
      <c r="Q270" s="370"/>
      <c r="R270" s="370"/>
      <c r="S270" s="370"/>
      <c r="T270" s="370"/>
      <c r="U270" s="370"/>
      <c r="V270" s="370"/>
      <c r="W270" s="370"/>
      <c r="X270" s="370"/>
      <c r="Y270" s="370"/>
      <c r="Z270" s="370"/>
      <c r="AA270" s="370"/>
      <c r="AB270" s="370"/>
      <c r="AC270" s="370"/>
      <c r="AD270" s="370"/>
      <c r="AE270" s="370"/>
      <c r="AF270" s="370"/>
      <c r="AG270" s="370"/>
      <c r="AH270" s="370"/>
      <c r="AI270" s="370"/>
      <c r="AJ270" s="370"/>
      <c r="AK270" s="370"/>
      <c r="AL270" s="370"/>
      <c r="AM270" s="370"/>
      <c r="AN270" s="370"/>
      <c r="AO270" s="370"/>
      <c r="AP270" s="370"/>
      <c r="AQ270" s="370"/>
      <c r="AR270" s="370"/>
      <c r="AS270" s="370"/>
      <c r="AT270" s="370"/>
      <c r="AU270" s="370"/>
      <c r="AV270" s="370"/>
      <c r="AW270" s="370"/>
      <c r="AX270" s="370"/>
      <c r="AY270" s="370"/>
      <c r="AZ270" s="370"/>
      <c r="BA270" s="370"/>
      <c r="BB270" s="370"/>
    </row>
    <row r="271" customFormat="false" ht="12.75" hidden="false" customHeight="false" outlineLevel="0" collapsed="false">
      <c r="A271" s="367" t="n">
        <f aca="false">EOMONTH(A270,0)+1</f>
        <v>45078</v>
      </c>
      <c r="B271" s="370" t="n">
        <v>0.0606065175246942</v>
      </c>
      <c r="C271" s="370" t="n">
        <v>5.7315</v>
      </c>
      <c r="D271" s="370" t="n">
        <v>0.37</v>
      </c>
      <c r="E271" s="370" t="n">
        <v>-0.055</v>
      </c>
      <c r="F271" s="370"/>
      <c r="G271" s="370"/>
      <c r="H271" s="370" t="n">
        <v>0.37</v>
      </c>
      <c r="I271" s="370" t="n">
        <v>0.035</v>
      </c>
      <c r="J271" s="370" t="n">
        <v>0.17</v>
      </c>
      <c r="K271" s="370" t="n">
        <v>0.0125</v>
      </c>
      <c r="L271" s="370" t="n">
        <v>0.385</v>
      </c>
      <c r="M271" s="370" t="n">
        <v>0.06</v>
      </c>
      <c r="N271" s="370" t="n">
        <v>0</v>
      </c>
      <c r="O271" s="370" t="n">
        <v>0</v>
      </c>
      <c r="P271" s="370" t="n">
        <v>0.17</v>
      </c>
      <c r="Q271" s="370"/>
      <c r="R271" s="370"/>
      <c r="S271" s="370"/>
      <c r="T271" s="370"/>
      <c r="U271" s="370"/>
      <c r="V271" s="370"/>
      <c r="W271" s="370"/>
      <c r="X271" s="370"/>
      <c r="Y271" s="370"/>
      <c r="Z271" s="370"/>
      <c r="AA271" s="370"/>
      <c r="AB271" s="370"/>
      <c r="AC271" s="370"/>
      <c r="AD271" s="370"/>
      <c r="AE271" s="370"/>
      <c r="AF271" s="370"/>
      <c r="AG271" s="370"/>
      <c r="AH271" s="370"/>
      <c r="AI271" s="370"/>
      <c r="AJ271" s="370"/>
      <c r="AK271" s="370"/>
      <c r="AL271" s="370"/>
      <c r="AM271" s="370"/>
      <c r="AN271" s="370"/>
      <c r="AO271" s="370"/>
      <c r="AP271" s="370"/>
      <c r="AQ271" s="370"/>
      <c r="AR271" s="370"/>
      <c r="AS271" s="370"/>
      <c r="AT271" s="370"/>
      <c r="AU271" s="370"/>
      <c r="AV271" s="370"/>
      <c r="AW271" s="370"/>
      <c r="AX271" s="370"/>
      <c r="AY271" s="370"/>
      <c r="AZ271" s="370"/>
      <c r="BA271" s="370"/>
      <c r="BB271" s="370"/>
    </row>
    <row r="272" customFormat="false" ht="12.75" hidden="false" customHeight="false" outlineLevel="0" collapsed="false">
      <c r="A272" s="367" t="n">
        <f aca="false">EOMONTH(A271,0)+1</f>
        <v>45108</v>
      </c>
      <c r="B272" s="370" t="n">
        <v>0.0606121169193865</v>
      </c>
      <c r="C272" s="370" t="n">
        <v>5.7765</v>
      </c>
      <c r="D272" s="370" t="n">
        <v>0.41</v>
      </c>
      <c r="E272" s="370" t="n">
        <v>-0.02</v>
      </c>
      <c r="F272" s="370"/>
      <c r="G272" s="370"/>
      <c r="H272" s="370" t="n">
        <v>0.41</v>
      </c>
      <c r="I272" s="370" t="n">
        <v>0.035</v>
      </c>
      <c r="J272" s="370" t="n">
        <v>0.175</v>
      </c>
      <c r="K272" s="370" t="n">
        <v>0.0125</v>
      </c>
      <c r="L272" s="370" t="n">
        <v>0.3975</v>
      </c>
      <c r="M272" s="370" t="n">
        <v>0.07</v>
      </c>
      <c r="N272" s="370" t="n">
        <v>0</v>
      </c>
      <c r="O272" s="370" t="n">
        <v>0</v>
      </c>
      <c r="P272" s="370" t="n">
        <v>0.17</v>
      </c>
      <c r="Q272" s="370"/>
      <c r="R272" s="370"/>
      <c r="S272" s="370"/>
      <c r="T272" s="370"/>
      <c r="U272" s="370"/>
      <c r="V272" s="370"/>
      <c r="W272" s="370"/>
      <c r="X272" s="370"/>
      <c r="Y272" s="370"/>
      <c r="Z272" s="370"/>
      <c r="AA272" s="370"/>
      <c r="AB272" s="370"/>
      <c r="AC272" s="370"/>
      <c r="AD272" s="370"/>
      <c r="AE272" s="370"/>
      <c r="AF272" s="370"/>
      <c r="AG272" s="370"/>
      <c r="AH272" s="370"/>
      <c r="AI272" s="370"/>
      <c r="AJ272" s="370"/>
      <c r="AK272" s="370"/>
      <c r="AL272" s="370"/>
      <c r="AM272" s="370"/>
      <c r="AN272" s="370"/>
      <c r="AO272" s="370"/>
      <c r="AP272" s="370"/>
      <c r="AQ272" s="370"/>
      <c r="AR272" s="370"/>
      <c r="AS272" s="370"/>
      <c r="AT272" s="370"/>
      <c r="AU272" s="370"/>
      <c r="AV272" s="370"/>
      <c r="AW272" s="370"/>
      <c r="AX272" s="370"/>
      <c r="AY272" s="370"/>
      <c r="AZ272" s="370"/>
      <c r="BA272" s="370"/>
      <c r="BB272" s="370"/>
    </row>
    <row r="273" customFormat="false" ht="12.75" hidden="false" customHeight="false" outlineLevel="0" collapsed="false">
      <c r="A273" s="367" t="n">
        <f aca="false">EOMONTH(A272,0)+1</f>
        <v>45139</v>
      </c>
      <c r="B273" s="370" t="n">
        <v>0.0606179029605798</v>
      </c>
      <c r="C273" s="370" t="n">
        <v>5.8145</v>
      </c>
      <c r="D273" s="370" t="n">
        <v>0.41</v>
      </c>
      <c r="E273" s="370" t="n">
        <v>-0.02</v>
      </c>
      <c r="F273" s="370"/>
      <c r="G273" s="370"/>
      <c r="H273" s="370" t="n">
        <v>0.41</v>
      </c>
      <c r="I273" s="370" t="n">
        <v>0.01</v>
      </c>
      <c r="J273" s="370" t="n">
        <v>0.175</v>
      </c>
      <c r="K273" s="370" t="n">
        <v>0.0125</v>
      </c>
      <c r="L273" s="370" t="n">
        <v>0.4</v>
      </c>
      <c r="M273" s="370" t="n">
        <v>0.07</v>
      </c>
      <c r="N273" s="370" t="n">
        <v>0</v>
      </c>
      <c r="O273" s="370" t="n">
        <v>0</v>
      </c>
      <c r="P273" s="370" t="n">
        <v>0.17</v>
      </c>
      <c r="Q273" s="370"/>
      <c r="R273" s="370"/>
      <c r="S273" s="370"/>
      <c r="T273" s="370"/>
      <c r="U273" s="370"/>
      <c r="V273" s="370"/>
      <c r="W273" s="370"/>
      <c r="X273" s="370"/>
      <c r="Y273" s="370"/>
      <c r="Z273" s="370"/>
      <c r="AA273" s="370"/>
      <c r="AB273" s="370"/>
      <c r="AC273" s="370"/>
      <c r="AD273" s="370"/>
      <c r="AE273" s="370"/>
      <c r="AF273" s="370"/>
      <c r="AG273" s="370"/>
      <c r="AH273" s="370"/>
      <c r="AI273" s="370"/>
      <c r="AJ273" s="370"/>
      <c r="AK273" s="370"/>
      <c r="AL273" s="370"/>
      <c r="AM273" s="370"/>
      <c r="AN273" s="370"/>
      <c r="AO273" s="370"/>
      <c r="AP273" s="370"/>
      <c r="AQ273" s="370"/>
      <c r="AR273" s="370"/>
      <c r="AS273" s="370"/>
      <c r="AT273" s="370"/>
      <c r="AU273" s="370"/>
      <c r="AV273" s="370"/>
      <c r="AW273" s="370"/>
      <c r="AX273" s="370"/>
      <c r="AY273" s="370"/>
      <c r="AZ273" s="370"/>
      <c r="BA273" s="370"/>
      <c r="BB273" s="370"/>
    </row>
    <row r="274" customFormat="false" ht="12.75" hidden="false" customHeight="false" outlineLevel="0" collapsed="false">
      <c r="A274" s="367" t="n">
        <f aca="false">EOMONTH(A273,0)+1</f>
        <v>45170</v>
      </c>
      <c r="B274" s="370" t="n">
        <v>0.0606236890017846</v>
      </c>
      <c r="C274" s="370" t="n">
        <v>5.8085</v>
      </c>
      <c r="D274" s="370" t="n">
        <v>0.36</v>
      </c>
      <c r="E274" s="370" t="n">
        <v>-0.04</v>
      </c>
      <c r="F274" s="370"/>
      <c r="G274" s="370"/>
      <c r="H274" s="370" t="n">
        <v>0.36</v>
      </c>
      <c r="I274" s="370" t="n">
        <v>0.01</v>
      </c>
      <c r="J274" s="370" t="n">
        <v>0.165</v>
      </c>
      <c r="K274" s="370" t="n">
        <v>0.0125</v>
      </c>
      <c r="L274" s="370" t="n">
        <v>0.3975</v>
      </c>
      <c r="M274" s="370" t="n">
        <v>0.05</v>
      </c>
      <c r="N274" s="370" t="n">
        <v>0</v>
      </c>
      <c r="O274" s="370" t="n">
        <v>0</v>
      </c>
      <c r="P274" s="370" t="n">
        <v>0.17</v>
      </c>
      <c r="Q274" s="370"/>
      <c r="R274" s="370"/>
      <c r="S274" s="370"/>
      <c r="T274" s="370"/>
      <c r="U274" s="370"/>
      <c r="V274" s="370"/>
      <c r="W274" s="370"/>
      <c r="X274" s="370"/>
      <c r="Y274" s="370"/>
      <c r="Z274" s="370"/>
      <c r="AA274" s="370"/>
      <c r="AB274" s="370"/>
      <c r="AC274" s="370"/>
      <c r="AD274" s="370"/>
      <c r="AE274" s="370"/>
      <c r="AF274" s="370"/>
      <c r="AG274" s="370"/>
      <c r="AH274" s="370"/>
      <c r="AI274" s="370"/>
      <c r="AJ274" s="370"/>
      <c r="AK274" s="370"/>
      <c r="AL274" s="370"/>
      <c r="AM274" s="370"/>
      <c r="AN274" s="370"/>
      <c r="AO274" s="370"/>
      <c r="AP274" s="370"/>
      <c r="AQ274" s="370"/>
      <c r="AR274" s="370"/>
      <c r="AS274" s="370"/>
      <c r="AT274" s="370"/>
      <c r="AU274" s="370"/>
      <c r="AV274" s="370"/>
      <c r="AW274" s="370"/>
      <c r="AX274" s="370"/>
      <c r="AY274" s="370"/>
      <c r="AZ274" s="370"/>
      <c r="BA274" s="370"/>
      <c r="BB274" s="370"/>
    </row>
    <row r="275" customFormat="false" ht="12.75" hidden="false" customHeight="false" outlineLevel="0" collapsed="false">
      <c r="A275" s="367" t="n">
        <f aca="false">EOMONTH(A274,0)+1</f>
        <v>45200</v>
      </c>
      <c r="B275" s="370" t="n">
        <v>0.0606292883965094</v>
      </c>
      <c r="C275" s="370" t="n">
        <v>5.8085</v>
      </c>
      <c r="D275" s="370" t="n">
        <v>0.4</v>
      </c>
      <c r="E275" s="370" t="n">
        <v>-0.085</v>
      </c>
      <c r="F275" s="370"/>
      <c r="G275" s="370"/>
      <c r="H275" s="370" t="n">
        <v>0.4</v>
      </c>
      <c r="I275" s="370" t="n">
        <v>0.01</v>
      </c>
      <c r="J275" s="370" t="n">
        <v>0.1725</v>
      </c>
      <c r="K275" s="370" t="n">
        <v>0.0125</v>
      </c>
      <c r="L275" s="370" t="n">
        <v>0.4</v>
      </c>
      <c r="M275" s="370" t="n">
        <v>0.05</v>
      </c>
      <c r="N275" s="370" t="n">
        <v>0</v>
      </c>
      <c r="O275" s="370" t="n">
        <v>0</v>
      </c>
      <c r="P275" s="370" t="n">
        <v>0.17</v>
      </c>
      <c r="Q275" s="370"/>
      <c r="R275" s="370"/>
      <c r="S275" s="370"/>
      <c r="T275" s="370"/>
      <c r="U275" s="370"/>
      <c r="V275" s="370"/>
      <c r="W275" s="370"/>
      <c r="X275" s="370"/>
      <c r="Y275" s="370"/>
      <c r="Z275" s="370"/>
      <c r="AA275" s="370"/>
      <c r="AB275" s="370"/>
      <c r="AC275" s="370"/>
      <c r="AD275" s="370"/>
      <c r="AE275" s="370"/>
      <c r="AF275" s="370"/>
      <c r="AG275" s="370"/>
      <c r="AH275" s="370"/>
      <c r="AI275" s="370"/>
      <c r="AJ275" s="370"/>
      <c r="AK275" s="370"/>
      <c r="AL275" s="370"/>
      <c r="AM275" s="370"/>
      <c r="AN275" s="370"/>
      <c r="AO275" s="370"/>
      <c r="AP275" s="370"/>
      <c r="AQ275" s="370"/>
      <c r="AR275" s="370"/>
      <c r="AS275" s="370"/>
      <c r="AT275" s="370"/>
      <c r="AU275" s="370"/>
      <c r="AV275" s="370"/>
      <c r="AW275" s="370"/>
      <c r="AX275" s="370"/>
      <c r="AY275" s="370"/>
      <c r="AZ275" s="370"/>
      <c r="BA275" s="370"/>
      <c r="BB275" s="370"/>
    </row>
    <row r="276" customFormat="false" ht="12.75" hidden="false" customHeight="false" outlineLevel="0" collapsed="false">
      <c r="A276" s="367" t="n">
        <f aca="false">EOMONTH(A275,0)+1</f>
        <v>45231</v>
      </c>
      <c r="B276" s="370" t="n">
        <v>0.060635074437736</v>
      </c>
      <c r="C276" s="370" t="n">
        <v>5.9575</v>
      </c>
      <c r="D276" s="370" t="n">
        <v>0.73</v>
      </c>
      <c r="E276" s="370" t="n">
        <v>-0.17</v>
      </c>
      <c r="F276" s="370"/>
      <c r="G276" s="370"/>
      <c r="H276" s="370" t="n">
        <v>0.73</v>
      </c>
      <c r="I276" s="370" t="n">
        <v>0.055</v>
      </c>
      <c r="J276" s="370" t="n">
        <v>0.215</v>
      </c>
      <c r="K276" s="370" t="n">
        <v>0.02</v>
      </c>
      <c r="L276" s="370" t="n">
        <v>0.555</v>
      </c>
      <c r="M276" s="370" t="n">
        <v>0.14</v>
      </c>
      <c r="N276" s="370" t="n">
        <v>0</v>
      </c>
      <c r="O276" s="370" t="n">
        <v>0</v>
      </c>
      <c r="P276" s="370" t="n">
        <v>0.17</v>
      </c>
      <c r="Q276" s="370"/>
      <c r="R276" s="370"/>
      <c r="S276" s="370"/>
      <c r="T276" s="370"/>
      <c r="U276" s="370"/>
      <c r="V276" s="370"/>
      <c r="W276" s="370"/>
      <c r="X276" s="370"/>
      <c r="Y276" s="370"/>
      <c r="Z276" s="370"/>
      <c r="AA276" s="370"/>
      <c r="AB276" s="370"/>
      <c r="AC276" s="370"/>
      <c r="AD276" s="370"/>
      <c r="AE276" s="370"/>
      <c r="AF276" s="370"/>
      <c r="AG276" s="370"/>
      <c r="AH276" s="370"/>
      <c r="AI276" s="370"/>
      <c r="AJ276" s="370"/>
      <c r="AK276" s="370"/>
      <c r="AL276" s="370"/>
      <c r="AM276" s="370"/>
      <c r="AN276" s="370"/>
      <c r="AO276" s="370"/>
      <c r="AP276" s="370"/>
      <c r="AQ276" s="370"/>
      <c r="AR276" s="370"/>
      <c r="AS276" s="370"/>
      <c r="AT276" s="370"/>
      <c r="AU276" s="370"/>
      <c r="AV276" s="370"/>
      <c r="AW276" s="370"/>
      <c r="AX276" s="370"/>
      <c r="AY276" s="370"/>
      <c r="AZ276" s="370"/>
      <c r="BA276" s="370"/>
      <c r="BB276" s="370"/>
    </row>
    <row r="277" customFormat="false" ht="12.75" hidden="false" customHeight="false" outlineLevel="0" collapsed="false">
      <c r="A277" s="367" t="n">
        <f aca="false">EOMONTH(A276,0)+1</f>
        <v>45261</v>
      </c>
      <c r="B277" s="370" t="n">
        <v>0.0606406738324816</v>
      </c>
      <c r="C277" s="370" t="n">
        <v>6.1095</v>
      </c>
      <c r="D277" s="370" t="n">
        <v>0.98</v>
      </c>
      <c r="E277" s="370" t="n">
        <v>-0.13</v>
      </c>
      <c r="F277" s="370"/>
      <c r="G277" s="370"/>
      <c r="H277" s="370" t="n">
        <v>0.98</v>
      </c>
      <c r="I277" s="370" t="n">
        <v>0.25</v>
      </c>
      <c r="J277" s="370" t="n">
        <v>0.235</v>
      </c>
      <c r="K277" s="370" t="n">
        <v>0.02</v>
      </c>
      <c r="L277" s="370" t="n">
        <v>0.91</v>
      </c>
      <c r="M277" s="370" t="n">
        <v>0.29</v>
      </c>
      <c r="N277" s="370" t="n">
        <v>0</v>
      </c>
      <c r="O277" s="370" t="n">
        <v>0</v>
      </c>
      <c r="P277" s="370" t="n">
        <v>0.17</v>
      </c>
      <c r="Q277" s="370"/>
      <c r="R277" s="370"/>
      <c r="S277" s="370"/>
      <c r="T277" s="370"/>
      <c r="U277" s="370"/>
      <c r="V277" s="370"/>
      <c r="W277" s="370"/>
      <c r="X277" s="370"/>
      <c r="Y277" s="370"/>
      <c r="Z277" s="370"/>
      <c r="AA277" s="370"/>
      <c r="AB277" s="370"/>
      <c r="AC277" s="370"/>
      <c r="AD277" s="370"/>
      <c r="AE277" s="370"/>
      <c r="AF277" s="370"/>
      <c r="AG277" s="370"/>
      <c r="AH277" s="370"/>
      <c r="AI277" s="370"/>
      <c r="AJ277" s="370"/>
      <c r="AK277" s="370"/>
      <c r="AL277" s="370"/>
      <c r="AM277" s="370"/>
      <c r="AN277" s="370"/>
      <c r="AO277" s="370"/>
      <c r="AP277" s="370"/>
      <c r="AQ277" s="370"/>
      <c r="AR277" s="370"/>
      <c r="AS277" s="370"/>
      <c r="AT277" s="370"/>
      <c r="AU277" s="370"/>
      <c r="AV277" s="370"/>
      <c r="AW277" s="370"/>
      <c r="AX277" s="370"/>
      <c r="AY277" s="370"/>
      <c r="AZ277" s="370"/>
      <c r="BA277" s="370"/>
      <c r="BB277" s="370"/>
    </row>
    <row r="278" customFormat="false" ht="12.75" hidden="false" customHeight="false" outlineLevel="0" collapsed="false">
      <c r="A278" s="367" t="n">
        <f aca="false">EOMONTH(A277,0)+1</f>
        <v>45292</v>
      </c>
      <c r="B278" s="370" t="n">
        <v>0.06064645987373</v>
      </c>
      <c r="C278" s="370" t="n">
        <v>6.187</v>
      </c>
      <c r="D278" s="370" t="n">
        <v>1.6</v>
      </c>
      <c r="E278" s="370" t="n">
        <v>-0.25</v>
      </c>
      <c r="F278" s="370"/>
      <c r="G278" s="370"/>
      <c r="H278" s="370" t="n">
        <v>1.6</v>
      </c>
      <c r="I278" s="370" t="n">
        <v>0.45</v>
      </c>
      <c r="J278" s="370" t="n">
        <v>0.255</v>
      </c>
      <c r="K278" s="370" t="n">
        <v>0.02</v>
      </c>
      <c r="L278" s="370" t="n">
        <v>1.215</v>
      </c>
      <c r="M278" s="370" t="n">
        <v>0.32</v>
      </c>
      <c r="N278" s="370" t="n">
        <v>0</v>
      </c>
      <c r="O278" s="370" t="n">
        <v>0</v>
      </c>
      <c r="P278" s="370" t="n">
        <v>0.17</v>
      </c>
      <c r="Q278" s="370"/>
      <c r="R278" s="370"/>
      <c r="S278" s="370"/>
      <c r="T278" s="370"/>
      <c r="U278" s="370"/>
      <c r="V278" s="370"/>
      <c r="W278" s="370"/>
      <c r="X278" s="370"/>
      <c r="Y278" s="370"/>
      <c r="Z278" s="370"/>
      <c r="AA278" s="370"/>
      <c r="AB278" s="370"/>
      <c r="AC278" s="370"/>
      <c r="AD278" s="370"/>
      <c r="AE278" s="370"/>
      <c r="AF278" s="370"/>
      <c r="AG278" s="370"/>
      <c r="AH278" s="370"/>
      <c r="AI278" s="370"/>
      <c r="AJ278" s="370"/>
      <c r="AK278" s="370"/>
      <c r="AL278" s="370"/>
      <c r="AM278" s="370"/>
      <c r="AN278" s="370"/>
      <c r="AO278" s="370"/>
      <c r="AP278" s="370"/>
      <c r="AQ278" s="370"/>
      <c r="AR278" s="370"/>
      <c r="AS278" s="370"/>
      <c r="AT278" s="370"/>
      <c r="AU278" s="370"/>
      <c r="AV278" s="370"/>
      <c r="AW278" s="370"/>
      <c r="AX278" s="370"/>
      <c r="AY278" s="370"/>
      <c r="AZ278" s="370"/>
      <c r="BA278" s="370"/>
      <c r="BB278" s="370"/>
    </row>
    <row r="279" customFormat="false" ht="12.75" hidden="false" customHeight="false" outlineLevel="0" collapsed="false">
      <c r="A279" s="367" t="n">
        <f aca="false">EOMONTH(A278,0)+1</f>
        <v>45323</v>
      </c>
      <c r="B279" s="370" t="n">
        <v>0.0606522459149894</v>
      </c>
      <c r="C279" s="370" t="n">
        <v>6.099</v>
      </c>
      <c r="D279" s="370" t="n">
        <v>1.6</v>
      </c>
      <c r="E279" s="370" t="n">
        <v>-0.28</v>
      </c>
      <c r="F279" s="370"/>
      <c r="G279" s="370"/>
      <c r="H279" s="370" t="n">
        <v>1.6</v>
      </c>
      <c r="I279" s="370" t="n">
        <v>0.45</v>
      </c>
      <c r="J279" s="370" t="n">
        <v>0.255</v>
      </c>
      <c r="K279" s="370" t="n">
        <v>0.02</v>
      </c>
      <c r="L279" s="370" t="n">
        <v>1.215</v>
      </c>
      <c r="M279" s="370" t="n">
        <v>0.32</v>
      </c>
      <c r="N279" s="370" t="n">
        <v>0</v>
      </c>
      <c r="O279" s="370" t="n">
        <v>0</v>
      </c>
      <c r="P279" s="370" t="n">
        <v>0.17</v>
      </c>
      <c r="Q279" s="370"/>
      <c r="R279" s="370"/>
      <c r="S279" s="370"/>
      <c r="T279" s="370"/>
      <c r="U279" s="370"/>
      <c r="V279" s="370"/>
      <c r="W279" s="370"/>
      <c r="X279" s="370"/>
      <c r="Y279" s="370"/>
      <c r="Z279" s="370"/>
      <c r="AA279" s="370"/>
      <c r="AB279" s="370"/>
      <c r="AC279" s="370"/>
      <c r="AD279" s="370"/>
      <c r="AE279" s="370"/>
      <c r="AF279" s="370"/>
      <c r="AG279" s="370"/>
      <c r="AH279" s="370"/>
      <c r="AI279" s="370"/>
      <c r="AJ279" s="370"/>
      <c r="AK279" s="370"/>
      <c r="AL279" s="370"/>
      <c r="AM279" s="370"/>
      <c r="AN279" s="370"/>
      <c r="AO279" s="370"/>
      <c r="AP279" s="370"/>
      <c r="AQ279" s="370"/>
      <c r="AR279" s="370"/>
      <c r="AS279" s="370"/>
      <c r="AT279" s="370"/>
      <c r="AU279" s="370"/>
      <c r="AV279" s="370"/>
      <c r="AW279" s="370"/>
      <c r="AX279" s="370"/>
      <c r="AY279" s="370"/>
      <c r="AZ279" s="370"/>
      <c r="BA279" s="370"/>
      <c r="BB279" s="370"/>
    </row>
    <row r="280" customFormat="false" ht="12.75" hidden="false" customHeight="false" outlineLevel="0" collapsed="false">
      <c r="A280" s="367" t="n">
        <f aca="false">EOMONTH(A279,0)+1</f>
        <v>45352</v>
      </c>
      <c r="B280" s="370" t="n">
        <v>0.0606576586632746</v>
      </c>
      <c r="C280" s="370" t="n">
        <v>5.96</v>
      </c>
      <c r="D280" s="370" t="n">
        <v>0.72</v>
      </c>
      <c r="E280" s="370" t="n">
        <v>-0.17</v>
      </c>
      <c r="F280" s="370"/>
      <c r="G280" s="370"/>
      <c r="H280" s="370" t="n">
        <v>0.72</v>
      </c>
      <c r="I280" s="370" t="n">
        <v>0.1</v>
      </c>
      <c r="J280" s="370" t="n">
        <v>0.215</v>
      </c>
      <c r="K280" s="370" t="n">
        <v>0.02</v>
      </c>
      <c r="L280" s="370" t="n">
        <v>0.655</v>
      </c>
      <c r="M280" s="370" t="n">
        <v>0.15</v>
      </c>
      <c r="N280" s="370" t="n">
        <v>0</v>
      </c>
      <c r="O280" s="370" t="n">
        <v>0</v>
      </c>
      <c r="P280" s="370" t="n">
        <v>0.17</v>
      </c>
      <c r="Q280" s="370"/>
      <c r="R280" s="370"/>
      <c r="S280" s="370"/>
      <c r="T280" s="370"/>
      <c r="U280" s="370"/>
      <c r="V280" s="370"/>
      <c r="W280" s="370"/>
      <c r="X280" s="370"/>
      <c r="Y280" s="370"/>
      <c r="Z280" s="370"/>
      <c r="AA280" s="370"/>
      <c r="AB280" s="370"/>
      <c r="AC280" s="370"/>
      <c r="AD280" s="370"/>
      <c r="AE280" s="370"/>
      <c r="AF280" s="370"/>
      <c r="AG280" s="370"/>
      <c r="AH280" s="370"/>
      <c r="AI280" s="370"/>
      <c r="AJ280" s="370"/>
      <c r="AK280" s="370"/>
      <c r="AL280" s="370"/>
      <c r="AM280" s="370"/>
      <c r="AN280" s="370"/>
      <c r="AO280" s="370"/>
      <c r="AP280" s="370"/>
      <c r="AQ280" s="370"/>
      <c r="AR280" s="370"/>
      <c r="AS280" s="370"/>
      <c r="AT280" s="370"/>
      <c r="AU280" s="370"/>
      <c r="AV280" s="370"/>
      <c r="AW280" s="370"/>
      <c r="AX280" s="370"/>
      <c r="AY280" s="370"/>
      <c r="AZ280" s="370"/>
      <c r="BA280" s="370"/>
      <c r="BB280" s="370"/>
    </row>
    <row r="281" customFormat="false" ht="12.75" hidden="false" customHeight="false" outlineLevel="0" collapsed="false">
      <c r="A281" s="367" t="n">
        <f aca="false">EOMONTH(A280,0)+1</f>
        <v>45383</v>
      </c>
      <c r="B281" s="370" t="n">
        <v>0.0606634447045558</v>
      </c>
      <c r="C281" s="370" t="n">
        <v>5.806</v>
      </c>
      <c r="D281" s="370" t="n">
        <v>0.38</v>
      </c>
      <c r="E281" s="370" t="n">
        <v>-0.085</v>
      </c>
      <c r="F281" s="370"/>
      <c r="G281" s="370"/>
      <c r="H281" s="370" t="n">
        <v>0.38</v>
      </c>
      <c r="I281" s="370" t="n">
        <v>0.02</v>
      </c>
      <c r="J281" s="370" t="n">
        <v>0.17</v>
      </c>
      <c r="K281" s="370" t="n">
        <v>0.0175</v>
      </c>
      <c r="L281" s="370" t="n">
        <v>0.435</v>
      </c>
      <c r="M281" s="370" t="n">
        <v>0.05</v>
      </c>
      <c r="N281" s="370" t="n">
        <v>0</v>
      </c>
      <c r="O281" s="370" t="n">
        <v>0</v>
      </c>
      <c r="P281" s="370" t="n">
        <v>0.17</v>
      </c>
      <c r="Q281" s="370"/>
      <c r="R281" s="370"/>
      <c r="S281" s="370"/>
      <c r="T281" s="370"/>
      <c r="U281" s="370"/>
      <c r="V281" s="370"/>
      <c r="W281" s="370"/>
      <c r="X281" s="370"/>
      <c r="Y281" s="370"/>
      <c r="Z281" s="370"/>
      <c r="AA281" s="370"/>
      <c r="AB281" s="370"/>
      <c r="AC281" s="370"/>
      <c r="AD281" s="370"/>
      <c r="AE281" s="370"/>
      <c r="AF281" s="370"/>
      <c r="AG281" s="370"/>
      <c r="AH281" s="370"/>
      <c r="AI281" s="370"/>
      <c r="AJ281" s="370"/>
      <c r="AK281" s="370"/>
      <c r="AL281" s="370"/>
      <c r="AM281" s="370"/>
      <c r="AN281" s="370"/>
      <c r="AO281" s="370"/>
      <c r="AP281" s="370"/>
      <c r="AQ281" s="370"/>
      <c r="AR281" s="370"/>
      <c r="AS281" s="370"/>
      <c r="AT281" s="370"/>
      <c r="AU281" s="370"/>
      <c r="AV281" s="370"/>
      <c r="AW281" s="370"/>
      <c r="AX281" s="370"/>
      <c r="AY281" s="370"/>
      <c r="AZ281" s="370"/>
      <c r="BA281" s="370"/>
      <c r="BB281" s="370"/>
    </row>
    <row r="282" customFormat="false" ht="12.75" hidden="false" customHeight="false" outlineLevel="0" collapsed="false">
      <c r="A282" s="367" t="n">
        <f aca="false">EOMONTH(A281,0)+1</f>
        <v>45413</v>
      </c>
      <c r="B282" s="370" t="n">
        <v>0.0606690440993542</v>
      </c>
      <c r="C282" s="370" t="n">
        <v>5.811</v>
      </c>
      <c r="D282" s="370" t="n">
        <v>0.33</v>
      </c>
      <c r="E282" s="370" t="n">
        <v>-0.065</v>
      </c>
      <c r="F282" s="370"/>
      <c r="G282" s="370"/>
      <c r="H282" s="370" t="n">
        <v>0.33</v>
      </c>
      <c r="I282" s="370" t="n">
        <v>0.02</v>
      </c>
      <c r="J282" s="370" t="n">
        <v>0.165</v>
      </c>
      <c r="K282" s="370" t="n">
        <v>0.01</v>
      </c>
      <c r="L282" s="370" t="n">
        <v>0.385</v>
      </c>
      <c r="M282" s="370" t="n">
        <v>0.05</v>
      </c>
      <c r="N282" s="370" t="n">
        <v>0</v>
      </c>
      <c r="O282" s="370" t="n">
        <v>0</v>
      </c>
      <c r="P282" s="370" t="n">
        <v>0.17</v>
      </c>
      <c r="Q282" s="370"/>
      <c r="R282" s="370"/>
      <c r="S282" s="370"/>
      <c r="T282" s="370"/>
      <c r="U282" s="370"/>
      <c r="V282" s="370"/>
      <c r="W282" s="370"/>
      <c r="X282" s="370"/>
      <c r="Y282" s="370"/>
      <c r="Z282" s="370"/>
      <c r="AA282" s="370"/>
      <c r="AB282" s="370"/>
      <c r="AC282" s="370"/>
      <c r="AD282" s="370"/>
      <c r="AE282" s="370"/>
      <c r="AF282" s="370"/>
      <c r="AG282" s="370"/>
      <c r="AH282" s="370"/>
      <c r="AI282" s="370"/>
      <c r="AJ282" s="370"/>
      <c r="AK282" s="370"/>
      <c r="AL282" s="370"/>
      <c r="AM282" s="370"/>
      <c r="AN282" s="370"/>
      <c r="AO282" s="370"/>
      <c r="AP282" s="370"/>
      <c r="AQ282" s="370"/>
      <c r="AR282" s="370"/>
      <c r="AS282" s="370"/>
      <c r="AT282" s="370"/>
      <c r="AU282" s="370"/>
      <c r="AV282" s="370"/>
      <c r="AW282" s="370"/>
      <c r="AX282" s="370"/>
      <c r="AY282" s="370"/>
      <c r="AZ282" s="370"/>
      <c r="BA282" s="370"/>
      <c r="BB282" s="370"/>
    </row>
    <row r="283" customFormat="false" ht="12.75" hidden="false" customHeight="false" outlineLevel="0" collapsed="false">
      <c r="A283" s="367" t="n">
        <f aca="false">EOMONTH(A282,0)+1</f>
        <v>45444</v>
      </c>
      <c r="B283" s="370" t="n">
        <v>0.0606748301406572</v>
      </c>
      <c r="C283" s="370" t="n">
        <v>5.849</v>
      </c>
      <c r="D283" s="370" t="n">
        <v>0.37</v>
      </c>
      <c r="E283" s="370" t="n">
        <v>-0.055</v>
      </c>
      <c r="F283" s="370"/>
      <c r="G283" s="370"/>
      <c r="H283" s="370" t="n">
        <v>0.37</v>
      </c>
      <c r="I283" s="370" t="n">
        <v>0.035</v>
      </c>
      <c r="J283" s="370" t="n">
        <v>0.17</v>
      </c>
      <c r="K283" s="370" t="n">
        <v>0.0125</v>
      </c>
      <c r="L283" s="370" t="n">
        <v>0.385</v>
      </c>
      <c r="M283" s="370" t="n">
        <v>0.06</v>
      </c>
      <c r="N283" s="370" t="n">
        <v>0</v>
      </c>
      <c r="O283" s="370" t="n">
        <v>0</v>
      </c>
      <c r="P283" s="370" t="n">
        <v>0.17</v>
      </c>
      <c r="Q283" s="370"/>
      <c r="R283" s="370"/>
      <c r="S283" s="370"/>
      <c r="T283" s="370"/>
      <c r="U283" s="370"/>
      <c r="V283" s="370"/>
      <c r="W283" s="370"/>
      <c r="X283" s="370"/>
      <c r="Y283" s="370"/>
      <c r="Z283" s="370"/>
      <c r="AA283" s="370"/>
      <c r="AB283" s="370"/>
      <c r="AC283" s="370"/>
      <c r="AD283" s="370"/>
      <c r="AE283" s="370"/>
      <c r="AF283" s="370"/>
      <c r="AG283" s="370"/>
      <c r="AH283" s="370"/>
      <c r="AI283" s="370"/>
      <c r="AJ283" s="370"/>
      <c r="AK283" s="370"/>
      <c r="AL283" s="370"/>
      <c r="AM283" s="370"/>
      <c r="AN283" s="370"/>
      <c r="AO283" s="370"/>
      <c r="AP283" s="370"/>
      <c r="AQ283" s="370"/>
      <c r="AR283" s="370"/>
      <c r="AS283" s="370"/>
      <c r="AT283" s="370"/>
      <c r="AU283" s="370"/>
      <c r="AV283" s="370"/>
      <c r="AW283" s="370"/>
      <c r="AX283" s="370"/>
      <c r="AY283" s="370"/>
      <c r="AZ283" s="370"/>
      <c r="BA283" s="370"/>
      <c r="BB283" s="370"/>
    </row>
    <row r="284" customFormat="false" ht="12.75" hidden="false" customHeight="false" outlineLevel="0" collapsed="false">
      <c r="A284" s="367" t="n">
        <f aca="false">EOMONTH(A283,0)+1</f>
        <v>45474</v>
      </c>
      <c r="B284" s="370" t="n">
        <v>0.060680429535477</v>
      </c>
      <c r="C284" s="370" t="n">
        <v>5.894</v>
      </c>
      <c r="D284" s="370" t="n">
        <v>0.41</v>
      </c>
      <c r="E284" s="370" t="n">
        <v>-0.02</v>
      </c>
      <c r="F284" s="370"/>
      <c r="G284" s="370"/>
      <c r="H284" s="370" t="n">
        <v>0.41</v>
      </c>
      <c r="I284" s="370" t="n">
        <v>0.035</v>
      </c>
      <c r="J284" s="370" t="n">
        <v>0.175</v>
      </c>
      <c r="K284" s="370" t="n">
        <v>0.0125</v>
      </c>
      <c r="L284" s="370" t="n">
        <v>0.3975</v>
      </c>
      <c r="M284" s="370" t="n">
        <v>0.07</v>
      </c>
      <c r="N284" s="370" t="n">
        <v>0</v>
      </c>
      <c r="O284" s="370" t="n">
        <v>0</v>
      </c>
      <c r="P284" s="370" t="n">
        <v>0.17</v>
      </c>
      <c r="Q284" s="370"/>
      <c r="R284" s="370"/>
      <c r="S284" s="370"/>
      <c r="T284" s="370"/>
      <c r="U284" s="370"/>
      <c r="V284" s="370"/>
      <c r="W284" s="370"/>
      <c r="X284" s="370"/>
      <c r="Y284" s="370"/>
      <c r="Z284" s="370"/>
      <c r="AA284" s="370"/>
      <c r="AB284" s="370"/>
      <c r="AC284" s="370"/>
      <c r="AD284" s="370"/>
      <c r="AE284" s="370"/>
      <c r="AF284" s="370"/>
      <c r="AG284" s="370"/>
      <c r="AH284" s="370"/>
      <c r="AI284" s="370"/>
      <c r="AJ284" s="370"/>
      <c r="AK284" s="370"/>
      <c r="AL284" s="370"/>
      <c r="AM284" s="370"/>
      <c r="AN284" s="370"/>
      <c r="AO284" s="370"/>
      <c r="AP284" s="370"/>
      <c r="AQ284" s="370"/>
      <c r="AR284" s="370"/>
      <c r="AS284" s="370"/>
      <c r="AT284" s="370"/>
      <c r="AU284" s="370"/>
      <c r="AV284" s="370"/>
      <c r="AW284" s="370"/>
      <c r="AX284" s="370"/>
      <c r="AY284" s="370"/>
      <c r="AZ284" s="370"/>
      <c r="BA284" s="370"/>
      <c r="BB284" s="370"/>
    </row>
    <row r="285" customFormat="false" ht="12.75" hidden="false" customHeight="false" outlineLevel="0" collapsed="false">
      <c r="A285" s="367" t="n">
        <f aca="false">EOMONTH(A284,0)+1</f>
        <v>45505</v>
      </c>
      <c r="B285" s="370" t="n">
        <v>0.0606862155768018</v>
      </c>
      <c r="C285" s="370" t="n">
        <v>5.932</v>
      </c>
      <c r="D285" s="370" t="n">
        <v>0.41</v>
      </c>
      <c r="E285" s="370" t="n">
        <v>-0.02</v>
      </c>
      <c r="F285" s="370"/>
      <c r="G285" s="370"/>
      <c r="H285" s="370" t="n">
        <v>0.41</v>
      </c>
      <c r="I285" s="370" t="n">
        <v>0.01</v>
      </c>
      <c r="J285" s="370" t="n">
        <v>0.175</v>
      </c>
      <c r="K285" s="370" t="n">
        <v>0.0125</v>
      </c>
      <c r="L285" s="370" t="n">
        <v>0.4</v>
      </c>
      <c r="M285" s="370" t="n">
        <v>0.07</v>
      </c>
      <c r="N285" s="370" t="n">
        <v>0</v>
      </c>
      <c r="O285" s="370" t="n">
        <v>0</v>
      </c>
      <c r="P285" s="370" t="n">
        <v>0.17</v>
      </c>
      <c r="Q285" s="370"/>
      <c r="R285" s="370"/>
      <c r="S285" s="370"/>
      <c r="T285" s="370"/>
      <c r="U285" s="370"/>
      <c r="V285" s="370"/>
      <c r="W285" s="370"/>
      <c r="X285" s="370"/>
      <c r="Y285" s="370"/>
      <c r="Z285" s="370"/>
      <c r="AA285" s="370"/>
      <c r="AB285" s="370"/>
      <c r="AC285" s="370"/>
      <c r="AD285" s="370"/>
      <c r="AE285" s="370"/>
      <c r="AF285" s="370"/>
      <c r="AG285" s="370"/>
      <c r="AH285" s="370"/>
      <c r="AI285" s="370"/>
      <c r="AJ285" s="370"/>
      <c r="AK285" s="370"/>
      <c r="AL285" s="370"/>
      <c r="AM285" s="370"/>
      <c r="AN285" s="370"/>
      <c r="AO285" s="370"/>
      <c r="AP285" s="370"/>
      <c r="AQ285" s="370"/>
      <c r="AR285" s="370"/>
      <c r="AS285" s="370"/>
      <c r="AT285" s="370"/>
      <c r="AU285" s="370"/>
      <c r="AV285" s="370"/>
      <c r="AW285" s="370"/>
      <c r="AX285" s="370"/>
      <c r="AY285" s="370"/>
      <c r="AZ285" s="370"/>
      <c r="BA285" s="370"/>
      <c r="BB285" s="370"/>
    </row>
    <row r="286" customFormat="false" ht="12.75" hidden="false" customHeight="false" outlineLevel="0" collapsed="false">
      <c r="A286" s="367" t="n">
        <f aca="false">EOMONTH(A285,0)+1</f>
        <v>45536</v>
      </c>
      <c r="B286" s="370" t="n">
        <v>0.0606920016181376</v>
      </c>
      <c r="C286" s="370" t="n">
        <v>5.926</v>
      </c>
      <c r="D286" s="370" t="n">
        <v>0.36</v>
      </c>
      <c r="E286" s="370" t="n">
        <v>-0.04</v>
      </c>
      <c r="F286" s="370"/>
      <c r="G286" s="370"/>
      <c r="H286" s="370" t="n">
        <v>0.36</v>
      </c>
      <c r="I286" s="370" t="n">
        <v>0.01</v>
      </c>
      <c r="J286" s="370" t="n">
        <v>0.165</v>
      </c>
      <c r="K286" s="370" t="n">
        <v>0.0125</v>
      </c>
      <c r="L286" s="370" t="n">
        <v>0.3975</v>
      </c>
      <c r="M286" s="370" t="n">
        <v>0.05</v>
      </c>
      <c r="N286" s="370"/>
      <c r="O286" s="370"/>
      <c r="P286" s="370" t="n">
        <v>0.17</v>
      </c>
      <c r="Q286" s="370"/>
      <c r="R286" s="370"/>
      <c r="S286" s="370"/>
      <c r="T286" s="370"/>
      <c r="U286" s="370"/>
      <c r="V286" s="370"/>
      <c r="W286" s="370"/>
      <c r="X286" s="370"/>
      <c r="Y286" s="370"/>
      <c r="Z286" s="370"/>
      <c r="AA286" s="370"/>
      <c r="AB286" s="370"/>
      <c r="AC286" s="370"/>
      <c r="AD286" s="370"/>
      <c r="AE286" s="370"/>
      <c r="AF286" s="370"/>
      <c r="AG286" s="370"/>
      <c r="AH286" s="370"/>
      <c r="AI286" s="370"/>
      <c r="AJ286" s="370"/>
      <c r="AK286" s="370"/>
      <c r="AL286" s="370"/>
      <c r="AM286" s="370"/>
      <c r="AN286" s="370"/>
      <c r="AO286" s="370"/>
      <c r="AP286" s="370"/>
      <c r="AQ286" s="370"/>
      <c r="AR286" s="370"/>
      <c r="AS286" s="370"/>
      <c r="AT286" s="370"/>
      <c r="AU286" s="370"/>
      <c r="AV286" s="370"/>
      <c r="AW286" s="370"/>
      <c r="AX286" s="370"/>
      <c r="AY286" s="370"/>
      <c r="AZ286" s="370"/>
      <c r="BA286" s="370"/>
      <c r="BB286" s="370"/>
    </row>
    <row r="287" customFormat="false" ht="12.75" hidden="false" customHeight="false" outlineLevel="0" collapsed="false">
      <c r="A287" s="367" t="n">
        <f aca="false">EOMONTH(A286,0)+1</f>
        <v>45566</v>
      </c>
      <c r="B287" s="370" t="n">
        <v>0.0606976010129894</v>
      </c>
      <c r="C287" s="370" t="n">
        <v>5.926</v>
      </c>
      <c r="D287" s="370" t="n">
        <v>0.4</v>
      </c>
      <c r="E287" s="370" t="n">
        <v>-0.085</v>
      </c>
      <c r="F287" s="370"/>
      <c r="G287" s="370"/>
      <c r="H287" s="370" t="n">
        <v>0.4</v>
      </c>
      <c r="I287" s="370" t="n">
        <v>0.01</v>
      </c>
      <c r="J287" s="370" t="n">
        <v>0.1725</v>
      </c>
      <c r="K287" s="370" t="n">
        <v>0.0125</v>
      </c>
      <c r="L287" s="370" t="n">
        <v>0.4</v>
      </c>
      <c r="M287" s="370" t="n">
        <v>0.05</v>
      </c>
      <c r="N287" s="370"/>
      <c r="O287" s="370"/>
      <c r="P287" s="370" t="n">
        <v>0.17</v>
      </c>
      <c r="Q287" s="370"/>
      <c r="R287" s="370"/>
      <c r="S287" s="370"/>
      <c r="T287" s="370"/>
      <c r="U287" s="370"/>
      <c r="V287" s="370"/>
      <c r="W287" s="370"/>
      <c r="X287" s="370"/>
      <c r="Y287" s="370"/>
      <c r="Z287" s="370"/>
      <c r="AA287" s="370"/>
      <c r="AB287" s="370"/>
      <c r="AC287" s="370"/>
      <c r="AD287" s="370"/>
      <c r="AE287" s="370"/>
      <c r="AF287" s="370"/>
      <c r="AG287" s="370"/>
      <c r="AH287" s="370"/>
      <c r="AI287" s="370"/>
      <c r="AJ287" s="370"/>
      <c r="AK287" s="370"/>
      <c r="AL287" s="370"/>
      <c r="AM287" s="370"/>
      <c r="AN287" s="370"/>
      <c r="AO287" s="370"/>
      <c r="AP287" s="370"/>
      <c r="AQ287" s="370"/>
      <c r="AR287" s="370"/>
      <c r="AS287" s="370"/>
      <c r="AT287" s="370"/>
      <c r="AU287" s="370"/>
      <c r="AV287" s="370"/>
      <c r="AW287" s="370"/>
      <c r="AX287" s="370"/>
      <c r="AY287" s="370"/>
      <c r="AZ287" s="370"/>
      <c r="BA287" s="370"/>
      <c r="BB287" s="370"/>
    </row>
    <row r="288" customFormat="false" ht="12.75" hidden="false" customHeight="false" outlineLevel="0" collapsed="false">
      <c r="A288" s="367" t="n">
        <f aca="false">EOMONTH(A287,0)+1</f>
        <v>45597</v>
      </c>
      <c r="B288" s="370" t="n">
        <v>0.060703387054347</v>
      </c>
      <c r="C288" s="370" t="n">
        <v>6.075</v>
      </c>
      <c r="D288" s="370" t="n">
        <v>0.73</v>
      </c>
      <c r="E288" s="370" t="n">
        <v>-0.17</v>
      </c>
      <c r="F288" s="370"/>
      <c r="G288" s="370"/>
      <c r="H288" s="370" t="n">
        <v>0.73</v>
      </c>
      <c r="I288" s="370" t="n">
        <v>0.055</v>
      </c>
      <c r="J288" s="370" t="n">
        <v>0.215</v>
      </c>
      <c r="K288" s="370" t="n">
        <v>0.02</v>
      </c>
      <c r="L288" s="370" t="n">
        <v>0.555</v>
      </c>
      <c r="M288" s="370" t="n">
        <v>0.14</v>
      </c>
      <c r="N288" s="370"/>
      <c r="O288" s="370"/>
      <c r="P288" s="370" t="n">
        <v>0.17</v>
      </c>
      <c r="Q288" s="370"/>
      <c r="R288" s="370"/>
      <c r="S288" s="370"/>
      <c r="T288" s="370"/>
      <c r="U288" s="370"/>
      <c r="V288" s="370"/>
      <c r="W288" s="370"/>
      <c r="X288" s="370"/>
      <c r="Y288" s="370"/>
      <c r="Z288" s="370"/>
      <c r="AA288" s="370"/>
      <c r="AB288" s="370"/>
      <c r="AC288" s="370"/>
      <c r="AD288" s="370"/>
      <c r="AE288" s="370"/>
      <c r="AF288" s="370"/>
      <c r="AG288" s="370"/>
      <c r="AH288" s="370"/>
      <c r="AI288" s="370"/>
      <c r="AJ288" s="370"/>
      <c r="AK288" s="370"/>
      <c r="AL288" s="370"/>
      <c r="AM288" s="370"/>
      <c r="AN288" s="370"/>
      <c r="AO288" s="370"/>
      <c r="AP288" s="370"/>
      <c r="AQ288" s="370"/>
      <c r="AR288" s="370"/>
      <c r="AS288" s="370"/>
      <c r="AT288" s="370"/>
      <c r="AU288" s="370"/>
      <c r="AV288" s="370"/>
      <c r="AW288" s="370"/>
      <c r="AX288" s="370"/>
      <c r="AY288" s="370"/>
      <c r="AZ288" s="370"/>
      <c r="BA288" s="370"/>
      <c r="BB288" s="370"/>
    </row>
    <row r="289" customFormat="false" ht="12.75" hidden="false" customHeight="false" outlineLevel="0" collapsed="false">
      <c r="A289" s="367" t="n">
        <f aca="false">EOMONTH(A288,0)+1</f>
        <v>45627</v>
      </c>
      <c r="B289" s="370" t="n">
        <v>0.0607089864492201</v>
      </c>
      <c r="C289" s="370" t="n">
        <v>6.227</v>
      </c>
      <c r="D289" s="370" t="n">
        <v>0.98</v>
      </c>
      <c r="E289" s="370" t="n">
        <v>-0.13</v>
      </c>
      <c r="F289" s="370"/>
      <c r="G289" s="370"/>
      <c r="H289" s="370" t="n">
        <v>0.98</v>
      </c>
      <c r="I289" s="370" t="n">
        <v>0.25</v>
      </c>
      <c r="J289" s="370" t="n">
        <v>0.235</v>
      </c>
      <c r="K289" s="370" t="n">
        <v>0.02</v>
      </c>
      <c r="L289" s="370" t="n">
        <v>0.91</v>
      </c>
      <c r="M289" s="370" t="n">
        <v>0.29</v>
      </c>
      <c r="N289" s="370"/>
      <c r="O289" s="370"/>
      <c r="P289" s="370" t="n">
        <v>0.17</v>
      </c>
      <c r="Q289" s="370"/>
      <c r="R289" s="370"/>
      <c r="S289" s="370"/>
      <c r="T289" s="370"/>
      <c r="U289" s="370"/>
      <c r="V289" s="370"/>
      <c r="W289" s="370"/>
      <c r="X289" s="370"/>
      <c r="Y289" s="370"/>
      <c r="Z289" s="370"/>
      <c r="AA289" s="370"/>
      <c r="AB289" s="370"/>
      <c r="AC289" s="370"/>
      <c r="AD289" s="370"/>
      <c r="AE289" s="370"/>
      <c r="AF289" s="370"/>
      <c r="AG289" s="370"/>
      <c r="AH289" s="370"/>
      <c r="AI289" s="370"/>
      <c r="AJ289" s="370"/>
      <c r="AK289" s="370"/>
      <c r="AL289" s="370"/>
      <c r="AM289" s="370"/>
      <c r="AN289" s="370"/>
      <c r="AO289" s="370"/>
      <c r="AP289" s="370"/>
      <c r="AQ289" s="370"/>
      <c r="AR289" s="370"/>
      <c r="AS289" s="370"/>
      <c r="AT289" s="370"/>
      <c r="AU289" s="370"/>
      <c r="AV289" s="370"/>
      <c r="AW289" s="370"/>
      <c r="AX289" s="370"/>
      <c r="AY289" s="370"/>
      <c r="AZ289" s="370"/>
      <c r="BA289" s="370"/>
      <c r="BB289" s="370"/>
    </row>
    <row r="290" customFormat="false" ht="12.75" hidden="false" customHeight="false" outlineLevel="0" collapsed="false">
      <c r="A290" s="367" t="n">
        <f aca="false">EOMONTH(A289,0)+1</f>
        <v>45658</v>
      </c>
      <c r="B290" s="370" t="n">
        <v>0.0607147724905999</v>
      </c>
      <c r="C290" s="370"/>
      <c r="D290" s="370" t="n">
        <v>1.6</v>
      </c>
      <c r="E290" s="370" t="n">
        <v>-0.25</v>
      </c>
      <c r="F290" s="370"/>
      <c r="G290" s="370"/>
      <c r="H290" s="370" t="n">
        <v>1.6</v>
      </c>
      <c r="I290" s="370" t="n">
        <v>0.45</v>
      </c>
      <c r="J290" s="370" t="n">
        <v>0.255</v>
      </c>
      <c r="K290" s="370" t="n">
        <v>0.02</v>
      </c>
      <c r="L290" s="370" t="n">
        <v>1.215</v>
      </c>
      <c r="M290" s="370" t="n">
        <v>0.32</v>
      </c>
      <c r="N290" s="370"/>
      <c r="O290" s="370"/>
      <c r="P290" s="370"/>
      <c r="Q290" s="370"/>
      <c r="R290" s="370"/>
      <c r="S290" s="370"/>
      <c r="T290" s="370"/>
      <c r="U290" s="370"/>
      <c r="V290" s="370"/>
      <c r="W290" s="370"/>
      <c r="X290" s="370"/>
      <c r="Y290" s="370"/>
      <c r="Z290" s="370"/>
      <c r="AA290" s="370"/>
      <c r="AB290" s="370"/>
      <c r="AC290" s="370"/>
      <c r="AD290" s="370"/>
      <c r="AE290" s="370"/>
      <c r="AF290" s="370"/>
      <c r="AG290" s="370"/>
      <c r="AH290" s="370"/>
      <c r="AI290" s="370"/>
      <c r="AJ290" s="370"/>
      <c r="AK290" s="370"/>
      <c r="AL290" s="370"/>
      <c r="AM290" s="370"/>
      <c r="AN290" s="370"/>
      <c r="AO290" s="370"/>
      <c r="AP290" s="370"/>
      <c r="AQ290" s="370"/>
      <c r="AR290" s="370"/>
      <c r="AS290" s="370"/>
      <c r="AT290" s="370"/>
      <c r="AU290" s="370"/>
      <c r="AV290" s="370"/>
      <c r="AW290" s="370"/>
      <c r="AX290" s="370"/>
      <c r="AY290" s="370"/>
      <c r="AZ290" s="370"/>
      <c r="BA290" s="370"/>
      <c r="BB290" s="370"/>
    </row>
    <row r="291" customFormat="false" ht="12.75" hidden="false" customHeight="false" outlineLevel="0" collapsed="false">
      <c r="A291" s="367" t="n">
        <f aca="false">EOMONTH(A290,0)+1</f>
        <v>45689</v>
      </c>
      <c r="B291" s="370" t="n">
        <v>0.0607205585319903</v>
      </c>
      <c r="C291" s="370"/>
      <c r="D291" s="370" t="n">
        <v>1.6</v>
      </c>
      <c r="E291" s="370" t="n">
        <v>-0.28</v>
      </c>
      <c r="F291" s="370"/>
      <c r="G291" s="370"/>
      <c r="H291" s="370" t="n">
        <v>1.6</v>
      </c>
      <c r="I291" s="370" t="n">
        <v>0.45</v>
      </c>
      <c r="J291" s="370" t="n">
        <v>0.255</v>
      </c>
      <c r="K291" s="370" t="n">
        <v>0.02</v>
      </c>
      <c r="L291" s="370" t="n">
        <v>1.215</v>
      </c>
      <c r="M291" s="370" t="n">
        <v>0.32</v>
      </c>
      <c r="N291" s="370"/>
      <c r="O291" s="370"/>
      <c r="P291" s="370"/>
      <c r="Q291" s="370"/>
      <c r="R291" s="370"/>
      <c r="S291" s="370"/>
      <c r="T291" s="370"/>
      <c r="U291" s="370"/>
      <c r="V291" s="370"/>
      <c r="W291" s="370"/>
      <c r="X291" s="370"/>
      <c r="Y291" s="370"/>
      <c r="Z291" s="370"/>
      <c r="AA291" s="370"/>
      <c r="AB291" s="370"/>
      <c r="AC291" s="370"/>
      <c r="AD291" s="370"/>
      <c r="AE291" s="370"/>
      <c r="AF291" s="370"/>
      <c r="AG291" s="370"/>
      <c r="AH291" s="370"/>
      <c r="AI291" s="370"/>
      <c r="AJ291" s="370"/>
      <c r="AK291" s="370"/>
      <c r="AL291" s="370"/>
      <c r="AM291" s="370"/>
      <c r="AN291" s="370"/>
      <c r="AO291" s="370"/>
      <c r="AP291" s="370"/>
      <c r="AQ291" s="370"/>
      <c r="AR291" s="370"/>
      <c r="AS291" s="370"/>
      <c r="AT291" s="370"/>
      <c r="AU291" s="370"/>
      <c r="AV291" s="370"/>
      <c r="AW291" s="370"/>
      <c r="AX291" s="370"/>
      <c r="AY291" s="370"/>
      <c r="AZ291" s="370"/>
      <c r="BA291" s="370"/>
      <c r="BB291" s="370"/>
    </row>
    <row r="292" customFormat="false" ht="12.75" hidden="false" customHeight="false" outlineLevel="0" collapsed="false">
      <c r="A292" s="367" t="n">
        <f aca="false">EOMONTH(A291,0)+1</f>
        <v>45717</v>
      </c>
      <c r="B292" s="370" t="n">
        <v>0.0607257846339016</v>
      </c>
      <c r="C292" s="370"/>
      <c r="D292" s="370" t="n">
        <v>0.72</v>
      </c>
      <c r="E292" s="370" t="n">
        <v>-0.17</v>
      </c>
      <c r="F292" s="370"/>
      <c r="G292" s="370"/>
      <c r="H292" s="370" t="n">
        <v>0.72</v>
      </c>
      <c r="I292" s="370" t="n">
        <v>0.1</v>
      </c>
      <c r="J292" s="370" t="n">
        <v>0.215</v>
      </c>
      <c r="K292" s="370" t="n">
        <v>0.02</v>
      </c>
      <c r="L292" s="370" t="n">
        <v>0.655</v>
      </c>
      <c r="M292" s="370" t="n">
        <v>0.15</v>
      </c>
      <c r="N292" s="370"/>
      <c r="O292" s="370"/>
      <c r="P292" s="370"/>
      <c r="Q292" s="370"/>
      <c r="R292" s="370"/>
      <c r="S292" s="370"/>
      <c r="T292" s="370"/>
      <c r="U292" s="370"/>
      <c r="V292" s="370"/>
      <c r="W292" s="370"/>
      <c r="X292" s="370"/>
      <c r="Y292" s="370"/>
      <c r="Z292" s="370"/>
      <c r="AA292" s="370"/>
      <c r="AB292" s="370"/>
      <c r="AC292" s="370"/>
      <c r="AD292" s="370"/>
      <c r="AE292" s="370"/>
      <c r="AF292" s="370"/>
      <c r="AG292" s="370"/>
      <c r="AH292" s="370"/>
      <c r="AI292" s="370"/>
      <c r="AJ292" s="370"/>
      <c r="AK292" s="370"/>
      <c r="AL292" s="370"/>
      <c r="AM292" s="370"/>
      <c r="AN292" s="370"/>
      <c r="AO292" s="370"/>
      <c r="AP292" s="370"/>
      <c r="AQ292" s="370"/>
      <c r="AR292" s="370"/>
      <c r="AS292" s="370"/>
      <c r="AT292" s="370"/>
      <c r="AU292" s="370"/>
      <c r="AV292" s="370"/>
      <c r="AW292" s="370"/>
      <c r="AX292" s="370"/>
      <c r="AY292" s="370"/>
      <c r="AZ292" s="370"/>
      <c r="BA292" s="370"/>
      <c r="BB292" s="370"/>
    </row>
    <row r="293" customFormat="false" ht="12.75" hidden="false" customHeight="false" outlineLevel="0" collapsed="false">
      <c r="A293" s="367" t="n">
        <f aca="false">EOMONTH(A292,0)+1</f>
        <v>45748</v>
      </c>
      <c r="B293" s="370" t="n">
        <v>0.0607315706753133</v>
      </c>
      <c r="C293" s="370"/>
      <c r="D293" s="370" t="n">
        <v>0.38</v>
      </c>
      <c r="E293" s="370" t="n">
        <v>-0.085</v>
      </c>
      <c r="F293" s="370"/>
      <c r="G293" s="370"/>
      <c r="H293" s="370" t="n">
        <v>0.38</v>
      </c>
      <c r="I293" s="370" t="n">
        <v>0.02</v>
      </c>
      <c r="J293" s="370" t="n">
        <v>0.17</v>
      </c>
      <c r="K293" s="370" t="n">
        <v>0.0175</v>
      </c>
      <c r="L293" s="370" t="n">
        <v>0.435</v>
      </c>
      <c r="M293" s="370" t="n">
        <v>0.05</v>
      </c>
      <c r="N293" s="370"/>
      <c r="O293" s="370"/>
      <c r="P293" s="370"/>
      <c r="Q293" s="370"/>
      <c r="R293" s="370"/>
      <c r="S293" s="370"/>
      <c r="T293" s="370"/>
      <c r="U293" s="370"/>
      <c r="V293" s="370"/>
      <c r="W293" s="370"/>
      <c r="X293" s="370"/>
      <c r="Y293" s="370"/>
      <c r="Z293" s="370"/>
      <c r="AA293" s="370"/>
      <c r="AB293" s="370"/>
      <c r="AC293" s="370"/>
      <c r="AD293" s="370"/>
      <c r="AE293" s="370"/>
      <c r="AF293" s="370"/>
      <c r="AG293" s="370"/>
      <c r="AH293" s="370"/>
      <c r="AI293" s="370"/>
      <c r="AJ293" s="370"/>
      <c r="AK293" s="370"/>
      <c r="AL293" s="370"/>
      <c r="AM293" s="370"/>
      <c r="AN293" s="370"/>
      <c r="AO293" s="370"/>
      <c r="AP293" s="370"/>
      <c r="AQ293" s="370"/>
      <c r="AR293" s="370"/>
      <c r="AS293" s="370"/>
      <c r="AT293" s="370"/>
      <c r="AU293" s="370"/>
      <c r="AV293" s="370"/>
      <c r="AW293" s="370"/>
      <c r="AX293" s="370"/>
      <c r="AY293" s="370"/>
      <c r="AZ293" s="370"/>
      <c r="BA293" s="370"/>
      <c r="BB293" s="370"/>
    </row>
    <row r="294" customFormat="false" ht="12.75" hidden="false" customHeight="false" outlineLevel="0" collapsed="false">
      <c r="A294" s="367" t="n">
        <f aca="false">EOMONTH(A293,0)+1</f>
        <v>45778</v>
      </c>
      <c r="B294" s="370" t="n">
        <v>0.0607371700702388</v>
      </c>
      <c r="C294" s="370"/>
      <c r="D294" s="370" t="n">
        <v>0.33</v>
      </c>
      <c r="E294" s="370" t="n">
        <v>-0.065</v>
      </c>
      <c r="F294" s="370"/>
      <c r="G294" s="370"/>
      <c r="H294" s="370" t="n">
        <v>0.33</v>
      </c>
      <c r="I294" s="370" t="n">
        <v>0.02</v>
      </c>
      <c r="J294" s="370" t="n">
        <v>0.165</v>
      </c>
      <c r="K294" s="370" t="n">
        <v>0.01</v>
      </c>
      <c r="L294" s="370" t="n">
        <v>0.385</v>
      </c>
      <c r="M294" s="370" t="n">
        <v>0.05</v>
      </c>
      <c r="N294" s="370"/>
      <c r="O294" s="370"/>
      <c r="P294" s="370"/>
      <c r="Q294" s="370"/>
      <c r="R294" s="370"/>
      <c r="S294" s="370"/>
      <c r="T294" s="370"/>
      <c r="U294" s="370"/>
      <c r="V294" s="370"/>
      <c r="W294" s="370"/>
      <c r="X294" s="370"/>
      <c r="Y294" s="370"/>
      <c r="Z294" s="370"/>
      <c r="AA294" s="370"/>
      <c r="AB294" s="370"/>
      <c r="AC294" s="370"/>
      <c r="AD294" s="370"/>
      <c r="AE294" s="370"/>
      <c r="AF294" s="370"/>
      <c r="AG294" s="370"/>
      <c r="AH294" s="370"/>
      <c r="AI294" s="370"/>
      <c r="AJ294" s="370"/>
      <c r="AK294" s="370"/>
      <c r="AL294" s="370"/>
      <c r="AM294" s="370"/>
      <c r="AN294" s="370"/>
      <c r="AO294" s="370"/>
      <c r="AP294" s="370"/>
      <c r="AQ294" s="370"/>
      <c r="AR294" s="370"/>
      <c r="AS294" s="370"/>
      <c r="AT294" s="370"/>
      <c r="AU294" s="370"/>
      <c r="AV294" s="370"/>
      <c r="AW294" s="370"/>
      <c r="AX294" s="370"/>
      <c r="AY294" s="370"/>
      <c r="AZ294" s="370"/>
      <c r="BA294" s="370"/>
      <c r="BB294" s="370"/>
    </row>
    <row r="295" customFormat="false" ht="12.75" hidden="false" customHeight="false" outlineLevel="0" collapsed="false">
      <c r="A295" s="367" t="n">
        <f aca="false">EOMONTH(A294,0)+1</f>
        <v>45809</v>
      </c>
      <c r="B295" s="370" t="n">
        <v>0.0607429561116728</v>
      </c>
      <c r="C295" s="370"/>
      <c r="D295" s="370" t="n">
        <v>0.37</v>
      </c>
      <c r="E295" s="370" t="n">
        <v>-0.055</v>
      </c>
      <c r="F295" s="370"/>
      <c r="G295" s="370"/>
      <c r="H295" s="370" t="n">
        <v>0.37</v>
      </c>
      <c r="I295" s="370" t="n">
        <v>0.035</v>
      </c>
      <c r="J295" s="370" t="n">
        <v>0.17</v>
      </c>
      <c r="K295" s="370" t="n">
        <v>0.0125</v>
      </c>
      <c r="L295" s="370" t="n">
        <v>0.385</v>
      </c>
      <c r="M295" s="370" t="n">
        <v>0.06</v>
      </c>
      <c r="N295" s="370"/>
      <c r="O295" s="370"/>
      <c r="P295" s="370"/>
      <c r="Q295" s="370"/>
      <c r="R295" s="370"/>
      <c r="S295" s="370"/>
      <c r="T295" s="370"/>
      <c r="U295" s="370"/>
      <c r="V295" s="370"/>
      <c r="W295" s="370"/>
      <c r="X295" s="370"/>
      <c r="Y295" s="370"/>
      <c r="Z295" s="370"/>
      <c r="AA295" s="370"/>
      <c r="AB295" s="370"/>
      <c r="AC295" s="370"/>
      <c r="AD295" s="370"/>
      <c r="AE295" s="370"/>
      <c r="AF295" s="370"/>
      <c r="AG295" s="370"/>
      <c r="AH295" s="370"/>
      <c r="AI295" s="370"/>
      <c r="AJ295" s="370"/>
      <c r="AK295" s="370"/>
      <c r="AL295" s="370"/>
      <c r="AM295" s="370"/>
      <c r="AN295" s="370"/>
      <c r="AO295" s="370"/>
      <c r="AP295" s="370"/>
      <c r="AQ295" s="370"/>
      <c r="AR295" s="370"/>
      <c r="AS295" s="370"/>
      <c r="AT295" s="370"/>
      <c r="AU295" s="370"/>
      <c r="AV295" s="370"/>
      <c r="AW295" s="370"/>
      <c r="AX295" s="370"/>
      <c r="AY295" s="370"/>
      <c r="AZ295" s="370"/>
      <c r="BA295" s="370"/>
      <c r="BB295" s="370"/>
    </row>
    <row r="296" customFormat="false" ht="12.75" hidden="false" customHeight="false" outlineLevel="0" collapsed="false">
      <c r="A296" s="367" t="n">
        <f aca="false">EOMONTH(A295,0)+1</f>
        <v>45839</v>
      </c>
      <c r="B296" s="370" t="n">
        <v>0.0607485555066187</v>
      </c>
      <c r="C296" s="370"/>
      <c r="D296" s="370" t="n">
        <v>0.41</v>
      </c>
      <c r="E296" s="370" t="n">
        <v>-0.02</v>
      </c>
      <c r="F296" s="370"/>
      <c r="G296" s="370"/>
      <c r="H296" s="370" t="n">
        <v>0.41</v>
      </c>
      <c r="I296" s="370" t="n">
        <v>0.035</v>
      </c>
      <c r="J296" s="370" t="n">
        <v>0.175</v>
      </c>
      <c r="K296" s="370" t="n">
        <v>0.0125</v>
      </c>
      <c r="L296" s="370" t="n">
        <v>0.3975</v>
      </c>
      <c r="M296" s="370" t="n">
        <v>0.07</v>
      </c>
      <c r="N296" s="370"/>
      <c r="O296" s="370"/>
      <c r="P296" s="370"/>
      <c r="Q296" s="370"/>
      <c r="R296" s="370"/>
      <c r="S296" s="370"/>
      <c r="T296" s="370"/>
      <c r="U296" s="370"/>
      <c r="V296" s="370"/>
      <c r="W296" s="370"/>
      <c r="X296" s="370"/>
      <c r="Y296" s="370"/>
      <c r="Z296" s="370"/>
      <c r="AA296" s="370"/>
      <c r="AB296" s="370"/>
      <c r="AC296" s="370"/>
      <c r="AD296" s="370"/>
      <c r="AE296" s="370"/>
      <c r="AF296" s="370"/>
      <c r="AG296" s="370"/>
      <c r="AH296" s="370"/>
      <c r="AI296" s="370"/>
      <c r="AJ296" s="370"/>
      <c r="AK296" s="370"/>
      <c r="AL296" s="370"/>
      <c r="AM296" s="370"/>
      <c r="AN296" s="370"/>
      <c r="AO296" s="370"/>
      <c r="AP296" s="370"/>
      <c r="AQ296" s="370"/>
      <c r="AR296" s="370"/>
      <c r="AS296" s="370"/>
      <c r="AT296" s="370"/>
      <c r="AU296" s="370"/>
      <c r="AV296" s="370"/>
      <c r="AW296" s="370"/>
      <c r="AX296" s="370"/>
      <c r="AY296" s="370"/>
      <c r="AZ296" s="370"/>
      <c r="BA296" s="370"/>
      <c r="BB296" s="370"/>
    </row>
    <row r="297" customFormat="false" ht="12.75" hidden="false" customHeight="false" outlineLevel="0" collapsed="false">
      <c r="A297" s="367" t="n">
        <f aca="false">EOMONTH(A296,0)+1</f>
        <v>45870</v>
      </c>
      <c r="B297" s="370" t="n">
        <v>0.0607543415480745</v>
      </c>
      <c r="C297" s="370"/>
      <c r="D297" s="370" t="n">
        <v>0.41</v>
      </c>
      <c r="E297" s="370" t="n">
        <v>-0.02</v>
      </c>
      <c r="F297" s="370"/>
      <c r="G297" s="370"/>
      <c r="H297" s="370" t="n">
        <v>0.41</v>
      </c>
      <c r="I297" s="370" t="n">
        <v>0.01</v>
      </c>
      <c r="J297" s="370" t="n">
        <v>0.175</v>
      </c>
      <c r="K297" s="370" t="n">
        <v>0.0125</v>
      </c>
      <c r="L297" s="370" t="n">
        <v>0.4</v>
      </c>
      <c r="M297" s="370" t="n">
        <v>0.07</v>
      </c>
      <c r="N297" s="370"/>
      <c r="O297" s="370"/>
      <c r="P297" s="370"/>
      <c r="Q297" s="370"/>
      <c r="R297" s="370"/>
      <c r="S297" s="370"/>
      <c r="T297" s="370"/>
      <c r="U297" s="370"/>
      <c r="V297" s="370"/>
      <c r="W297" s="370"/>
      <c r="X297" s="370"/>
      <c r="Y297" s="370"/>
      <c r="Z297" s="370"/>
      <c r="AA297" s="370"/>
      <c r="AB297" s="370"/>
      <c r="AC297" s="370"/>
      <c r="AD297" s="370"/>
      <c r="AE297" s="370"/>
      <c r="AF297" s="370"/>
      <c r="AG297" s="370"/>
      <c r="AH297" s="370"/>
      <c r="AI297" s="370"/>
      <c r="AJ297" s="370"/>
      <c r="AK297" s="370"/>
      <c r="AL297" s="370"/>
      <c r="AM297" s="370"/>
      <c r="AN297" s="370"/>
      <c r="AO297" s="370"/>
      <c r="AP297" s="370"/>
      <c r="AQ297" s="370"/>
      <c r="AR297" s="370"/>
      <c r="AS297" s="370"/>
      <c r="AT297" s="370"/>
      <c r="AU297" s="370"/>
      <c r="AV297" s="370"/>
      <c r="AW297" s="370"/>
      <c r="AX297" s="370"/>
      <c r="AY297" s="370"/>
      <c r="AZ297" s="370"/>
      <c r="BA297" s="370"/>
      <c r="BB297" s="370"/>
    </row>
    <row r="298" customFormat="false" ht="12.75" hidden="false" customHeight="false" outlineLevel="0" collapsed="false">
      <c r="A298" s="367" t="n">
        <f aca="false">EOMONTH(A297,0)+1</f>
        <v>45901</v>
      </c>
      <c r="B298" s="370" t="n">
        <v>0.0607601275895413</v>
      </c>
      <c r="C298" s="370"/>
      <c r="D298" s="370" t="n">
        <v>0.36</v>
      </c>
      <c r="E298" s="370" t="n">
        <v>-0.04</v>
      </c>
      <c r="F298" s="370"/>
      <c r="G298" s="370"/>
      <c r="H298" s="370" t="n">
        <v>0.36</v>
      </c>
      <c r="I298" s="370" t="n">
        <v>0.01</v>
      </c>
      <c r="J298" s="370" t="n">
        <v>0.165</v>
      </c>
      <c r="K298" s="370" t="n">
        <v>0.0125</v>
      </c>
      <c r="L298" s="370" t="n">
        <v>0.3975</v>
      </c>
      <c r="M298" s="370" t="n">
        <v>0.05</v>
      </c>
      <c r="N298" s="370"/>
      <c r="O298" s="370"/>
      <c r="P298" s="370"/>
      <c r="Q298" s="370"/>
      <c r="R298" s="370"/>
      <c r="S298" s="370"/>
      <c r="T298" s="370"/>
      <c r="U298" s="370"/>
      <c r="V298" s="370"/>
      <c r="W298" s="370"/>
      <c r="X298" s="370"/>
      <c r="Y298" s="370"/>
      <c r="Z298" s="370"/>
      <c r="AA298" s="370"/>
      <c r="AB298" s="370"/>
      <c r="AC298" s="370"/>
      <c r="AD298" s="370"/>
      <c r="AE298" s="370"/>
      <c r="AF298" s="370"/>
      <c r="AG298" s="370"/>
      <c r="AH298" s="370"/>
      <c r="AI298" s="370"/>
      <c r="AJ298" s="370"/>
      <c r="AK298" s="370"/>
      <c r="AL298" s="370"/>
      <c r="AM298" s="370"/>
      <c r="AN298" s="370"/>
      <c r="AO298" s="370"/>
      <c r="AP298" s="370"/>
      <c r="AQ298" s="370"/>
      <c r="AR298" s="370"/>
      <c r="AS298" s="370"/>
      <c r="AT298" s="370"/>
      <c r="AU298" s="370"/>
      <c r="AV298" s="370"/>
      <c r="AW298" s="370"/>
      <c r="AX298" s="370"/>
      <c r="AY298" s="370"/>
      <c r="AZ298" s="370"/>
      <c r="BA298" s="370"/>
      <c r="BB298" s="370"/>
    </row>
    <row r="299" customFormat="false" ht="12.75" hidden="false" customHeight="false" outlineLevel="0" collapsed="false">
      <c r="A299" s="367" t="n">
        <f aca="false">EOMONTH(A298,0)+1</f>
        <v>45931</v>
      </c>
      <c r="B299" s="370" t="n">
        <v>0.0607657269845201</v>
      </c>
      <c r="C299" s="370"/>
      <c r="D299" s="370" t="n">
        <v>0.4</v>
      </c>
      <c r="E299" s="370" t="n">
        <v>-0.085</v>
      </c>
      <c r="F299" s="370"/>
      <c r="G299" s="370"/>
      <c r="H299" s="370" t="n">
        <v>0.4</v>
      </c>
      <c r="I299" s="370" t="n">
        <v>0.01</v>
      </c>
      <c r="J299" s="370" t="n">
        <v>0.1725</v>
      </c>
      <c r="K299" s="370" t="n">
        <v>0.0125</v>
      </c>
      <c r="L299" s="370" t="n">
        <v>0.4</v>
      </c>
      <c r="M299" s="370" t="n">
        <v>0.05</v>
      </c>
      <c r="N299" s="370"/>
      <c r="O299" s="370"/>
      <c r="P299" s="370"/>
      <c r="Q299" s="370"/>
      <c r="R299" s="370"/>
      <c r="S299" s="370"/>
      <c r="T299" s="370"/>
      <c r="U299" s="370"/>
      <c r="V299" s="370"/>
      <c r="W299" s="370"/>
      <c r="X299" s="370"/>
      <c r="Y299" s="370"/>
      <c r="Z299" s="370"/>
      <c r="AA299" s="370"/>
      <c r="AB299" s="370"/>
      <c r="AC299" s="370"/>
      <c r="AD299" s="370"/>
      <c r="AE299" s="370"/>
      <c r="AF299" s="370"/>
      <c r="AG299" s="370"/>
      <c r="AH299" s="370"/>
      <c r="AI299" s="370"/>
      <c r="AJ299" s="370"/>
      <c r="AK299" s="370"/>
      <c r="AL299" s="370"/>
      <c r="AM299" s="370"/>
      <c r="AN299" s="370"/>
      <c r="AO299" s="370"/>
      <c r="AP299" s="370"/>
      <c r="AQ299" s="370"/>
      <c r="AR299" s="370"/>
      <c r="AS299" s="370"/>
      <c r="AT299" s="370"/>
      <c r="AU299" s="370"/>
      <c r="AV299" s="370"/>
      <c r="AW299" s="370"/>
      <c r="AX299" s="370"/>
      <c r="AY299" s="370"/>
      <c r="AZ299" s="370"/>
      <c r="BA299" s="370"/>
      <c r="BB299" s="370"/>
    </row>
    <row r="300" customFormat="false" ht="12.75" hidden="false" customHeight="false" outlineLevel="0" collapsed="false">
      <c r="A300" s="367" t="n">
        <f aca="false">EOMONTH(A299,0)+1</f>
        <v>45962</v>
      </c>
      <c r="B300" s="370" t="n">
        <v>0.0607715130260087</v>
      </c>
      <c r="C300" s="370"/>
      <c r="D300" s="370" t="n">
        <v>0.73</v>
      </c>
      <c r="E300" s="370" t="n">
        <v>-0.17</v>
      </c>
      <c r="F300" s="370"/>
      <c r="G300" s="370"/>
      <c r="H300" s="370" t="n">
        <v>0.73</v>
      </c>
      <c r="I300" s="370" t="n">
        <v>0.055</v>
      </c>
      <c r="J300" s="370" t="n">
        <v>0.215</v>
      </c>
      <c r="K300" s="370" t="n">
        <v>0.02</v>
      </c>
      <c r="L300" s="370" t="n">
        <v>0.555</v>
      </c>
      <c r="M300" s="370" t="n">
        <v>0.14</v>
      </c>
      <c r="N300" s="370"/>
      <c r="O300" s="370"/>
      <c r="P300" s="370"/>
      <c r="Q300" s="370"/>
      <c r="R300" s="370"/>
      <c r="S300" s="370"/>
      <c r="T300" s="370"/>
      <c r="U300" s="370"/>
      <c r="V300" s="370"/>
      <c r="W300" s="370"/>
      <c r="X300" s="370"/>
      <c r="Y300" s="370"/>
      <c r="Z300" s="370"/>
      <c r="AA300" s="370"/>
      <c r="AB300" s="370"/>
      <c r="AC300" s="370"/>
      <c r="AD300" s="370"/>
      <c r="AE300" s="370"/>
      <c r="AF300" s="370"/>
      <c r="AG300" s="370"/>
      <c r="AH300" s="370"/>
      <c r="AI300" s="370"/>
      <c r="AJ300" s="370"/>
      <c r="AK300" s="370"/>
      <c r="AL300" s="370"/>
      <c r="AM300" s="370"/>
      <c r="AN300" s="370"/>
      <c r="AO300" s="370"/>
      <c r="AP300" s="370"/>
      <c r="AQ300" s="370"/>
      <c r="AR300" s="370"/>
      <c r="AS300" s="370"/>
      <c r="AT300" s="370"/>
      <c r="AU300" s="370"/>
      <c r="AV300" s="370"/>
      <c r="AW300" s="370"/>
      <c r="AX300" s="370"/>
      <c r="AY300" s="370"/>
      <c r="AZ300" s="370"/>
      <c r="BA300" s="370"/>
      <c r="BB300" s="370"/>
    </row>
    <row r="301" customFormat="false" ht="12.75" hidden="false" customHeight="false" outlineLevel="0" collapsed="false">
      <c r="A301" s="367" t="n">
        <f aca="false">EOMONTH(A300,0)+1</f>
        <v>45992</v>
      </c>
      <c r="B301" s="370" t="n">
        <v>0.0607771124210084</v>
      </c>
      <c r="C301" s="370"/>
      <c r="D301" s="370" t="n">
        <v>0.98</v>
      </c>
      <c r="E301" s="370" t="n">
        <v>-0.13</v>
      </c>
      <c r="F301" s="370"/>
      <c r="G301" s="370"/>
      <c r="H301" s="370" t="n">
        <v>0.98</v>
      </c>
      <c r="I301" s="370" t="n">
        <v>0.25</v>
      </c>
      <c r="J301" s="370" t="n">
        <v>0.235</v>
      </c>
      <c r="K301" s="370" t="n">
        <v>0.02</v>
      </c>
      <c r="L301" s="370" t="n">
        <v>0.91</v>
      </c>
      <c r="M301" s="370" t="n">
        <v>0.29</v>
      </c>
      <c r="N301" s="370"/>
      <c r="O301" s="370"/>
      <c r="P301" s="370"/>
      <c r="Q301" s="370"/>
      <c r="R301" s="370"/>
      <c r="S301" s="370"/>
      <c r="T301" s="370"/>
      <c r="U301" s="370"/>
      <c r="V301" s="370"/>
      <c r="W301" s="370"/>
      <c r="X301" s="370"/>
      <c r="Y301" s="370"/>
      <c r="Z301" s="370"/>
      <c r="AA301" s="370"/>
      <c r="AB301" s="370"/>
      <c r="AC301" s="370"/>
      <c r="AD301" s="370"/>
      <c r="AE301" s="370"/>
      <c r="AF301" s="370"/>
      <c r="AG301" s="370"/>
      <c r="AH301" s="370"/>
      <c r="AI301" s="370"/>
      <c r="AJ301" s="370"/>
      <c r="AK301" s="370"/>
      <c r="AL301" s="370"/>
      <c r="AM301" s="370"/>
      <c r="AN301" s="370"/>
      <c r="AO301" s="370"/>
      <c r="AP301" s="370"/>
      <c r="AQ301" s="370"/>
      <c r="AR301" s="370"/>
      <c r="AS301" s="370"/>
      <c r="AT301" s="370"/>
      <c r="AU301" s="370"/>
      <c r="AV301" s="370"/>
      <c r="AW301" s="370"/>
      <c r="AX301" s="370"/>
      <c r="AY301" s="370"/>
      <c r="AZ301" s="370"/>
      <c r="BA301" s="370"/>
      <c r="BB301" s="370"/>
    </row>
    <row r="302" customFormat="false" ht="12.75" hidden="false" customHeight="false" outlineLevel="0" collapsed="false">
      <c r="A302" s="367" t="n">
        <f aca="false">EOMONTH(A301,0)+1</f>
        <v>46023</v>
      </c>
      <c r="B302" s="370" t="n">
        <v>0.0607828984625192</v>
      </c>
      <c r="C302" s="370"/>
      <c r="D302" s="370" t="n">
        <v>1.6</v>
      </c>
      <c r="E302" s="370" t="n">
        <v>-0.25</v>
      </c>
      <c r="F302" s="370"/>
      <c r="G302" s="370"/>
      <c r="H302" s="370" t="n">
        <v>1.6</v>
      </c>
      <c r="I302" s="370" t="n">
        <v>0.45</v>
      </c>
      <c r="J302" s="370" t="n">
        <v>0.255</v>
      </c>
      <c r="K302" s="370" t="n">
        <v>0.02</v>
      </c>
      <c r="L302" s="370" t="n">
        <v>1.215</v>
      </c>
      <c r="M302" s="370" t="n">
        <v>0.32</v>
      </c>
      <c r="N302" s="370"/>
      <c r="O302" s="370"/>
      <c r="P302" s="370"/>
      <c r="Q302" s="370"/>
      <c r="R302" s="370"/>
      <c r="S302" s="370"/>
      <c r="T302" s="370"/>
      <c r="U302" s="370"/>
      <c r="V302" s="370"/>
      <c r="W302" s="370"/>
      <c r="X302" s="370"/>
      <c r="Y302" s="370"/>
      <c r="Z302" s="370"/>
      <c r="AA302" s="370"/>
      <c r="AB302" s="370"/>
      <c r="AC302" s="370"/>
      <c r="AD302" s="370"/>
      <c r="AE302" s="370"/>
      <c r="AF302" s="370"/>
      <c r="AG302" s="370"/>
      <c r="AH302" s="370"/>
      <c r="AI302" s="370"/>
      <c r="AJ302" s="370"/>
      <c r="AK302" s="370"/>
      <c r="AL302" s="370"/>
      <c r="AM302" s="370"/>
      <c r="AN302" s="370"/>
      <c r="AO302" s="370"/>
      <c r="AP302" s="370"/>
      <c r="AQ302" s="370"/>
      <c r="AR302" s="370"/>
      <c r="AS302" s="370"/>
      <c r="AT302" s="370"/>
      <c r="AU302" s="370"/>
      <c r="AV302" s="370"/>
      <c r="AW302" s="370"/>
      <c r="AX302" s="370"/>
      <c r="AY302" s="370"/>
      <c r="AZ302" s="370"/>
      <c r="BA302" s="370"/>
      <c r="BB302" s="370"/>
    </row>
    <row r="303" customFormat="false" ht="12.75" hidden="false" customHeight="false" outlineLevel="0" collapsed="false">
      <c r="A303" s="367" t="n">
        <f aca="false">EOMONTH(A302,0)+1</f>
        <v>46054</v>
      </c>
      <c r="B303" s="370" t="n">
        <v>0.0607886845040402</v>
      </c>
      <c r="C303" s="370"/>
      <c r="D303" s="370" t="n">
        <v>1.6</v>
      </c>
      <c r="E303" s="370" t="n">
        <v>-0.28</v>
      </c>
      <c r="F303" s="370"/>
      <c r="G303" s="370"/>
      <c r="H303" s="370" t="n">
        <v>1.6</v>
      </c>
      <c r="I303" s="370" t="n">
        <v>0.45</v>
      </c>
      <c r="J303" s="370" t="n">
        <v>0.255</v>
      </c>
      <c r="K303" s="370" t="n">
        <v>0.02</v>
      </c>
      <c r="L303" s="370" t="n">
        <v>1.215</v>
      </c>
      <c r="M303" s="370" t="n">
        <v>0.32</v>
      </c>
      <c r="N303" s="370"/>
      <c r="O303" s="370"/>
      <c r="P303" s="370"/>
      <c r="Q303" s="370"/>
      <c r="R303" s="370"/>
      <c r="S303" s="370"/>
      <c r="T303" s="370"/>
      <c r="U303" s="370"/>
      <c r="V303" s="370"/>
      <c r="W303" s="370"/>
      <c r="X303" s="370"/>
      <c r="Y303" s="370"/>
      <c r="Z303" s="370"/>
      <c r="AA303" s="370"/>
      <c r="AB303" s="370"/>
      <c r="AC303" s="370"/>
      <c r="AD303" s="370"/>
      <c r="AE303" s="370"/>
      <c r="AF303" s="370"/>
      <c r="AG303" s="370"/>
      <c r="AH303" s="370"/>
      <c r="AI303" s="370"/>
      <c r="AJ303" s="370"/>
      <c r="AK303" s="370"/>
      <c r="AL303" s="370"/>
      <c r="AM303" s="370"/>
      <c r="AN303" s="370"/>
      <c r="AO303" s="370"/>
      <c r="AP303" s="370"/>
      <c r="AQ303" s="370"/>
      <c r="AR303" s="370"/>
      <c r="AS303" s="370"/>
      <c r="AT303" s="370"/>
      <c r="AU303" s="370"/>
      <c r="AV303" s="370"/>
      <c r="AW303" s="370"/>
      <c r="AX303" s="370"/>
      <c r="AY303" s="370"/>
      <c r="AZ303" s="370"/>
      <c r="BA303" s="370"/>
      <c r="BB303" s="370"/>
    </row>
    <row r="304" customFormat="false" ht="12.75" hidden="false" customHeight="false" outlineLevel="0" collapsed="false">
      <c r="A304" s="367" t="n">
        <f aca="false">EOMONTH(A303,0)+1</f>
        <v>46082</v>
      </c>
      <c r="B304" s="370" t="n">
        <v>0.06079391060607</v>
      </c>
      <c r="C304" s="370"/>
      <c r="D304" s="370" t="n">
        <v>0.72</v>
      </c>
      <c r="E304" s="370" t="n">
        <v>-0.17</v>
      </c>
      <c r="F304" s="370"/>
      <c r="G304" s="370"/>
      <c r="H304" s="370" t="n">
        <v>0.72</v>
      </c>
      <c r="I304" s="370" t="n">
        <v>0.1</v>
      </c>
      <c r="J304" s="370" t="n">
        <v>0.215</v>
      </c>
      <c r="K304" s="370" t="n">
        <v>0.02</v>
      </c>
      <c r="L304" s="370" t="n">
        <v>0.655</v>
      </c>
      <c r="M304" s="370" t="n">
        <v>0.15</v>
      </c>
      <c r="N304" s="370"/>
      <c r="O304" s="370"/>
      <c r="P304" s="370"/>
      <c r="Q304" s="370"/>
      <c r="R304" s="370"/>
      <c r="S304" s="370"/>
      <c r="T304" s="370"/>
      <c r="U304" s="370"/>
      <c r="V304" s="370"/>
      <c r="W304" s="370"/>
      <c r="X304" s="370"/>
      <c r="Y304" s="370"/>
      <c r="Z304" s="370"/>
      <c r="AA304" s="370"/>
      <c r="AB304" s="370"/>
      <c r="AC304" s="370"/>
      <c r="AD304" s="370"/>
      <c r="AE304" s="370"/>
      <c r="AF304" s="370"/>
      <c r="AG304" s="370"/>
      <c r="AH304" s="370"/>
      <c r="AI304" s="370"/>
      <c r="AJ304" s="370"/>
      <c r="AK304" s="370"/>
      <c r="AL304" s="370"/>
      <c r="AM304" s="370"/>
      <c r="AN304" s="370"/>
      <c r="AO304" s="370"/>
      <c r="AP304" s="370"/>
      <c r="AQ304" s="370"/>
      <c r="AR304" s="370"/>
      <c r="AS304" s="370"/>
      <c r="AT304" s="370"/>
      <c r="AU304" s="370"/>
      <c r="AV304" s="370"/>
      <c r="AW304" s="370"/>
      <c r="AX304" s="370"/>
      <c r="AY304" s="370"/>
      <c r="AZ304" s="370"/>
      <c r="BA304" s="370"/>
      <c r="BB304" s="370"/>
    </row>
    <row r="305" customFormat="false" ht="12.75" hidden="false" customHeight="false" outlineLevel="0" collapsed="false">
      <c r="A305" s="367" t="n">
        <f aca="false">EOMONTH(A304,0)+1</f>
        <v>46113</v>
      </c>
      <c r="B305" s="370" t="n">
        <v>0.0607996966476128</v>
      </c>
      <c r="C305" s="370"/>
      <c r="D305" s="370" t="n">
        <v>0.38</v>
      </c>
      <c r="E305" s="370" t="n">
        <v>-0.085</v>
      </c>
      <c r="F305" s="370"/>
      <c r="G305" s="370"/>
      <c r="H305" s="370" t="n">
        <v>0.38</v>
      </c>
      <c r="I305" s="370" t="n">
        <v>0.02</v>
      </c>
      <c r="J305" s="370" t="n">
        <v>0.17</v>
      </c>
      <c r="K305" s="370" t="n">
        <v>0.0175</v>
      </c>
      <c r="L305" s="370" t="n">
        <v>0.435</v>
      </c>
      <c r="M305" s="370" t="n">
        <v>0.05</v>
      </c>
      <c r="N305" s="370"/>
      <c r="O305" s="370"/>
      <c r="P305" s="370"/>
      <c r="Q305" s="370"/>
      <c r="R305" s="370"/>
      <c r="S305" s="370"/>
      <c r="T305" s="370"/>
      <c r="U305" s="370"/>
      <c r="V305" s="370"/>
      <c r="W305" s="370"/>
      <c r="X305" s="370"/>
      <c r="Y305" s="370"/>
      <c r="Z305" s="370"/>
      <c r="AA305" s="370"/>
      <c r="AB305" s="370"/>
      <c r="AC305" s="370"/>
      <c r="AD305" s="370"/>
      <c r="AE305" s="370"/>
      <c r="AF305" s="370"/>
      <c r="AG305" s="370"/>
      <c r="AH305" s="370"/>
      <c r="AI305" s="370"/>
      <c r="AJ305" s="370"/>
      <c r="AK305" s="370"/>
      <c r="AL305" s="370"/>
      <c r="AM305" s="370"/>
      <c r="AN305" s="370"/>
      <c r="AO305" s="370"/>
      <c r="AP305" s="370"/>
      <c r="AQ305" s="370"/>
      <c r="AR305" s="370"/>
      <c r="AS305" s="370"/>
      <c r="AT305" s="370"/>
      <c r="AU305" s="370"/>
      <c r="AV305" s="370"/>
      <c r="AW305" s="370"/>
      <c r="AX305" s="370"/>
      <c r="AY305" s="370"/>
      <c r="AZ305" s="370"/>
      <c r="BA305" s="370"/>
      <c r="BB305" s="370"/>
    </row>
    <row r="306" customFormat="false" ht="12.75" hidden="false" customHeight="false" outlineLevel="0" collapsed="false">
      <c r="A306" s="367" t="n">
        <f aca="false">EOMONTH(A305,0)+1</f>
        <v>46143</v>
      </c>
      <c r="B306" s="370" t="n">
        <v>0.0608052960426644</v>
      </c>
      <c r="C306" s="370"/>
      <c r="D306" s="370" t="n">
        <v>0.33</v>
      </c>
      <c r="E306" s="370" t="n">
        <v>-0.065</v>
      </c>
      <c r="F306" s="370"/>
      <c r="G306" s="370"/>
      <c r="H306" s="370" t="n">
        <v>0.33</v>
      </c>
      <c r="I306" s="370" t="n">
        <v>0.02</v>
      </c>
      <c r="J306" s="370" t="n">
        <v>0.165</v>
      </c>
      <c r="K306" s="370" t="n">
        <v>0.01</v>
      </c>
      <c r="L306" s="370" t="n">
        <v>0.385</v>
      </c>
      <c r="M306" s="370" t="n">
        <v>0.05</v>
      </c>
      <c r="N306" s="370"/>
      <c r="O306" s="370"/>
      <c r="P306" s="370"/>
      <c r="Q306" s="370"/>
      <c r="R306" s="370"/>
      <c r="S306" s="370"/>
      <c r="T306" s="370"/>
      <c r="U306" s="370"/>
      <c r="V306" s="370"/>
      <c r="W306" s="370"/>
      <c r="X306" s="370"/>
      <c r="Y306" s="370"/>
      <c r="Z306" s="370"/>
      <c r="AA306" s="370"/>
      <c r="AB306" s="370"/>
      <c r="AC306" s="370"/>
      <c r="AD306" s="370"/>
      <c r="AE306" s="370"/>
      <c r="AF306" s="370"/>
      <c r="AG306" s="370"/>
      <c r="AH306" s="370"/>
      <c r="AI306" s="370"/>
      <c r="AJ306" s="370"/>
      <c r="AK306" s="370"/>
      <c r="AL306" s="370"/>
      <c r="AM306" s="370"/>
      <c r="AN306" s="370"/>
      <c r="AO306" s="370"/>
      <c r="AP306" s="370"/>
      <c r="AQ306" s="370"/>
      <c r="AR306" s="370"/>
      <c r="AS306" s="370"/>
      <c r="AT306" s="370"/>
      <c r="AU306" s="370"/>
      <c r="AV306" s="370"/>
      <c r="AW306" s="370"/>
      <c r="AX306" s="370"/>
      <c r="AY306" s="370"/>
      <c r="AZ306" s="370"/>
      <c r="BA306" s="370"/>
      <c r="BB306" s="370"/>
    </row>
    <row r="307" customFormat="false" ht="12.75" hidden="false" customHeight="false" outlineLevel="0" collapsed="false">
      <c r="A307" s="367" t="n">
        <f aca="false">EOMONTH(A306,0)+1</f>
        <v>46174</v>
      </c>
      <c r="B307" s="370" t="n">
        <v>0.0608110820842294</v>
      </c>
      <c r="C307" s="370"/>
      <c r="D307" s="370" t="n">
        <v>0.37</v>
      </c>
      <c r="E307" s="370" t="n">
        <v>-0.055</v>
      </c>
      <c r="F307" s="370"/>
      <c r="G307" s="370"/>
      <c r="H307" s="370" t="n">
        <v>0.37</v>
      </c>
      <c r="I307" s="370" t="n">
        <v>0.035</v>
      </c>
      <c r="J307" s="370" t="n">
        <v>0.17</v>
      </c>
      <c r="K307" s="370" t="n">
        <v>0.0125</v>
      </c>
      <c r="L307" s="370" t="n">
        <v>0.385</v>
      </c>
      <c r="M307" s="370" t="n">
        <v>0.06</v>
      </c>
      <c r="N307" s="370"/>
      <c r="O307" s="370"/>
      <c r="P307" s="370"/>
      <c r="Q307" s="370"/>
      <c r="R307" s="370"/>
      <c r="S307" s="370"/>
      <c r="T307" s="370"/>
      <c r="U307" s="370"/>
      <c r="V307" s="370"/>
      <c r="W307" s="370"/>
      <c r="X307" s="370"/>
      <c r="Y307" s="370"/>
      <c r="Z307" s="370"/>
      <c r="AA307" s="370"/>
      <c r="AB307" s="370"/>
      <c r="AC307" s="370"/>
      <c r="AD307" s="370"/>
      <c r="AE307" s="370"/>
      <c r="AF307" s="370"/>
      <c r="AG307" s="370"/>
      <c r="AH307" s="370"/>
      <c r="AI307" s="370"/>
      <c r="AJ307" s="370"/>
      <c r="AK307" s="370"/>
      <c r="AL307" s="370"/>
      <c r="AM307" s="370"/>
      <c r="AN307" s="370"/>
      <c r="AO307" s="370"/>
      <c r="AP307" s="370"/>
      <c r="AQ307" s="370"/>
      <c r="AR307" s="370"/>
      <c r="AS307" s="370"/>
      <c r="AT307" s="370"/>
      <c r="AU307" s="370"/>
      <c r="AV307" s="370"/>
      <c r="AW307" s="370"/>
      <c r="AX307" s="370"/>
      <c r="AY307" s="370"/>
      <c r="AZ307" s="370"/>
      <c r="BA307" s="370"/>
      <c r="BB307" s="370"/>
    </row>
    <row r="308" customFormat="false" ht="12.75" hidden="false" customHeight="false" outlineLevel="0" collapsed="false">
      <c r="A308" s="367" t="n">
        <f aca="false">EOMONTH(A307,0)+1</f>
        <v>46204</v>
      </c>
      <c r="B308" s="370" t="n">
        <v>0.0608166814793028</v>
      </c>
      <c r="C308" s="370"/>
      <c r="D308" s="370" t="n">
        <v>0.41</v>
      </c>
      <c r="E308" s="370" t="n">
        <v>-0.02</v>
      </c>
      <c r="F308" s="370"/>
      <c r="G308" s="370"/>
      <c r="H308" s="370" t="n">
        <v>0.41</v>
      </c>
      <c r="I308" s="370" t="n">
        <v>0.035</v>
      </c>
      <c r="J308" s="370" t="n">
        <v>0.175</v>
      </c>
      <c r="K308" s="370" t="n">
        <v>0.0125</v>
      </c>
      <c r="L308" s="370" t="n">
        <v>0.3975</v>
      </c>
      <c r="M308" s="370" t="n">
        <v>0.07</v>
      </c>
      <c r="N308" s="370"/>
      <c r="O308" s="370"/>
      <c r="P308" s="370"/>
      <c r="Q308" s="370"/>
      <c r="R308" s="370"/>
      <c r="S308" s="370"/>
      <c r="T308" s="370"/>
      <c r="U308" s="370"/>
      <c r="V308" s="370"/>
      <c r="W308" s="370"/>
      <c r="X308" s="370"/>
      <c r="Y308" s="370"/>
      <c r="Z308" s="370"/>
      <c r="AA308" s="370"/>
      <c r="AB308" s="370"/>
      <c r="AC308" s="370"/>
      <c r="AD308" s="370"/>
      <c r="AE308" s="370"/>
      <c r="AF308" s="370"/>
      <c r="AG308" s="370"/>
      <c r="AH308" s="370"/>
      <c r="AI308" s="370"/>
      <c r="AJ308" s="370"/>
      <c r="AK308" s="370"/>
      <c r="AL308" s="370"/>
      <c r="AM308" s="370"/>
      <c r="AN308" s="370"/>
      <c r="AO308" s="370"/>
      <c r="AP308" s="370"/>
      <c r="AQ308" s="370"/>
      <c r="AR308" s="370"/>
      <c r="AS308" s="370"/>
      <c r="AT308" s="370"/>
      <c r="AU308" s="370"/>
      <c r="AV308" s="370"/>
      <c r="AW308" s="370"/>
      <c r="AX308" s="370"/>
      <c r="AY308" s="370"/>
      <c r="AZ308" s="370"/>
      <c r="BA308" s="370"/>
      <c r="BB308" s="370"/>
    </row>
    <row r="309" customFormat="false" ht="12.75" hidden="false" customHeight="false" outlineLevel="0" collapsed="false">
      <c r="A309" s="367" t="n">
        <f aca="false">EOMONTH(A308,0)+1</f>
        <v>46235</v>
      </c>
      <c r="B309" s="370" t="n">
        <v>0.0608224675208895</v>
      </c>
      <c r="C309" s="370"/>
      <c r="D309" s="370" t="n">
        <v>0.41</v>
      </c>
      <c r="E309" s="370" t="n">
        <v>-0.02</v>
      </c>
      <c r="F309" s="370"/>
      <c r="G309" s="370"/>
      <c r="H309" s="370" t="n">
        <v>0.41</v>
      </c>
      <c r="I309" s="370" t="n">
        <v>0.01</v>
      </c>
      <c r="J309" s="370" t="n">
        <v>0.175</v>
      </c>
      <c r="K309" s="370" t="n">
        <v>0.0125</v>
      </c>
      <c r="L309" s="370" t="n">
        <v>0.4</v>
      </c>
      <c r="M309" s="370" t="n">
        <v>0.07</v>
      </c>
      <c r="N309" s="370"/>
      <c r="O309" s="370"/>
      <c r="P309" s="370"/>
      <c r="Q309" s="370"/>
      <c r="R309" s="370"/>
      <c r="S309" s="370"/>
      <c r="T309" s="370"/>
      <c r="U309" s="370"/>
      <c r="V309" s="370"/>
      <c r="W309" s="370"/>
      <c r="X309" s="370"/>
      <c r="Y309" s="370"/>
      <c r="Z309" s="370"/>
      <c r="AA309" s="370"/>
      <c r="AB309" s="370"/>
      <c r="AC309" s="370"/>
      <c r="AD309" s="370"/>
      <c r="AE309" s="370"/>
      <c r="AF309" s="370"/>
      <c r="AG309" s="370"/>
      <c r="AH309" s="370"/>
      <c r="AI309" s="370"/>
      <c r="AJ309" s="370"/>
      <c r="AK309" s="370"/>
      <c r="AL309" s="370"/>
      <c r="AM309" s="370"/>
      <c r="AN309" s="370"/>
      <c r="AO309" s="370"/>
      <c r="AP309" s="370"/>
      <c r="AQ309" s="370"/>
      <c r="AR309" s="370"/>
      <c r="AS309" s="370"/>
      <c r="AT309" s="370"/>
      <c r="AU309" s="370"/>
      <c r="AV309" s="370"/>
      <c r="AW309" s="370"/>
      <c r="AX309" s="370"/>
      <c r="AY309" s="370"/>
      <c r="AZ309" s="370"/>
      <c r="BA309" s="370"/>
      <c r="BB309" s="370"/>
    </row>
    <row r="310" customFormat="false" ht="12.75" hidden="false" customHeight="false" outlineLevel="0" collapsed="false">
      <c r="A310" s="367" t="n">
        <f aca="false">EOMONTH(A309,0)+1</f>
        <v>46266</v>
      </c>
      <c r="B310" s="370" t="n">
        <v>0.0608282535624869</v>
      </c>
      <c r="C310" s="370"/>
      <c r="D310" s="370" t="n">
        <v>0.36</v>
      </c>
      <c r="E310" s="370" t="n">
        <v>-0.04</v>
      </c>
      <c r="F310" s="370"/>
      <c r="G310" s="370"/>
      <c r="H310" s="370" t="n">
        <v>0.36</v>
      </c>
      <c r="I310" s="370" t="n">
        <v>0.01</v>
      </c>
      <c r="J310" s="370" t="n">
        <v>0.165</v>
      </c>
      <c r="K310" s="370" t="n">
        <v>0.0125</v>
      </c>
      <c r="L310" s="370" t="n">
        <v>0.3975</v>
      </c>
      <c r="M310" s="370" t="n">
        <v>0.05</v>
      </c>
      <c r="N310" s="370"/>
      <c r="O310" s="370"/>
      <c r="P310" s="370"/>
      <c r="Q310" s="370"/>
      <c r="R310" s="370"/>
      <c r="S310" s="370"/>
      <c r="T310" s="370"/>
      <c r="U310" s="370"/>
      <c r="V310" s="370"/>
      <c r="W310" s="370"/>
      <c r="X310" s="370"/>
      <c r="Y310" s="370"/>
      <c r="Z310" s="370"/>
      <c r="AA310" s="370"/>
      <c r="AB310" s="370"/>
      <c r="AC310" s="370"/>
      <c r="AD310" s="370"/>
      <c r="AE310" s="370"/>
      <c r="AF310" s="370"/>
      <c r="AG310" s="370"/>
      <c r="AH310" s="370"/>
      <c r="AI310" s="370"/>
      <c r="AJ310" s="370"/>
      <c r="AK310" s="370"/>
      <c r="AL310" s="370"/>
      <c r="AM310" s="370"/>
      <c r="AN310" s="370"/>
      <c r="AO310" s="370"/>
      <c r="AP310" s="370"/>
      <c r="AQ310" s="370"/>
      <c r="AR310" s="370"/>
      <c r="AS310" s="370"/>
      <c r="AT310" s="370"/>
      <c r="AU310" s="370"/>
      <c r="AV310" s="370"/>
      <c r="AW310" s="370"/>
      <c r="AX310" s="370"/>
      <c r="AY310" s="370"/>
      <c r="AZ310" s="370"/>
      <c r="BA310" s="370"/>
      <c r="BB310" s="370"/>
    </row>
    <row r="311" customFormat="false" ht="12.75" hidden="false" customHeight="false" outlineLevel="0" collapsed="false">
      <c r="A311" s="367" t="n">
        <f aca="false">EOMONTH(A310,0)+1</f>
        <v>46296</v>
      </c>
      <c r="B311" s="370" t="n">
        <v>0.0608338529575918</v>
      </c>
      <c r="C311" s="370"/>
      <c r="D311" s="370" t="n">
        <v>0.4</v>
      </c>
      <c r="E311" s="370" t="n">
        <v>-0.085</v>
      </c>
      <c r="F311" s="370"/>
      <c r="G311" s="370"/>
      <c r="H311" s="370" t="n">
        <v>0.4</v>
      </c>
      <c r="I311" s="370" t="n">
        <v>0.01</v>
      </c>
      <c r="J311" s="370" t="n">
        <v>0.1725</v>
      </c>
      <c r="K311" s="370" t="n">
        <v>0.0125</v>
      </c>
      <c r="L311" s="370" t="n">
        <v>0.4</v>
      </c>
      <c r="M311" s="370" t="n">
        <v>0.05</v>
      </c>
      <c r="N311" s="370"/>
      <c r="O311" s="370"/>
      <c r="P311" s="370"/>
      <c r="Q311" s="370"/>
      <c r="R311" s="370"/>
      <c r="S311" s="370"/>
      <c r="T311" s="370"/>
      <c r="U311" s="370"/>
      <c r="V311" s="370"/>
      <c r="W311" s="370"/>
      <c r="X311" s="370"/>
      <c r="Y311" s="370"/>
      <c r="Z311" s="370"/>
      <c r="AA311" s="370"/>
      <c r="AB311" s="370"/>
      <c r="AC311" s="370"/>
      <c r="AD311" s="370"/>
      <c r="AE311" s="370"/>
      <c r="AF311" s="370"/>
      <c r="AG311" s="370"/>
      <c r="AH311" s="370"/>
      <c r="AI311" s="370"/>
      <c r="AJ311" s="370"/>
      <c r="AK311" s="370"/>
      <c r="AL311" s="370"/>
      <c r="AM311" s="370"/>
      <c r="AN311" s="370"/>
      <c r="AO311" s="370"/>
      <c r="AP311" s="370"/>
      <c r="AQ311" s="370"/>
      <c r="AR311" s="370"/>
      <c r="AS311" s="370"/>
      <c r="AT311" s="370"/>
      <c r="AU311" s="370"/>
      <c r="AV311" s="370"/>
      <c r="AW311" s="370"/>
      <c r="AX311" s="370"/>
      <c r="AY311" s="370"/>
      <c r="AZ311" s="370"/>
      <c r="BA311" s="370"/>
      <c r="BB311" s="370"/>
    </row>
    <row r="312" customFormat="false" ht="12.75" hidden="false" customHeight="false" outlineLevel="0" collapsed="false">
      <c r="A312" s="367" t="n">
        <f aca="false">EOMONTH(A311,0)+1</f>
        <v>46327</v>
      </c>
      <c r="B312" s="370" t="n">
        <v>0.0608396389992114</v>
      </c>
      <c r="C312" s="370"/>
      <c r="D312" s="370" t="n">
        <v>0.73</v>
      </c>
      <c r="E312" s="370" t="n">
        <v>-0.17</v>
      </c>
      <c r="F312" s="370"/>
      <c r="G312" s="370"/>
      <c r="H312" s="370" t="n">
        <v>0.73</v>
      </c>
      <c r="I312" s="370" t="n">
        <v>0.055</v>
      </c>
      <c r="J312" s="370" t="n">
        <v>0.215</v>
      </c>
      <c r="K312" s="370" t="n">
        <v>0.02</v>
      </c>
      <c r="L312" s="370" t="n">
        <v>0.555</v>
      </c>
      <c r="M312" s="370" t="n">
        <v>0.14</v>
      </c>
      <c r="N312" s="370"/>
      <c r="O312" s="370"/>
      <c r="P312" s="370"/>
      <c r="Q312" s="370"/>
      <c r="R312" s="370"/>
      <c r="S312" s="370"/>
      <c r="T312" s="370"/>
      <c r="U312" s="370"/>
      <c r="V312" s="370"/>
      <c r="W312" s="370"/>
      <c r="X312" s="370"/>
      <c r="Y312" s="370"/>
      <c r="Z312" s="370"/>
      <c r="AA312" s="370"/>
      <c r="AB312" s="370"/>
      <c r="AC312" s="370"/>
      <c r="AD312" s="370"/>
      <c r="AE312" s="370"/>
      <c r="AF312" s="370"/>
      <c r="AG312" s="370"/>
      <c r="AH312" s="370"/>
      <c r="AI312" s="370"/>
      <c r="AJ312" s="370"/>
      <c r="AK312" s="370"/>
      <c r="AL312" s="370"/>
      <c r="AM312" s="370"/>
      <c r="AN312" s="370"/>
      <c r="AO312" s="370"/>
      <c r="AP312" s="370"/>
      <c r="AQ312" s="370"/>
      <c r="AR312" s="370"/>
      <c r="AS312" s="370"/>
      <c r="AT312" s="370"/>
      <c r="AU312" s="370"/>
      <c r="AV312" s="370"/>
      <c r="AW312" s="370"/>
      <c r="AX312" s="370"/>
      <c r="AY312" s="370"/>
      <c r="AZ312" s="370"/>
      <c r="BA312" s="370"/>
      <c r="BB312" s="370"/>
    </row>
    <row r="313" customFormat="false" ht="12.75" hidden="false" customHeight="false" outlineLevel="0" collapsed="false">
      <c r="A313" s="367" t="n">
        <f aca="false">EOMONTH(A312,0)+1</f>
        <v>46357</v>
      </c>
      <c r="B313" s="370" t="n">
        <v>0.0608452383943381</v>
      </c>
      <c r="C313" s="370"/>
      <c r="D313" s="370" t="n">
        <v>0.98</v>
      </c>
      <c r="E313" s="370" t="n">
        <v>-0.13</v>
      </c>
      <c r="F313" s="370"/>
      <c r="G313" s="370"/>
      <c r="H313" s="370" t="n">
        <v>0.98</v>
      </c>
      <c r="I313" s="370" t="n">
        <v>0.25</v>
      </c>
      <c r="J313" s="370" t="n">
        <v>0.235</v>
      </c>
      <c r="K313" s="370" t="n">
        <v>0.02</v>
      </c>
      <c r="L313" s="370" t="n">
        <v>0.91</v>
      </c>
      <c r="M313" s="370" t="n">
        <v>0.29</v>
      </c>
      <c r="N313" s="370"/>
      <c r="O313" s="370"/>
      <c r="P313" s="370"/>
      <c r="Q313" s="370"/>
      <c r="R313" s="370"/>
      <c r="S313" s="370"/>
      <c r="T313" s="370"/>
      <c r="U313" s="370"/>
      <c r="V313" s="370"/>
      <c r="W313" s="370"/>
      <c r="X313" s="370"/>
      <c r="Y313" s="370"/>
      <c r="Z313" s="370"/>
      <c r="AA313" s="370"/>
      <c r="AB313" s="370"/>
      <c r="AC313" s="370"/>
      <c r="AD313" s="370"/>
      <c r="AE313" s="370"/>
      <c r="AF313" s="370"/>
      <c r="AG313" s="370"/>
      <c r="AH313" s="370"/>
      <c r="AI313" s="370"/>
      <c r="AJ313" s="370"/>
      <c r="AK313" s="370"/>
      <c r="AL313" s="370"/>
      <c r="AM313" s="370"/>
      <c r="AN313" s="370"/>
      <c r="AO313" s="370"/>
      <c r="AP313" s="370"/>
      <c r="AQ313" s="370"/>
      <c r="AR313" s="370"/>
      <c r="AS313" s="370"/>
      <c r="AT313" s="370"/>
      <c r="AU313" s="370"/>
      <c r="AV313" s="370"/>
      <c r="AW313" s="370"/>
      <c r="AX313" s="370"/>
      <c r="AY313" s="370"/>
      <c r="AZ313" s="370"/>
      <c r="BA313" s="370"/>
      <c r="BB313" s="370"/>
    </row>
    <row r="314" customFormat="false" ht="12.75" hidden="false" customHeight="false" outlineLevel="0" collapsed="false">
      <c r="A314" s="367" t="n">
        <f aca="false">EOMONTH(A313,0)+1</f>
        <v>46388</v>
      </c>
      <c r="B314" s="370" t="n">
        <v>0.0608510244359794</v>
      </c>
      <c r="C314" s="370"/>
      <c r="D314" s="370" t="n">
        <v>1.6</v>
      </c>
      <c r="E314" s="370" t="n">
        <v>-0.25</v>
      </c>
      <c r="F314" s="370"/>
      <c r="G314" s="370"/>
      <c r="H314" s="370" t="n">
        <v>1.6</v>
      </c>
      <c r="I314" s="370" t="n">
        <v>0.45</v>
      </c>
      <c r="J314" s="370" t="n">
        <v>0.255</v>
      </c>
      <c r="K314" s="370" t="n">
        <v>0.02</v>
      </c>
      <c r="L314" s="370" t="n">
        <v>1.215</v>
      </c>
      <c r="M314" s="370" t="n">
        <v>0.32</v>
      </c>
      <c r="N314" s="370"/>
      <c r="O314" s="370"/>
      <c r="P314" s="370"/>
      <c r="Q314" s="370"/>
      <c r="R314" s="370"/>
      <c r="S314" s="370"/>
      <c r="T314" s="370"/>
      <c r="U314" s="370"/>
      <c r="V314" s="370"/>
      <c r="W314" s="370"/>
      <c r="X314" s="370"/>
      <c r="Y314" s="370"/>
      <c r="Z314" s="370"/>
      <c r="AA314" s="370"/>
      <c r="AB314" s="370"/>
      <c r="AC314" s="370"/>
      <c r="AD314" s="370"/>
      <c r="AE314" s="370"/>
      <c r="AF314" s="370"/>
      <c r="AG314" s="370"/>
      <c r="AH314" s="370"/>
      <c r="AI314" s="370"/>
      <c r="AJ314" s="370"/>
      <c r="AK314" s="370"/>
      <c r="AL314" s="370"/>
      <c r="AM314" s="370"/>
      <c r="AN314" s="370"/>
      <c r="AO314" s="370"/>
      <c r="AP314" s="370"/>
      <c r="AQ314" s="370"/>
      <c r="AR314" s="370"/>
      <c r="AS314" s="370"/>
      <c r="AT314" s="370"/>
      <c r="AU314" s="370"/>
      <c r="AV314" s="370"/>
      <c r="AW314" s="370"/>
      <c r="AX314" s="370"/>
      <c r="AY314" s="370"/>
      <c r="AZ314" s="370"/>
      <c r="BA314" s="370"/>
      <c r="BB314" s="370"/>
    </row>
    <row r="315" customFormat="false" ht="12.75" hidden="false" customHeight="false" outlineLevel="0" collapsed="false">
      <c r="A315" s="367" t="n">
        <f aca="false">EOMONTH(A314,0)+1</f>
        <v>46419</v>
      </c>
      <c r="B315" s="370" t="n">
        <v>0.0608568104776324</v>
      </c>
      <c r="C315" s="370"/>
      <c r="D315" s="370" t="n">
        <v>1.6</v>
      </c>
      <c r="E315" s="370" t="n">
        <v>-0.28</v>
      </c>
      <c r="F315" s="370"/>
      <c r="G315" s="370"/>
      <c r="H315" s="370" t="n">
        <v>1.6</v>
      </c>
      <c r="I315" s="370" t="n">
        <v>0.45</v>
      </c>
      <c r="J315" s="370" t="n">
        <v>0.255</v>
      </c>
      <c r="K315" s="370" t="n">
        <v>0.02</v>
      </c>
      <c r="L315" s="370" t="n">
        <v>1.215</v>
      </c>
      <c r="M315" s="370" t="n">
        <v>0.32</v>
      </c>
      <c r="N315" s="370"/>
      <c r="O315" s="370"/>
      <c r="P315" s="370"/>
      <c r="Q315" s="370"/>
      <c r="R315" s="370"/>
      <c r="S315" s="370"/>
      <c r="T315" s="370"/>
      <c r="U315" s="370"/>
      <c r="V315" s="370"/>
      <c r="W315" s="370"/>
      <c r="X315" s="370"/>
      <c r="Y315" s="370"/>
      <c r="Z315" s="370"/>
      <c r="AA315" s="370"/>
      <c r="AB315" s="370"/>
      <c r="AC315" s="370"/>
      <c r="AD315" s="370"/>
      <c r="AE315" s="370"/>
      <c r="AF315" s="370"/>
      <c r="AG315" s="370"/>
      <c r="AH315" s="370"/>
      <c r="AI315" s="370"/>
      <c r="AJ315" s="370"/>
      <c r="AK315" s="370"/>
      <c r="AL315" s="370"/>
      <c r="AM315" s="370"/>
      <c r="AN315" s="370"/>
      <c r="AO315" s="370"/>
      <c r="AP315" s="370"/>
      <c r="AQ315" s="370"/>
      <c r="AR315" s="370"/>
      <c r="AS315" s="370"/>
      <c r="AT315" s="370"/>
      <c r="AU315" s="370"/>
      <c r="AV315" s="370"/>
      <c r="AW315" s="370"/>
      <c r="AX315" s="370"/>
      <c r="AY315" s="370"/>
      <c r="AZ315" s="370"/>
      <c r="BA315" s="370"/>
      <c r="BB315" s="370"/>
    </row>
    <row r="316" customFormat="false" ht="12.75" hidden="false" customHeight="false" outlineLevel="0" collapsed="false">
      <c r="A316" s="367" t="n">
        <f aca="false">EOMONTH(A315,0)+1</f>
        <v>46447</v>
      </c>
      <c r="B316" s="370" t="n">
        <v>0.0608620365797794</v>
      </c>
      <c r="C316" s="370"/>
      <c r="D316" s="370" t="n">
        <v>0.72</v>
      </c>
      <c r="E316" s="370" t="n">
        <v>-0.17</v>
      </c>
      <c r="F316" s="370"/>
      <c r="G316" s="370"/>
      <c r="H316" s="370" t="n">
        <v>0.72</v>
      </c>
      <c r="I316" s="370" t="n">
        <v>0.1</v>
      </c>
      <c r="J316" s="370" t="n">
        <v>0.215</v>
      </c>
      <c r="K316" s="370" t="n">
        <v>0.02</v>
      </c>
      <c r="L316" s="370" t="n">
        <v>0.655</v>
      </c>
      <c r="M316" s="370" t="n">
        <v>0.15</v>
      </c>
      <c r="N316" s="370"/>
      <c r="O316" s="370"/>
      <c r="P316" s="370"/>
      <c r="Q316" s="370"/>
      <c r="R316" s="370"/>
      <c r="S316" s="370"/>
      <c r="T316" s="370"/>
      <c r="U316" s="370"/>
      <c r="V316" s="370"/>
      <c r="W316" s="370"/>
      <c r="X316" s="370"/>
      <c r="Y316" s="370"/>
      <c r="Z316" s="370"/>
      <c r="AA316" s="370"/>
      <c r="AB316" s="370"/>
      <c r="AC316" s="370"/>
      <c r="AD316" s="370"/>
      <c r="AE316" s="370"/>
      <c r="AF316" s="370"/>
      <c r="AG316" s="370"/>
      <c r="AH316" s="370"/>
      <c r="AI316" s="370"/>
      <c r="AJ316" s="370"/>
      <c r="AK316" s="370"/>
      <c r="AL316" s="370"/>
      <c r="AM316" s="370"/>
      <c r="AN316" s="370"/>
      <c r="AO316" s="370"/>
      <c r="AP316" s="370"/>
      <c r="AQ316" s="370"/>
      <c r="AR316" s="370"/>
      <c r="AS316" s="370"/>
      <c r="AT316" s="370"/>
      <c r="AU316" s="370"/>
      <c r="AV316" s="370"/>
      <c r="AW316" s="370"/>
      <c r="AX316" s="370"/>
      <c r="AY316" s="370"/>
      <c r="AZ316" s="370"/>
      <c r="BA316" s="370"/>
      <c r="BB316" s="370"/>
    </row>
    <row r="317" customFormat="false" ht="12.75" hidden="false" customHeight="false" outlineLevel="0" collapsed="false">
      <c r="A317" s="367" t="n">
        <f aca="false">EOMONTH(A316,0)+1</f>
        <v>46478</v>
      </c>
      <c r="B317" s="370" t="n">
        <v>0.0608678226214532</v>
      </c>
      <c r="C317" s="370"/>
      <c r="D317" s="370" t="n">
        <v>0.38</v>
      </c>
      <c r="E317" s="370" t="n">
        <v>-0.085</v>
      </c>
      <c r="F317" s="370"/>
      <c r="G317" s="370"/>
      <c r="H317" s="370" t="n">
        <v>0.38</v>
      </c>
      <c r="I317" s="370" t="n">
        <v>0.02</v>
      </c>
      <c r="J317" s="370" t="n">
        <v>0.17</v>
      </c>
      <c r="K317" s="370" t="n">
        <v>0</v>
      </c>
      <c r="L317" s="370" t="n">
        <v>0.435</v>
      </c>
      <c r="M317" s="370" t="n">
        <v>0.05</v>
      </c>
      <c r="N317" s="370"/>
      <c r="O317" s="370"/>
      <c r="P317" s="370"/>
      <c r="Q317" s="370"/>
      <c r="R317" s="370"/>
      <c r="S317" s="370"/>
      <c r="T317" s="370"/>
      <c r="U317" s="370"/>
      <c r="V317" s="370"/>
      <c r="W317" s="370"/>
      <c r="X317" s="370"/>
      <c r="Y317" s="370"/>
      <c r="Z317" s="370"/>
      <c r="AA317" s="370"/>
      <c r="AB317" s="370"/>
      <c r="AC317" s="370"/>
      <c r="AD317" s="370"/>
      <c r="AE317" s="370"/>
      <c r="AF317" s="370"/>
      <c r="AG317" s="370"/>
      <c r="AH317" s="370"/>
      <c r="AI317" s="370"/>
      <c r="AJ317" s="370"/>
      <c r="AK317" s="370"/>
      <c r="AL317" s="370"/>
      <c r="AM317" s="370"/>
      <c r="AN317" s="370"/>
      <c r="AO317" s="370"/>
      <c r="AP317" s="370"/>
      <c r="AQ317" s="370"/>
      <c r="AR317" s="370"/>
      <c r="AS317" s="370"/>
      <c r="AT317" s="370"/>
      <c r="AU317" s="370"/>
      <c r="AV317" s="370"/>
      <c r="AW317" s="370"/>
      <c r="AX317" s="370"/>
      <c r="AY317" s="370"/>
      <c r="AZ317" s="370"/>
      <c r="BA317" s="370"/>
      <c r="BB317" s="370"/>
    </row>
    <row r="318" customFormat="false" ht="12.75" hidden="false" customHeight="false" outlineLevel="0" collapsed="false">
      <c r="A318" s="367" t="n">
        <f aca="false">EOMONTH(A317,0)+1</f>
        <v>46508</v>
      </c>
      <c r="B318" s="370" t="n">
        <v>0.0608734220166323</v>
      </c>
      <c r="C318" s="370"/>
      <c r="D318" s="370" t="n">
        <v>0.33</v>
      </c>
      <c r="E318" s="370" t="n">
        <v>-0.065</v>
      </c>
      <c r="F318" s="370"/>
      <c r="G318" s="370"/>
      <c r="H318" s="370" t="n">
        <v>0.33</v>
      </c>
      <c r="I318" s="370" t="n">
        <v>0.02</v>
      </c>
      <c r="J318" s="370" t="n">
        <v>0.165</v>
      </c>
      <c r="K318" s="370" t="n">
        <v>0</v>
      </c>
      <c r="L318" s="370" t="n">
        <v>0.385</v>
      </c>
      <c r="M318" s="370" t="n">
        <v>0.05</v>
      </c>
      <c r="N318" s="370"/>
      <c r="O318" s="370"/>
      <c r="P318" s="370"/>
      <c r="Q318" s="370"/>
      <c r="R318" s="370"/>
      <c r="S318" s="370"/>
      <c r="T318" s="370"/>
      <c r="U318" s="370"/>
      <c r="V318" s="370"/>
      <c r="W318" s="370"/>
      <c r="X318" s="370"/>
      <c r="Y318" s="370"/>
      <c r="Z318" s="370"/>
      <c r="AA318" s="370"/>
      <c r="AB318" s="370"/>
      <c r="AC318" s="370"/>
      <c r="AD318" s="370"/>
      <c r="AE318" s="370"/>
      <c r="AF318" s="370"/>
      <c r="AG318" s="370"/>
      <c r="AH318" s="370"/>
      <c r="AI318" s="370"/>
      <c r="AJ318" s="370"/>
      <c r="AK318" s="370"/>
      <c r="AL318" s="370"/>
      <c r="AM318" s="370"/>
      <c r="AN318" s="370"/>
      <c r="AO318" s="370"/>
      <c r="AP318" s="370"/>
      <c r="AQ318" s="370"/>
      <c r="AR318" s="370"/>
      <c r="AS318" s="370"/>
      <c r="AT318" s="370"/>
      <c r="AU318" s="370"/>
      <c r="AV318" s="370"/>
      <c r="AW318" s="370"/>
      <c r="AX318" s="370"/>
      <c r="AY318" s="370"/>
      <c r="AZ318" s="370"/>
      <c r="BA318" s="370"/>
      <c r="BB318" s="370"/>
    </row>
    <row r="319" customFormat="false" ht="12.75" hidden="false" customHeight="false" outlineLevel="0" collapsed="false">
      <c r="A319" s="367" t="n">
        <f aca="false">EOMONTH(A318,0)+1</f>
        <v>46539</v>
      </c>
      <c r="B319" s="370" t="n">
        <v>0.0608792080583278</v>
      </c>
      <c r="C319" s="370"/>
      <c r="D319" s="370" t="n">
        <v>0.37</v>
      </c>
      <c r="E319" s="370" t="n">
        <v>-0.055</v>
      </c>
      <c r="F319" s="370"/>
      <c r="G319" s="370"/>
      <c r="H319" s="370" t="n">
        <v>0.37</v>
      </c>
      <c r="I319" s="370" t="n">
        <v>0.035</v>
      </c>
      <c r="J319" s="370" t="n">
        <v>0.17</v>
      </c>
      <c r="K319" s="370" t="n">
        <v>0</v>
      </c>
      <c r="L319" s="370" t="n">
        <v>0.385</v>
      </c>
      <c r="M319" s="370" t="n">
        <v>0.06</v>
      </c>
      <c r="N319" s="370"/>
      <c r="O319" s="370"/>
      <c r="P319" s="370"/>
      <c r="Q319" s="370"/>
      <c r="R319" s="370"/>
      <c r="S319" s="370"/>
      <c r="T319" s="370"/>
      <c r="U319" s="370"/>
      <c r="V319" s="370"/>
      <c r="W319" s="370"/>
      <c r="X319" s="370"/>
      <c r="Y319" s="370"/>
      <c r="Z319" s="370"/>
      <c r="AA319" s="370"/>
      <c r="AB319" s="370"/>
      <c r="AC319" s="370"/>
      <c r="AD319" s="370"/>
      <c r="AE319" s="370"/>
      <c r="AF319" s="370"/>
      <c r="AG319" s="370"/>
      <c r="AH319" s="370"/>
      <c r="AI319" s="370"/>
      <c r="AJ319" s="370"/>
      <c r="AK319" s="370"/>
      <c r="AL319" s="370"/>
      <c r="AM319" s="370"/>
      <c r="AN319" s="370"/>
      <c r="AO319" s="370"/>
      <c r="AP319" s="370"/>
      <c r="AQ319" s="370"/>
      <c r="AR319" s="370"/>
      <c r="AS319" s="370"/>
      <c r="AT319" s="370"/>
      <c r="AU319" s="370"/>
      <c r="AV319" s="370"/>
      <c r="AW319" s="370"/>
      <c r="AX319" s="370"/>
      <c r="AY319" s="370"/>
      <c r="AZ319" s="370"/>
      <c r="BA319" s="370"/>
      <c r="BB319" s="370"/>
    </row>
    <row r="320" customFormat="false" ht="12.75" hidden="false" customHeight="false" outlineLevel="0" collapsed="false">
      <c r="A320" s="367" t="n">
        <f aca="false">EOMONTH(A319,0)+1</f>
        <v>46569</v>
      </c>
      <c r="B320" s="370" t="n">
        <v>0.0608848074535278</v>
      </c>
      <c r="C320" s="370"/>
      <c r="D320" s="370" t="n">
        <v>0.41</v>
      </c>
      <c r="E320" s="370" t="n">
        <v>-0.02</v>
      </c>
      <c r="F320" s="370"/>
      <c r="G320" s="370"/>
      <c r="H320" s="370" t="n">
        <v>0.41</v>
      </c>
      <c r="I320" s="370" t="n">
        <v>0.035</v>
      </c>
      <c r="J320" s="370" t="n">
        <v>0.175</v>
      </c>
      <c r="K320" s="370" t="n">
        <v>0</v>
      </c>
      <c r="L320" s="370" t="n">
        <v>0.3975</v>
      </c>
      <c r="M320" s="370" t="n">
        <v>0.07</v>
      </c>
      <c r="N320" s="370"/>
      <c r="O320" s="370"/>
      <c r="P320" s="370"/>
      <c r="Q320" s="370"/>
      <c r="R320" s="370"/>
      <c r="S320" s="370"/>
      <c r="T320" s="370"/>
      <c r="U320" s="370"/>
      <c r="V320" s="370"/>
      <c r="W320" s="370"/>
      <c r="X320" s="370"/>
      <c r="Y320" s="370"/>
      <c r="Z320" s="370"/>
      <c r="AA320" s="370"/>
      <c r="AB320" s="370"/>
      <c r="AC320" s="370"/>
      <c r="AD320" s="370"/>
      <c r="AE320" s="370"/>
      <c r="AF320" s="370"/>
      <c r="AG320" s="370"/>
      <c r="AH320" s="370"/>
      <c r="AI320" s="370"/>
      <c r="AJ320" s="370"/>
      <c r="AK320" s="370"/>
      <c r="AL320" s="370"/>
      <c r="AM320" s="370"/>
      <c r="AN320" s="370"/>
      <c r="AO320" s="370"/>
      <c r="AP320" s="370"/>
      <c r="AQ320" s="370"/>
      <c r="AR320" s="370"/>
      <c r="AS320" s="370"/>
      <c r="AT320" s="370"/>
      <c r="AU320" s="370"/>
      <c r="AV320" s="370"/>
      <c r="AW320" s="370"/>
      <c r="AX320" s="370"/>
      <c r="AY320" s="370"/>
      <c r="AZ320" s="370"/>
      <c r="BA320" s="370"/>
      <c r="BB320" s="370"/>
    </row>
    <row r="321" customFormat="false" ht="12.75" hidden="false" customHeight="false" outlineLevel="0" collapsed="false">
      <c r="A321" s="367" t="n">
        <f aca="false">EOMONTH(A320,0)+1</f>
        <v>46600</v>
      </c>
      <c r="B321" s="370" t="n">
        <v>0.0608905934952451</v>
      </c>
      <c r="C321" s="370"/>
      <c r="D321" s="370" t="n">
        <v>0.41</v>
      </c>
      <c r="E321" s="370" t="n">
        <v>-0.02</v>
      </c>
      <c r="F321" s="370"/>
      <c r="G321" s="370"/>
      <c r="H321" s="370" t="n">
        <v>0.41</v>
      </c>
      <c r="I321" s="370" t="n">
        <v>0.01</v>
      </c>
      <c r="J321" s="370" t="n">
        <v>0.175</v>
      </c>
      <c r="K321" s="370" t="n">
        <v>0</v>
      </c>
      <c r="L321" s="370" t="n">
        <v>0.4</v>
      </c>
      <c r="M321" s="370" t="n">
        <v>0.07</v>
      </c>
      <c r="N321" s="370"/>
      <c r="O321" s="370"/>
      <c r="P321" s="370"/>
      <c r="Q321" s="370"/>
      <c r="R321" s="370"/>
      <c r="S321" s="370"/>
      <c r="T321" s="370"/>
      <c r="U321" s="370"/>
      <c r="V321" s="370"/>
      <c r="W321" s="370"/>
      <c r="X321" s="370"/>
      <c r="Y321" s="370"/>
      <c r="Z321" s="370"/>
      <c r="AA321" s="370"/>
      <c r="AB321" s="370"/>
      <c r="AC321" s="370"/>
      <c r="AD321" s="370"/>
      <c r="AE321" s="370"/>
      <c r="AF321" s="370"/>
      <c r="AG321" s="370"/>
      <c r="AH321" s="370"/>
      <c r="AI321" s="370"/>
      <c r="AJ321" s="370"/>
      <c r="AK321" s="370"/>
      <c r="AL321" s="370"/>
      <c r="AM321" s="370"/>
      <c r="AN321" s="370"/>
      <c r="AO321" s="370"/>
      <c r="AP321" s="370"/>
      <c r="AQ321" s="370"/>
      <c r="AR321" s="370"/>
      <c r="AS321" s="370"/>
      <c r="AT321" s="370"/>
      <c r="AU321" s="370"/>
      <c r="AV321" s="370"/>
      <c r="AW321" s="370"/>
      <c r="AX321" s="370"/>
      <c r="AY321" s="370"/>
      <c r="AZ321" s="370"/>
      <c r="BA321" s="370"/>
      <c r="BB321" s="370"/>
    </row>
    <row r="322" customFormat="false" ht="12.75" hidden="false" customHeight="false" outlineLevel="0" collapsed="false">
      <c r="A322" s="367" t="n">
        <f aca="false">EOMONTH(A321,0)+1</f>
        <v>46631</v>
      </c>
      <c r="B322" s="370" t="n">
        <v>0.0608963795369739</v>
      </c>
      <c r="C322" s="370"/>
      <c r="D322" s="370" t="n">
        <v>0.36</v>
      </c>
      <c r="E322" s="370" t="n">
        <v>-0.04</v>
      </c>
      <c r="F322" s="370"/>
      <c r="G322" s="370"/>
      <c r="H322" s="370" t="n">
        <v>0.36</v>
      </c>
      <c r="I322" s="370" t="n">
        <v>0.01</v>
      </c>
      <c r="J322" s="370" t="n">
        <v>0.165</v>
      </c>
      <c r="K322" s="370" t="n">
        <v>0</v>
      </c>
      <c r="L322" s="370" t="n">
        <v>0.3975</v>
      </c>
      <c r="M322" s="370" t="n">
        <v>0.05</v>
      </c>
      <c r="N322" s="370"/>
      <c r="O322" s="370"/>
      <c r="P322" s="370"/>
      <c r="Q322" s="370"/>
      <c r="R322" s="370"/>
      <c r="S322" s="370"/>
      <c r="T322" s="370"/>
      <c r="U322" s="370"/>
      <c r="V322" s="370"/>
      <c r="W322" s="370"/>
      <c r="X322" s="370"/>
      <c r="Y322" s="370"/>
      <c r="Z322" s="370"/>
      <c r="AA322" s="370"/>
      <c r="AB322" s="370"/>
      <c r="AC322" s="370"/>
      <c r="AD322" s="370"/>
      <c r="AE322" s="370"/>
      <c r="AF322" s="370"/>
      <c r="AG322" s="370"/>
      <c r="AH322" s="370"/>
      <c r="AI322" s="370"/>
      <c r="AJ322" s="370"/>
      <c r="AK322" s="370"/>
      <c r="AL322" s="370"/>
      <c r="AM322" s="370"/>
      <c r="AN322" s="370"/>
      <c r="AO322" s="370"/>
      <c r="AP322" s="370"/>
      <c r="AQ322" s="370"/>
      <c r="AR322" s="370"/>
      <c r="AS322" s="370"/>
      <c r="AT322" s="370"/>
      <c r="AU322" s="370"/>
      <c r="AV322" s="370"/>
      <c r="AW322" s="370"/>
      <c r="AX322" s="370"/>
      <c r="AY322" s="370"/>
      <c r="AZ322" s="370"/>
      <c r="BA322" s="370"/>
      <c r="BB322" s="370"/>
    </row>
    <row r="323" customFormat="false" ht="12.75" hidden="false" customHeight="false" outlineLevel="0" collapsed="false">
      <c r="A323" s="367" t="n">
        <f aca="false">EOMONTH(A322,0)+1</f>
        <v>46661</v>
      </c>
      <c r="B323" s="370" t="n">
        <v>0.0609019789322058</v>
      </c>
      <c r="C323" s="370"/>
      <c r="D323" s="370" t="n">
        <v>0.4</v>
      </c>
      <c r="E323" s="370" t="n">
        <v>-0.085</v>
      </c>
      <c r="F323" s="370"/>
      <c r="G323" s="370"/>
      <c r="H323" s="370" t="n">
        <v>0.4</v>
      </c>
      <c r="I323" s="370" t="n">
        <v>0.01</v>
      </c>
      <c r="J323" s="370" t="n">
        <v>0.1725</v>
      </c>
      <c r="K323" s="370" t="n">
        <v>0</v>
      </c>
      <c r="L323" s="370" t="n">
        <v>0.4</v>
      </c>
      <c r="M323" s="370" t="n">
        <v>0.05</v>
      </c>
      <c r="N323" s="370"/>
      <c r="O323" s="370"/>
      <c r="P323" s="370"/>
      <c r="Q323" s="370"/>
      <c r="R323" s="370"/>
      <c r="S323" s="370"/>
      <c r="T323" s="370"/>
      <c r="U323" s="370"/>
      <c r="V323" s="370"/>
      <c r="W323" s="370"/>
      <c r="X323" s="370"/>
      <c r="Y323" s="370"/>
      <c r="Z323" s="370"/>
      <c r="AA323" s="370"/>
      <c r="AB323" s="370"/>
      <c r="AC323" s="370"/>
      <c r="AD323" s="370"/>
      <c r="AE323" s="370"/>
      <c r="AF323" s="370"/>
      <c r="AG323" s="370"/>
      <c r="AH323" s="370"/>
      <c r="AI323" s="370"/>
      <c r="AJ323" s="370"/>
      <c r="AK323" s="370"/>
      <c r="AL323" s="370"/>
      <c r="AM323" s="370"/>
      <c r="AN323" s="370"/>
      <c r="AO323" s="370"/>
      <c r="AP323" s="370"/>
      <c r="AQ323" s="370"/>
      <c r="AR323" s="370"/>
      <c r="AS323" s="370"/>
      <c r="AT323" s="370"/>
      <c r="AU323" s="370"/>
      <c r="AV323" s="370"/>
      <c r="AW323" s="370"/>
      <c r="AX323" s="370"/>
      <c r="AY323" s="370"/>
      <c r="AZ323" s="370"/>
      <c r="BA323" s="370"/>
      <c r="BB323" s="370"/>
    </row>
    <row r="324" customFormat="false" ht="12.75" hidden="false" customHeight="false" outlineLevel="0" collapsed="false">
      <c r="A324" s="367" t="n">
        <f aca="false">EOMONTH(A323,0)+1</f>
        <v>46692</v>
      </c>
      <c r="B324" s="370" t="n">
        <v>0.0609077649739564</v>
      </c>
      <c r="C324" s="370"/>
      <c r="D324" s="370" t="n">
        <v>0.73</v>
      </c>
      <c r="E324" s="370" t="n">
        <v>-0.17</v>
      </c>
      <c r="F324" s="370"/>
      <c r="G324" s="370"/>
      <c r="H324" s="370" t="n">
        <v>0.73</v>
      </c>
      <c r="I324" s="370" t="n">
        <v>0.055</v>
      </c>
      <c r="J324" s="370" t="n">
        <v>0.215</v>
      </c>
      <c r="K324" s="370" t="n">
        <v>0</v>
      </c>
      <c r="L324" s="370" t="n">
        <v>0.555</v>
      </c>
      <c r="M324" s="370" t="n">
        <v>0.14</v>
      </c>
      <c r="N324" s="370"/>
      <c r="O324" s="370"/>
      <c r="P324" s="370"/>
      <c r="Q324" s="370"/>
      <c r="R324" s="370"/>
      <c r="S324" s="370"/>
      <c r="T324" s="370"/>
      <c r="U324" s="370"/>
      <c r="V324" s="370"/>
      <c r="W324" s="370"/>
      <c r="X324" s="370"/>
      <c r="Y324" s="370"/>
      <c r="Z324" s="370"/>
      <c r="AA324" s="370"/>
      <c r="AB324" s="370"/>
      <c r="AC324" s="370"/>
      <c r="AD324" s="370"/>
      <c r="AE324" s="370"/>
      <c r="AF324" s="370"/>
      <c r="AG324" s="370"/>
      <c r="AH324" s="370"/>
      <c r="AI324" s="370"/>
      <c r="AJ324" s="370"/>
      <c r="AK324" s="370"/>
      <c r="AL324" s="370"/>
      <c r="AM324" s="370"/>
      <c r="AN324" s="370"/>
      <c r="AO324" s="370"/>
      <c r="AP324" s="370"/>
      <c r="AQ324" s="370"/>
      <c r="AR324" s="370"/>
      <c r="AS324" s="370"/>
      <c r="AT324" s="370"/>
      <c r="AU324" s="370"/>
      <c r="AV324" s="370"/>
      <c r="AW324" s="370"/>
      <c r="AX324" s="370"/>
      <c r="AY324" s="370"/>
      <c r="AZ324" s="370"/>
      <c r="BA324" s="370"/>
      <c r="BB324" s="370"/>
    </row>
    <row r="325" customFormat="false" ht="12.75" hidden="false" customHeight="false" outlineLevel="0" collapsed="false">
      <c r="A325" s="367" t="n">
        <f aca="false">EOMONTH(A324,0)+1</f>
        <v>46722</v>
      </c>
      <c r="B325" s="370" t="n">
        <v>0.0609133643692092</v>
      </c>
      <c r="C325" s="370"/>
      <c r="D325" s="370" t="n">
        <v>0.98</v>
      </c>
      <c r="E325" s="370" t="n">
        <v>-0.13</v>
      </c>
      <c r="F325" s="370"/>
      <c r="G325" s="370"/>
      <c r="H325" s="370" t="n">
        <v>0.98</v>
      </c>
      <c r="I325" s="370" t="n">
        <v>0.25</v>
      </c>
      <c r="J325" s="370" t="n">
        <v>0.235</v>
      </c>
      <c r="K325" s="370" t="n">
        <v>0</v>
      </c>
      <c r="L325" s="370" t="n">
        <v>0.91</v>
      </c>
      <c r="M325" s="370" t="n">
        <v>0.29</v>
      </c>
      <c r="N325" s="370"/>
      <c r="O325" s="370"/>
      <c r="P325" s="370"/>
      <c r="Q325" s="370"/>
      <c r="R325" s="370"/>
      <c r="S325" s="370"/>
      <c r="T325" s="370"/>
      <c r="U325" s="370"/>
      <c r="V325" s="370"/>
      <c r="W325" s="370"/>
      <c r="X325" s="370"/>
      <c r="Y325" s="370"/>
      <c r="Z325" s="370"/>
      <c r="AA325" s="370"/>
      <c r="AB325" s="370"/>
      <c r="AC325" s="370"/>
      <c r="AD325" s="370"/>
      <c r="AE325" s="370"/>
      <c r="AF325" s="370"/>
      <c r="AG325" s="370"/>
      <c r="AH325" s="370"/>
      <c r="AI325" s="370"/>
      <c r="AJ325" s="370"/>
      <c r="AK325" s="370"/>
      <c r="AL325" s="370"/>
      <c r="AM325" s="370"/>
      <c r="AN325" s="370"/>
      <c r="AO325" s="370"/>
      <c r="AP325" s="370"/>
      <c r="AQ325" s="370"/>
      <c r="AR325" s="370"/>
      <c r="AS325" s="370"/>
      <c r="AT325" s="370"/>
      <c r="AU325" s="370"/>
      <c r="AV325" s="370"/>
      <c r="AW325" s="370"/>
      <c r="AX325" s="370"/>
      <c r="AY325" s="370"/>
      <c r="AZ325" s="370"/>
      <c r="BA325" s="370"/>
      <c r="BB325" s="370"/>
    </row>
    <row r="326" customFormat="false" ht="12.75" hidden="false" customHeight="false" outlineLevel="0" collapsed="false">
      <c r="A326" s="367" t="n">
        <f aca="false">EOMONTH(A325,0)+1</f>
        <v>46753</v>
      </c>
      <c r="B326" s="370" t="n">
        <v>0.0609191504109816</v>
      </c>
      <c r="C326" s="370"/>
      <c r="D326" s="370" t="n">
        <v>1.6</v>
      </c>
      <c r="E326" s="370" t="n">
        <v>-0.25</v>
      </c>
      <c r="F326" s="370"/>
      <c r="G326" s="370"/>
      <c r="H326" s="370" t="n">
        <v>1.6</v>
      </c>
      <c r="I326" s="370" t="n">
        <v>0.45</v>
      </c>
      <c r="J326" s="370" t="n">
        <v>0.255</v>
      </c>
      <c r="K326" s="370" t="n">
        <v>0</v>
      </c>
      <c r="L326" s="370" t="n">
        <v>1.215</v>
      </c>
      <c r="M326" s="370" t="n">
        <v>0.32</v>
      </c>
      <c r="N326" s="370"/>
      <c r="O326" s="370"/>
      <c r="P326" s="370"/>
      <c r="Q326" s="370"/>
      <c r="R326" s="370"/>
      <c r="S326" s="370"/>
      <c r="T326" s="370"/>
      <c r="U326" s="370"/>
      <c r="V326" s="370"/>
      <c r="W326" s="370"/>
      <c r="X326" s="370"/>
      <c r="Y326" s="370"/>
      <c r="Z326" s="370"/>
      <c r="AA326" s="370"/>
      <c r="AB326" s="370"/>
      <c r="AC326" s="370"/>
      <c r="AD326" s="370"/>
      <c r="AE326" s="370"/>
      <c r="AF326" s="370"/>
      <c r="AG326" s="370"/>
      <c r="AH326" s="370"/>
      <c r="AI326" s="370"/>
      <c r="AJ326" s="370"/>
      <c r="AK326" s="370"/>
      <c r="AL326" s="370"/>
      <c r="AM326" s="370"/>
      <c r="AN326" s="370"/>
      <c r="AO326" s="370"/>
      <c r="AP326" s="370"/>
      <c r="AQ326" s="370"/>
      <c r="AR326" s="370"/>
      <c r="AS326" s="370"/>
      <c r="AT326" s="370"/>
      <c r="AU326" s="370"/>
      <c r="AV326" s="370"/>
      <c r="AW326" s="370"/>
      <c r="AX326" s="370"/>
      <c r="AY326" s="370"/>
      <c r="AZ326" s="370"/>
      <c r="BA326" s="370"/>
      <c r="BB326" s="370"/>
    </row>
    <row r="327" customFormat="false" ht="12.75" hidden="false" customHeight="false" outlineLevel="0" collapsed="false">
      <c r="A327" s="367" t="n">
        <f aca="false">EOMONTH(A326,0)+1</f>
        <v>46784</v>
      </c>
      <c r="B327" s="370" t="n">
        <v>0.0609249364527651</v>
      </c>
      <c r="C327" s="370"/>
      <c r="D327" s="370" t="n">
        <v>1.6</v>
      </c>
      <c r="E327" s="370" t="n">
        <v>-0.28</v>
      </c>
      <c r="F327" s="370"/>
      <c r="G327" s="370"/>
      <c r="H327" s="370" t="n">
        <v>1.6</v>
      </c>
      <c r="I327" s="370" t="n">
        <v>0.45</v>
      </c>
      <c r="J327" s="370" t="n">
        <v>0.255</v>
      </c>
      <c r="K327" s="370" t="n">
        <v>0</v>
      </c>
      <c r="L327" s="370" t="n">
        <v>1.215</v>
      </c>
      <c r="M327" s="370" t="n">
        <v>0.32</v>
      </c>
      <c r="N327" s="370"/>
      <c r="O327" s="370"/>
      <c r="P327" s="370"/>
      <c r="Q327" s="370"/>
      <c r="R327" s="370"/>
      <c r="S327" s="370"/>
      <c r="T327" s="370"/>
      <c r="U327" s="370"/>
      <c r="V327" s="370"/>
      <c r="W327" s="370"/>
      <c r="X327" s="370"/>
      <c r="Y327" s="370"/>
      <c r="Z327" s="370"/>
      <c r="AA327" s="370"/>
      <c r="AB327" s="370"/>
      <c r="AC327" s="370"/>
      <c r="AD327" s="370"/>
      <c r="AE327" s="370"/>
      <c r="AF327" s="370"/>
      <c r="AG327" s="370"/>
      <c r="AH327" s="370"/>
      <c r="AI327" s="370"/>
      <c r="AJ327" s="370"/>
      <c r="AK327" s="370"/>
      <c r="AL327" s="370"/>
      <c r="AM327" s="370"/>
      <c r="AN327" s="370"/>
      <c r="AO327" s="370"/>
      <c r="AP327" s="370"/>
      <c r="AQ327" s="370"/>
      <c r="AR327" s="370"/>
      <c r="AS327" s="370"/>
      <c r="AT327" s="370"/>
      <c r="AU327" s="370"/>
      <c r="AV327" s="370"/>
      <c r="AW327" s="370"/>
      <c r="AX327" s="370"/>
      <c r="AY327" s="370"/>
      <c r="AZ327" s="370"/>
      <c r="BA327" s="370"/>
      <c r="BB327" s="370"/>
    </row>
    <row r="328" customFormat="false" ht="12.75" hidden="false" customHeight="false" outlineLevel="0" collapsed="false">
      <c r="A328" s="367" t="n">
        <f aca="false">EOMONTH(A327,0)+1</f>
        <v>46813</v>
      </c>
      <c r="B328" s="370" t="n">
        <v>0.0609303492015405</v>
      </c>
      <c r="C328" s="370"/>
      <c r="D328" s="370" t="n">
        <v>0.72</v>
      </c>
      <c r="E328" s="370" t="n">
        <v>-0.17</v>
      </c>
      <c r="F328" s="370"/>
      <c r="G328" s="370"/>
      <c r="H328" s="370" t="n">
        <v>0.72</v>
      </c>
      <c r="I328" s="370" t="n">
        <v>0.1</v>
      </c>
      <c r="J328" s="370" t="n">
        <v>0.215</v>
      </c>
      <c r="K328" s="370" t="n">
        <v>0</v>
      </c>
      <c r="L328" s="370" t="n">
        <v>0.655</v>
      </c>
      <c r="M328" s="370" t="n">
        <v>0.15</v>
      </c>
      <c r="N328" s="370"/>
      <c r="O328" s="370"/>
      <c r="P328" s="370"/>
      <c r="Q328" s="370"/>
      <c r="R328" s="370"/>
      <c r="S328" s="370"/>
      <c r="T328" s="370"/>
      <c r="U328" s="370"/>
      <c r="V328" s="370"/>
      <c r="W328" s="370"/>
      <c r="X328" s="370"/>
      <c r="Y328" s="370"/>
      <c r="Z328" s="370"/>
      <c r="AA328" s="370"/>
      <c r="AB328" s="370"/>
      <c r="AC328" s="370"/>
      <c r="AD328" s="370"/>
      <c r="AE328" s="370"/>
      <c r="AF328" s="370"/>
      <c r="AG328" s="370"/>
      <c r="AH328" s="370"/>
      <c r="AI328" s="370"/>
      <c r="AJ328" s="370"/>
      <c r="AK328" s="370"/>
      <c r="AL328" s="370"/>
      <c r="AM328" s="370"/>
      <c r="AN328" s="370"/>
      <c r="AO328" s="370"/>
      <c r="AP328" s="370"/>
      <c r="AQ328" s="370"/>
      <c r="AR328" s="370"/>
      <c r="AS328" s="370"/>
      <c r="AT328" s="370"/>
      <c r="AU328" s="370"/>
      <c r="AV328" s="370"/>
      <c r="AW328" s="370"/>
      <c r="AX328" s="370"/>
      <c r="AY328" s="370"/>
      <c r="AZ328" s="370"/>
      <c r="BA328" s="370"/>
      <c r="BB328" s="370"/>
    </row>
    <row r="329" customFormat="false" ht="12.75" hidden="false" customHeight="false" outlineLevel="0" collapsed="false">
      <c r="A329" s="367" t="n">
        <f aca="false">EOMONTH(A328,0)+1</f>
        <v>46844</v>
      </c>
      <c r="B329" s="370" t="n">
        <v>0.0609361352433457</v>
      </c>
      <c r="C329" s="370"/>
      <c r="D329" s="370" t="n">
        <v>0.38</v>
      </c>
      <c r="E329" s="370" t="n">
        <v>-0.085</v>
      </c>
      <c r="F329" s="370"/>
      <c r="G329" s="370"/>
      <c r="H329" s="370" t="n">
        <v>0.38</v>
      </c>
      <c r="I329" s="370" t="n">
        <v>0.02</v>
      </c>
      <c r="J329" s="370" t="n">
        <v>0.17</v>
      </c>
      <c r="K329" s="370" t="n">
        <v>0</v>
      </c>
      <c r="L329" s="370" t="n">
        <v>0.435</v>
      </c>
      <c r="M329" s="370" t="n">
        <v>0.05</v>
      </c>
      <c r="N329" s="370"/>
      <c r="O329" s="370"/>
      <c r="P329" s="370"/>
      <c r="Q329" s="370"/>
      <c r="R329" s="370"/>
      <c r="S329" s="370"/>
      <c r="T329" s="370"/>
      <c r="U329" s="370"/>
      <c r="V329" s="370"/>
      <c r="W329" s="370"/>
      <c r="X329" s="370"/>
      <c r="Y329" s="370"/>
      <c r="Z329" s="370"/>
      <c r="AA329" s="370"/>
      <c r="AB329" s="370"/>
      <c r="AC329" s="370"/>
      <c r="AD329" s="370"/>
      <c r="AE329" s="370"/>
      <c r="AF329" s="370"/>
      <c r="AG329" s="370"/>
      <c r="AH329" s="370"/>
      <c r="AI329" s="370"/>
      <c r="AJ329" s="370"/>
      <c r="AK329" s="370"/>
      <c r="AL329" s="370"/>
      <c r="AM329" s="370"/>
      <c r="AN329" s="370"/>
      <c r="AO329" s="370"/>
      <c r="AP329" s="370"/>
      <c r="AQ329" s="370"/>
      <c r="AR329" s="370"/>
      <c r="AS329" s="370"/>
      <c r="AT329" s="370"/>
      <c r="AU329" s="370"/>
      <c r="AV329" s="370"/>
      <c r="AW329" s="370"/>
      <c r="AX329" s="370"/>
      <c r="AY329" s="370"/>
      <c r="AZ329" s="370"/>
      <c r="BA329" s="370"/>
      <c r="BB329" s="370"/>
    </row>
    <row r="330" customFormat="false" ht="12.75" hidden="false" customHeight="false" outlineLevel="0" collapsed="false">
      <c r="A330" s="367" t="n">
        <f aca="false">EOMONTH(A329,0)+1</f>
        <v>46874</v>
      </c>
      <c r="B330" s="370" t="n">
        <v>0.0609417346386514</v>
      </c>
      <c r="C330" s="370"/>
      <c r="D330" s="370" t="n">
        <v>0.33</v>
      </c>
      <c r="E330" s="370" t="n">
        <v>-0.065</v>
      </c>
      <c r="F330" s="370"/>
      <c r="G330" s="370"/>
      <c r="H330" s="370" t="n">
        <v>0.33</v>
      </c>
      <c r="I330" s="370" t="n">
        <v>0.02</v>
      </c>
      <c r="J330" s="370" t="n">
        <v>0.165</v>
      </c>
      <c r="K330" s="370" t="n">
        <v>0</v>
      </c>
      <c r="L330" s="370" t="n">
        <v>0.385</v>
      </c>
      <c r="M330" s="370" t="n">
        <v>0.05</v>
      </c>
      <c r="N330" s="370"/>
      <c r="O330" s="370"/>
      <c r="P330" s="370"/>
      <c r="Q330" s="370"/>
      <c r="R330" s="370"/>
      <c r="S330" s="370"/>
      <c r="T330" s="370"/>
      <c r="U330" s="370"/>
      <c r="V330" s="370"/>
      <c r="W330" s="370"/>
      <c r="X330" s="370"/>
      <c r="Y330" s="370"/>
      <c r="Z330" s="370"/>
      <c r="AA330" s="370"/>
      <c r="AB330" s="370"/>
      <c r="AC330" s="370"/>
      <c r="AD330" s="370"/>
      <c r="AE330" s="370"/>
      <c r="AF330" s="370"/>
      <c r="AG330" s="370"/>
      <c r="AH330" s="370"/>
      <c r="AI330" s="370"/>
      <c r="AJ330" s="370"/>
      <c r="AK330" s="370"/>
      <c r="AL330" s="370"/>
      <c r="AM330" s="370"/>
      <c r="AN330" s="370"/>
      <c r="AO330" s="370"/>
      <c r="AP330" s="370"/>
      <c r="AQ330" s="370"/>
      <c r="AR330" s="370"/>
      <c r="AS330" s="370"/>
      <c r="AT330" s="370"/>
      <c r="AU330" s="370"/>
      <c r="AV330" s="370"/>
      <c r="AW330" s="370"/>
      <c r="AX330" s="370"/>
      <c r="AY330" s="370"/>
      <c r="AZ330" s="370"/>
      <c r="BA330" s="370"/>
      <c r="BB330" s="370"/>
    </row>
    <row r="331" customFormat="false" ht="12.75" hidden="false" customHeight="false" outlineLevel="0" collapsed="false">
      <c r="A331" s="367" t="n">
        <f aca="false">EOMONTH(A330,0)+1</f>
        <v>46905</v>
      </c>
      <c r="B331" s="370" t="n">
        <v>0.0609475206804779</v>
      </c>
      <c r="C331" s="370"/>
      <c r="D331" s="370" t="n">
        <v>0.37</v>
      </c>
      <c r="E331" s="370" t="n">
        <v>-0.055</v>
      </c>
      <c r="F331" s="370"/>
      <c r="G331" s="370"/>
      <c r="H331" s="370" t="n">
        <v>0.37</v>
      </c>
      <c r="I331" s="370" t="n">
        <v>0.035</v>
      </c>
      <c r="J331" s="370" t="n">
        <v>0.17</v>
      </c>
      <c r="K331" s="370" t="n">
        <v>0</v>
      </c>
      <c r="L331" s="370" t="n">
        <v>0.385</v>
      </c>
      <c r="M331" s="370" t="n">
        <v>0.06</v>
      </c>
      <c r="N331" s="370"/>
      <c r="O331" s="370"/>
      <c r="P331" s="370"/>
      <c r="Q331" s="370"/>
      <c r="R331" s="370"/>
      <c r="S331" s="370"/>
      <c r="T331" s="370"/>
      <c r="U331" s="370"/>
      <c r="V331" s="370"/>
      <c r="W331" s="370"/>
      <c r="X331" s="370"/>
      <c r="Y331" s="370"/>
      <c r="Z331" s="370"/>
      <c r="AA331" s="370"/>
      <c r="AB331" s="370"/>
      <c r="AC331" s="370"/>
      <c r="AD331" s="370"/>
      <c r="AE331" s="370"/>
      <c r="AF331" s="370"/>
      <c r="AG331" s="370"/>
      <c r="AH331" s="370"/>
      <c r="AI331" s="370"/>
      <c r="AJ331" s="370"/>
      <c r="AK331" s="370"/>
      <c r="AL331" s="370"/>
      <c r="AM331" s="370"/>
      <c r="AN331" s="370"/>
      <c r="AO331" s="370"/>
      <c r="AP331" s="370"/>
      <c r="AQ331" s="370"/>
      <c r="AR331" s="370"/>
      <c r="AS331" s="370"/>
      <c r="AT331" s="370"/>
      <c r="AU331" s="370"/>
      <c r="AV331" s="370"/>
      <c r="AW331" s="370"/>
      <c r="AX331" s="370"/>
      <c r="AY331" s="370"/>
      <c r="AZ331" s="370"/>
      <c r="BA331" s="370"/>
      <c r="BB331" s="370"/>
    </row>
    <row r="332" customFormat="false" ht="12.75" hidden="false" customHeight="false" outlineLevel="0" collapsed="false">
      <c r="A332" s="367" t="n">
        <f aca="false">EOMONTH(A331,0)+1</f>
        <v>46935</v>
      </c>
      <c r="B332" s="370" t="n">
        <v>0.0609531200758053</v>
      </c>
      <c r="C332" s="370"/>
      <c r="D332" s="370" t="n">
        <v>0.41</v>
      </c>
      <c r="E332" s="370" t="n">
        <v>-0.02</v>
      </c>
      <c r="F332" s="370"/>
      <c r="G332" s="370"/>
      <c r="H332" s="370" t="n">
        <v>0.41</v>
      </c>
      <c r="I332" s="370" t="n">
        <v>0.035</v>
      </c>
      <c r="J332" s="370" t="n">
        <v>0.175</v>
      </c>
      <c r="K332" s="370" t="n">
        <v>0</v>
      </c>
      <c r="L332" s="370" t="n">
        <v>0.3975</v>
      </c>
      <c r="M332" s="370" t="n">
        <v>0.07</v>
      </c>
      <c r="N332" s="370"/>
      <c r="O332" s="370"/>
      <c r="P332" s="370"/>
      <c r="Q332" s="370"/>
      <c r="R332" s="370"/>
      <c r="S332" s="370"/>
      <c r="T332" s="370"/>
      <c r="U332" s="370"/>
      <c r="V332" s="370"/>
      <c r="W332" s="370"/>
      <c r="X332" s="370"/>
      <c r="Y332" s="370"/>
      <c r="Z332" s="370"/>
      <c r="AA332" s="370"/>
      <c r="AB332" s="370"/>
      <c r="AC332" s="370"/>
      <c r="AD332" s="370"/>
      <c r="AE332" s="370"/>
      <c r="AF332" s="370"/>
      <c r="AG332" s="370"/>
      <c r="AH332" s="370"/>
      <c r="AI332" s="370"/>
      <c r="AJ332" s="370"/>
      <c r="AK332" s="370"/>
      <c r="AL332" s="370"/>
      <c r="AM332" s="370"/>
      <c r="AN332" s="370"/>
      <c r="AO332" s="370"/>
      <c r="AP332" s="370"/>
      <c r="AQ332" s="370"/>
      <c r="AR332" s="370"/>
      <c r="AS332" s="370"/>
      <c r="AT332" s="370"/>
      <c r="AU332" s="370"/>
      <c r="AV332" s="370"/>
      <c r="AW332" s="370"/>
      <c r="AX332" s="370"/>
      <c r="AY332" s="370"/>
      <c r="AZ332" s="370"/>
      <c r="BA332" s="370"/>
      <c r="BB332" s="370"/>
    </row>
    <row r="333" customFormat="false" ht="12.75" hidden="false" customHeight="false" outlineLevel="0" collapsed="false">
      <c r="A333" s="367" t="n">
        <f aca="false">EOMONTH(A332,0)+1</f>
        <v>46966</v>
      </c>
      <c r="B333" s="370" t="n">
        <v>0.0609589061176541</v>
      </c>
      <c r="C333" s="370"/>
      <c r="D333" s="370" t="n">
        <v>0.41</v>
      </c>
      <c r="E333" s="370" t="n">
        <v>-0.02</v>
      </c>
      <c r="F333" s="370"/>
      <c r="G333" s="370"/>
      <c r="H333" s="370" t="n">
        <v>0.41</v>
      </c>
      <c r="I333" s="370" t="n">
        <v>0.01</v>
      </c>
      <c r="J333" s="370" t="n">
        <v>0.175</v>
      </c>
      <c r="K333" s="370" t="n">
        <v>0</v>
      </c>
      <c r="L333" s="370" t="n">
        <v>0.4</v>
      </c>
      <c r="M333" s="370" t="n">
        <v>0.07</v>
      </c>
      <c r="N333" s="370"/>
      <c r="O333" s="370"/>
      <c r="P333" s="370"/>
      <c r="Q333" s="370"/>
      <c r="R333" s="370"/>
      <c r="S333" s="370"/>
      <c r="T333" s="370"/>
      <c r="U333" s="370"/>
      <c r="V333" s="370"/>
      <c r="W333" s="370"/>
      <c r="X333" s="370"/>
      <c r="Y333" s="370"/>
      <c r="Z333" s="370"/>
      <c r="AA333" s="370"/>
      <c r="AB333" s="370"/>
      <c r="AC333" s="370"/>
      <c r="AD333" s="370"/>
      <c r="AE333" s="370"/>
      <c r="AF333" s="370"/>
      <c r="AG333" s="370"/>
      <c r="AH333" s="370"/>
      <c r="AI333" s="370"/>
      <c r="AJ333" s="370"/>
      <c r="AK333" s="370"/>
      <c r="AL333" s="370"/>
      <c r="AM333" s="370"/>
      <c r="AN333" s="370"/>
      <c r="AO333" s="370"/>
      <c r="AP333" s="370"/>
      <c r="AQ333" s="370"/>
      <c r="AR333" s="370"/>
      <c r="AS333" s="370"/>
      <c r="AT333" s="370"/>
      <c r="AU333" s="370"/>
      <c r="AV333" s="370"/>
      <c r="AW333" s="370"/>
      <c r="AX333" s="370"/>
      <c r="AY333" s="370"/>
      <c r="AZ333" s="370"/>
      <c r="BA333" s="370"/>
      <c r="BB333" s="370"/>
    </row>
    <row r="334" customFormat="false" ht="12.75" hidden="false" customHeight="false" outlineLevel="0" collapsed="false">
      <c r="A334" s="367" t="n">
        <f aca="false">EOMONTH(A333,0)+1</f>
        <v>46997</v>
      </c>
      <c r="B334" s="370" t="n">
        <v>0.0609646921595139</v>
      </c>
      <c r="C334" s="370"/>
      <c r="D334" s="370" t="n">
        <v>0.36</v>
      </c>
      <c r="E334" s="370" t="n">
        <v>-0.04</v>
      </c>
      <c r="F334" s="370"/>
      <c r="G334" s="370"/>
      <c r="H334" s="370" t="n">
        <v>0.36</v>
      </c>
      <c r="I334" s="370" t="n">
        <v>0.01</v>
      </c>
      <c r="J334" s="370" t="n">
        <v>0.165</v>
      </c>
      <c r="K334" s="370" t="n">
        <v>0</v>
      </c>
      <c r="L334" s="370" t="n">
        <v>0.3975</v>
      </c>
      <c r="M334" s="370" t="n">
        <v>0.05</v>
      </c>
      <c r="N334" s="370"/>
      <c r="O334" s="370"/>
      <c r="P334" s="370"/>
      <c r="Q334" s="370"/>
      <c r="R334" s="370"/>
      <c r="S334" s="370"/>
      <c r="T334" s="370"/>
      <c r="U334" s="370"/>
      <c r="V334" s="370"/>
      <c r="W334" s="370"/>
      <c r="X334" s="370"/>
      <c r="Y334" s="370"/>
      <c r="Z334" s="370"/>
      <c r="AA334" s="370"/>
      <c r="AB334" s="370"/>
      <c r="AC334" s="370"/>
      <c r="AD334" s="370"/>
      <c r="AE334" s="370"/>
      <c r="AF334" s="370"/>
      <c r="AG334" s="370"/>
      <c r="AH334" s="370"/>
      <c r="AI334" s="370"/>
      <c r="AJ334" s="370"/>
      <c r="AK334" s="370"/>
      <c r="AL334" s="370"/>
      <c r="AM334" s="370"/>
      <c r="AN334" s="370"/>
      <c r="AO334" s="370"/>
      <c r="AP334" s="370"/>
      <c r="AQ334" s="370"/>
      <c r="AR334" s="370"/>
      <c r="AS334" s="370"/>
      <c r="AT334" s="370"/>
      <c r="AU334" s="370"/>
      <c r="AV334" s="370"/>
      <c r="AW334" s="370"/>
      <c r="AX334" s="370"/>
      <c r="AY334" s="370"/>
      <c r="AZ334" s="370"/>
      <c r="BA334" s="370"/>
      <c r="BB334" s="370"/>
    </row>
    <row r="335" customFormat="false" ht="12.75" hidden="false" customHeight="false" outlineLevel="0" collapsed="false">
      <c r="A335" s="367"/>
      <c r="B335" s="370" t="n">
        <v>0.0609702915548729</v>
      </c>
      <c r="C335" s="370"/>
      <c r="D335" s="370" t="n">
        <v>0.4</v>
      </c>
      <c r="E335" s="370" t="n">
        <v>-0.085</v>
      </c>
      <c r="F335" s="370"/>
      <c r="G335" s="370"/>
      <c r="H335" s="370" t="n">
        <v>0.4</v>
      </c>
      <c r="I335" s="370" t="n">
        <v>0.01</v>
      </c>
      <c r="J335" s="370" t="n">
        <v>0.1725</v>
      </c>
      <c r="K335" s="370" t="n">
        <v>0</v>
      </c>
      <c r="L335" s="370" t="n">
        <v>0.4</v>
      </c>
      <c r="M335" s="370" t="n">
        <v>0.05</v>
      </c>
      <c r="N335" s="370"/>
      <c r="O335" s="370"/>
      <c r="P335" s="370"/>
      <c r="Q335" s="370"/>
      <c r="R335" s="370"/>
      <c r="S335" s="370"/>
      <c r="T335" s="370"/>
      <c r="U335" s="370"/>
      <c r="V335" s="370"/>
      <c r="W335" s="370"/>
      <c r="X335" s="370"/>
      <c r="Y335" s="370"/>
      <c r="Z335" s="370"/>
      <c r="AA335" s="370"/>
      <c r="AB335" s="370"/>
      <c r="AC335" s="370"/>
      <c r="AD335" s="370"/>
      <c r="AE335" s="370"/>
      <c r="AF335" s="370"/>
      <c r="AG335" s="370"/>
      <c r="AH335" s="370"/>
      <c r="AI335" s="370"/>
      <c r="AJ335" s="370"/>
      <c r="AK335" s="370"/>
      <c r="AL335" s="370"/>
      <c r="AM335" s="370"/>
      <c r="AN335" s="370"/>
      <c r="AO335" s="370"/>
      <c r="AP335" s="370"/>
      <c r="AQ335" s="370"/>
      <c r="AR335" s="370"/>
      <c r="AS335" s="370"/>
      <c r="AT335" s="370"/>
      <c r="AU335" s="370"/>
      <c r="AV335" s="370"/>
      <c r="AW335" s="370"/>
      <c r="AX335" s="370"/>
      <c r="AY335" s="370"/>
      <c r="AZ335" s="370"/>
      <c r="BA335" s="370"/>
      <c r="BB335" s="370"/>
    </row>
    <row r="336" customFormat="false" ht="12.75" hidden="false" customHeight="false" outlineLevel="0" collapsed="false">
      <c r="A336" s="367"/>
      <c r="B336" s="370" t="n">
        <v>0.0609760775967549</v>
      </c>
      <c r="C336" s="370"/>
      <c r="D336" s="370" t="n">
        <v>0.73</v>
      </c>
      <c r="E336" s="370" t="n">
        <v>-0.17</v>
      </c>
      <c r="F336" s="370"/>
      <c r="G336" s="370"/>
      <c r="H336" s="370" t="n">
        <v>0.73</v>
      </c>
      <c r="I336" s="370" t="n">
        <v>0.055</v>
      </c>
      <c r="J336" s="370" t="n">
        <v>0.215</v>
      </c>
      <c r="K336" s="370" t="n">
        <v>0</v>
      </c>
      <c r="L336" s="370" t="n">
        <v>0.555</v>
      </c>
      <c r="M336" s="370" t="n">
        <v>0.14</v>
      </c>
      <c r="N336" s="370"/>
      <c r="O336" s="370"/>
      <c r="P336" s="370"/>
      <c r="Q336" s="370"/>
      <c r="R336" s="370"/>
      <c r="S336" s="370"/>
      <c r="T336" s="370"/>
      <c r="U336" s="370"/>
      <c r="V336" s="370"/>
      <c r="W336" s="370"/>
      <c r="X336" s="370"/>
      <c r="Y336" s="370"/>
      <c r="Z336" s="370"/>
      <c r="AA336" s="370"/>
      <c r="AB336" s="370"/>
      <c r="AC336" s="370"/>
      <c r="AD336" s="370"/>
      <c r="AE336" s="370"/>
      <c r="AF336" s="370"/>
      <c r="AG336" s="370"/>
      <c r="AH336" s="370"/>
      <c r="AI336" s="370"/>
      <c r="AJ336" s="370"/>
      <c r="AK336" s="370"/>
      <c r="AL336" s="370"/>
      <c r="AM336" s="370"/>
      <c r="AN336" s="370"/>
      <c r="AO336" s="370"/>
      <c r="AP336" s="370"/>
      <c r="AQ336" s="370"/>
      <c r="AR336" s="370"/>
      <c r="AS336" s="370"/>
      <c r="AT336" s="370"/>
      <c r="AU336" s="370"/>
      <c r="AV336" s="370"/>
      <c r="AW336" s="370"/>
      <c r="AX336" s="370"/>
      <c r="AY336" s="370"/>
      <c r="AZ336" s="370"/>
      <c r="BA336" s="370"/>
      <c r="BB336" s="370"/>
    </row>
    <row r="337" customFormat="false" ht="12.75" hidden="false" customHeight="false" outlineLevel="0" collapsed="false">
      <c r="A337" s="367"/>
      <c r="B337" s="370" t="n">
        <v>0.0609816769921348</v>
      </c>
      <c r="C337" s="370"/>
      <c r="D337" s="370" t="n">
        <v>0.98</v>
      </c>
      <c r="E337" s="370" t="n">
        <v>-0.13</v>
      </c>
      <c r="F337" s="370"/>
      <c r="G337" s="370"/>
      <c r="H337" s="370" t="n">
        <v>0.98</v>
      </c>
      <c r="I337" s="370" t="n">
        <v>0.25</v>
      </c>
      <c r="J337" s="370" t="n">
        <v>0.235</v>
      </c>
      <c r="K337" s="370" t="n">
        <v>0</v>
      </c>
      <c r="L337" s="370" t="n">
        <v>0.91</v>
      </c>
      <c r="M337" s="370" t="n">
        <v>0.29</v>
      </c>
      <c r="N337" s="370"/>
      <c r="O337" s="370"/>
      <c r="P337" s="370"/>
      <c r="Q337" s="370"/>
      <c r="R337" s="370"/>
      <c r="S337" s="370"/>
      <c r="T337" s="370"/>
      <c r="U337" s="370"/>
      <c r="V337" s="370"/>
      <c r="W337" s="370"/>
      <c r="X337" s="370"/>
      <c r="Y337" s="370"/>
      <c r="Z337" s="370"/>
      <c r="AA337" s="370"/>
      <c r="AB337" s="370"/>
      <c r="AC337" s="370"/>
      <c r="AD337" s="370"/>
      <c r="AE337" s="370"/>
      <c r="AF337" s="370"/>
      <c r="AG337" s="370"/>
      <c r="AH337" s="370"/>
      <c r="AI337" s="370"/>
      <c r="AJ337" s="370"/>
      <c r="AK337" s="370"/>
      <c r="AL337" s="370"/>
      <c r="AM337" s="370"/>
      <c r="AN337" s="370"/>
      <c r="AO337" s="370"/>
      <c r="AP337" s="370"/>
      <c r="AQ337" s="370"/>
      <c r="AR337" s="370"/>
      <c r="AS337" s="370"/>
      <c r="AT337" s="370"/>
      <c r="AU337" s="370"/>
      <c r="AV337" s="370"/>
      <c r="AW337" s="370"/>
      <c r="AX337" s="370"/>
      <c r="AY337" s="370"/>
      <c r="AZ337" s="370"/>
      <c r="BA337" s="370"/>
      <c r="BB337" s="370"/>
    </row>
    <row r="338" customFormat="false" ht="12.75" hidden="false" customHeight="false" outlineLevel="0" collapsed="false">
      <c r="A338" s="367"/>
      <c r="B338" s="370" t="n">
        <v>0.0609874630340381</v>
      </c>
      <c r="C338" s="370"/>
      <c r="D338" s="370" t="n">
        <v>1.6</v>
      </c>
      <c r="E338" s="370" t="n">
        <v>-0.25</v>
      </c>
      <c r="F338" s="370"/>
      <c r="G338" s="370"/>
      <c r="H338" s="370" t="n">
        <v>1.6</v>
      </c>
      <c r="I338" s="370" t="n">
        <v>0.45</v>
      </c>
      <c r="J338" s="370" t="n">
        <v>0.255</v>
      </c>
      <c r="K338" s="370" t="n">
        <v>0</v>
      </c>
      <c r="L338" s="370" t="n">
        <v>1.215</v>
      </c>
      <c r="M338" s="370" t="n">
        <v>0.32</v>
      </c>
      <c r="N338" s="370"/>
      <c r="O338" s="370"/>
      <c r="P338" s="370"/>
      <c r="Q338" s="370"/>
      <c r="R338" s="370"/>
      <c r="S338" s="370"/>
      <c r="T338" s="370"/>
      <c r="U338" s="370"/>
      <c r="V338" s="370"/>
      <c r="W338" s="370"/>
      <c r="X338" s="370"/>
      <c r="Y338" s="370"/>
      <c r="Z338" s="370"/>
      <c r="AA338" s="370"/>
      <c r="AB338" s="370"/>
      <c r="AC338" s="370"/>
      <c r="AD338" s="370"/>
      <c r="AE338" s="370"/>
      <c r="AF338" s="370"/>
      <c r="AG338" s="370"/>
      <c r="AH338" s="370"/>
      <c r="AI338" s="370"/>
      <c r="AJ338" s="370"/>
      <c r="AK338" s="370"/>
      <c r="AL338" s="370"/>
      <c r="AM338" s="370"/>
      <c r="AN338" s="370"/>
      <c r="AO338" s="370"/>
      <c r="AP338" s="370"/>
      <c r="AQ338" s="370"/>
      <c r="AR338" s="370"/>
      <c r="AS338" s="370"/>
      <c r="AT338" s="370"/>
      <c r="AU338" s="370"/>
      <c r="AV338" s="370"/>
      <c r="AW338" s="370"/>
      <c r="AX338" s="370"/>
      <c r="AY338" s="370"/>
      <c r="AZ338" s="370"/>
      <c r="BA338" s="370"/>
      <c r="BB338" s="370"/>
    </row>
    <row r="339" customFormat="false" ht="12.75" hidden="false" customHeight="false" outlineLevel="0" collapsed="false">
      <c r="A339" s="367"/>
      <c r="B339" s="370" t="n">
        <v>0.060993249075953</v>
      </c>
      <c r="C339" s="370"/>
      <c r="D339" s="370" t="n">
        <v>1.6</v>
      </c>
      <c r="E339" s="370" t="n">
        <v>-0.28</v>
      </c>
      <c r="F339" s="370"/>
      <c r="G339" s="370"/>
      <c r="H339" s="370" t="n">
        <v>1.6</v>
      </c>
      <c r="I339" s="370" t="n">
        <v>0.45</v>
      </c>
      <c r="J339" s="370" t="n">
        <v>0.255</v>
      </c>
      <c r="K339" s="370" t="n">
        <v>0</v>
      </c>
      <c r="L339" s="370" t="n">
        <v>1.215</v>
      </c>
      <c r="M339" s="370" t="n">
        <v>0.32</v>
      </c>
      <c r="N339" s="370"/>
      <c r="O339" s="370"/>
      <c r="P339" s="370"/>
      <c r="Q339" s="370"/>
      <c r="R339" s="370"/>
      <c r="S339" s="370"/>
      <c r="T339" s="370"/>
      <c r="U339" s="370"/>
      <c r="V339" s="370"/>
      <c r="W339" s="370"/>
      <c r="X339" s="370"/>
      <c r="Y339" s="370"/>
      <c r="Z339" s="370"/>
      <c r="AA339" s="370"/>
      <c r="AB339" s="370"/>
      <c r="AC339" s="370"/>
      <c r="AD339" s="370"/>
      <c r="AE339" s="370"/>
      <c r="AF339" s="370"/>
      <c r="AG339" s="370"/>
      <c r="AH339" s="370"/>
      <c r="AI339" s="370"/>
      <c r="AJ339" s="370"/>
      <c r="AK339" s="370"/>
      <c r="AL339" s="370"/>
      <c r="AM339" s="370"/>
      <c r="AN339" s="370"/>
      <c r="AO339" s="370"/>
      <c r="AP339" s="370"/>
      <c r="AQ339" s="370"/>
      <c r="AR339" s="370"/>
      <c r="AS339" s="370"/>
      <c r="AT339" s="370"/>
      <c r="AU339" s="370"/>
      <c r="AV339" s="370"/>
      <c r="AW339" s="370"/>
      <c r="AX339" s="370"/>
      <c r="AY339" s="370"/>
      <c r="AZ339" s="370"/>
      <c r="BA339" s="370"/>
      <c r="BB339" s="370"/>
    </row>
    <row r="340" customFormat="false" ht="12.75" hidden="false" customHeight="false" outlineLevel="0" collapsed="false">
      <c r="A340" s="367"/>
      <c r="B340" s="370" t="n">
        <v>0.0609984751783372</v>
      </c>
      <c r="C340" s="370"/>
      <c r="D340" s="370" t="n">
        <v>0.72</v>
      </c>
      <c r="E340" s="370" t="n">
        <v>-0.17</v>
      </c>
      <c r="F340" s="370"/>
      <c r="G340" s="370"/>
      <c r="H340" s="370" t="n">
        <v>0.72</v>
      </c>
      <c r="I340" s="370" t="n">
        <v>0.1</v>
      </c>
      <c r="J340" s="370" t="n">
        <v>0.215</v>
      </c>
      <c r="K340" s="370" t="n">
        <v>0</v>
      </c>
      <c r="L340" s="370" t="n">
        <v>0.655</v>
      </c>
      <c r="M340" s="370" t="n">
        <v>0.15</v>
      </c>
      <c r="N340" s="370"/>
      <c r="O340" s="370"/>
      <c r="P340" s="370"/>
      <c r="Q340" s="370"/>
      <c r="R340" s="370"/>
      <c r="S340" s="370"/>
      <c r="T340" s="370"/>
      <c r="U340" s="370"/>
      <c r="V340" s="370"/>
      <c r="W340" s="370"/>
      <c r="X340" s="370"/>
      <c r="Y340" s="370"/>
      <c r="Z340" s="370"/>
      <c r="AA340" s="370"/>
      <c r="AB340" s="370"/>
      <c r="AC340" s="370"/>
      <c r="AD340" s="370"/>
      <c r="AE340" s="370"/>
      <c r="AF340" s="370"/>
      <c r="AG340" s="370"/>
      <c r="AH340" s="370"/>
      <c r="AI340" s="370"/>
      <c r="AJ340" s="370"/>
      <c r="AK340" s="370"/>
      <c r="AL340" s="370"/>
      <c r="AM340" s="370"/>
      <c r="AN340" s="370"/>
      <c r="AO340" s="370"/>
      <c r="AP340" s="370"/>
      <c r="AQ340" s="370"/>
      <c r="AR340" s="370"/>
      <c r="AS340" s="370"/>
      <c r="AT340" s="370"/>
      <c r="AU340" s="370"/>
      <c r="AV340" s="370"/>
      <c r="AW340" s="370"/>
      <c r="AX340" s="370"/>
      <c r="AY340" s="370"/>
      <c r="AZ340" s="370"/>
      <c r="BA340" s="370"/>
      <c r="BB340" s="370"/>
    </row>
    <row r="341" customFormat="false" ht="12.75" hidden="false" customHeight="false" outlineLevel="0" collapsed="false">
      <c r="A341" s="367"/>
      <c r="B341" s="370" t="n">
        <v>0.0610042612202735</v>
      </c>
      <c r="C341" s="370"/>
      <c r="D341" s="370" t="n">
        <v>0.38</v>
      </c>
      <c r="E341" s="370" t="n">
        <v>-0.085</v>
      </c>
      <c r="F341" s="370"/>
      <c r="G341" s="370"/>
      <c r="H341" s="370" t="n">
        <v>0.38</v>
      </c>
      <c r="I341" s="370" t="n">
        <v>0.02</v>
      </c>
      <c r="J341" s="370" t="n">
        <v>0.17</v>
      </c>
      <c r="K341" s="370" t="n">
        <v>0</v>
      </c>
      <c r="L341" s="370" t="n">
        <v>0.435</v>
      </c>
      <c r="M341" s="370" t="n">
        <v>0.05</v>
      </c>
      <c r="N341" s="370"/>
      <c r="O341" s="370"/>
      <c r="P341" s="370"/>
      <c r="Q341" s="370"/>
      <c r="R341" s="370"/>
      <c r="S341" s="370"/>
      <c r="T341" s="370"/>
      <c r="U341" s="370"/>
      <c r="V341" s="370"/>
      <c r="W341" s="370"/>
      <c r="X341" s="370"/>
      <c r="Y341" s="370"/>
      <c r="Z341" s="370"/>
      <c r="AA341" s="370"/>
      <c r="AB341" s="370"/>
      <c r="AC341" s="370"/>
      <c r="AD341" s="370"/>
      <c r="AE341" s="370"/>
      <c r="AF341" s="370"/>
      <c r="AG341" s="370"/>
      <c r="AH341" s="370"/>
      <c r="AI341" s="370"/>
      <c r="AJ341" s="370"/>
      <c r="AK341" s="370"/>
      <c r="AL341" s="370"/>
      <c r="AM341" s="370"/>
      <c r="AN341" s="370"/>
      <c r="AO341" s="370"/>
      <c r="AP341" s="370"/>
      <c r="AQ341" s="370"/>
      <c r="AR341" s="370"/>
      <c r="AS341" s="370"/>
      <c r="AT341" s="370"/>
      <c r="AU341" s="370"/>
      <c r="AV341" s="370"/>
      <c r="AW341" s="370"/>
      <c r="AX341" s="370"/>
      <c r="AY341" s="370"/>
      <c r="AZ341" s="370"/>
      <c r="BA341" s="370"/>
      <c r="BB341" s="370"/>
    </row>
    <row r="342" customFormat="false" ht="12.75" hidden="false" customHeight="false" outlineLevel="0" collapsed="false">
      <c r="A342" s="367"/>
      <c r="B342" s="370" t="n">
        <v>0.0610098606157057</v>
      </c>
      <c r="C342" s="370"/>
      <c r="D342" s="370" t="n">
        <v>0.33</v>
      </c>
      <c r="E342" s="370" t="n">
        <v>-0.065</v>
      </c>
      <c r="F342" s="370"/>
      <c r="G342" s="370"/>
      <c r="H342" s="370" t="n">
        <v>0.33</v>
      </c>
      <c r="I342" s="370" t="n">
        <v>0.02</v>
      </c>
      <c r="J342" s="370" t="n">
        <v>0.165</v>
      </c>
      <c r="K342" s="370" t="n">
        <v>0</v>
      </c>
      <c r="L342" s="370" t="n">
        <v>0.385</v>
      </c>
      <c r="M342" s="370" t="n">
        <v>0.05</v>
      </c>
      <c r="N342" s="370"/>
      <c r="O342" s="370"/>
      <c r="P342" s="370"/>
      <c r="Q342" s="370"/>
      <c r="R342" s="370"/>
      <c r="S342" s="370"/>
      <c r="T342" s="370"/>
      <c r="U342" s="370"/>
      <c r="V342" s="370"/>
      <c r="W342" s="370"/>
      <c r="X342" s="370"/>
      <c r="Y342" s="370"/>
      <c r="Z342" s="370"/>
      <c r="AA342" s="370"/>
      <c r="AB342" s="370"/>
      <c r="AC342" s="370"/>
      <c r="AD342" s="370"/>
      <c r="AE342" s="370"/>
      <c r="AF342" s="370"/>
      <c r="AG342" s="370"/>
      <c r="AH342" s="370"/>
      <c r="AI342" s="370"/>
      <c r="AJ342" s="370"/>
      <c r="AK342" s="370"/>
      <c r="AL342" s="370"/>
      <c r="AM342" s="370"/>
      <c r="AN342" s="370"/>
      <c r="AO342" s="370"/>
      <c r="AP342" s="370"/>
      <c r="AQ342" s="370"/>
      <c r="AR342" s="370"/>
      <c r="AS342" s="370"/>
      <c r="AT342" s="370"/>
      <c r="AU342" s="370"/>
      <c r="AV342" s="370"/>
      <c r="AW342" s="370"/>
      <c r="AX342" s="370"/>
      <c r="AY342" s="370"/>
      <c r="AZ342" s="370"/>
      <c r="BA342" s="370"/>
      <c r="BB342" s="370"/>
    </row>
    <row r="343" customFormat="false" ht="12.75" hidden="false" customHeight="false" outlineLevel="0" collapsed="false">
      <c r="A343" s="367"/>
      <c r="B343" s="370" t="n">
        <v>0.0610156466576637</v>
      </c>
      <c r="C343" s="370"/>
      <c r="D343" s="370" t="n">
        <v>0.37</v>
      </c>
      <c r="E343" s="370" t="n">
        <v>-0.055</v>
      </c>
      <c r="F343" s="370"/>
      <c r="G343" s="370"/>
      <c r="H343" s="370" t="n">
        <v>0.37</v>
      </c>
      <c r="I343" s="370" t="n">
        <v>0.035</v>
      </c>
      <c r="J343" s="370" t="n">
        <v>0.17</v>
      </c>
      <c r="K343" s="370" t="n">
        <v>0</v>
      </c>
      <c r="L343" s="370" t="n">
        <v>0.385</v>
      </c>
      <c r="M343" s="370" t="n">
        <v>0.06</v>
      </c>
      <c r="N343" s="370"/>
      <c r="O343" s="370"/>
      <c r="P343" s="370"/>
      <c r="Q343" s="370"/>
      <c r="R343" s="370"/>
      <c r="S343" s="370"/>
      <c r="T343" s="370"/>
      <c r="U343" s="370"/>
      <c r="V343" s="370"/>
      <c r="W343" s="370"/>
      <c r="X343" s="370"/>
      <c r="Y343" s="370"/>
      <c r="Z343" s="370"/>
      <c r="AA343" s="370"/>
      <c r="AB343" s="370"/>
      <c r="AC343" s="370"/>
      <c r="AD343" s="370"/>
      <c r="AE343" s="370"/>
      <c r="AF343" s="370"/>
      <c r="AG343" s="370"/>
      <c r="AH343" s="370"/>
      <c r="AI343" s="370"/>
      <c r="AJ343" s="370"/>
      <c r="AK343" s="370"/>
      <c r="AL343" s="370"/>
      <c r="AM343" s="370"/>
      <c r="AN343" s="370"/>
      <c r="AO343" s="370"/>
      <c r="AP343" s="370"/>
      <c r="AQ343" s="370"/>
      <c r="AR343" s="370"/>
      <c r="AS343" s="370"/>
      <c r="AT343" s="370"/>
      <c r="AU343" s="370"/>
      <c r="AV343" s="370"/>
      <c r="AW343" s="370"/>
      <c r="AX343" s="370"/>
      <c r="AY343" s="370"/>
      <c r="AZ343" s="370"/>
      <c r="BA343" s="370"/>
      <c r="BB343" s="370"/>
    </row>
    <row r="344" customFormat="false" ht="12.75" hidden="false" customHeight="false" outlineLevel="0" collapsed="false">
      <c r="A344" s="367"/>
      <c r="B344" s="370" t="n">
        <v>0.0610212460531172</v>
      </c>
      <c r="C344" s="370"/>
      <c r="D344" s="370" t="n">
        <v>0.41</v>
      </c>
      <c r="E344" s="370" t="n">
        <v>-0.02</v>
      </c>
      <c r="F344" s="370"/>
      <c r="G344" s="370"/>
      <c r="H344" s="370" t="n">
        <v>0.41</v>
      </c>
      <c r="I344" s="370" t="n">
        <v>0.035</v>
      </c>
      <c r="J344" s="370" t="n">
        <v>0.175</v>
      </c>
      <c r="K344" s="370" t="n">
        <v>0</v>
      </c>
      <c r="L344" s="370" t="n">
        <v>0.3975</v>
      </c>
      <c r="M344" s="370" t="n">
        <v>0.07</v>
      </c>
      <c r="N344" s="370"/>
      <c r="O344" s="370"/>
      <c r="P344" s="370"/>
      <c r="Q344" s="370"/>
      <c r="R344" s="370"/>
      <c r="S344" s="370"/>
      <c r="T344" s="370"/>
      <c r="U344" s="370"/>
      <c r="V344" s="370"/>
      <c r="W344" s="370"/>
      <c r="X344" s="370"/>
      <c r="Y344" s="370"/>
      <c r="Z344" s="370"/>
      <c r="AA344" s="370"/>
      <c r="AB344" s="370"/>
      <c r="AC344" s="370"/>
      <c r="AD344" s="370"/>
      <c r="AE344" s="370"/>
      <c r="AF344" s="370"/>
      <c r="AG344" s="370"/>
      <c r="AH344" s="370"/>
      <c r="AI344" s="370"/>
      <c r="AJ344" s="370"/>
      <c r="AK344" s="370"/>
      <c r="AL344" s="370"/>
      <c r="AM344" s="370"/>
      <c r="AN344" s="370"/>
      <c r="AO344" s="370"/>
      <c r="AP344" s="370"/>
      <c r="AQ344" s="370"/>
      <c r="AR344" s="370"/>
      <c r="AS344" s="370"/>
      <c r="AT344" s="370"/>
      <c r="AU344" s="370"/>
      <c r="AV344" s="370"/>
      <c r="AW344" s="370"/>
      <c r="AX344" s="370"/>
      <c r="AY344" s="370"/>
      <c r="AZ344" s="370"/>
      <c r="BA344" s="370"/>
      <c r="BB344" s="370"/>
    </row>
    <row r="345" customFormat="false" ht="12.75" hidden="false" customHeight="false" outlineLevel="0" collapsed="false">
      <c r="A345" s="367"/>
      <c r="B345" s="370" t="n">
        <v>0.061027032095097</v>
      </c>
      <c r="C345" s="370"/>
      <c r="D345" s="370" t="n">
        <v>0.41</v>
      </c>
      <c r="E345" s="370" t="n">
        <v>-0.02</v>
      </c>
      <c r="F345" s="370"/>
      <c r="G345" s="370"/>
      <c r="H345" s="370" t="n">
        <v>0.41</v>
      </c>
      <c r="I345" s="370" t="n">
        <v>0.01</v>
      </c>
      <c r="J345" s="370" t="n">
        <v>0.175</v>
      </c>
      <c r="K345" s="370" t="n">
        <v>0</v>
      </c>
      <c r="L345" s="370" t="n">
        <v>0.4</v>
      </c>
      <c r="M345" s="370" t="n">
        <v>0.07</v>
      </c>
      <c r="N345" s="370"/>
      <c r="O345" s="370"/>
      <c r="P345" s="370"/>
      <c r="Q345" s="370"/>
      <c r="R345" s="370"/>
      <c r="S345" s="370"/>
      <c r="T345" s="370"/>
      <c r="U345" s="370"/>
      <c r="V345" s="370"/>
      <c r="W345" s="370"/>
      <c r="X345" s="370"/>
      <c r="Y345" s="370"/>
      <c r="Z345" s="370"/>
      <c r="AA345" s="370"/>
      <c r="AB345" s="370"/>
      <c r="AC345" s="370"/>
      <c r="AD345" s="370"/>
      <c r="AE345" s="370"/>
      <c r="AF345" s="370"/>
      <c r="AG345" s="370"/>
      <c r="AH345" s="370"/>
      <c r="AI345" s="370"/>
      <c r="AJ345" s="370"/>
      <c r="AK345" s="370"/>
      <c r="AL345" s="370"/>
      <c r="AM345" s="370"/>
      <c r="AN345" s="370"/>
      <c r="AO345" s="370"/>
      <c r="AP345" s="370"/>
      <c r="AQ345" s="370"/>
      <c r="AR345" s="370"/>
      <c r="AS345" s="370"/>
      <c r="AT345" s="370"/>
      <c r="AU345" s="370"/>
      <c r="AV345" s="370"/>
      <c r="AW345" s="370"/>
      <c r="AX345" s="370"/>
      <c r="AY345" s="370"/>
      <c r="AZ345" s="370"/>
      <c r="BA345" s="370"/>
      <c r="BB345" s="370"/>
    </row>
    <row r="346" customFormat="false" ht="12.75" hidden="false" customHeight="false" outlineLevel="0" collapsed="false">
      <c r="A346" s="367"/>
      <c r="B346" s="370" t="n">
        <v>0.0610328181370878</v>
      </c>
      <c r="C346" s="370"/>
      <c r="D346" s="370" t="n">
        <v>0.36</v>
      </c>
      <c r="E346" s="370" t="n">
        <v>-0.04</v>
      </c>
      <c r="F346" s="370"/>
      <c r="G346" s="370"/>
      <c r="H346" s="370" t="n">
        <v>0.36</v>
      </c>
      <c r="I346" s="370" t="n">
        <v>0.01</v>
      </c>
      <c r="J346" s="370" t="n">
        <v>0.165</v>
      </c>
      <c r="K346" s="370" t="n">
        <v>0</v>
      </c>
      <c r="L346" s="370" t="n">
        <v>0.3975</v>
      </c>
      <c r="M346" s="370" t="n">
        <v>0.05</v>
      </c>
      <c r="N346" s="370"/>
      <c r="O346" s="370"/>
      <c r="P346" s="370"/>
      <c r="Q346" s="370"/>
      <c r="R346" s="370"/>
      <c r="S346" s="370"/>
      <c r="T346" s="370"/>
      <c r="U346" s="370"/>
      <c r="V346" s="370"/>
      <c r="W346" s="370"/>
      <c r="X346" s="370"/>
      <c r="Y346" s="370"/>
      <c r="Z346" s="370"/>
      <c r="AA346" s="370"/>
      <c r="AB346" s="370"/>
      <c r="AC346" s="370"/>
      <c r="AD346" s="370"/>
      <c r="AE346" s="370"/>
      <c r="AF346" s="370"/>
      <c r="AG346" s="370"/>
      <c r="AH346" s="370"/>
      <c r="AI346" s="370"/>
      <c r="AJ346" s="370"/>
      <c r="AK346" s="370"/>
      <c r="AL346" s="370"/>
      <c r="AM346" s="370"/>
      <c r="AN346" s="370"/>
      <c r="AO346" s="370"/>
      <c r="AP346" s="370"/>
      <c r="AQ346" s="370"/>
      <c r="AR346" s="370"/>
      <c r="AS346" s="370"/>
      <c r="AT346" s="370"/>
      <c r="AU346" s="370"/>
      <c r="AV346" s="370"/>
      <c r="AW346" s="370"/>
      <c r="AX346" s="370"/>
      <c r="AY346" s="370"/>
      <c r="AZ346" s="370"/>
      <c r="BA346" s="370"/>
      <c r="BB346" s="370"/>
    </row>
    <row r="347" customFormat="false" ht="12.75" hidden="false" customHeight="false" outlineLevel="0" collapsed="false">
      <c r="A347" s="367"/>
      <c r="B347" s="370" t="n">
        <v>0.0610384175325733</v>
      </c>
      <c r="C347" s="370"/>
      <c r="D347" s="370" t="n">
        <v>0.4</v>
      </c>
      <c r="E347" s="370" t="n">
        <v>-0.085</v>
      </c>
      <c r="F347" s="370"/>
      <c r="G347" s="370"/>
      <c r="H347" s="370" t="n">
        <v>0.4</v>
      </c>
      <c r="I347" s="370" t="n">
        <v>0.01</v>
      </c>
      <c r="J347" s="370" t="n">
        <v>0.1725</v>
      </c>
      <c r="K347" s="370" t="n">
        <v>0</v>
      </c>
      <c r="L347" s="370" t="n">
        <v>0.4</v>
      </c>
      <c r="M347" s="370" t="n">
        <v>0.05</v>
      </c>
      <c r="N347" s="370"/>
      <c r="O347" s="370"/>
      <c r="P347" s="370"/>
      <c r="Q347" s="370"/>
      <c r="R347" s="370"/>
      <c r="S347" s="370"/>
      <c r="T347" s="370"/>
      <c r="U347" s="370"/>
      <c r="V347" s="370"/>
      <c r="W347" s="370"/>
      <c r="X347" s="370"/>
      <c r="Y347" s="370"/>
      <c r="Z347" s="370"/>
      <c r="AA347" s="370"/>
      <c r="AB347" s="370"/>
      <c r="AC347" s="370"/>
      <c r="AD347" s="370"/>
      <c r="AE347" s="370"/>
      <c r="AF347" s="370"/>
      <c r="AG347" s="370"/>
      <c r="AH347" s="370"/>
      <c r="AI347" s="370"/>
      <c r="AJ347" s="370"/>
      <c r="AK347" s="370"/>
      <c r="AL347" s="370"/>
      <c r="AM347" s="370"/>
      <c r="AN347" s="370"/>
      <c r="AO347" s="370"/>
      <c r="AP347" s="370"/>
      <c r="AQ347" s="370"/>
      <c r="AR347" s="370"/>
      <c r="AS347" s="370"/>
      <c r="AT347" s="370"/>
      <c r="AU347" s="370"/>
      <c r="AV347" s="370"/>
      <c r="AW347" s="370"/>
      <c r="AX347" s="370"/>
      <c r="AY347" s="370"/>
      <c r="AZ347" s="370"/>
      <c r="BA347" s="370"/>
      <c r="BB347" s="370"/>
    </row>
    <row r="348" customFormat="false" ht="12.75" hidden="false" customHeight="false" outlineLevel="0" collapsed="false">
      <c r="A348" s="367"/>
      <c r="B348" s="370" t="n">
        <v>0.061044203574586</v>
      </c>
      <c r="C348" s="370"/>
      <c r="D348" s="370" t="n">
        <v>0.73</v>
      </c>
      <c r="E348" s="370" t="n">
        <v>-0.62</v>
      </c>
      <c r="F348" s="370"/>
      <c r="G348" s="370"/>
      <c r="H348" s="370" t="n">
        <v>0.73</v>
      </c>
      <c r="I348" s="370" t="n">
        <v>0.055</v>
      </c>
      <c r="J348" s="370" t="n">
        <v>0.215</v>
      </c>
      <c r="K348" s="370" t="n">
        <v>0</v>
      </c>
      <c r="L348" s="370" t="n">
        <v>0.555</v>
      </c>
      <c r="M348" s="370" t="n">
        <v>0.14</v>
      </c>
      <c r="N348" s="370"/>
      <c r="O348" s="370"/>
      <c r="P348" s="370"/>
      <c r="Q348" s="370"/>
      <c r="R348" s="370"/>
      <c r="S348" s="370"/>
      <c r="T348" s="370"/>
      <c r="U348" s="370"/>
      <c r="V348" s="370"/>
      <c r="W348" s="370"/>
      <c r="X348" s="370"/>
      <c r="Y348" s="370"/>
      <c r="Z348" s="370"/>
      <c r="AA348" s="370"/>
      <c r="AB348" s="370"/>
      <c r="AC348" s="370"/>
      <c r="AD348" s="370"/>
      <c r="AE348" s="370"/>
      <c r="AF348" s="370"/>
      <c r="AG348" s="370"/>
      <c r="AH348" s="370"/>
      <c r="AI348" s="370"/>
      <c r="AJ348" s="370"/>
      <c r="AK348" s="370"/>
      <c r="AL348" s="370"/>
      <c r="AM348" s="370"/>
      <c r="AN348" s="370"/>
      <c r="AO348" s="370"/>
      <c r="AP348" s="370"/>
      <c r="AQ348" s="370"/>
      <c r="AR348" s="370"/>
      <c r="AS348" s="370"/>
      <c r="AT348" s="370"/>
      <c r="AU348" s="370"/>
      <c r="AV348" s="370"/>
      <c r="AW348" s="370"/>
      <c r="AX348" s="370"/>
      <c r="AY348" s="370"/>
      <c r="AZ348" s="370"/>
      <c r="BA348" s="370"/>
      <c r="BB348" s="370"/>
    </row>
    <row r="349" customFormat="false" ht="12.75" hidden="false" customHeight="false" outlineLevel="0" collapsed="false">
      <c r="A349" s="367"/>
      <c r="B349" s="370" t="n">
        <v>0.0610498029700932</v>
      </c>
      <c r="C349" s="370"/>
      <c r="D349" s="370" t="n">
        <v>0.98</v>
      </c>
      <c r="E349" s="370" t="n">
        <v>-0.78</v>
      </c>
      <c r="F349" s="370"/>
      <c r="G349" s="370"/>
      <c r="H349" s="370" t="n">
        <v>0.98</v>
      </c>
      <c r="I349" s="370" t="n">
        <v>0.25</v>
      </c>
      <c r="J349" s="370" t="n">
        <v>0.235</v>
      </c>
      <c r="K349" s="370" t="n">
        <v>0</v>
      </c>
      <c r="L349" s="370" t="n">
        <v>0.91</v>
      </c>
      <c r="M349" s="370" t="n">
        <v>0.29</v>
      </c>
      <c r="N349" s="370"/>
      <c r="O349" s="370"/>
      <c r="P349" s="370"/>
      <c r="Q349" s="370"/>
      <c r="R349" s="370"/>
      <c r="S349" s="370"/>
      <c r="T349" s="370"/>
      <c r="U349" s="370"/>
      <c r="V349" s="370"/>
      <c r="W349" s="370"/>
      <c r="X349" s="370"/>
      <c r="Y349" s="370"/>
      <c r="Z349" s="370"/>
      <c r="AA349" s="370"/>
      <c r="AB349" s="370"/>
      <c r="AC349" s="370"/>
      <c r="AD349" s="370"/>
      <c r="AE349" s="370"/>
      <c r="AF349" s="370"/>
      <c r="AG349" s="370"/>
      <c r="AH349" s="370"/>
      <c r="AI349" s="370"/>
      <c r="AJ349" s="370"/>
      <c r="AK349" s="370"/>
      <c r="AL349" s="370"/>
      <c r="AM349" s="370"/>
      <c r="AN349" s="370"/>
      <c r="AO349" s="370"/>
      <c r="AP349" s="370"/>
      <c r="AQ349" s="370"/>
      <c r="AR349" s="370"/>
      <c r="AS349" s="370"/>
      <c r="AT349" s="370"/>
      <c r="AU349" s="370"/>
      <c r="AV349" s="370"/>
      <c r="AW349" s="370"/>
      <c r="AX349" s="370"/>
      <c r="AY349" s="370"/>
      <c r="AZ349" s="370"/>
      <c r="BA349" s="370"/>
      <c r="BB349" s="370"/>
    </row>
    <row r="350" customFormat="false" ht="12.75" hidden="false" customHeight="false" outlineLevel="0" collapsed="false">
      <c r="A350" s="367"/>
      <c r="B350" s="370" t="n">
        <v>0.0610555890121276</v>
      </c>
      <c r="C350" s="370"/>
      <c r="D350" s="370"/>
      <c r="E350" s="370"/>
      <c r="F350" s="370"/>
      <c r="G350" s="370"/>
      <c r="H350" s="370"/>
      <c r="I350" s="370"/>
      <c r="J350" s="370"/>
      <c r="K350" s="370"/>
      <c r="L350" s="370"/>
      <c r="M350" s="370"/>
      <c r="N350" s="370"/>
      <c r="O350" s="370"/>
      <c r="P350" s="370"/>
      <c r="Q350" s="370"/>
      <c r="R350" s="370"/>
      <c r="S350" s="370"/>
      <c r="T350" s="370"/>
      <c r="U350" s="370"/>
      <c r="V350" s="370"/>
      <c r="W350" s="370"/>
      <c r="X350" s="370"/>
      <c r="Y350" s="370"/>
      <c r="Z350" s="370"/>
      <c r="AA350" s="370"/>
      <c r="AB350" s="370"/>
      <c r="AC350" s="370"/>
      <c r="AD350" s="370"/>
      <c r="AE350" s="370"/>
      <c r="AF350" s="370"/>
      <c r="AG350" s="370"/>
      <c r="AH350" s="370"/>
      <c r="AI350" s="370"/>
      <c r="AJ350" s="370"/>
      <c r="AK350" s="370"/>
      <c r="AL350" s="370"/>
      <c r="AM350" s="370"/>
      <c r="AN350" s="370"/>
      <c r="AO350" s="370"/>
      <c r="AP350" s="370"/>
      <c r="AQ350" s="370"/>
      <c r="AR350" s="370"/>
      <c r="AS350" s="370"/>
      <c r="AT350" s="370"/>
      <c r="AU350" s="370"/>
      <c r="AV350" s="370"/>
      <c r="AW350" s="370"/>
      <c r="AX350" s="370"/>
      <c r="AY350" s="370"/>
      <c r="AZ350" s="370"/>
      <c r="BA350" s="370"/>
      <c r="BB350" s="370"/>
    </row>
    <row r="351" customFormat="false" ht="12.75" hidden="false" customHeight="false" outlineLevel="0" collapsed="false">
      <c r="A351" s="367"/>
      <c r="B351" s="370" t="n">
        <v>0.0610613750541735</v>
      </c>
      <c r="C351" s="370"/>
      <c r="D351" s="370"/>
      <c r="E351" s="370"/>
      <c r="F351" s="370"/>
      <c r="G351" s="370"/>
      <c r="H351" s="370"/>
      <c r="I351" s="370"/>
      <c r="J351" s="370"/>
      <c r="K351" s="370"/>
      <c r="L351" s="370"/>
      <c r="M351" s="370"/>
      <c r="N351" s="370"/>
      <c r="O351" s="370"/>
      <c r="P351" s="370"/>
      <c r="Q351" s="370"/>
      <c r="R351" s="370"/>
      <c r="S351" s="370"/>
      <c r="T351" s="370"/>
      <c r="U351" s="370"/>
      <c r="V351" s="370"/>
      <c r="W351" s="370"/>
      <c r="X351" s="370"/>
      <c r="Y351" s="370"/>
      <c r="Z351" s="370"/>
      <c r="AA351" s="370"/>
      <c r="AB351" s="370"/>
      <c r="AC351" s="370"/>
      <c r="AD351" s="370"/>
      <c r="AE351" s="370"/>
      <c r="AF351" s="370"/>
      <c r="AG351" s="370"/>
      <c r="AH351" s="370"/>
      <c r="AI351" s="370"/>
      <c r="AJ351" s="370"/>
      <c r="AK351" s="370"/>
      <c r="AL351" s="370"/>
      <c r="AM351" s="370"/>
      <c r="AN351" s="370"/>
      <c r="AO351" s="370"/>
      <c r="AP351" s="370"/>
      <c r="AQ351" s="370"/>
      <c r="AR351" s="370"/>
      <c r="AS351" s="370"/>
      <c r="AT351" s="370"/>
      <c r="AU351" s="370"/>
      <c r="AV351" s="370"/>
      <c r="AW351" s="370"/>
      <c r="AX351" s="370"/>
      <c r="AY351" s="370"/>
      <c r="AZ351" s="370"/>
      <c r="BA351" s="370"/>
      <c r="BB351" s="370"/>
    </row>
    <row r="352" customFormat="false" ht="12.75" hidden="false" customHeight="false" outlineLevel="0" collapsed="false">
      <c r="A352" s="367"/>
      <c r="B352" s="370" t="n">
        <v>0.0610666011566758</v>
      </c>
      <c r="C352" s="370"/>
      <c r="D352" s="370"/>
      <c r="E352" s="370"/>
      <c r="F352" s="370"/>
      <c r="G352" s="370"/>
      <c r="H352" s="370"/>
      <c r="I352" s="370"/>
      <c r="J352" s="370"/>
      <c r="K352" s="370"/>
      <c r="L352" s="370"/>
      <c r="M352" s="370"/>
      <c r="N352" s="370"/>
      <c r="O352" s="370"/>
      <c r="P352" s="370"/>
      <c r="Q352" s="370"/>
      <c r="R352" s="370"/>
      <c r="S352" s="370"/>
      <c r="T352" s="370"/>
      <c r="U352" s="370"/>
      <c r="V352" s="370"/>
      <c r="W352" s="370"/>
      <c r="X352" s="370"/>
      <c r="Y352" s="370"/>
      <c r="Z352" s="370"/>
      <c r="AA352" s="370"/>
      <c r="AB352" s="370"/>
      <c r="AC352" s="370"/>
      <c r="AD352" s="370"/>
      <c r="AE352" s="370"/>
      <c r="AF352" s="370"/>
      <c r="AG352" s="370"/>
      <c r="AH352" s="370"/>
      <c r="AI352" s="370"/>
      <c r="AJ352" s="370"/>
      <c r="AK352" s="370"/>
      <c r="AL352" s="370"/>
      <c r="AM352" s="370"/>
      <c r="AN352" s="370"/>
      <c r="AO352" s="370"/>
      <c r="AP352" s="370"/>
      <c r="AQ352" s="370"/>
      <c r="AR352" s="370"/>
      <c r="AS352" s="370"/>
      <c r="AT352" s="370"/>
      <c r="AU352" s="370"/>
      <c r="AV352" s="370"/>
      <c r="AW352" s="370"/>
      <c r="AX352" s="370"/>
      <c r="AY352" s="370"/>
      <c r="AZ352" s="370"/>
      <c r="BA352" s="370"/>
      <c r="BB352" s="370"/>
    </row>
    <row r="353" customFormat="false" ht="12.75" hidden="false" customHeight="false" outlineLevel="0" collapsed="false">
      <c r="A353" s="367"/>
      <c r="B353" s="370" t="n">
        <v>0.0610723871987426</v>
      </c>
      <c r="C353" s="370"/>
      <c r="D353" s="370"/>
      <c r="E353" s="370"/>
      <c r="F353" s="370"/>
      <c r="G353" s="370"/>
      <c r="H353" s="370"/>
      <c r="I353" s="370"/>
      <c r="J353" s="370"/>
      <c r="K353" s="370"/>
      <c r="L353" s="370"/>
      <c r="M353" s="370"/>
      <c r="N353" s="370"/>
      <c r="O353" s="370"/>
      <c r="P353" s="370"/>
      <c r="Q353" s="370"/>
      <c r="R353" s="370"/>
      <c r="S353" s="370"/>
      <c r="T353" s="370"/>
      <c r="U353" s="370"/>
      <c r="V353" s="370"/>
      <c r="W353" s="370"/>
      <c r="X353" s="370"/>
      <c r="Y353" s="370"/>
      <c r="Z353" s="370"/>
      <c r="AA353" s="370"/>
      <c r="AB353" s="370"/>
      <c r="AC353" s="370"/>
      <c r="AD353" s="370"/>
      <c r="AE353" s="370"/>
      <c r="AF353" s="370"/>
      <c r="AG353" s="370"/>
      <c r="AH353" s="370"/>
      <c r="AI353" s="370"/>
      <c r="AJ353" s="370"/>
      <c r="AK353" s="370"/>
      <c r="AL353" s="370"/>
      <c r="AM353" s="370"/>
      <c r="AN353" s="370"/>
      <c r="AO353" s="370"/>
      <c r="AP353" s="370"/>
      <c r="AQ353" s="370"/>
      <c r="AR353" s="370"/>
      <c r="AS353" s="370"/>
      <c r="AT353" s="370"/>
      <c r="AU353" s="370"/>
      <c r="AV353" s="370"/>
      <c r="AW353" s="370"/>
      <c r="AX353" s="370"/>
      <c r="AY353" s="370"/>
      <c r="AZ353" s="370"/>
      <c r="BA353" s="370"/>
      <c r="BB353" s="370"/>
    </row>
    <row r="354" customFormat="false" ht="12.75" hidden="false" customHeight="false" outlineLevel="0" collapsed="false">
      <c r="A354" s="367"/>
      <c r="B354" s="370" t="n">
        <v>0.0610779865943014</v>
      </c>
      <c r="C354" s="370"/>
      <c r="D354" s="370"/>
      <c r="E354" s="370"/>
      <c r="F354" s="370"/>
      <c r="G354" s="370"/>
      <c r="H354" s="370"/>
      <c r="I354" s="370"/>
      <c r="J354" s="370"/>
      <c r="K354" s="370"/>
      <c r="L354" s="370"/>
      <c r="M354" s="370"/>
      <c r="N354" s="370"/>
      <c r="O354" s="370"/>
      <c r="P354" s="370"/>
      <c r="Q354" s="370"/>
      <c r="R354" s="370"/>
      <c r="S354" s="370"/>
      <c r="T354" s="370"/>
      <c r="U354" s="370"/>
      <c r="V354" s="370"/>
      <c r="W354" s="370"/>
      <c r="X354" s="370"/>
      <c r="Y354" s="370"/>
      <c r="Z354" s="370"/>
      <c r="AA354" s="370"/>
      <c r="AB354" s="370"/>
      <c r="AC354" s="370"/>
      <c r="AD354" s="370"/>
      <c r="AE354" s="370"/>
      <c r="AF354" s="370"/>
      <c r="AG354" s="370"/>
      <c r="AH354" s="370"/>
      <c r="AI354" s="370"/>
      <c r="AJ354" s="370"/>
      <c r="AK354" s="370"/>
      <c r="AL354" s="370"/>
      <c r="AM354" s="370"/>
      <c r="AN354" s="370"/>
      <c r="AO354" s="370"/>
      <c r="AP354" s="370"/>
      <c r="AQ354" s="370"/>
      <c r="AR354" s="370"/>
      <c r="AS354" s="370"/>
      <c r="AT354" s="370"/>
      <c r="AU354" s="370"/>
      <c r="AV354" s="370"/>
      <c r="AW354" s="370"/>
      <c r="AX354" s="370"/>
      <c r="AY354" s="370"/>
      <c r="AZ354" s="370"/>
      <c r="BA354" s="370"/>
      <c r="BB354" s="370"/>
    </row>
    <row r="355" customFormat="false" ht="12.75" hidden="false" customHeight="false" outlineLevel="0" collapsed="false">
      <c r="A355" s="367"/>
      <c r="B355" s="370" t="n">
        <v>0.0610837726363904</v>
      </c>
      <c r="C355" s="370"/>
      <c r="D355" s="370"/>
      <c r="E355" s="370"/>
      <c r="F355" s="370"/>
      <c r="G355" s="370"/>
      <c r="H355" s="370"/>
      <c r="I355" s="370"/>
      <c r="J355" s="370"/>
      <c r="K355" s="370"/>
      <c r="L355" s="370"/>
      <c r="M355" s="370"/>
      <c r="N355" s="370"/>
      <c r="O355" s="370"/>
      <c r="P355" s="370"/>
      <c r="Q355" s="370"/>
      <c r="R355" s="370"/>
      <c r="S355" s="370"/>
      <c r="T355" s="370"/>
      <c r="U355" s="370"/>
      <c r="V355" s="370"/>
      <c r="W355" s="370"/>
      <c r="X355" s="370"/>
      <c r="Y355" s="370"/>
      <c r="Z355" s="370"/>
      <c r="AA355" s="370"/>
      <c r="AB355" s="370"/>
      <c r="AC355" s="370"/>
      <c r="AD355" s="370"/>
      <c r="AE355" s="370"/>
      <c r="AF355" s="370"/>
      <c r="AG355" s="370"/>
      <c r="AH355" s="370"/>
      <c r="AI355" s="370"/>
      <c r="AJ355" s="370"/>
      <c r="AK355" s="370"/>
      <c r="AL355" s="370"/>
      <c r="AM355" s="370"/>
      <c r="AN355" s="370"/>
      <c r="AO355" s="370"/>
      <c r="AP355" s="370"/>
      <c r="AQ355" s="370"/>
      <c r="AR355" s="370"/>
      <c r="AS355" s="370"/>
      <c r="AT355" s="370"/>
      <c r="AU355" s="370"/>
      <c r="AV355" s="370"/>
      <c r="AW355" s="370"/>
      <c r="AX355" s="370"/>
      <c r="AY355" s="370"/>
      <c r="AZ355" s="370"/>
      <c r="BA355" s="370"/>
      <c r="BB355" s="370"/>
    </row>
    <row r="356" customFormat="false" ht="12.75" hidden="false" customHeight="false" outlineLevel="0" collapsed="false">
      <c r="A356" s="367"/>
      <c r="B356" s="370" t="n">
        <v>0.061089372031971</v>
      </c>
      <c r="C356" s="370"/>
      <c r="D356" s="370"/>
      <c r="E356" s="370"/>
      <c r="F356" s="370"/>
      <c r="G356" s="370"/>
      <c r="H356" s="370"/>
      <c r="I356" s="370"/>
      <c r="J356" s="370"/>
      <c r="K356" s="370"/>
      <c r="L356" s="370"/>
      <c r="M356" s="370"/>
      <c r="N356" s="370"/>
      <c r="O356" s="370"/>
      <c r="P356" s="370"/>
      <c r="Q356" s="370"/>
      <c r="R356" s="370"/>
      <c r="S356" s="370"/>
      <c r="T356" s="370"/>
      <c r="U356" s="370"/>
      <c r="V356" s="370"/>
      <c r="W356" s="370"/>
      <c r="X356" s="370"/>
      <c r="Y356" s="370"/>
      <c r="Z356" s="370"/>
      <c r="AA356" s="370"/>
      <c r="AB356" s="370"/>
      <c r="AC356" s="370"/>
      <c r="AD356" s="370"/>
      <c r="AE356" s="370"/>
      <c r="AF356" s="370"/>
      <c r="AG356" s="370"/>
      <c r="AH356" s="370"/>
      <c r="AI356" s="370"/>
      <c r="AJ356" s="370"/>
      <c r="AK356" s="370"/>
      <c r="AL356" s="370"/>
      <c r="AM356" s="370"/>
      <c r="AN356" s="370"/>
      <c r="AO356" s="370"/>
      <c r="AP356" s="370"/>
      <c r="AQ356" s="370"/>
      <c r="AR356" s="370"/>
      <c r="AS356" s="370"/>
      <c r="AT356" s="370"/>
      <c r="AU356" s="370"/>
      <c r="AV356" s="370"/>
      <c r="AW356" s="370"/>
      <c r="AX356" s="370"/>
      <c r="AY356" s="370"/>
      <c r="AZ356" s="370"/>
      <c r="BA356" s="370"/>
      <c r="BB356" s="370"/>
    </row>
    <row r="357" customFormat="false" ht="12.75" hidden="false" customHeight="false" outlineLevel="0" collapsed="false">
      <c r="A357" s="367"/>
      <c r="B357" s="370" t="n">
        <v>0.0610951580740813</v>
      </c>
      <c r="C357" s="370"/>
      <c r="D357" s="370"/>
      <c r="E357" s="370"/>
      <c r="F357" s="370"/>
      <c r="G357" s="370"/>
      <c r="H357" s="370"/>
      <c r="I357" s="370"/>
      <c r="J357" s="370"/>
      <c r="K357" s="370"/>
      <c r="L357" s="370"/>
      <c r="M357" s="370"/>
      <c r="N357" s="370"/>
      <c r="O357" s="370"/>
      <c r="P357" s="370"/>
      <c r="Q357" s="370"/>
      <c r="R357" s="370"/>
      <c r="S357" s="370"/>
      <c r="T357" s="370"/>
      <c r="U357" s="370"/>
      <c r="V357" s="370"/>
      <c r="W357" s="370"/>
      <c r="X357" s="370"/>
      <c r="Y357" s="370"/>
      <c r="Z357" s="370"/>
      <c r="AA357" s="370"/>
      <c r="AB357" s="370"/>
      <c r="AC357" s="370"/>
      <c r="AD357" s="370"/>
      <c r="AE357" s="370"/>
      <c r="AF357" s="370"/>
      <c r="AG357" s="370"/>
      <c r="AH357" s="370"/>
      <c r="AI357" s="370"/>
      <c r="AJ357" s="370"/>
      <c r="AK357" s="370"/>
      <c r="AL357" s="370"/>
      <c r="AM357" s="370"/>
      <c r="AN357" s="370"/>
      <c r="AO357" s="370"/>
      <c r="AP357" s="370"/>
      <c r="AQ357" s="370"/>
      <c r="AR357" s="370"/>
      <c r="AS357" s="370"/>
      <c r="AT357" s="370"/>
      <c r="AU357" s="370"/>
      <c r="AV357" s="370"/>
      <c r="AW357" s="370"/>
      <c r="AX357" s="370"/>
      <c r="AY357" s="370"/>
      <c r="AZ357" s="370"/>
      <c r="BA357" s="370"/>
      <c r="BB357" s="370"/>
    </row>
    <row r="358" customFormat="false" ht="12.75" hidden="false" customHeight="false" outlineLevel="0" collapsed="false">
      <c r="A358" s="367"/>
      <c r="B358" s="370" t="n">
        <v>0.0611009441162032</v>
      </c>
      <c r="C358" s="370"/>
      <c r="D358" s="370"/>
      <c r="E358" s="370"/>
      <c r="F358" s="370"/>
      <c r="G358" s="370"/>
      <c r="H358" s="370"/>
      <c r="I358" s="370"/>
      <c r="J358" s="370"/>
      <c r="K358" s="370"/>
      <c r="L358" s="370"/>
      <c r="M358" s="370"/>
      <c r="N358" s="370"/>
      <c r="O358" s="370"/>
      <c r="P358" s="370"/>
      <c r="Q358" s="370"/>
      <c r="R358" s="370"/>
      <c r="S358" s="370"/>
      <c r="T358" s="370"/>
      <c r="U358" s="370"/>
      <c r="V358" s="370"/>
      <c r="W358" s="370"/>
      <c r="X358" s="370"/>
      <c r="Y358" s="370"/>
      <c r="Z358" s="370"/>
      <c r="AA358" s="370"/>
      <c r="AB358" s="370"/>
      <c r="AC358" s="370"/>
      <c r="AD358" s="370"/>
      <c r="AE358" s="370"/>
      <c r="AF358" s="370"/>
      <c r="AG358" s="370"/>
      <c r="AH358" s="370"/>
      <c r="AI358" s="370"/>
      <c r="AJ358" s="370"/>
      <c r="AK358" s="370"/>
      <c r="AL358" s="370"/>
      <c r="AM358" s="370"/>
      <c r="AN358" s="370"/>
      <c r="AO358" s="370"/>
      <c r="AP358" s="370"/>
      <c r="AQ358" s="370"/>
      <c r="AR358" s="370"/>
      <c r="AS358" s="370"/>
      <c r="AT358" s="370"/>
      <c r="AU358" s="370"/>
      <c r="AV358" s="370"/>
      <c r="AW358" s="370"/>
      <c r="AX358" s="370"/>
      <c r="AY358" s="370"/>
      <c r="AZ358" s="370"/>
      <c r="BA358" s="370"/>
      <c r="BB358" s="370"/>
    </row>
    <row r="359" customFormat="false" ht="12.75" hidden="false" customHeight="false" outlineLevel="0" collapsed="false">
      <c r="A359" s="367"/>
      <c r="B359" s="370" t="n">
        <v>0.0611065435118152</v>
      </c>
      <c r="C359" s="370"/>
      <c r="D359" s="370"/>
      <c r="E359" s="370"/>
      <c r="F359" s="370"/>
      <c r="G359" s="370"/>
      <c r="H359" s="370"/>
      <c r="I359" s="370"/>
      <c r="J359" s="370"/>
      <c r="K359" s="370"/>
      <c r="L359" s="370"/>
      <c r="M359" s="370"/>
      <c r="N359" s="370"/>
      <c r="O359" s="370"/>
      <c r="P359" s="370"/>
      <c r="Q359" s="370"/>
      <c r="R359" s="370"/>
      <c r="S359" s="370"/>
      <c r="T359" s="370"/>
      <c r="U359" s="370"/>
      <c r="V359" s="370"/>
      <c r="W359" s="370"/>
      <c r="X359" s="370"/>
      <c r="Y359" s="370"/>
      <c r="Z359" s="370"/>
      <c r="AA359" s="370"/>
      <c r="AB359" s="370"/>
      <c r="AC359" s="370"/>
      <c r="AD359" s="370"/>
      <c r="AE359" s="370"/>
      <c r="AF359" s="370"/>
      <c r="AG359" s="370"/>
      <c r="AH359" s="370"/>
      <c r="AI359" s="370"/>
      <c r="AJ359" s="370"/>
      <c r="AK359" s="370"/>
      <c r="AL359" s="370"/>
      <c r="AM359" s="370"/>
      <c r="AN359" s="370"/>
      <c r="AO359" s="370"/>
      <c r="AP359" s="370"/>
      <c r="AQ359" s="370"/>
      <c r="AR359" s="370"/>
      <c r="AS359" s="370"/>
      <c r="AT359" s="370"/>
      <c r="AU359" s="370"/>
      <c r="AV359" s="370"/>
      <c r="AW359" s="370"/>
      <c r="AX359" s="370"/>
      <c r="AY359" s="370"/>
      <c r="AZ359" s="370"/>
      <c r="BA359" s="370"/>
      <c r="BB359" s="370"/>
    </row>
    <row r="360" customFormat="false" ht="12.75" hidden="false" customHeight="false" outlineLevel="0" collapsed="false">
      <c r="A360" s="367"/>
      <c r="B360" s="370" t="n">
        <v>0.0611123295539588</v>
      </c>
      <c r="C360" s="370"/>
      <c r="D360" s="370"/>
      <c r="E360" s="370"/>
      <c r="F360" s="370"/>
      <c r="G360" s="370"/>
      <c r="H360" s="370"/>
      <c r="I360" s="370"/>
      <c r="J360" s="370"/>
      <c r="K360" s="370"/>
      <c r="L360" s="370"/>
      <c r="M360" s="370"/>
      <c r="N360" s="370"/>
      <c r="O360" s="370"/>
      <c r="P360" s="370"/>
      <c r="Q360" s="370"/>
      <c r="R360" s="370"/>
      <c r="S360" s="370"/>
      <c r="T360" s="370"/>
      <c r="U360" s="370"/>
      <c r="V360" s="370"/>
      <c r="W360" s="370"/>
      <c r="X360" s="370"/>
      <c r="Y360" s="370"/>
      <c r="Z360" s="370"/>
      <c r="AA360" s="370"/>
      <c r="AB360" s="370"/>
      <c r="AC360" s="370"/>
      <c r="AD360" s="370"/>
      <c r="AE360" s="370"/>
      <c r="AF360" s="370"/>
      <c r="AG360" s="370"/>
      <c r="AH360" s="370"/>
      <c r="AI360" s="370"/>
      <c r="AJ360" s="370"/>
      <c r="AK360" s="370"/>
      <c r="AL360" s="370"/>
      <c r="AM360" s="370"/>
      <c r="AN360" s="370"/>
      <c r="AO360" s="370"/>
      <c r="AP360" s="370"/>
      <c r="AQ360" s="370"/>
      <c r="AR360" s="370"/>
      <c r="AS360" s="370"/>
      <c r="AT360" s="370"/>
      <c r="AU360" s="370"/>
      <c r="AV360" s="370"/>
      <c r="AW360" s="370"/>
      <c r="AX360" s="370"/>
      <c r="AY360" s="370"/>
      <c r="AZ360" s="370"/>
      <c r="BA360" s="370"/>
      <c r="BB360" s="370"/>
    </row>
    <row r="361" customFormat="false" ht="12.75" hidden="false" customHeight="false" outlineLevel="0" collapsed="false">
      <c r="A361" s="367"/>
      <c r="B361" s="370" t="n">
        <v>0.0611179289495922</v>
      </c>
      <c r="C361" s="370"/>
      <c r="D361" s="370"/>
      <c r="E361" s="370"/>
      <c r="F361" s="370"/>
      <c r="G361" s="370"/>
      <c r="H361" s="370"/>
      <c r="I361" s="370"/>
      <c r="J361" s="370"/>
      <c r="K361" s="370"/>
      <c r="L361" s="370"/>
      <c r="M361" s="370"/>
      <c r="N361" s="370"/>
      <c r="O361" s="370"/>
      <c r="P361" s="370"/>
      <c r="Q361" s="370"/>
      <c r="R361" s="370"/>
      <c r="S361" s="370"/>
      <c r="T361" s="370"/>
      <c r="U361" s="370"/>
      <c r="V361" s="370"/>
      <c r="W361" s="370"/>
      <c r="X361" s="370"/>
      <c r="Y361" s="370"/>
      <c r="Z361" s="370"/>
      <c r="AA361" s="370"/>
      <c r="AB361" s="370"/>
      <c r="AC361" s="370"/>
      <c r="AD361" s="370"/>
      <c r="AE361" s="370"/>
      <c r="AF361" s="370"/>
      <c r="AG361" s="370"/>
      <c r="AH361" s="370"/>
      <c r="AI361" s="370"/>
      <c r="AJ361" s="370"/>
      <c r="AK361" s="370"/>
      <c r="AL361" s="370"/>
      <c r="AM361" s="370"/>
      <c r="AN361" s="370"/>
      <c r="AO361" s="370"/>
      <c r="AP361" s="370"/>
      <c r="AQ361" s="370"/>
      <c r="AR361" s="370"/>
      <c r="AS361" s="370"/>
      <c r="AT361" s="370"/>
      <c r="AU361" s="370"/>
      <c r="AV361" s="370"/>
      <c r="AW361" s="370"/>
      <c r="AX361" s="370"/>
      <c r="AY361" s="370"/>
      <c r="AZ361" s="370"/>
      <c r="BA361" s="370"/>
      <c r="BB361" s="370"/>
    </row>
    <row r="362" customFormat="false" ht="12.75" hidden="false" customHeight="false" outlineLevel="0" collapsed="false">
      <c r="A362" s="367"/>
      <c r="B362" s="370" t="n">
        <v>0.0611237149917576</v>
      </c>
      <c r="C362" s="370"/>
      <c r="D362" s="370"/>
      <c r="E362" s="370"/>
      <c r="F362" s="370"/>
      <c r="G362" s="370"/>
      <c r="H362" s="370"/>
      <c r="I362" s="370"/>
      <c r="J362" s="370"/>
      <c r="K362" s="370"/>
      <c r="L362" s="370"/>
      <c r="M362" s="370"/>
      <c r="N362" s="370"/>
      <c r="O362" s="370"/>
      <c r="P362" s="370"/>
      <c r="Q362" s="370"/>
      <c r="R362" s="370"/>
      <c r="S362" s="370"/>
      <c r="T362" s="370"/>
      <c r="U362" s="370"/>
      <c r="V362" s="370"/>
      <c r="W362" s="370"/>
      <c r="X362" s="370"/>
      <c r="Y362" s="370"/>
      <c r="Z362" s="370"/>
      <c r="AA362" s="370"/>
      <c r="AB362" s="370"/>
      <c r="AC362" s="370"/>
      <c r="AD362" s="370"/>
      <c r="AE362" s="370"/>
      <c r="AF362" s="370"/>
      <c r="AG362" s="370"/>
      <c r="AH362" s="370"/>
      <c r="AI362" s="370"/>
      <c r="AJ362" s="370"/>
      <c r="AK362" s="370"/>
      <c r="AL362" s="370"/>
      <c r="AM362" s="370"/>
      <c r="AN362" s="370"/>
      <c r="AO362" s="370"/>
      <c r="AP362" s="370"/>
      <c r="AQ362" s="370"/>
      <c r="AR362" s="370"/>
      <c r="AS362" s="370"/>
      <c r="AT362" s="370"/>
      <c r="AU362" s="370"/>
      <c r="AV362" s="370"/>
      <c r="AW362" s="370"/>
      <c r="AX362" s="370"/>
      <c r="AY362" s="370"/>
      <c r="AZ362" s="370"/>
      <c r="BA362" s="370"/>
      <c r="BB362" s="370"/>
    </row>
    <row r="363" customFormat="false" ht="12.75" hidden="false" customHeight="false" outlineLevel="0" collapsed="false">
      <c r="A363" s="367"/>
      <c r="B363" s="370" t="n">
        <v>0.0611295010339346</v>
      </c>
      <c r="C363" s="370"/>
      <c r="D363" s="370"/>
      <c r="E363" s="370"/>
      <c r="F363" s="370"/>
      <c r="G363" s="370"/>
      <c r="H363" s="370"/>
      <c r="I363" s="370"/>
      <c r="J363" s="370"/>
      <c r="K363" s="370"/>
      <c r="L363" s="370"/>
      <c r="M363" s="370"/>
      <c r="N363" s="370"/>
      <c r="O363" s="370"/>
      <c r="P363" s="370"/>
      <c r="Q363" s="370"/>
      <c r="R363" s="370"/>
      <c r="S363" s="370"/>
      <c r="T363" s="370"/>
      <c r="U363" s="370"/>
      <c r="V363" s="370"/>
      <c r="W363" s="370"/>
      <c r="X363" s="370"/>
      <c r="Y363" s="370"/>
      <c r="Z363" s="370"/>
      <c r="AA363" s="370"/>
      <c r="AB363" s="370"/>
      <c r="AC363" s="370"/>
      <c r="AD363" s="370"/>
      <c r="AE363" s="370"/>
      <c r="AF363" s="370"/>
      <c r="AG363" s="370"/>
      <c r="AH363" s="370"/>
      <c r="AI363" s="370"/>
      <c r="AJ363" s="370"/>
      <c r="AK363" s="370"/>
      <c r="AL363" s="370"/>
      <c r="AM363" s="370"/>
      <c r="AN363" s="370"/>
      <c r="AO363" s="370"/>
      <c r="AP363" s="370"/>
      <c r="AQ363" s="370"/>
      <c r="AR363" s="370"/>
      <c r="AS363" s="370"/>
      <c r="AT363" s="370"/>
      <c r="AU363" s="370"/>
      <c r="AV363" s="370"/>
      <c r="AW363" s="370"/>
      <c r="AX363" s="370"/>
      <c r="AY363" s="370"/>
      <c r="AZ363" s="370"/>
      <c r="BA363" s="370"/>
      <c r="BB363" s="370"/>
    </row>
    <row r="364" customFormat="false" ht="12.75" hidden="false" customHeight="false" outlineLevel="0" collapsed="false">
      <c r="A364" s="367"/>
      <c r="B364" s="370" t="n">
        <v>0.061134727136555</v>
      </c>
      <c r="C364" s="370"/>
      <c r="D364" s="370"/>
      <c r="E364" s="370"/>
      <c r="F364" s="370"/>
      <c r="G364" s="370"/>
      <c r="H364" s="370"/>
      <c r="I364" s="370"/>
      <c r="J364" s="370"/>
      <c r="K364" s="370"/>
      <c r="L364" s="370"/>
      <c r="M364" s="370"/>
      <c r="N364" s="370"/>
      <c r="O364" s="370"/>
      <c r="P364" s="370"/>
      <c r="Q364" s="370"/>
      <c r="R364" s="370"/>
      <c r="S364" s="370"/>
      <c r="T364" s="370"/>
      <c r="U364" s="370"/>
      <c r="V364" s="370"/>
      <c r="W364" s="370"/>
      <c r="X364" s="370"/>
      <c r="Y364" s="370"/>
      <c r="Z364" s="370"/>
      <c r="AA364" s="370"/>
      <c r="AB364" s="370"/>
      <c r="AC364" s="370"/>
      <c r="AD364" s="370"/>
      <c r="AE364" s="370"/>
      <c r="AF364" s="370"/>
      <c r="AG364" s="370"/>
      <c r="AH364" s="370"/>
      <c r="AI364" s="370"/>
      <c r="AJ364" s="370"/>
      <c r="AK364" s="370"/>
      <c r="AL364" s="370"/>
      <c r="AM364" s="370"/>
      <c r="AN364" s="370"/>
      <c r="AO364" s="370"/>
      <c r="AP364" s="370"/>
      <c r="AQ364" s="370"/>
      <c r="AR364" s="370"/>
      <c r="AS364" s="370"/>
      <c r="AT364" s="370"/>
      <c r="AU364" s="370"/>
      <c r="AV364" s="370"/>
      <c r="AW364" s="370"/>
      <c r="AX364" s="370"/>
      <c r="AY364" s="370"/>
      <c r="AZ364" s="370"/>
      <c r="BA364" s="370"/>
      <c r="BB364" s="370"/>
    </row>
    <row r="365" customFormat="false" ht="12.75" hidden="false" customHeight="false" outlineLevel="0" collapsed="false">
      <c r="A365" s="367"/>
      <c r="B365" s="370" t="n">
        <v>0.0611405131787528</v>
      </c>
      <c r="C365" s="370"/>
      <c r="D365" s="370"/>
      <c r="E365" s="370"/>
      <c r="F365" s="370"/>
      <c r="G365" s="370"/>
      <c r="H365" s="370"/>
      <c r="I365" s="370"/>
      <c r="J365" s="370"/>
      <c r="K365" s="370"/>
      <c r="L365" s="370"/>
      <c r="M365" s="370"/>
      <c r="N365" s="370"/>
      <c r="O365" s="370"/>
      <c r="P365" s="370"/>
      <c r="Q365" s="370"/>
      <c r="R365" s="370"/>
      <c r="S365" s="370"/>
      <c r="T365" s="370"/>
      <c r="U365" s="370"/>
      <c r="V365" s="370"/>
      <c r="W365" s="370"/>
      <c r="X365" s="370"/>
      <c r="Y365" s="370"/>
      <c r="Z365" s="370"/>
      <c r="AA365" s="370"/>
      <c r="AB365" s="370"/>
      <c r="AC365" s="370"/>
      <c r="AD365" s="370"/>
      <c r="AE365" s="370"/>
      <c r="AF365" s="370"/>
      <c r="AG365" s="370"/>
      <c r="AH365" s="370"/>
      <c r="AI365" s="370"/>
      <c r="AJ365" s="370"/>
      <c r="AK365" s="370"/>
      <c r="AL365" s="370"/>
      <c r="AM365" s="370"/>
      <c r="AN365" s="370"/>
      <c r="AO365" s="370"/>
      <c r="AP365" s="370"/>
      <c r="AQ365" s="370"/>
      <c r="AR365" s="370"/>
      <c r="AS365" s="370"/>
      <c r="AT365" s="370"/>
      <c r="AU365" s="370"/>
      <c r="AV365" s="370"/>
      <c r="AW365" s="370"/>
      <c r="AX365" s="370"/>
      <c r="AY365" s="370"/>
      <c r="AZ365" s="370"/>
      <c r="BA365" s="370"/>
      <c r="BB365" s="370"/>
    </row>
    <row r="366" customFormat="false" ht="12.75" hidden="false" customHeight="false" outlineLevel="0" collapsed="false">
      <c r="A366" s="367"/>
      <c r="B366" s="370" t="n">
        <v>0.061146112574439</v>
      </c>
      <c r="C366" s="370"/>
      <c r="D366" s="370"/>
      <c r="E366" s="370"/>
      <c r="F366" s="370"/>
      <c r="G366" s="370"/>
      <c r="H366" s="370"/>
      <c r="I366" s="370"/>
      <c r="J366" s="370"/>
      <c r="K366" s="370"/>
      <c r="L366" s="370"/>
      <c r="M366" s="370"/>
      <c r="N366" s="370"/>
      <c r="O366" s="370"/>
      <c r="P366" s="370"/>
      <c r="Q366" s="370"/>
      <c r="R366" s="370"/>
      <c r="S366" s="370"/>
      <c r="T366" s="370"/>
      <c r="U366" s="370"/>
      <c r="V366" s="370"/>
      <c r="W366" s="370"/>
      <c r="X366" s="370"/>
      <c r="Y366" s="370"/>
      <c r="Z366" s="370"/>
      <c r="AA366" s="370"/>
      <c r="AB366" s="370"/>
      <c r="AC366" s="370"/>
      <c r="AD366" s="370"/>
      <c r="AE366" s="370"/>
      <c r="AF366" s="370"/>
      <c r="AG366" s="370"/>
      <c r="AH366" s="370"/>
      <c r="AI366" s="370"/>
      <c r="AJ366" s="370"/>
      <c r="AK366" s="370"/>
      <c r="AL366" s="370"/>
      <c r="AM366" s="370"/>
      <c r="AN366" s="370"/>
      <c r="AO366" s="370"/>
      <c r="AP366" s="370"/>
      <c r="AQ366" s="370"/>
      <c r="AR366" s="370"/>
      <c r="AS366" s="370"/>
      <c r="AT366" s="370"/>
      <c r="AU366" s="370"/>
      <c r="AV366" s="370"/>
      <c r="AW366" s="370"/>
      <c r="AX366" s="370"/>
      <c r="AY366" s="370"/>
      <c r="AZ366" s="370"/>
      <c r="BA366" s="370"/>
      <c r="BB366" s="370"/>
    </row>
    <row r="367" customFormat="false" ht="12.75" hidden="false" customHeight="false" outlineLevel="0" collapsed="false">
      <c r="A367" s="367"/>
      <c r="B367" s="370" t="n">
        <v>0.0611518986166586</v>
      </c>
      <c r="C367" s="370"/>
      <c r="D367" s="370"/>
      <c r="E367" s="370"/>
      <c r="F367" s="370"/>
      <c r="G367" s="370"/>
      <c r="H367" s="370"/>
      <c r="I367" s="370"/>
      <c r="J367" s="370"/>
      <c r="K367" s="370"/>
      <c r="L367" s="370"/>
      <c r="M367" s="370"/>
      <c r="N367" s="370"/>
      <c r="O367" s="370"/>
      <c r="P367" s="370"/>
      <c r="Q367" s="370"/>
      <c r="R367" s="370"/>
      <c r="S367" s="370"/>
      <c r="T367" s="370"/>
      <c r="U367" s="370"/>
      <c r="V367" s="370"/>
      <c r="W367" s="370"/>
      <c r="X367" s="370"/>
      <c r="Y367" s="370"/>
      <c r="Z367" s="370"/>
      <c r="AA367" s="370"/>
      <c r="AB367" s="370"/>
      <c r="AC367" s="370"/>
      <c r="AD367" s="370"/>
      <c r="AE367" s="370"/>
      <c r="AF367" s="370"/>
      <c r="AG367" s="370"/>
      <c r="AH367" s="370"/>
      <c r="AI367" s="370"/>
      <c r="AJ367" s="370"/>
      <c r="AK367" s="370"/>
      <c r="AL367" s="370"/>
      <c r="AM367" s="370"/>
      <c r="AN367" s="370"/>
      <c r="AO367" s="370"/>
      <c r="AP367" s="370"/>
      <c r="AQ367" s="370"/>
      <c r="AR367" s="370"/>
      <c r="AS367" s="370"/>
      <c r="AT367" s="370"/>
      <c r="AU367" s="370"/>
      <c r="AV367" s="370"/>
      <c r="AW367" s="370"/>
      <c r="AX367" s="370"/>
      <c r="AY367" s="370"/>
      <c r="AZ367" s="370"/>
      <c r="BA367" s="370"/>
      <c r="BB367" s="370"/>
    </row>
    <row r="368" customFormat="false" ht="12.75" hidden="false" customHeight="false" outlineLevel="0" collapsed="false">
      <c r="A368" s="367"/>
      <c r="B368" s="370" t="n">
        <v>0.0611574980123652</v>
      </c>
      <c r="C368" s="370"/>
      <c r="D368" s="370"/>
      <c r="E368" s="370"/>
      <c r="F368" s="370"/>
      <c r="G368" s="370"/>
      <c r="H368" s="370"/>
      <c r="I368" s="370"/>
      <c r="J368" s="370"/>
      <c r="K368" s="370"/>
      <c r="L368" s="370"/>
      <c r="M368" s="370"/>
      <c r="N368" s="370"/>
      <c r="O368" s="370"/>
      <c r="P368" s="370"/>
      <c r="Q368" s="370"/>
      <c r="R368" s="370"/>
      <c r="S368" s="370"/>
      <c r="T368" s="370"/>
      <c r="U368" s="370"/>
      <c r="V368" s="370"/>
      <c r="W368" s="370"/>
      <c r="X368" s="370"/>
      <c r="Y368" s="370"/>
      <c r="Z368" s="370"/>
      <c r="AA368" s="370"/>
      <c r="AB368" s="370"/>
      <c r="AC368" s="370"/>
      <c r="AD368" s="370"/>
      <c r="AE368" s="370"/>
      <c r="AF368" s="370"/>
      <c r="AG368" s="370"/>
      <c r="AH368" s="370"/>
      <c r="AI368" s="370"/>
      <c r="AJ368" s="370"/>
      <c r="AK368" s="370"/>
      <c r="AL368" s="370"/>
      <c r="AM368" s="370"/>
      <c r="AN368" s="370"/>
      <c r="AO368" s="370"/>
      <c r="AP368" s="370"/>
      <c r="AQ368" s="370"/>
      <c r="AR368" s="370"/>
      <c r="AS368" s="370"/>
      <c r="AT368" s="370"/>
      <c r="AU368" s="370"/>
      <c r="AV368" s="370"/>
      <c r="AW368" s="370"/>
      <c r="AX368" s="370"/>
      <c r="AY368" s="370"/>
      <c r="AZ368" s="370"/>
      <c r="BA368" s="370"/>
      <c r="BB368" s="370"/>
    </row>
    <row r="369" customFormat="false" ht="12.75" hidden="false" customHeight="false" outlineLevel="0" collapsed="false">
      <c r="A369" s="367"/>
      <c r="B369" s="370" t="n">
        <v>0.0611632840546066</v>
      </c>
      <c r="C369" s="370"/>
      <c r="D369" s="370"/>
      <c r="E369" s="370"/>
      <c r="F369" s="370"/>
      <c r="G369" s="370"/>
      <c r="H369" s="370"/>
      <c r="I369" s="370"/>
      <c r="J369" s="370"/>
      <c r="K369" s="370"/>
      <c r="L369" s="370"/>
      <c r="M369" s="370"/>
      <c r="N369" s="370"/>
      <c r="O369" s="370"/>
      <c r="P369" s="370"/>
      <c r="Q369" s="370"/>
      <c r="R369" s="370"/>
      <c r="S369" s="370"/>
      <c r="T369" s="370"/>
      <c r="U369" s="370"/>
      <c r="V369" s="370"/>
      <c r="W369" s="370"/>
      <c r="X369" s="370"/>
      <c r="Y369" s="370"/>
      <c r="Z369" s="370"/>
      <c r="AA369" s="370"/>
      <c r="AB369" s="370"/>
      <c r="AC369" s="370"/>
      <c r="AD369" s="370"/>
      <c r="AE369" s="370"/>
      <c r="AF369" s="370"/>
      <c r="AG369" s="370"/>
      <c r="AH369" s="370"/>
      <c r="AI369" s="370"/>
      <c r="AJ369" s="370"/>
      <c r="AK369" s="370"/>
      <c r="AL369" s="370"/>
      <c r="AM369" s="370"/>
      <c r="AN369" s="370"/>
      <c r="AO369" s="370"/>
      <c r="AP369" s="370"/>
      <c r="AQ369" s="370"/>
      <c r="AR369" s="370"/>
      <c r="AS369" s="370"/>
      <c r="AT369" s="370"/>
      <c r="AU369" s="370"/>
      <c r="AV369" s="370"/>
      <c r="AW369" s="370"/>
      <c r="AX369" s="370"/>
      <c r="AY369" s="370"/>
      <c r="AZ369" s="370"/>
      <c r="BA369" s="370"/>
      <c r="BB369" s="370"/>
    </row>
    <row r="370" customFormat="false" ht="12.75" hidden="false" customHeight="false" outlineLevel="0" collapsed="false">
      <c r="A370" s="367"/>
      <c r="B370" s="370" t="n">
        <v>0.0611690700968595</v>
      </c>
      <c r="C370" s="370"/>
      <c r="D370" s="370"/>
      <c r="E370" s="370"/>
      <c r="F370" s="370"/>
      <c r="G370" s="370"/>
      <c r="H370" s="370"/>
      <c r="I370" s="370"/>
      <c r="J370" s="370"/>
      <c r="K370" s="370"/>
      <c r="L370" s="370"/>
      <c r="M370" s="370"/>
      <c r="N370" s="370"/>
      <c r="O370" s="370"/>
      <c r="P370" s="370"/>
      <c r="Q370" s="370"/>
      <c r="R370" s="370"/>
      <c r="S370" s="370"/>
      <c r="T370" s="370"/>
      <c r="U370" s="370"/>
      <c r="V370" s="370"/>
      <c r="W370" s="370"/>
      <c r="X370" s="370"/>
      <c r="Y370" s="370"/>
      <c r="Z370" s="370"/>
      <c r="AA370" s="370"/>
      <c r="AB370" s="370"/>
      <c r="AC370" s="370"/>
      <c r="AD370" s="370"/>
      <c r="AE370" s="370"/>
      <c r="AF370" s="370"/>
      <c r="AG370" s="370"/>
      <c r="AH370" s="370"/>
      <c r="AI370" s="370"/>
      <c r="AJ370" s="370"/>
      <c r="AK370" s="370"/>
      <c r="AL370" s="370"/>
      <c r="AM370" s="370"/>
      <c r="AN370" s="370"/>
      <c r="AO370" s="370"/>
      <c r="AP370" s="370"/>
      <c r="AQ370" s="370"/>
      <c r="AR370" s="370"/>
      <c r="AS370" s="370"/>
      <c r="AT370" s="370"/>
      <c r="AU370" s="370"/>
      <c r="AV370" s="370"/>
      <c r="AW370" s="370"/>
      <c r="AX370" s="370"/>
      <c r="AY370" s="370"/>
      <c r="AZ370" s="370"/>
      <c r="BA370" s="370"/>
      <c r="BB370" s="370"/>
    </row>
    <row r="371" customFormat="false" ht="12.75" hidden="false" customHeight="false" outlineLevel="0" collapsed="false">
      <c r="A371" s="367"/>
      <c r="B371" s="370" t="n">
        <v>0.0611746694925985</v>
      </c>
      <c r="C371" s="370"/>
      <c r="D371" s="370"/>
      <c r="E371" s="370"/>
      <c r="F371" s="370"/>
      <c r="G371" s="370"/>
      <c r="H371" s="370"/>
      <c r="I371" s="370"/>
      <c r="J371" s="370"/>
      <c r="K371" s="370"/>
      <c r="L371" s="370"/>
      <c r="M371" s="370"/>
      <c r="N371" s="370"/>
      <c r="O371" s="370"/>
      <c r="P371" s="370"/>
      <c r="Q371" s="370"/>
      <c r="R371" s="370"/>
      <c r="S371" s="370"/>
      <c r="T371" s="370"/>
      <c r="U371" s="370"/>
      <c r="V371" s="370"/>
      <c r="W371" s="370"/>
      <c r="X371" s="370"/>
      <c r="Y371" s="370"/>
      <c r="Z371" s="370"/>
      <c r="AA371" s="370"/>
      <c r="AB371" s="370"/>
      <c r="AC371" s="370"/>
      <c r="AD371" s="370"/>
      <c r="AE371" s="370"/>
      <c r="AF371" s="370"/>
      <c r="AG371" s="370"/>
      <c r="AH371" s="370"/>
      <c r="AI371" s="370"/>
      <c r="AJ371" s="370"/>
      <c r="AK371" s="370"/>
      <c r="AL371" s="370"/>
      <c r="AM371" s="370"/>
      <c r="AN371" s="370"/>
      <c r="AO371" s="370"/>
      <c r="AP371" s="370"/>
      <c r="AQ371" s="370"/>
      <c r="AR371" s="370"/>
      <c r="AS371" s="370"/>
      <c r="AT371" s="370"/>
      <c r="AU371" s="370"/>
      <c r="AV371" s="370"/>
      <c r="AW371" s="370"/>
      <c r="AX371" s="370"/>
      <c r="AY371" s="370"/>
      <c r="AZ371" s="370"/>
      <c r="BA371" s="370"/>
      <c r="BB371" s="370"/>
    </row>
    <row r="372" customFormat="false" ht="12.75" hidden="false" customHeight="false" outlineLevel="0" collapsed="false">
      <c r="A372" s="367"/>
      <c r="B372" s="370"/>
      <c r="C372" s="370"/>
      <c r="D372" s="370"/>
      <c r="E372" s="370"/>
      <c r="F372" s="370"/>
      <c r="G372" s="370"/>
      <c r="H372" s="370"/>
      <c r="I372" s="370"/>
      <c r="J372" s="370"/>
      <c r="K372" s="370"/>
      <c r="L372" s="370"/>
      <c r="M372" s="370"/>
      <c r="N372" s="370"/>
      <c r="O372" s="370"/>
      <c r="P372" s="370"/>
      <c r="Q372" s="370"/>
      <c r="R372" s="370"/>
      <c r="S372" s="370"/>
      <c r="T372" s="370"/>
      <c r="U372" s="370"/>
      <c r="V372" s="370"/>
      <c r="W372" s="370"/>
      <c r="X372" s="370"/>
      <c r="Y372" s="370"/>
      <c r="Z372" s="370"/>
      <c r="AA372" s="370"/>
      <c r="AB372" s="370"/>
      <c r="AC372" s="370"/>
      <c r="AD372" s="370"/>
      <c r="AE372" s="370"/>
      <c r="AF372" s="370"/>
      <c r="AG372" s="370"/>
      <c r="AH372" s="370"/>
      <c r="AI372" s="370"/>
      <c r="AJ372" s="370"/>
      <c r="AK372" s="370"/>
      <c r="AL372" s="370"/>
      <c r="AM372" s="370"/>
      <c r="AN372" s="370"/>
      <c r="AO372" s="370"/>
      <c r="AP372" s="370"/>
      <c r="AQ372" s="370"/>
      <c r="AR372" s="370"/>
      <c r="AS372" s="370"/>
      <c r="AT372" s="370"/>
      <c r="AU372" s="370"/>
      <c r="AV372" s="370"/>
      <c r="AW372" s="370"/>
      <c r="AX372" s="370"/>
      <c r="AY372" s="370"/>
      <c r="AZ372" s="370"/>
      <c r="BA372" s="370"/>
      <c r="BB372" s="370"/>
    </row>
    <row r="373" customFormat="false" ht="12.75" hidden="false" customHeight="false" outlineLevel="0" collapsed="false">
      <c r="A373" s="367"/>
      <c r="B373" s="370"/>
      <c r="C373" s="370"/>
      <c r="D373" s="370"/>
      <c r="E373" s="370"/>
      <c r="F373" s="370"/>
      <c r="G373" s="370"/>
      <c r="H373" s="370"/>
      <c r="I373" s="370"/>
      <c r="J373" s="370"/>
      <c r="K373" s="370"/>
      <c r="L373" s="370"/>
      <c r="M373" s="370"/>
      <c r="N373" s="370"/>
      <c r="O373" s="370"/>
      <c r="P373" s="370"/>
      <c r="Q373" s="370"/>
      <c r="R373" s="370"/>
      <c r="S373" s="370"/>
      <c r="T373" s="370"/>
      <c r="U373" s="370"/>
      <c r="V373" s="370"/>
      <c r="W373" s="370"/>
      <c r="X373" s="370"/>
      <c r="Y373" s="370"/>
      <c r="Z373" s="370"/>
      <c r="AA373" s="370"/>
      <c r="AB373" s="370"/>
      <c r="AC373" s="370"/>
      <c r="AD373" s="370"/>
      <c r="AE373" s="370"/>
      <c r="AF373" s="370"/>
      <c r="AG373" s="370"/>
      <c r="AH373" s="370"/>
      <c r="AI373" s="370"/>
      <c r="AJ373" s="370"/>
      <c r="AK373" s="370"/>
      <c r="AL373" s="370"/>
      <c r="AM373" s="370"/>
      <c r="AN373" s="370"/>
      <c r="AO373" s="370"/>
      <c r="AP373" s="370"/>
      <c r="AQ373" s="370"/>
      <c r="AR373" s="370"/>
      <c r="AS373" s="370"/>
      <c r="AT373" s="370"/>
      <c r="AU373" s="370"/>
      <c r="AV373" s="370"/>
      <c r="AW373" s="370"/>
      <c r="AX373" s="370"/>
      <c r="AY373" s="370"/>
      <c r="AZ373" s="370"/>
      <c r="BA373" s="370"/>
      <c r="BB373" s="370"/>
    </row>
    <row r="374" customFormat="false" ht="12.75" hidden="false" customHeight="false" outlineLevel="0" collapsed="false">
      <c r="A374" s="367"/>
      <c r="B374" s="370"/>
      <c r="C374" s="370"/>
      <c r="D374" s="370"/>
      <c r="E374" s="370"/>
      <c r="F374" s="370"/>
      <c r="G374" s="370"/>
      <c r="H374" s="370"/>
      <c r="I374" s="370"/>
      <c r="J374" s="370"/>
      <c r="K374" s="370"/>
      <c r="L374" s="370"/>
      <c r="M374" s="370"/>
      <c r="N374" s="370"/>
      <c r="O374" s="370"/>
      <c r="P374" s="370"/>
      <c r="Q374" s="370"/>
      <c r="R374" s="370"/>
      <c r="S374" s="370"/>
      <c r="T374" s="370"/>
      <c r="U374" s="370"/>
      <c r="V374" s="370"/>
      <c r="W374" s="370"/>
      <c r="X374" s="370"/>
      <c r="Y374" s="370"/>
      <c r="Z374" s="370"/>
      <c r="AA374" s="370"/>
      <c r="AB374" s="370"/>
      <c r="AC374" s="370"/>
      <c r="AD374" s="370"/>
      <c r="AE374" s="370"/>
      <c r="AF374" s="370"/>
      <c r="AG374" s="370"/>
      <c r="AH374" s="370"/>
      <c r="AI374" s="370"/>
      <c r="AJ374" s="370"/>
      <c r="AK374" s="370"/>
      <c r="AL374" s="370"/>
      <c r="AM374" s="370"/>
      <c r="AN374" s="370"/>
      <c r="AO374" s="370"/>
      <c r="AP374" s="370"/>
      <c r="AQ374" s="370"/>
      <c r="AR374" s="370"/>
      <c r="AS374" s="370"/>
      <c r="AT374" s="370"/>
      <c r="AU374" s="370"/>
      <c r="AV374" s="370"/>
      <c r="AW374" s="370"/>
      <c r="AX374" s="370"/>
      <c r="AY374" s="370"/>
      <c r="AZ374" s="370"/>
      <c r="BA374" s="370"/>
      <c r="BB374" s="370"/>
    </row>
    <row r="375" customFormat="false" ht="12.75" hidden="false" customHeight="false" outlineLevel="0" collapsed="false">
      <c r="A375" s="367"/>
      <c r="B375" s="370"/>
      <c r="C375" s="370"/>
      <c r="D375" s="370"/>
      <c r="E375" s="370"/>
      <c r="F375" s="370"/>
      <c r="G375" s="370"/>
      <c r="H375" s="370"/>
      <c r="I375" s="370"/>
      <c r="J375" s="370"/>
      <c r="K375" s="370"/>
      <c r="L375" s="370"/>
      <c r="M375" s="370"/>
      <c r="N375" s="370"/>
      <c r="O375" s="370"/>
      <c r="P375" s="370"/>
      <c r="Q375" s="370"/>
      <c r="R375" s="370"/>
      <c r="S375" s="370"/>
      <c r="T375" s="370"/>
      <c r="U375" s="370"/>
      <c r="V375" s="370"/>
      <c r="W375" s="370"/>
      <c r="X375" s="370"/>
      <c r="Y375" s="370"/>
      <c r="Z375" s="370"/>
      <c r="AA375" s="370"/>
      <c r="AB375" s="370"/>
      <c r="AC375" s="370"/>
      <c r="AD375" s="370"/>
      <c r="AE375" s="370"/>
      <c r="AF375" s="370"/>
      <c r="AG375" s="370"/>
      <c r="AH375" s="370"/>
      <c r="AI375" s="370"/>
      <c r="AJ375" s="370"/>
      <c r="AK375" s="370"/>
      <c r="AL375" s="370"/>
      <c r="AM375" s="370"/>
      <c r="AN375" s="370"/>
      <c r="AO375" s="370"/>
      <c r="AP375" s="370"/>
      <c r="AQ375" s="370"/>
      <c r="AR375" s="370"/>
      <c r="AS375" s="370"/>
      <c r="AT375" s="370"/>
      <c r="AU375" s="370"/>
      <c r="AV375" s="370"/>
      <c r="AW375" s="370"/>
      <c r="AX375" s="370"/>
      <c r="AY375" s="370"/>
      <c r="AZ375" s="370"/>
      <c r="BA375" s="370"/>
      <c r="BB375" s="370"/>
    </row>
    <row r="376" customFormat="false" ht="12.75" hidden="false" customHeight="false" outlineLevel="0" collapsed="false">
      <c r="A376" s="367"/>
      <c r="B376" s="370"/>
      <c r="C376" s="370"/>
      <c r="D376" s="370"/>
      <c r="E376" s="370"/>
      <c r="F376" s="370"/>
      <c r="G376" s="370"/>
      <c r="H376" s="370"/>
      <c r="I376" s="370"/>
      <c r="J376" s="370"/>
      <c r="K376" s="370"/>
      <c r="L376" s="370"/>
      <c r="M376" s="370"/>
      <c r="N376" s="370"/>
      <c r="O376" s="370"/>
      <c r="P376" s="370"/>
      <c r="Q376" s="370"/>
      <c r="R376" s="370"/>
      <c r="S376" s="370"/>
      <c r="T376" s="370"/>
      <c r="U376" s="370"/>
      <c r="V376" s="370"/>
      <c r="W376" s="370"/>
      <c r="X376" s="370"/>
      <c r="Y376" s="370"/>
      <c r="Z376" s="370"/>
      <c r="AA376" s="370"/>
      <c r="AB376" s="370"/>
      <c r="AC376" s="370"/>
      <c r="AD376" s="370"/>
      <c r="AE376" s="370"/>
      <c r="AF376" s="370"/>
      <c r="AG376" s="370"/>
      <c r="AH376" s="370"/>
      <c r="AI376" s="370"/>
      <c r="AJ376" s="370"/>
      <c r="AK376" s="370"/>
      <c r="AL376" s="370"/>
      <c r="AM376" s="370"/>
      <c r="AN376" s="370"/>
      <c r="AO376" s="370"/>
      <c r="AP376" s="370"/>
      <c r="AQ376" s="370"/>
      <c r="AR376" s="370"/>
      <c r="AS376" s="370"/>
      <c r="AT376" s="370"/>
      <c r="AU376" s="370"/>
      <c r="AV376" s="370"/>
      <c r="AW376" s="370"/>
      <c r="AX376" s="370"/>
      <c r="AY376" s="370"/>
      <c r="AZ376" s="370"/>
      <c r="BA376" s="370"/>
      <c r="BB376" s="370"/>
    </row>
    <row r="377" customFormat="false" ht="12.75" hidden="false" customHeight="false" outlineLevel="0" collapsed="false">
      <c r="A377" s="367"/>
      <c r="B377" s="370"/>
      <c r="C377" s="370"/>
      <c r="D377" s="370"/>
      <c r="E377" s="370"/>
      <c r="F377" s="370"/>
      <c r="G377" s="370"/>
      <c r="H377" s="370"/>
      <c r="I377" s="370"/>
      <c r="J377" s="370"/>
      <c r="K377" s="370"/>
      <c r="L377" s="370"/>
      <c r="M377" s="370"/>
      <c r="N377" s="370"/>
      <c r="O377" s="370"/>
      <c r="P377" s="370"/>
      <c r="Q377" s="370"/>
      <c r="R377" s="370"/>
      <c r="S377" s="370"/>
      <c r="T377" s="370"/>
      <c r="U377" s="370"/>
      <c r="V377" s="370"/>
      <c r="W377" s="370"/>
      <c r="X377" s="370"/>
      <c r="Y377" s="370"/>
      <c r="Z377" s="370"/>
      <c r="AA377" s="370"/>
      <c r="AB377" s="370"/>
      <c r="AC377" s="370"/>
      <c r="AD377" s="370"/>
      <c r="AE377" s="370"/>
      <c r="AF377" s="370"/>
      <c r="AG377" s="370"/>
      <c r="AH377" s="370"/>
      <c r="AI377" s="370"/>
      <c r="AJ377" s="370"/>
      <c r="AK377" s="370"/>
      <c r="AL377" s="370"/>
      <c r="AM377" s="370"/>
      <c r="AN377" s="370"/>
      <c r="AO377" s="370"/>
      <c r="AP377" s="370"/>
      <c r="AQ377" s="370"/>
      <c r="AR377" s="370"/>
      <c r="AS377" s="370"/>
      <c r="AT377" s="370"/>
      <c r="AU377" s="370"/>
      <c r="AV377" s="370"/>
      <c r="AW377" s="370"/>
      <c r="AX377" s="370"/>
      <c r="AY377" s="370"/>
      <c r="AZ377" s="370"/>
      <c r="BA377" s="370"/>
      <c r="BB377" s="370"/>
    </row>
    <row r="378" customFormat="false" ht="12.75" hidden="false" customHeight="false" outlineLevel="0" collapsed="false">
      <c r="A378" s="367"/>
      <c r="B378" s="370"/>
      <c r="C378" s="370"/>
      <c r="D378" s="370"/>
      <c r="E378" s="370"/>
      <c r="F378" s="370"/>
      <c r="G378" s="370"/>
      <c r="H378" s="370"/>
      <c r="I378" s="370"/>
      <c r="J378" s="370"/>
      <c r="K378" s="370"/>
      <c r="L378" s="370"/>
      <c r="M378" s="370"/>
      <c r="N378" s="370"/>
      <c r="O378" s="370"/>
      <c r="P378" s="370"/>
      <c r="Q378" s="370"/>
      <c r="R378" s="370"/>
      <c r="S378" s="370"/>
      <c r="T378" s="370"/>
      <c r="U378" s="370"/>
      <c r="V378" s="370"/>
      <c r="W378" s="370"/>
      <c r="X378" s="370"/>
      <c r="Y378" s="370"/>
      <c r="Z378" s="370"/>
      <c r="AA378" s="370"/>
      <c r="AB378" s="370"/>
      <c r="AC378" s="370"/>
      <c r="AD378" s="370"/>
      <c r="AE378" s="370"/>
      <c r="AF378" s="370"/>
      <c r="AG378" s="370"/>
      <c r="AH378" s="370"/>
      <c r="AI378" s="370"/>
      <c r="AJ378" s="370"/>
      <c r="AK378" s="370"/>
      <c r="AL378" s="370"/>
      <c r="AM378" s="370"/>
      <c r="AN378" s="370"/>
      <c r="AO378" s="370"/>
      <c r="AP378" s="370"/>
      <c r="AQ378" s="370"/>
      <c r="AR378" s="370"/>
      <c r="AS378" s="370"/>
      <c r="AT378" s="370"/>
      <c r="AU378" s="370"/>
      <c r="AV378" s="370"/>
      <c r="AW378" s="370"/>
      <c r="AX378" s="370"/>
      <c r="AY378" s="370"/>
      <c r="AZ378" s="370"/>
      <c r="BA378" s="370"/>
      <c r="BB378" s="370"/>
    </row>
    <row r="379" customFormat="false" ht="12.75" hidden="false" customHeight="false" outlineLevel="0" collapsed="false">
      <c r="A379" s="367"/>
      <c r="B379" s="370"/>
      <c r="C379" s="370"/>
      <c r="D379" s="370"/>
      <c r="E379" s="370"/>
      <c r="F379" s="370"/>
      <c r="G379" s="370"/>
      <c r="H379" s="370"/>
      <c r="I379" s="370"/>
      <c r="J379" s="370"/>
      <c r="K379" s="370"/>
      <c r="L379" s="370"/>
      <c r="M379" s="370"/>
      <c r="N379" s="370"/>
      <c r="O379" s="370"/>
      <c r="P379" s="370"/>
      <c r="Q379" s="370"/>
      <c r="R379" s="370"/>
      <c r="S379" s="370"/>
      <c r="T379" s="370"/>
      <c r="U379" s="370"/>
      <c r="V379" s="370"/>
      <c r="W379" s="370"/>
      <c r="X379" s="370"/>
      <c r="Y379" s="370"/>
      <c r="Z379" s="370"/>
      <c r="AA379" s="370"/>
      <c r="AB379" s="370"/>
      <c r="AC379" s="370"/>
      <c r="AD379" s="370"/>
      <c r="AE379" s="370"/>
      <c r="AF379" s="370"/>
      <c r="AG379" s="370"/>
      <c r="AH379" s="370"/>
      <c r="AI379" s="370"/>
      <c r="AJ379" s="370"/>
      <c r="AK379" s="370"/>
      <c r="AL379" s="370"/>
      <c r="AM379" s="370"/>
      <c r="AN379" s="370"/>
      <c r="AO379" s="370"/>
      <c r="AP379" s="370"/>
      <c r="AQ379" s="370"/>
      <c r="AR379" s="370"/>
      <c r="AS379" s="370"/>
      <c r="AT379" s="370"/>
      <c r="AU379" s="370"/>
      <c r="AV379" s="370"/>
      <c r="AW379" s="370"/>
      <c r="AX379" s="370"/>
      <c r="AY379" s="370"/>
      <c r="AZ379" s="370"/>
      <c r="BA379" s="370"/>
      <c r="BB379" s="370"/>
    </row>
    <row r="380" customFormat="false" ht="12.75" hidden="false" customHeight="false" outlineLevel="0" collapsed="false">
      <c r="A380" s="367"/>
      <c r="B380" s="370"/>
      <c r="C380" s="370"/>
      <c r="D380" s="370"/>
      <c r="E380" s="370"/>
      <c r="F380" s="370"/>
      <c r="G380" s="370"/>
      <c r="H380" s="370"/>
      <c r="I380" s="370"/>
      <c r="J380" s="370"/>
      <c r="K380" s="370"/>
      <c r="L380" s="370"/>
      <c r="M380" s="370"/>
      <c r="N380" s="370"/>
      <c r="O380" s="370"/>
      <c r="P380" s="370"/>
      <c r="Q380" s="370"/>
      <c r="R380" s="370"/>
      <c r="S380" s="370"/>
      <c r="T380" s="370"/>
      <c r="U380" s="370"/>
      <c r="V380" s="370"/>
      <c r="W380" s="370"/>
      <c r="X380" s="370"/>
      <c r="Y380" s="370"/>
      <c r="Z380" s="370"/>
      <c r="AA380" s="370"/>
      <c r="AB380" s="370"/>
      <c r="AC380" s="370"/>
      <c r="AD380" s="370"/>
      <c r="AE380" s="370"/>
      <c r="AF380" s="370"/>
      <c r="AG380" s="370"/>
      <c r="AH380" s="370"/>
      <c r="AI380" s="370"/>
      <c r="AJ380" s="370"/>
      <c r="AK380" s="370"/>
      <c r="AL380" s="370"/>
      <c r="AM380" s="370"/>
      <c r="AN380" s="370"/>
      <c r="AO380" s="370"/>
      <c r="AP380" s="370"/>
      <c r="AQ380" s="370"/>
      <c r="AR380" s="370"/>
      <c r="AS380" s="370"/>
      <c r="AT380" s="370"/>
      <c r="AU380" s="370"/>
      <c r="AV380" s="370"/>
      <c r="AW380" s="370"/>
      <c r="AX380" s="370"/>
      <c r="AY380" s="370"/>
      <c r="AZ380" s="370"/>
      <c r="BA380" s="370"/>
      <c r="BB380" s="370"/>
    </row>
    <row r="381" customFormat="false" ht="12.75" hidden="false" customHeight="false" outlineLevel="0" collapsed="false">
      <c r="A381" s="367"/>
      <c r="B381" s="370"/>
      <c r="C381" s="370"/>
      <c r="D381" s="370"/>
      <c r="E381" s="370"/>
      <c r="F381" s="370"/>
      <c r="G381" s="370"/>
      <c r="H381" s="370"/>
      <c r="I381" s="370"/>
      <c r="J381" s="370"/>
      <c r="K381" s="370"/>
      <c r="L381" s="370"/>
      <c r="M381" s="370"/>
      <c r="N381" s="370"/>
      <c r="O381" s="370"/>
      <c r="P381" s="370"/>
      <c r="Q381" s="370"/>
      <c r="R381" s="370"/>
      <c r="S381" s="370"/>
      <c r="T381" s="370"/>
      <c r="U381" s="370"/>
      <c r="V381" s="370"/>
      <c r="W381" s="370"/>
      <c r="X381" s="370"/>
      <c r="Y381" s="370"/>
      <c r="Z381" s="370"/>
      <c r="AA381" s="370"/>
      <c r="AB381" s="370"/>
      <c r="AC381" s="370"/>
      <c r="AD381" s="370"/>
      <c r="AE381" s="370"/>
      <c r="AF381" s="370"/>
      <c r="AG381" s="370"/>
      <c r="AH381" s="370"/>
      <c r="AI381" s="370"/>
      <c r="AJ381" s="370"/>
      <c r="AK381" s="370"/>
      <c r="AL381" s="370"/>
      <c r="AM381" s="370"/>
      <c r="AN381" s="370"/>
      <c r="AO381" s="370"/>
      <c r="AP381" s="370"/>
      <c r="AQ381" s="370"/>
      <c r="AR381" s="370"/>
      <c r="AS381" s="370"/>
      <c r="AT381" s="370"/>
      <c r="AU381" s="370"/>
      <c r="AV381" s="370"/>
      <c r="AW381" s="370"/>
      <c r="AX381" s="370"/>
      <c r="AY381" s="370"/>
      <c r="AZ381" s="370"/>
      <c r="BA381" s="370"/>
      <c r="BB381" s="370"/>
    </row>
    <row r="382" customFormat="false" ht="12.75" hidden="false" customHeight="false" outlineLevel="0" collapsed="false">
      <c r="A382" s="367"/>
      <c r="B382" s="370"/>
      <c r="C382" s="370"/>
      <c r="D382" s="370"/>
      <c r="E382" s="370"/>
      <c r="F382" s="370"/>
      <c r="G382" s="370"/>
      <c r="H382" s="370"/>
      <c r="I382" s="370"/>
      <c r="J382" s="370"/>
      <c r="K382" s="370"/>
      <c r="L382" s="370"/>
      <c r="M382" s="370"/>
      <c r="N382" s="370"/>
      <c r="O382" s="370"/>
      <c r="P382" s="370"/>
      <c r="Q382" s="370"/>
      <c r="R382" s="370"/>
      <c r="S382" s="370"/>
      <c r="T382" s="370"/>
      <c r="U382" s="370"/>
      <c r="V382" s="370"/>
      <c r="W382" s="370"/>
      <c r="X382" s="370"/>
      <c r="Y382" s="370"/>
      <c r="Z382" s="370"/>
      <c r="AA382" s="370"/>
      <c r="AB382" s="370"/>
      <c r="AC382" s="370"/>
      <c r="AD382" s="370"/>
      <c r="AE382" s="370"/>
      <c r="AF382" s="370"/>
      <c r="AG382" s="370"/>
      <c r="AH382" s="370"/>
      <c r="AI382" s="370"/>
      <c r="AJ382" s="370"/>
      <c r="AK382" s="370"/>
      <c r="AL382" s="370"/>
      <c r="AM382" s="370"/>
      <c r="AN382" s="370"/>
      <c r="AO382" s="370"/>
      <c r="AP382" s="370"/>
      <c r="AQ382" s="370"/>
      <c r="AR382" s="370"/>
      <c r="AS382" s="370"/>
      <c r="AT382" s="370"/>
      <c r="AU382" s="370"/>
      <c r="AV382" s="370"/>
      <c r="AW382" s="370"/>
      <c r="AX382" s="370"/>
      <c r="AY382" s="370"/>
      <c r="AZ382" s="370"/>
      <c r="BA382" s="370"/>
      <c r="BB382" s="370"/>
    </row>
    <row r="383" customFormat="false" ht="12.75" hidden="false" customHeight="false" outlineLevel="0" collapsed="false">
      <c r="A383" s="367"/>
      <c r="B383" s="370"/>
      <c r="C383" s="370"/>
      <c r="D383" s="370"/>
      <c r="E383" s="370"/>
      <c r="F383" s="370"/>
      <c r="G383" s="370"/>
      <c r="H383" s="370"/>
      <c r="I383" s="370"/>
      <c r="J383" s="370"/>
      <c r="K383" s="370"/>
      <c r="L383" s="370"/>
      <c r="M383" s="370"/>
      <c r="N383" s="370"/>
      <c r="O383" s="370"/>
      <c r="P383" s="370"/>
      <c r="Q383" s="370"/>
      <c r="R383" s="370"/>
      <c r="S383" s="370"/>
      <c r="T383" s="370"/>
      <c r="U383" s="370"/>
      <c r="V383" s="370"/>
      <c r="W383" s="370"/>
      <c r="X383" s="370"/>
      <c r="Y383" s="370"/>
      <c r="Z383" s="370"/>
      <c r="AA383" s="370"/>
      <c r="AB383" s="370"/>
      <c r="AC383" s="370"/>
      <c r="AD383" s="370"/>
      <c r="AE383" s="370"/>
      <c r="AF383" s="370"/>
      <c r="AG383" s="370"/>
      <c r="AH383" s="370"/>
      <c r="AI383" s="370"/>
      <c r="AJ383" s="370"/>
      <c r="AK383" s="370"/>
      <c r="AL383" s="370"/>
      <c r="AM383" s="370"/>
      <c r="AN383" s="370"/>
      <c r="AO383" s="370"/>
      <c r="AP383" s="370"/>
      <c r="AQ383" s="370"/>
      <c r="AR383" s="370"/>
      <c r="AS383" s="370"/>
      <c r="AT383" s="370"/>
      <c r="AU383" s="370"/>
      <c r="AV383" s="370"/>
      <c r="AW383" s="370"/>
      <c r="AX383" s="370"/>
      <c r="AY383" s="370"/>
      <c r="AZ383" s="370"/>
      <c r="BA383" s="370"/>
      <c r="BB383" s="370"/>
    </row>
    <row r="384" customFormat="false" ht="12.75" hidden="false" customHeight="false" outlineLevel="0" collapsed="false">
      <c r="A384" s="367"/>
      <c r="B384" s="370"/>
      <c r="C384" s="370"/>
      <c r="D384" s="370"/>
      <c r="E384" s="370"/>
      <c r="F384" s="370"/>
      <c r="G384" s="370"/>
      <c r="H384" s="370"/>
      <c r="I384" s="370"/>
      <c r="J384" s="370"/>
      <c r="K384" s="370"/>
      <c r="L384" s="370"/>
      <c r="M384" s="370"/>
      <c r="N384" s="370"/>
      <c r="O384" s="370"/>
      <c r="P384" s="370"/>
      <c r="Q384" s="370"/>
      <c r="R384" s="370"/>
      <c r="S384" s="370"/>
      <c r="T384" s="370"/>
      <c r="U384" s="370"/>
      <c r="V384" s="370"/>
      <c r="W384" s="370"/>
      <c r="X384" s="370"/>
      <c r="Y384" s="370"/>
      <c r="Z384" s="370"/>
      <c r="AA384" s="370"/>
      <c r="AB384" s="370"/>
      <c r="AC384" s="370"/>
      <c r="AD384" s="370"/>
      <c r="AE384" s="370"/>
      <c r="AF384" s="370"/>
      <c r="AG384" s="370"/>
      <c r="AH384" s="370"/>
      <c r="AI384" s="370"/>
      <c r="AJ384" s="370"/>
      <c r="AK384" s="370"/>
      <c r="AL384" s="370"/>
      <c r="AM384" s="370"/>
      <c r="AN384" s="370"/>
      <c r="AO384" s="370"/>
      <c r="AP384" s="370"/>
      <c r="AQ384" s="370"/>
      <c r="AR384" s="370"/>
      <c r="AS384" s="370"/>
      <c r="AT384" s="370"/>
      <c r="AU384" s="370"/>
      <c r="AV384" s="370"/>
      <c r="AW384" s="370"/>
      <c r="AX384" s="370"/>
      <c r="AY384" s="370"/>
      <c r="AZ384" s="370"/>
      <c r="BA384" s="370"/>
      <c r="BB384" s="370"/>
    </row>
    <row r="385" customFormat="false" ht="12.75" hidden="false" customHeight="false" outlineLevel="0" collapsed="false">
      <c r="A385" s="367"/>
      <c r="B385" s="370"/>
      <c r="C385" s="370"/>
      <c r="D385" s="370"/>
      <c r="E385" s="370"/>
      <c r="F385" s="370"/>
      <c r="G385" s="370"/>
      <c r="H385" s="370"/>
      <c r="I385" s="370"/>
      <c r="J385" s="370"/>
      <c r="K385" s="370"/>
      <c r="L385" s="370"/>
      <c r="M385" s="370"/>
      <c r="N385" s="370"/>
      <c r="O385" s="370"/>
      <c r="P385" s="370"/>
      <c r="Q385" s="370"/>
      <c r="R385" s="370"/>
      <c r="S385" s="370"/>
      <c r="T385" s="370"/>
      <c r="U385" s="370"/>
      <c r="V385" s="370"/>
      <c r="W385" s="370"/>
      <c r="X385" s="370"/>
      <c r="Y385" s="370"/>
      <c r="Z385" s="370"/>
      <c r="AA385" s="370"/>
      <c r="AB385" s="370"/>
      <c r="AC385" s="370"/>
      <c r="AD385" s="370"/>
      <c r="AE385" s="370"/>
      <c r="AF385" s="370"/>
      <c r="AG385" s="370"/>
      <c r="AH385" s="370"/>
      <c r="AI385" s="370"/>
      <c r="AJ385" s="370"/>
      <c r="AK385" s="370"/>
      <c r="AL385" s="370"/>
      <c r="AM385" s="370"/>
      <c r="AN385" s="370"/>
      <c r="AO385" s="370"/>
      <c r="AP385" s="370"/>
      <c r="AQ385" s="370"/>
      <c r="AR385" s="370"/>
      <c r="AS385" s="370"/>
      <c r="AT385" s="370"/>
      <c r="AU385" s="370"/>
      <c r="AV385" s="370"/>
      <c r="AW385" s="370"/>
      <c r="AX385" s="370"/>
      <c r="AY385" s="370"/>
      <c r="AZ385" s="370"/>
      <c r="BA385" s="370"/>
      <c r="BB385" s="370"/>
    </row>
    <row r="386" customFormat="false" ht="12.75" hidden="false" customHeight="false" outlineLevel="0" collapsed="false">
      <c r="A386" s="367"/>
      <c r="B386" s="370"/>
      <c r="C386" s="370"/>
      <c r="D386" s="370"/>
      <c r="E386" s="370"/>
      <c r="F386" s="370"/>
      <c r="G386" s="370"/>
      <c r="H386" s="370"/>
      <c r="I386" s="370"/>
      <c r="J386" s="370"/>
      <c r="K386" s="370"/>
      <c r="L386" s="370"/>
      <c r="M386" s="370"/>
      <c r="N386" s="370"/>
      <c r="O386" s="370"/>
      <c r="P386" s="370"/>
      <c r="Q386" s="370"/>
      <c r="R386" s="370"/>
      <c r="S386" s="370"/>
      <c r="T386" s="370"/>
      <c r="U386" s="370"/>
      <c r="V386" s="370"/>
      <c r="W386" s="370"/>
      <c r="X386" s="370"/>
      <c r="Y386" s="370"/>
      <c r="Z386" s="370"/>
      <c r="AA386" s="370"/>
      <c r="AB386" s="370"/>
      <c r="AC386" s="370"/>
      <c r="AD386" s="370"/>
      <c r="AE386" s="370"/>
      <c r="AF386" s="370"/>
      <c r="AG386" s="370"/>
      <c r="AH386" s="370"/>
      <c r="AI386" s="370"/>
      <c r="AJ386" s="370"/>
      <c r="AK386" s="370"/>
      <c r="AL386" s="370"/>
      <c r="AM386" s="370"/>
      <c r="AN386" s="370"/>
      <c r="AO386" s="370"/>
      <c r="AP386" s="370"/>
      <c r="AQ386" s="370"/>
      <c r="AR386" s="370"/>
      <c r="AS386" s="370"/>
      <c r="AT386" s="370"/>
      <c r="AU386" s="370"/>
      <c r="AV386" s="370"/>
      <c r="AW386" s="370"/>
      <c r="AX386" s="370"/>
      <c r="AY386" s="370"/>
      <c r="AZ386" s="370"/>
      <c r="BA386" s="370"/>
      <c r="BB386" s="370"/>
    </row>
    <row r="387" customFormat="false" ht="12.75" hidden="false" customHeight="false" outlineLevel="0" collapsed="false">
      <c r="A387" s="367"/>
      <c r="B387" s="370"/>
      <c r="C387" s="370"/>
      <c r="D387" s="370"/>
      <c r="E387" s="370"/>
      <c r="F387" s="370"/>
      <c r="G387" s="370"/>
      <c r="H387" s="370"/>
      <c r="I387" s="370"/>
      <c r="J387" s="370"/>
      <c r="K387" s="370"/>
      <c r="L387" s="370"/>
      <c r="M387" s="370"/>
      <c r="N387" s="370"/>
      <c r="O387" s="370"/>
      <c r="P387" s="370"/>
      <c r="Q387" s="370"/>
      <c r="R387" s="370"/>
      <c r="S387" s="370"/>
      <c r="T387" s="370"/>
      <c r="U387" s="370"/>
      <c r="V387" s="370"/>
      <c r="W387" s="370"/>
      <c r="X387" s="370"/>
      <c r="Y387" s="370"/>
      <c r="Z387" s="370"/>
      <c r="AA387" s="370"/>
      <c r="AB387" s="370"/>
      <c r="AC387" s="370"/>
      <c r="AD387" s="370"/>
      <c r="AE387" s="370"/>
      <c r="AF387" s="370"/>
      <c r="AG387" s="370"/>
      <c r="AH387" s="370"/>
      <c r="AI387" s="370"/>
      <c r="AJ387" s="370"/>
      <c r="AK387" s="370"/>
      <c r="AL387" s="370"/>
      <c r="AM387" s="370"/>
      <c r="AN387" s="370"/>
      <c r="AO387" s="370"/>
      <c r="AP387" s="370"/>
      <c r="AQ387" s="370"/>
      <c r="AR387" s="370"/>
      <c r="AS387" s="370"/>
      <c r="AT387" s="370"/>
      <c r="AU387" s="370"/>
      <c r="AV387" s="370"/>
      <c r="AW387" s="370"/>
      <c r="AX387" s="370"/>
      <c r="AY387" s="370"/>
      <c r="AZ387" s="370"/>
      <c r="BA387" s="370"/>
      <c r="BB387" s="370"/>
    </row>
    <row r="388" customFormat="false" ht="12.75" hidden="false" customHeight="false" outlineLevel="0" collapsed="false">
      <c r="A388" s="367"/>
      <c r="B388" s="370"/>
      <c r="C388" s="370"/>
      <c r="D388" s="370"/>
      <c r="E388" s="370"/>
      <c r="F388" s="370"/>
      <c r="G388" s="370"/>
      <c r="H388" s="370"/>
      <c r="I388" s="370"/>
      <c r="J388" s="370"/>
      <c r="K388" s="370"/>
      <c r="L388" s="370"/>
      <c r="M388" s="370"/>
      <c r="N388" s="370"/>
      <c r="O388" s="370"/>
      <c r="P388" s="370"/>
      <c r="Q388" s="370"/>
      <c r="R388" s="370"/>
      <c r="S388" s="370"/>
      <c r="T388" s="370"/>
      <c r="U388" s="370"/>
      <c r="V388" s="370"/>
      <c r="W388" s="370"/>
      <c r="X388" s="370"/>
      <c r="Y388" s="370"/>
      <c r="Z388" s="370"/>
      <c r="AA388" s="370"/>
      <c r="AB388" s="370"/>
      <c r="AC388" s="370"/>
      <c r="AD388" s="370"/>
      <c r="AE388" s="370"/>
      <c r="AF388" s="370"/>
      <c r="AG388" s="370"/>
      <c r="AH388" s="370"/>
      <c r="AI388" s="370"/>
      <c r="AJ388" s="370"/>
      <c r="AK388" s="370"/>
      <c r="AL388" s="370"/>
      <c r="AM388" s="370"/>
      <c r="AN388" s="370"/>
      <c r="AO388" s="370"/>
      <c r="AP388" s="370"/>
      <c r="AQ388" s="370"/>
      <c r="AR388" s="370"/>
      <c r="AS388" s="370"/>
      <c r="AT388" s="370"/>
      <c r="AU388" s="370"/>
      <c r="AV388" s="370"/>
      <c r="AW388" s="370"/>
      <c r="AX388" s="370"/>
      <c r="AY388" s="370"/>
      <c r="AZ388" s="370"/>
      <c r="BA388" s="370"/>
      <c r="BB388" s="370"/>
    </row>
    <row r="389" customFormat="false" ht="12.75" hidden="false" customHeight="false" outlineLevel="0" collapsed="false">
      <c r="A389" s="367"/>
      <c r="B389" s="370"/>
      <c r="C389" s="370"/>
      <c r="D389" s="370"/>
      <c r="E389" s="370"/>
      <c r="F389" s="370"/>
      <c r="G389" s="370"/>
      <c r="H389" s="370"/>
      <c r="I389" s="370"/>
      <c r="J389" s="370"/>
      <c r="K389" s="370"/>
      <c r="L389" s="370"/>
      <c r="M389" s="370"/>
      <c r="N389" s="370"/>
      <c r="O389" s="370"/>
      <c r="P389" s="370"/>
      <c r="Q389" s="370"/>
      <c r="R389" s="370"/>
      <c r="S389" s="370"/>
      <c r="T389" s="370"/>
      <c r="U389" s="370"/>
      <c r="V389" s="370"/>
      <c r="W389" s="370"/>
      <c r="X389" s="370"/>
      <c r="Y389" s="370"/>
      <c r="Z389" s="370"/>
      <c r="AA389" s="370"/>
      <c r="AB389" s="370"/>
      <c r="AC389" s="370"/>
      <c r="AD389" s="370"/>
      <c r="AE389" s="370"/>
      <c r="AF389" s="370"/>
      <c r="AG389" s="370"/>
      <c r="AH389" s="370"/>
      <c r="AI389" s="370"/>
      <c r="AJ389" s="370"/>
      <c r="AK389" s="370"/>
      <c r="AL389" s="370"/>
      <c r="AM389" s="370"/>
      <c r="AN389" s="370"/>
      <c r="AO389" s="370"/>
      <c r="AP389" s="370"/>
      <c r="AQ389" s="370"/>
      <c r="AR389" s="370"/>
      <c r="AS389" s="370"/>
      <c r="AT389" s="370"/>
      <c r="AU389" s="370"/>
      <c r="AV389" s="370"/>
      <c r="AW389" s="370"/>
      <c r="AX389" s="370"/>
      <c r="AY389" s="370"/>
      <c r="AZ389" s="370"/>
      <c r="BA389" s="370"/>
      <c r="BB389" s="370"/>
    </row>
    <row r="390" customFormat="false" ht="12.75" hidden="false" customHeight="false" outlineLevel="0" collapsed="false">
      <c r="A390" s="367"/>
      <c r="B390" s="370"/>
      <c r="C390" s="370"/>
      <c r="D390" s="370"/>
      <c r="E390" s="370"/>
      <c r="F390" s="370"/>
      <c r="G390" s="370"/>
      <c r="H390" s="370"/>
      <c r="I390" s="370"/>
      <c r="J390" s="370"/>
      <c r="K390" s="370"/>
      <c r="L390" s="370"/>
      <c r="M390" s="370"/>
      <c r="N390" s="370"/>
      <c r="O390" s="370"/>
      <c r="P390" s="370"/>
      <c r="Q390" s="370"/>
      <c r="R390" s="370"/>
      <c r="S390" s="370"/>
      <c r="T390" s="370"/>
      <c r="U390" s="370"/>
      <c r="V390" s="370"/>
      <c r="W390" s="370"/>
      <c r="X390" s="370"/>
      <c r="Y390" s="370"/>
      <c r="Z390" s="370"/>
      <c r="AA390" s="370"/>
      <c r="AB390" s="370"/>
      <c r="AC390" s="370"/>
      <c r="AD390" s="370"/>
      <c r="AE390" s="370"/>
      <c r="AF390" s="370"/>
      <c r="AG390" s="370"/>
      <c r="AH390" s="370"/>
      <c r="AI390" s="370"/>
      <c r="AJ390" s="370"/>
      <c r="AK390" s="370"/>
      <c r="AL390" s="370"/>
      <c r="AM390" s="370"/>
      <c r="AN390" s="370"/>
      <c r="AO390" s="370"/>
      <c r="AP390" s="370"/>
      <c r="AQ390" s="370"/>
      <c r="AR390" s="370"/>
      <c r="AS390" s="370"/>
      <c r="AT390" s="370"/>
      <c r="AU390" s="370"/>
      <c r="AV390" s="370"/>
      <c r="AW390" s="370"/>
      <c r="AX390" s="370"/>
      <c r="AY390" s="370"/>
      <c r="AZ390" s="370"/>
      <c r="BA390" s="370"/>
      <c r="BB390" s="370"/>
    </row>
    <row r="391" customFormat="false" ht="12.75" hidden="false" customHeight="false" outlineLevel="0" collapsed="false">
      <c r="A391" s="367"/>
      <c r="B391" s="370"/>
      <c r="C391" s="370"/>
      <c r="D391" s="370"/>
      <c r="E391" s="370"/>
      <c r="F391" s="370"/>
      <c r="G391" s="370"/>
      <c r="H391" s="370"/>
      <c r="I391" s="370"/>
      <c r="J391" s="370"/>
      <c r="K391" s="370"/>
      <c r="L391" s="370"/>
      <c r="M391" s="370"/>
      <c r="N391" s="370"/>
      <c r="O391" s="370"/>
      <c r="P391" s="370"/>
      <c r="Q391" s="370"/>
      <c r="R391" s="370"/>
      <c r="S391" s="370"/>
      <c r="T391" s="370"/>
      <c r="U391" s="370"/>
      <c r="V391" s="370"/>
      <c r="W391" s="370"/>
      <c r="X391" s="370"/>
      <c r="Y391" s="370"/>
      <c r="Z391" s="370"/>
      <c r="AA391" s="370"/>
      <c r="AB391" s="370"/>
      <c r="AC391" s="370"/>
      <c r="AD391" s="370"/>
      <c r="AE391" s="370"/>
      <c r="AF391" s="370"/>
      <c r="AG391" s="370"/>
      <c r="AH391" s="370"/>
      <c r="AI391" s="370"/>
      <c r="AJ391" s="370"/>
      <c r="AK391" s="370"/>
      <c r="AL391" s="370"/>
      <c r="AM391" s="370"/>
      <c r="AN391" s="370"/>
      <c r="AO391" s="370"/>
      <c r="AP391" s="370"/>
      <c r="AQ391" s="370"/>
      <c r="AR391" s="370"/>
      <c r="AS391" s="370"/>
      <c r="AT391" s="370"/>
      <c r="AU391" s="370"/>
      <c r="AV391" s="370"/>
      <c r="AW391" s="370"/>
      <c r="AX391" s="370"/>
      <c r="AY391" s="370"/>
      <c r="AZ391" s="370"/>
      <c r="BA391" s="370"/>
      <c r="BB391" s="370"/>
    </row>
    <row r="392" customFormat="false" ht="12.75" hidden="false" customHeight="false" outlineLevel="0" collapsed="false">
      <c r="A392" s="367"/>
      <c r="B392" s="370"/>
      <c r="C392" s="370"/>
      <c r="D392" s="370"/>
      <c r="E392" s="370"/>
      <c r="F392" s="370"/>
      <c r="G392" s="370"/>
      <c r="H392" s="370"/>
      <c r="I392" s="370"/>
      <c r="J392" s="370"/>
      <c r="K392" s="370"/>
      <c r="L392" s="370"/>
      <c r="M392" s="370"/>
      <c r="N392" s="370"/>
      <c r="O392" s="370"/>
      <c r="P392" s="370"/>
      <c r="Q392" s="370"/>
      <c r="R392" s="370"/>
      <c r="S392" s="370"/>
      <c r="T392" s="370"/>
      <c r="U392" s="370"/>
      <c r="V392" s="370"/>
      <c r="W392" s="370"/>
      <c r="X392" s="370"/>
      <c r="Y392" s="370"/>
      <c r="Z392" s="370"/>
      <c r="AA392" s="370"/>
      <c r="AB392" s="370"/>
      <c r="AC392" s="370"/>
      <c r="AD392" s="370"/>
      <c r="AE392" s="370"/>
      <c r="AF392" s="370"/>
      <c r="AG392" s="370"/>
      <c r="AH392" s="370"/>
      <c r="AI392" s="370"/>
      <c r="AJ392" s="370"/>
      <c r="AK392" s="370"/>
      <c r="AL392" s="370"/>
      <c r="AM392" s="370"/>
      <c r="AN392" s="370"/>
      <c r="AO392" s="370"/>
      <c r="AP392" s="370"/>
      <c r="AQ392" s="370"/>
      <c r="AR392" s="370"/>
      <c r="AS392" s="370"/>
      <c r="AT392" s="370"/>
      <c r="AU392" s="370"/>
      <c r="AV392" s="370"/>
      <c r="AW392" s="370"/>
      <c r="AX392" s="370"/>
      <c r="AY392" s="370"/>
      <c r="AZ392" s="370"/>
      <c r="BA392" s="370"/>
      <c r="BB392" s="370"/>
    </row>
    <row r="393" customFormat="false" ht="12.75" hidden="false" customHeight="false" outlineLevel="0" collapsed="false">
      <c r="A393" s="367"/>
      <c r="B393" s="370"/>
      <c r="C393" s="370"/>
      <c r="D393" s="370"/>
      <c r="E393" s="370"/>
      <c r="F393" s="370"/>
      <c r="G393" s="370"/>
      <c r="H393" s="370"/>
      <c r="I393" s="370"/>
      <c r="J393" s="370"/>
      <c r="K393" s="370"/>
      <c r="L393" s="370"/>
      <c r="M393" s="370"/>
      <c r="N393" s="370"/>
      <c r="O393" s="370"/>
      <c r="P393" s="370"/>
      <c r="Q393" s="370"/>
      <c r="R393" s="370"/>
      <c r="S393" s="370"/>
      <c r="T393" s="370"/>
      <c r="U393" s="370"/>
      <c r="V393" s="370"/>
      <c r="W393" s="370"/>
      <c r="X393" s="370"/>
      <c r="Y393" s="370"/>
      <c r="Z393" s="370"/>
      <c r="AA393" s="370"/>
      <c r="AB393" s="370"/>
      <c r="AC393" s="370"/>
      <c r="AD393" s="370"/>
      <c r="AE393" s="370"/>
      <c r="AF393" s="370"/>
      <c r="AG393" s="370"/>
      <c r="AH393" s="370"/>
      <c r="AI393" s="370"/>
      <c r="AJ393" s="370"/>
      <c r="AK393" s="370"/>
      <c r="AL393" s="370"/>
      <c r="AM393" s="370"/>
      <c r="AN393" s="370"/>
      <c r="AO393" s="370"/>
      <c r="AP393" s="370"/>
      <c r="AQ393" s="370"/>
      <c r="AR393" s="370"/>
      <c r="AS393" s="370"/>
      <c r="AT393" s="370"/>
      <c r="AU393" s="370"/>
      <c r="AV393" s="370"/>
      <c r="AW393" s="370"/>
      <c r="AX393" s="370"/>
      <c r="AY393" s="370"/>
      <c r="AZ393" s="370"/>
      <c r="BA393" s="370"/>
      <c r="BB393" s="370"/>
    </row>
    <row r="394" customFormat="false" ht="12.75" hidden="false" customHeight="false" outlineLevel="0" collapsed="false">
      <c r="A394" s="367"/>
      <c r="B394" s="370"/>
      <c r="C394" s="370"/>
      <c r="D394" s="370"/>
      <c r="E394" s="370"/>
      <c r="F394" s="370"/>
      <c r="G394" s="370"/>
      <c r="H394" s="370"/>
      <c r="I394" s="370"/>
      <c r="J394" s="370"/>
      <c r="K394" s="370"/>
      <c r="L394" s="370"/>
      <c r="M394" s="370"/>
      <c r="N394" s="370"/>
      <c r="O394" s="370"/>
      <c r="P394" s="370"/>
      <c r="Q394" s="370"/>
      <c r="R394" s="370"/>
      <c r="S394" s="370"/>
      <c r="T394" s="370"/>
      <c r="U394" s="370"/>
      <c r="V394" s="370"/>
      <c r="W394" s="370"/>
      <c r="X394" s="370"/>
      <c r="Y394" s="370"/>
      <c r="Z394" s="370"/>
      <c r="AA394" s="370"/>
      <c r="AB394" s="370"/>
      <c r="AC394" s="370"/>
      <c r="AD394" s="370"/>
      <c r="AE394" s="370"/>
      <c r="AF394" s="370"/>
      <c r="AG394" s="370"/>
      <c r="AH394" s="370"/>
      <c r="AI394" s="370"/>
      <c r="AJ394" s="370"/>
      <c r="AK394" s="370"/>
      <c r="AL394" s="370"/>
      <c r="AM394" s="370"/>
      <c r="AN394" s="370"/>
      <c r="AO394" s="370"/>
      <c r="AP394" s="370"/>
      <c r="AQ394" s="370"/>
      <c r="AR394" s="370"/>
      <c r="AS394" s="370"/>
      <c r="AT394" s="370"/>
      <c r="AU394" s="370"/>
      <c r="AV394" s="370"/>
      <c r="AW394" s="370"/>
      <c r="AX394" s="370"/>
      <c r="AY394" s="370"/>
      <c r="AZ394" s="370"/>
      <c r="BA394" s="370"/>
      <c r="BB394" s="370"/>
    </row>
    <row r="395" customFormat="false" ht="12.75" hidden="false" customHeight="false" outlineLevel="0" collapsed="false">
      <c r="A395" s="367"/>
      <c r="B395" s="370"/>
      <c r="C395" s="370"/>
      <c r="D395" s="370"/>
      <c r="E395" s="370"/>
      <c r="F395" s="370"/>
      <c r="G395" s="370"/>
      <c r="H395" s="370"/>
      <c r="I395" s="370"/>
      <c r="J395" s="370"/>
      <c r="K395" s="370"/>
      <c r="L395" s="370"/>
      <c r="M395" s="370"/>
      <c r="N395" s="370"/>
      <c r="O395" s="370"/>
      <c r="P395" s="370"/>
      <c r="Q395" s="370"/>
      <c r="R395" s="370"/>
      <c r="S395" s="370"/>
      <c r="T395" s="370"/>
      <c r="U395" s="370"/>
      <c r="V395" s="370"/>
      <c r="W395" s="370"/>
      <c r="X395" s="370"/>
      <c r="Y395" s="370"/>
      <c r="Z395" s="370"/>
      <c r="AA395" s="370"/>
      <c r="AB395" s="370"/>
      <c r="AC395" s="370"/>
      <c r="AD395" s="370"/>
      <c r="AE395" s="370"/>
      <c r="AF395" s="370"/>
      <c r="AG395" s="370"/>
      <c r="AH395" s="370"/>
      <c r="AI395" s="370"/>
      <c r="AJ395" s="370"/>
      <c r="AK395" s="370"/>
      <c r="AL395" s="370"/>
      <c r="AM395" s="370"/>
      <c r="AN395" s="370"/>
      <c r="AO395" s="370"/>
      <c r="AP395" s="370"/>
      <c r="AQ395" s="370"/>
      <c r="AR395" s="370"/>
      <c r="AS395" s="370"/>
      <c r="AT395" s="370"/>
      <c r="AU395" s="370"/>
      <c r="AV395" s="370"/>
      <c r="AW395" s="370"/>
      <c r="AX395" s="370"/>
      <c r="AY395" s="370"/>
      <c r="AZ395" s="370"/>
      <c r="BA395" s="370"/>
      <c r="BB395" s="370"/>
    </row>
    <row r="396" customFormat="false" ht="12.75" hidden="false" customHeight="false" outlineLevel="0" collapsed="false">
      <c r="A396" s="367"/>
      <c r="B396" s="370"/>
      <c r="C396" s="370"/>
      <c r="D396" s="370"/>
      <c r="E396" s="370"/>
      <c r="F396" s="370"/>
      <c r="G396" s="370"/>
      <c r="H396" s="370"/>
      <c r="I396" s="370"/>
      <c r="J396" s="370"/>
      <c r="K396" s="370"/>
      <c r="L396" s="370"/>
      <c r="M396" s="370"/>
      <c r="N396" s="370"/>
      <c r="O396" s="370"/>
      <c r="P396" s="370"/>
      <c r="Q396" s="370"/>
      <c r="R396" s="370"/>
      <c r="S396" s="370"/>
      <c r="T396" s="370"/>
      <c r="U396" s="370"/>
      <c r="V396" s="370"/>
      <c r="W396" s="370"/>
      <c r="X396" s="370"/>
      <c r="Y396" s="370"/>
      <c r="Z396" s="370"/>
      <c r="AA396" s="370"/>
      <c r="AB396" s="370"/>
      <c r="AC396" s="370"/>
      <c r="AD396" s="370"/>
      <c r="AE396" s="370"/>
      <c r="AF396" s="370"/>
      <c r="AG396" s="370"/>
      <c r="AH396" s="370"/>
      <c r="AI396" s="370"/>
      <c r="AJ396" s="370"/>
      <c r="AK396" s="370"/>
      <c r="AL396" s="370"/>
      <c r="AM396" s="370"/>
      <c r="AN396" s="370"/>
      <c r="AO396" s="370"/>
      <c r="AP396" s="370"/>
      <c r="AQ396" s="370"/>
      <c r="AR396" s="370"/>
      <c r="AS396" s="370"/>
      <c r="AT396" s="370"/>
      <c r="AU396" s="370"/>
      <c r="AV396" s="370"/>
      <c r="AW396" s="370"/>
      <c r="AX396" s="370"/>
      <c r="AY396" s="370"/>
      <c r="AZ396" s="370"/>
      <c r="BA396" s="370"/>
      <c r="BB396" s="370"/>
    </row>
    <row r="397" customFormat="false" ht="12.75" hidden="false" customHeight="false" outlineLevel="0" collapsed="false">
      <c r="A397" s="367"/>
      <c r="B397" s="370"/>
      <c r="C397" s="370"/>
      <c r="D397" s="370"/>
      <c r="E397" s="370"/>
      <c r="F397" s="370"/>
      <c r="G397" s="370"/>
      <c r="H397" s="370"/>
      <c r="I397" s="370"/>
      <c r="J397" s="370"/>
      <c r="K397" s="370"/>
      <c r="L397" s="370"/>
      <c r="M397" s="370"/>
      <c r="N397" s="370"/>
      <c r="O397" s="370"/>
      <c r="P397" s="370"/>
      <c r="Q397" s="370"/>
      <c r="R397" s="370"/>
      <c r="S397" s="370"/>
      <c r="T397" s="370"/>
      <c r="U397" s="370"/>
      <c r="V397" s="370"/>
      <c r="W397" s="370"/>
      <c r="X397" s="370"/>
      <c r="Y397" s="370"/>
      <c r="Z397" s="370"/>
      <c r="AA397" s="370"/>
      <c r="AB397" s="370"/>
      <c r="AC397" s="370"/>
      <c r="AD397" s="370"/>
      <c r="AE397" s="370"/>
      <c r="AF397" s="370"/>
      <c r="AG397" s="370"/>
      <c r="AH397" s="370"/>
      <c r="AI397" s="370"/>
      <c r="AJ397" s="370"/>
      <c r="AK397" s="370"/>
      <c r="AL397" s="370"/>
      <c r="AM397" s="370"/>
      <c r="AN397" s="370"/>
      <c r="AO397" s="370"/>
      <c r="AP397" s="370"/>
      <c r="AQ397" s="370"/>
      <c r="AR397" s="370"/>
      <c r="AS397" s="370"/>
      <c r="AT397" s="370"/>
      <c r="AU397" s="370"/>
      <c r="AV397" s="370"/>
      <c r="AW397" s="370"/>
      <c r="AX397" s="370"/>
      <c r="AY397" s="370"/>
      <c r="AZ397" s="370"/>
      <c r="BA397" s="370"/>
      <c r="BB397" s="370"/>
    </row>
    <row r="398" customFormat="false" ht="12.75" hidden="false" customHeight="false" outlineLevel="0" collapsed="false">
      <c r="A398" s="367"/>
      <c r="B398" s="370"/>
      <c r="C398" s="370"/>
      <c r="D398" s="370"/>
      <c r="E398" s="370"/>
      <c r="F398" s="370"/>
      <c r="G398" s="370"/>
      <c r="H398" s="370"/>
      <c r="I398" s="370"/>
      <c r="J398" s="370"/>
      <c r="K398" s="370"/>
      <c r="L398" s="370"/>
      <c r="M398" s="370"/>
      <c r="N398" s="370"/>
      <c r="O398" s="370"/>
      <c r="P398" s="370"/>
      <c r="Q398" s="370"/>
      <c r="R398" s="370"/>
      <c r="S398" s="370"/>
      <c r="T398" s="370"/>
      <c r="U398" s="370"/>
      <c r="V398" s="370"/>
      <c r="W398" s="370"/>
      <c r="X398" s="370"/>
      <c r="Y398" s="370"/>
      <c r="Z398" s="370"/>
      <c r="AA398" s="370"/>
      <c r="AB398" s="370"/>
      <c r="AC398" s="370"/>
      <c r="AD398" s="370"/>
      <c r="AE398" s="370"/>
      <c r="AF398" s="370"/>
      <c r="AG398" s="370"/>
      <c r="AH398" s="370"/>
      <c r="AI398" s="370"/>
      <c r="AJ398" s="370"/>
      <c r="AK398" s="370"/>
      <c r="AL398" s="370"/>
      <c r="AM398" s="370"/>
      <c r="AN398" s="370"/>
      <c r="AO398" s="370"/>
      <c r="AP398" s="370"/>
      <c r="AQ398" s="370"/>
      <c r="AR398" s="370"/>
      <c r="AS398" s="370"/>
      <c r="AT398" s="370"/>
      <c r="AU398" s="370"/>
      <c r="AV398" s="370"/>
      <c r="AW398" s="370"/>
      <c r="AX398" s="370"/>
      <c r="AY398" s="370"/>
      <c r="AZ398" s="370"/>
      <c r="BA398" s="370"/>
      <c r="BB398" s="370"/>
    </row>
    <row r="399" customFormat="false" ht="12.75" hidden="false" customHeight="false" outlineLevel="0" collapsed="false">
      <c r="A399" s="367"/>
      <c r="B399" s="370"/>
      <c r="C399" s="370"/>
      <c r="D399" s="370"/>
      <c r="E399" s="370"/>
      <c r="F399" s="370"/>
      <c r="G399" s="370"/>
      <c r="H399" s="370"/>
      <c r="I399" s="370"/>
      <c r="J399" s="370"/>
      <c r="K399" s="370"/>
      <c r="L399" s="370"/>
      <c r="M399" s="370"/>
      <c r="N399" s="370"/>
      <c r="O399" s="370"/>
      <c r="P399" s="370"/>
      <c r="Q399" s="370"/>
      <c r="R399" s="370"/>
      <c r="S399" s="370"/>
      <c r="T399" s="370"/>
      <c r="U399" s="370"/>
      <c r="V399" s="370"/>
      <c r="W399" s="370"/>
      <c r="X399" s="370"/>
      <c r="Y399" s="370"/>
      <c r="Z399" s="370"/>
      <c r="AA399" s="370"/>
      <c r="AB399" s="370"/>
      <c r="AC399" s="370"/>
      <c r="AD399" s="370"/>
      <c r="AE399" s="370"/>
      <c r="AF399" s="370"/>
      <c r="AG399" s="370"/>
      <c r="AH399" s="370"/>
      <c r="AI399" s="370"/>
      <c r="AJ399" s="370"/>
      <c r="AK399" s="370"/>
      <c r="AL399" s="370"/>
      <c r="AM399" s="370"/>
      <c r="AN399" s="370"/>
      <c r="AO399" s="370"/>
      <c r="AP399" s="370"/>
      <c r="AQ399" s="370"/>
      <c r="AR399" s="370"/>
      <c r="AS399" s="370"/>
      <c r="AT399" s="370"/>
      <c r="AU399" s="370"/>
      <c r="AV399" s="370"/>
      <c r="AW399" s="370"/>
      <c r="AX399" s="370"/>
      <c r="AY399" s="370"/>
      <c r="AZ399" s="370"/>
      <c r="BA399" s="370"/>
      <c r="BB399" s="370"/>
    </row>
    <row r="400" customFormat="false" ht="12.75" hidden="false" customHeight="false" outlineLevel="0" collapsed="false">
      <c r="A400" s="367"/>
      <c r="B400" s="370"/>
      <c r="C400" s="370"/>
      <c r="D400" s="370"/>
      <c r="E400" s="370"/>
      <c r="F400" s="370"/>
      <c r="G400" s="370"/>
      <c r="H400" s="370"/>
      <c r="I400" s="370"/>
      <c r="J400" s="370"/>
      <c r="K400" s="370"/>
      <c r="L400" s="370"/>
      <c r="M400" s="370"/>
      <c r="N400" s="370"/>
      <c r="O400" s="370"/>
      <c r="P400" s="370"/>
      <c r="Q400" s="370"/>
      <c r="R400" s="370"/>
      <c r="S400" s="370"/>
      <c r="T400" s="370"/>
      <c r="U400" s="370"/>
      <c r="V400" s="370"/>
      <c r="W400" s="370"/>
      <c r="X400" s="370"/>
      <c r="Y400" s="370"/>
      <c r="Z400" s="370"/>
      <c r="AA400" s="370"/>
      <c r="AB400" s="370"/>
      <c r="AC400" s="370"/>
      <c r="AD400" s="370"/>
      <c r="AE400" s="370"/>
      <c r="AF400" s="370"/>
      <c r="AG400" s="370"/>
      <c r="AH400" s="370"/>
      <c r="AI400" s="370"/>
      <c r="AJ400" s="370"/>
      <c r="AK400" s="370"/>
      <c r="AL400" s="370"/>
      <c r="AM400" s="370"/>
      <c r="AN400" s="370"/>
      <c r="AO400" s="370"/>
      <c r="AP400" s="370"/>
      <c r="AQ400" s="370"/>
      <c r="AR400" s="370"/>
      <c r="AS400" s="370"/>
      <c r="AT400" s="370"/>
      <c r="AU400" s="370"/>
      <c r="AV400" s="370"/>
      <c r="AW400" s="370"/>
      <c r="AX400" s="370"/>
      <c r="AY400" s="370"/>
      <c r="AZ400" s="370"/>
      <c r="BA400" s="370"/>
      <c r="BB400" s="370"/>
    </row>
    <row r="401" customFormat="false" ht="12.75" hidden="false" customHeight="false" outlineLevel="0" collapsed="false">
      <c r="A401" s="367"/>
      <c r="B401" s="370"/>
      <c r="C401" s="370"/>
      <c r="D401" s="370"/>
      <c r="E401" s="370"/>
      <c r="F401" s="370"/>
      <c r="G401" s="370"/>
      <c r="H401" s="370"/>
      <c r="I401" s="370"/>
      <c r="J401" s="370"/>
      <c r="K401" s="370"/>
      <c r="L401" s="370"/>
      <c r="M401" s="370"/>
      <c r="N401" s="370"/>
      <c r="O401" s="370"/>
      <c r="P401" s="370"/>
      <c r="Q401" s="370"/>
      <c r="R401" s="370"/>
      <c r="S401" s="370"/>
      <c r="T401" s="370"/>
      <c r="U401" s="370"/>
      <c r="V401" s="370"/>
      <c r="W401" s="370"/>
      <c r="X401" s="370"/>
      <c r="Y401" s="370"/>
      <c r="Z401" s="370"/>
      <c r="AA401" s="370"/>
      <c r="AB401" s="370"/>
      <c r="AC401" s="370"/>
      <c r="AD401" s="370"/>
      <c r="AE401" s="370"/>
      <c r="AF401" s="370"/>
      <c r="AG401" s="370"/>
      <c r="AH401" s="370"/>
      <c r="AI401" s="370"/>
      <c r="AJ401" s="370"/>
      <c r="AK401" s="370"/>
      <c r="AL401" s="370"/>
      <c r="AM401" s="370"/>
      <c r="AN401" s="370"/>
      <c r="AO401" s="370"/>
      <c r="AP401" s="370"/>
      <c r="AQ401" s="370"/>
      <c r="AR401" s="370"/>
      <c r="AS401" s="370"/>
      <c r="AT401" s="370"/>
      <c r="AU401" s="370"/>
      <c r="AV401" s="370"/>
      <c r="AW401" s="370"/>
      <c r="AX401" s="370"/>
      <c r="AY401" s="370"/>
      <c r="AZ401" s="370"/>
      <c r="BA401" s="370"/>
      <c r="BB401" s="370"/>
    </row>
    <row r="402" customFormat="false" ht="12.75" hidden="false" customHeight="false" outlineLevel="0" collapsed="false">
      <c r="A402" s="367"/>
      <c r="B402" s="370"/>
      <c r="C402" s="370"/>
      <c r="D402" s="370"/>
      <c r="E402" s="370"/>
      <c r="F402" s="370"/>
      <c r="G402" s="370"/>
      <c r="H402" s="370"/>
      <c r="I402" s="370"/>
      <c r="J402" s="370"/>
      <c r="K402" s="370"/>
      <c r="L402" s="370"/>
      <c r="M402" s="370"/>
      <c r="N402" s="370"/>
      <c r="O402" s="370"/>
      <c r="P402" s="370"/>
      <c r="Q402" s="370"/>
      <c r="R402" s="370"/>
      <c r="S402" s="370"/>
      <c r="T402" s="370"/>
      <c r="U402" s="370"/>
      <c r="V402" s="370"/>
      <c r="W402" s="370"/>
      <c r="X402" s="370"/>
      <c r="Y402" s="370"/>
      <c r="Z402" s="370"/>
      <c r="AA402" s="370"/>
      <c r="AB402" s="370"/>
      <c r="AC402" s="370"/>
      <c r="AD402" s="370"/>
      <c r="AE402" s="370"/>
      <c r="AF402" s="370"/>
      <c r="AG402" s="370"/>
      <c r="AH402" s="370"/>
      <c r="AI402" s="370"/>
      <c r="AJ402" s="370"/>
      <c r="AK402" s="370"/>
      <c r="AL402" s="370"/>
      <c r="AM402" s="370"/>
      <c r="AN402" s="370"/>
      <c r="AO402" s="370"/>
      <c r="AP402" s="370"/>
      <c r="AQ402" s="370"/>
      <c r="AR402" s="370"/>
      <c r="AS402" s="370"/>
      <c r="AT402" s="370"/>
      <c r="AU402" s="370"/>
      <c r="AV402" s="370"/>
      <c r="AW402" s="370"/>
      <c r="AX402" s="370"/>
      <c r="AY402" s="370"/>
      <c r="AZ402" s="370"/>
      <c r="BA402" s="370"/>
      <c r="BB402" s="370"/>
    </row>
    <row r="403" customFormat="false" ht="12.75" hidden="false" customHeight="false" outlineLevel="0" collapsed="false">
      <c r="A403" s="367"/>
      <c r="B403" s="370"/>
      <c r="C403" s="370"/>
      <c r="D403" s="370"/>
      <c r="E403" s="370"/>
      <c r="F403" s="370"/>
      <c r="G403" s="370"/>
      <c r="H403" s="370"/>
      <c r="I403" s="370"/>
      <c r="J403" s="370"/>
      <c r="K403" s="370"/>
      <c r="L403" s="370"/>
      <c r="M403" s="370"/>
      <c r="N403" s="370"/>
      <c r="O403" s="370"/>
      <c r="P403" s="370"/>
      <c r="Q403" s="370"/>
      <c r="R403" s="370"/>
      <c r="S403" s="370"/>
      <c r="T403" s="370"/>
      <c r="U403" s="370"/>
      <c r="V403" s="370"/>
      <c r="W403" s="370"/>
      <c r="X403" s="370"/>
      <c r="Y403" s="370"/>
      <c r="Z403" s="370"/>
      <c r="AA403" s="370"/>
      <c r="AB403" s="370"/>
      <c r="AC403" s="370"/>
      <c r="AD403" s="370"/>
      <c r="AE403" s="370"/>
      <c r="AF403" s="370"/>
      <c r="AG403" s="370"/>
      <c r="AH403" s="370"/>
      <c r="AI403" s="370"/>
      <c r="AJ403" s="370"/>
      <c r="AK403" s="370"/>
      <c r="AL403" s="370"/>
      <c r="AM403" s="370"/>
      <c r="AN403" s="370"/>
      <c r="AO403" s="370"/>
      <c r="AP403" s="370"/>
      <c r="AQ403" s="370"/>
      <c r="AR403" s="370"/>
      <c r="AS403" s="370"/>
      <c r="AT403" s="370"/>
      <c r="AU403" s="370"/>
      <c r="AV403" s="370"/>
      <c r="AW403" s="370"/>
      <c r="AX403" s="370"/>
      <c r="AY403" s="370"/>
      <c r="AZ403" s="370"/>
      <c r="BA403" s="370"/>
      <c r="BB403" s="370"/>
    </row>
    <row r="404" customFormat="false" ht="12.75" hidden="false" customHeight="false" outlineLevel="0" collapsed="false">
      <c r="A404" s="367"/>
      <c r="B404" s="370"/>
      <c r="C404" s="370"/>
      <c r="D404" s="370"/>
      <c r="E404" s="370"/>
      <c r="F404" s="370"/>
      <c r="G404" s="370"/>
      <c r="H404" s="370"/>
      <c r="I404" s="370"/>
      <c r="J404" s="370"/>
      <c r="K404" s="370"/>
      <c r="L404" s="370"/>
      <c r="M404" s="370"/>
      <c r="N404" s="370"/>
      <c r="O404" s="370"/>
      <c r="P404" s="370"/>
      <c r="Q404" s="370"/>
      <c r="R404" s="370"/>
      <c r="S404" s="370"/>
      <c r="T404" s="370"/>
      <c r="U404" s="370"/>
      <c r="V404" s="370"/>
      <c r="W404" s="370"/>
      <c r="X404" s="370"/>
      <c r="Y404" s="370"/>
      <c r="Z404" s="370"/>
      <c r="AA404" s="370"/>
      <c r="AB404" s="370"/>
      <c r="AC404" s="370"/>
      <c r="AD404" s="370"/>
      <c r="AE404" s="370"/>
      <c r="AF404" s="370"/>
      <c r="AG404" s="370"/>
      <c r="AH404" s="370"/>
      <c r="AI404" s="370"/>
      <c r="AJ404" s="370"/>
      <c r="AK404" s="370"/>
      <c r="AL404" s="370"/>
      <c r="AM404" s="370"/>
      <c r="AN404" s="370"/>
      <c r="AO404" s="370"/>
      <c r="AP404" s="370"/>
      <c r="AQ404" s="370"/>
      <c r="AR404" s="370"/>
      <c r="AS404" s="370"/>
      <c r="AT404" s="370"/>
      <c r="AU404" s="370"/>
      <c r="AV404" s="370"/>
      <c r="AW404" s="370"/>
      <c r="AX404" s="370"/>
      <c r="AY404" s="370"/>
      <c r="AZ404" s="370"/>
      <c r="BA404" s="370"/>
      <c r="BB404" s="370"/>
    </row>
    <row r="405" customFormat="false" ht="12.75" hidden="false" customHeight="false" outlineLevel="0" collapsed="false">
      <c r="A405" s="367"/>
      <c r="B405" s="370"/>
      <c r="C405" s="370"/>
      <c r="D405" s="370"/>
      <c r="E405" s="370"/>
      <c r="F405" s="370"/>
      <c r="G405" s="370"/>
      <c r="H405" s="370"/>
      <c r="I405" s="370"/>
      <c r="J405" s="370"/>
      <c r="K405" s="370"/>
      <c r="L405" s="370"/>
      <c r="M405" s="370"/>
      <c r="N405" s="370"/>
      <c r="O405" s="370"/>
      <c r="P405" s="370"/>
      <c r="Q405" s="370"/>
      <c r="R405" s="370"/>
      <c r="S405" s="370"/>
      <c r="T405" s="370"/>
      <c r="U405" s="370"/>
      <c r="V405" s="370"/>
      <c r="W405" s="370"/>
      <c r="X405" s="370"/>
      <c r="Y405" s="370"/>
      <c r="Z405" s="370"/>
      <c r="AA405" s="370"/>
      <c r="AB405" s="370"/>
      <c r="AC405" s="370"/>
      <c r="AD405" s="370"/>
      <c r="AE405" s="370"/>
      <c r="AF405" s="370"/>
      <c r="AG405" s="370"/>
      <c r="AH405" s="370"/>
      <c r="AI405" s="370"/>
      <c r="AJ405" s="370"/>
      <c r="AK405" s="370"/>
      <c r="AL405" s="370"/>
      <c r="AM405" s="370"/>
      <c r="AN405" s="370"/>
      <c r="AO405" s="370"/>
      <c r="AP405" s="370"/>
      <c r="AQ405" s="370"/>
      <c r="AR405" s="370"/>
      <c r="AS405" s="370"/>
      <c r="AT405" s="370"/>
      <c r="AU405" s="370"/>
      <c r="AV405" s="370"/>
      <c r="AW405" s="370"/>
      <c r="AX405" s="370"/>
      <c r="AY405" s="370"/>
      <c r="AZ405" s="370"/>
      <c r="BA405" s="370"/>
      <c r="BB405" s="370"/>
    </row>
    <row r="406" customFormat="false" ht="12.75" hidden="false" customHeight="false" outlineLevel="0" collapsed="false">
      <c r="A406" s="367"/>
      <c r="B406" s="370"/>
      <c r="C406" s="370"/>
      <c r="D406" s="370"/>
      <c r="E406" s="370"/>
      <c r="F406" s="370"/>
      <c r="G406" s="370"/>
      <c r="H406" s="370"/>
      <c r="I406" s="370"/>
      <c r="J406" s="370"/>
      <c r="K406" s="370"/>
      <c r="L406" s="370"/>
      <c r="M406" s="370"/>
      <c r="N406" s="370"/>
      <c r="O406" s="370"/>
      <c r="P406" s="370"/>
      <c r="Q406" s="370"/>
      <c r="R406" s="370"/>
      <c r="S406" s="370"/>
      <c r="T406" s="370"/>
      <c r="U406" s="370"/>
      <c r="V406" s="370"/>
      <c r="W406" s="370"/>
      <c r="X406" s="370"/>
      <c r="Y406" s="370"/>
      <c r="Z406" s="370"/>
      <c r="AA406" s="370"/>
      <c r="AB406" s="370"/>
      <c r="AC406" s="370"/>
      <c r="AD406" s="370"/>
      <c r="AE406" s="370"/>
      <c r="AF406" s="370"/>
      <c r="AG406" s="370"/>
      <c r="AH406" s="370"/>
      <c r="AI406" s="370"/>
      <c r="AJ406" s="370"/>
      <c r="AK406" s="370"/>
      <c r="AL406" s="370"/>
      <c r="AM406" s="370"/>
      <c r="AN406" s="370"/>
      <c r="AO406" s="370"/>
      <c r="AP406" s="370"/>
      <c r="AQ406" s="370"/>
      <c r="AR406" s="370"/>
      <c r="AS406" s="370"/>
      <c r="AT406" s="370"/>
      <c r="AU406" s="370"/>
      <c r="AV406" s="370"/>
      <c r="AW406" s="370"/>
      <c r="AX406" s="370"/>
      <c r="AY406" s="370"/>
      <c r="AZ406" s="370"/>
      <c r="BA406" s="370"/>
      <c r="BB406" s="370"/>
    </row>
    <row r="407" customFormat="false" ht="12.75" hidden="false" customHeight="false" outlineLevel="0" collapsed="false">
      <c r="A407" s="367"/>
      <c r="B407" s="370"/>
      <c r="C407" s="370"/>
      <c r="D407" s="370"/>
      <c r="E407" s="370"/>
      <c r="F407" s="370"/>
      <c r="G407" s="370"/>
      <c r="H407" s="370"/>
      <c r="I407" s="370"/>
      <c r="J407" s="370"/>
      <c r="K407" s="370"/>
      <c r="L407" s="370"/>
      <c r="M407" s="370"/>
      <c r="N407" s="370"/>
      <c r="O407" s="370"/>
      <c r="P407" s="370"/>
      <c r="Q407" s="370"/>
      <c r="R407" s="370"/>
      <c r="S407" s="370"/>
      <c r="T407" s="370"/>
      <c r="U407" s="370"/>
      <c r="V407" s="370"/>
      <c r="W407" s="370"/>
      <c r="X407" s="370"/>
      <c r="Y407" s="370"/>
      <c r="Z407" s="370"/>
      <c r="AA407" s="370"/>
      <c r="AB407" s="370"/>
      <c r="AC407" s="370"/>
      <c r="AD407" s="370"/>
      <c r="AE407" s="370"/>
      <c r="AF407" s="370"/>
      <c r="AG407" s="370"/>
      <c r="AH407" s="370"/>
      <c r="AI407" s="370"/>
      <c r="AJ407" s="370"/>
      <c r="AK407" s="370"/>
      <c r="AL407" s="370"/>
      <c r="AM407" s="370"/>
      <c r="AN407" s="370"/>
      <c r="AO407" s="370"/>
      <c r="AP407" s="370"/>
      <c r="AQ407" s="370"/>
      <c r="AR407" s="370"/>
      <c r="AS407" s="370"/>
      <c r="AT407" s="370"/>
      <c r="AU407" s="370"/>
      <c r="AV407" s="370"/>
      <c r="AW407" s="370"/>
      <c r="AX407" s="370"/>
      <c r="AY407" s="370"/>
      <c r="AZ407" s="370"/>
      <c r="BA407" s="370"/>
      <c r="BB407" s="370"/>
    </row>
    <row r="408" customFormat="false" ht="12.75" hidden="false" customHeight="false" outlineLevel="0" collapsed="false">
      <c r="A408" s="367"/>
      <c r="B408" s="370"/>
      <c r="C408" s="370"/>
      <c r="D408" s="370"/>
      <c r="E408" s="370"/>
      <c r="F408" s="370"/>
      <c r="G408" s="370"/>
      <c r="H408" s="370"/>
      <c r="I408" s="370"/>
      <c r="J408" s="370"/>
      <c r="K408" s="370"/>
      <c r="L408" s="370"/>
      <c r="M408" s="370"/>
      <c r="N408" s="370"/>
      <c r="O408" s="370"/>
      <c r="P408" s="370"/>
      <c r="Q408" s="370"/>
      <c r="R408" s="370"/>
      <c r="S408" s="370"/>
      <c r="T408" s="370"/>
      <c r="U408" s="370"/>
      <c r="V408" s="370"/>
      <c r="W408" s="370"/>
      <c r="X408" s="370"/>
      <c r="Y408" s="370"/>
      <c r="Z408" s="370"/>
      <c r="AA408" s="370"/>
      <c r="AB408" s="370"/>
      <c r="AC408" s="370"/>
      <c r="AD408" s="370"/>
      <c r="AE408" s="370"/>
      <c r="AF408" s="370"/>
      <c r="AG408" s="370"/>
      <c r="AH408" s="370"/>
      <c r="AI408" s="370"/>
      <c r="AJ408" s="370"/>
      <c r="AK408" s="370"/>
      <c r="AL408" s="370"/>
      <c r="AM408" s="370"/>
      <c r="AN408" s="370"/>
      <c r="AO408" s="370"/>
      <c r="AP408" s="370"/>
      <c r="AQ408" s="370"/>
      <c r="AR408" s="370"/>
      <c r="AS408" s="370"/>
      <c r="AT408" s="370"/>
      <c r="AU408" s="370"/>
      <c r="AV408" s="370"/>
      <c r="AW408" s="370"/>
      <c r="AX408" s="370"/>
      <c r="AY408" s="370"/>
      <c r="AZ408" s="370"/>
      <c r="BA408" s="370"/>
      <c r="BB408" s="370"/>
    </row>
    <row r="409" customFormat="false" ht="12.75" hidden="false" customHeight="false" outlineLevel="0" collapsed="false">
      <c r="A409" s="367"/>
      <c r="B409" s="370"/>
      <c r="C409" s="370"/>
      <c r="D409" s="370"/>
      <c r="E409" s="370"/>
      <c r="F409" s="370"/>
      <c r="G409" s="370"/>
      <c r="H409" s="370"/>
      <c r="I409" s="370"/>
      <c r="J409" s="370"/>
      <c r="K409" s="370"/>
      <c r="L409" s="370"/>
      <c r="M409" s="370"/>
      <c r="N409" s="370"/>
      <c r="O409" s="370"/>
      <c r="P409" s="370"/>
      <c r="Q409" s="370"/>
      <c r="R409" s="370"/>
      <c r="S409" s="370"/>
      <c r="T409" s="370"/>
      <c r="U409" s="370"/>
      <c r="V409" s="370"/>
      <c r="W409" s="370"/>
      <c r="X409" s="370"/>
      <c r="Y409" s="370"/>
      <c r="Z409" s="370"/>
      <c r="AA409" s="370"/>
      <c r="AB409" s="370"/>
      <c r="AC409" s="370"/>
      <c r="AD409" s="370"/>
      <c r="AE409" s="370"/>
      <c r="AF409" s="370"/>
      <c r="AG409" s="370"/>
      <c r="AH409" s="370"/>
      <c r="AI409" s="370"/>
      <c r="AJ409" s="370"/>
      <c r="AK409" s="370"/>
      <c r="AL409" s="370"/>
      <c r="AM409" s="370"/>
      <c r="AN409" s="370"/>
      <c r="AO409" s="370"/>
      <c r="AP409" s="370"/>
      <c r="AQ409" s="370"/>
      <c r="AR409" s="370"/>
      <c r="AS409" s="370"/>
      <c r="AT409" s="370"/>
      <c r="AU409" s="370"/>
      <c r="AV409" s="370"/>
      <c r="AW409" s="370"/>
      <c r="AX409" s="370"/>
      <c r="AY409" s="370"/>
      <c r="AZ409" s="370"/>
      <c r="BA409" s="370"/>
      <c r="BB409" s="370"/>
    </row>
    <row r="410" customFormat="false" ht="12.75" hidden="false" customHeight="false" outlineLevel="0" collapsed="false">
      <c r="A410" s="367"/>
      <c r="B410" s="370"/>
      <c r="C410" s="370"/>
      <c r="D410" s="370"/>
      <c r="E410" s="370"/>
      <c r="F410" s="370"/>
      <c r="G410" s="370"/>
      <c r="H410" s="370"/>
      <c r="I410" s="370"/>
      <c r="J410" s="370"/>
      <c r="K410" s="370"/>
      <c r="L410" s="370"/>
      <c r="M410" s="370"/>
      <c r="N410" s="370"/>
      <c r="O410" s="370"/>
      <c r="P410" s="370"/>
      <c r="Q410" s="370"/>
      <c r="R410" s="370"/>
      <c r="S410" s="370"/>
      <c r="T410" s="370"/>
      <c r="U410" s="370"/>
      <c r="V410" s="370"/>
      <c r="W410" s="370"/>
      <c r="X410" s="370"/>
      <c r="Y410" s="370"/>
      <c r="Z410" s="370"/>
      <c r="AA410" s="370"/>
      <c r="AB410" s="370"/>
      <c r="AC410" s="370"/>
      <c r="AD410" s="370"/>
      <c r="AE410" s="370"/>
      <c r="AF410" s="370"/>
      <c r="AG410" s="370"/>
      <c r="AH410" s="370"/>
      <c r="AI410" s="370"/>
      <c r="AJ410" s="370"/>
      <c r="AK410" s="370"/>
      <c r="AL410" s="370"/>
      <c r="AM410" s="370"/>
      <c r="AN410" s="370"/>
      <c r="AO410" s="370"/>
      <c r="AP410" s="370"/>
      <c r="AQ410" s="370"/>
      <c r="AR410" s="370"/>
      <c r="AS410" s="370"/>
      <c r="AT410" s="370"/>
      <c r="AU410" s="370"/>
      <c r="AV410" s="370"/>
      <c r="AW410" s="370"/>
      <c r="AX410" s="370"/>
      <c r="AY410" s="370"/>
      <c r="AZ410" s="370"/>
      <c r="BA410" s="370"/>
      <c r="BB410" s="370"/>
    </row>
    <row r="411" customFormat="false" ht="12.75" hidden="false" customHeight="false" outlineLevel="0" collapsed="false">
      <c r="A411" s="367"/>
      <c r="B411" s="370"/>
      <c r="C411" s="370"/>
      <c r="D411" s="370"/>
      <c r="E411" s="370"/>
      <c r="F411" s="370"/>
      <c r="G411" s="370"/>
      <c r="H411" s="370"/>
      <c r="I411" s="370"/>
      <c r="J411" s="370"/>
      <c r="K411" s="370"/>
      <c r="L411" s="370"/>
      <c r="M411" s="370"/>
      <c r="N411" s="370"/>
      <c r="O411" s="370"/>
      <c r="P411" s="370"/>
      <c r="Q411" s="370"/>
      <c r="R411" s="370"/>
      <c r="S411" s="370"/>
      <c r="T411" s="370"/>
      <c r="U411" s="370"/>
      <c r="V411" s="370"/>
      <c r="W411" s="370"/>
      <c r="X411" s="370"/>
      <c r="Y411" s="370"/>
      <c r="Z411" s="370"/>
      <c r="AA411" s="370"/>
      <c r="AB411" s="370"/>
      <c r="AC411" s="370"/>
      <c r="AD411" s="370"/>
      <c r="AE411" s="370"/>
      <c r="AF411" s="370"/>
      <c r="AG411" s="370"/>
      <c r="AH411" s="370"/>
      <c r="AI411" s="370"/>
      <c r="AJ411" s="370"/>
      <c r="AK411" s="370"/>
      <c r="AL411" s="370"/>
      <c r="AM411" s="370"/>
      <c r="AN411" s="370"/>
      <c r="AO411" s="370"/>
      <c r="AP411" s="370"/>
      <c r="AQ411" s="370"/>
      <c r="AR411" s="370"/>
      <c r="AS411" s="370"/>
      <c r="AT411" s="370"/>
      <c r="AU411" s="370"/>
      <c r="AV411" s="370"/>
      <c r="AW411" s="370"/>
      <c r="AX411" s="370"/>
      <c r="AY411" s="370"/>
      <c r="AZ411" s="370"/>
      <c r="BA411" s="370"/>
      <c r="BB411" s="370"/>
    </row>
    <row r="412" customFormat="false" ht="12.75" hidden="false" customHeight="false" outlineLevel="0" collapsed="false">
      <c r="A412" s="367"/>
      <c r="B412" s="370"/>
      <c r="C412" s="370"/>
      <c r="D412" s="370"/>
      <c r="E412" s="370"/>
      <c r="F412" s="370"/>
      <c r="G412" s="370"/>
      <c r="H412" s="370"/>
      <c r="I412" s="370"/>
      <c r="J412" s="370"/>
      <c r="K412" s="370"/>
      <c r="L412" s="370"/>
      <c r="M412" s="370"/>
      <c r="N412" s="370"/>
      <c r="O412" s="370"/>
      <c r="P412" s="370"/>
      <c r="Q412" s="370"/>
      <c r="R412" s="370"/>
      <c r="S412" s="370"/>
      <c r="T412" s="370"/>
      <c r="U412" s="370"/>
      <c r="V412" s="370"/>
      <c r="W412" s="370"/>
      <c r="X412" s="370"/>
      <c r="Y412" s="370"/>
      <c r="Z412" s="370"/>
      <c r="AA412" s="370"/>
      <c r="AB412" s="370"/>
      <c r="AC412" s="370"/>
      <c r="AD412" s="370"/>
      <c r="AE412" s="370"/>
      <c r="AF412" s="370"/>
      <c r="AG412" s="370"/>
      <c r="AH412" s="370"/>
      <c r="AI412" s="370"/>
      <c r="AJ412" s="370"/>
      <c r="AK412" s="370"/>
      <c r="AL412" s="370"/>
      <c r="AM412" s="370"/>
      <c r="AN412" s="370"/>
      <c r="AO412" s="370"/>
      <c r="AP412" s="370"/>
      <c r="AQ412" s="370"/>
      <c r="AR412" s="370"/>
      <c r="AS412" s="370"/>
      <c r="AT412" s="370"/>
      <c r="AU412" s="370"/>
      <c r="AV412" s="370"/>
      <c r="AW412" s="370"/>
      <c r="AX412" s="370"/>
      <c r="AY412" s="370"/>
      <c r="AZ412" s="370"/>
      <c r="BA412" s="370"/>
      <c r="BB412" s="370"/>
    </row>
    <row r="413" customFormat="false" ht="12.75" hidden="false" customHeight="false" outlineLevel="0" collapsed="false">
      <c r="A413" s="367"/>
      <c r="B413" s="370"/>
      <c r="C413" s="370"/>
      <c r="D413" s="370"/>
      <c r="E413" s="370"/>
      <c r="F413" s="370"/>
      <c r="G413" s="370"/>
      <c r="H413" s="370"/>
      <c r="I413" s="370"/>
      <c r="J413" s="370"/>
      <c r="K413" s="370"/>
      <c r="L413" s="370"/>
      <c r="M413" s="370"/>
      <c r="N413" s="370"/>
      <c r="O413" s="370"/>
      <c r="P413" s="370"/>
      <c r="Q413" s="370"/>
      <c r="R413" s="370"/>
      <c r="S413" s="370"/>
      <c r="T413" s="370"/>
      <c r="U413" s="370"/>
      <c r="V413" s="370"/>
      <c r="W413" s="370"/>
      <c r="X413" s="370"/>
      <c r="Y413" s="370"/>
      <c r="Z413" s="370"/>
      <c r="AA413" s="370"/>
      <c r="AB413" s="370"/>
      <c r="AC413" s="370"/>
      <c r="AD413" s="370"/>
      <c r="AE413" s="370"/>
      <c r="AF413" s="370"/>
      <c r="AG413" s="370"/>
      <c r="AH413" s="370"/>
      <c r="AI413" s="370"/>
      <c r="AJ413" s="370"/>
      <c r="AK413" s="370"/>
      <c r="AL413" s="370"/>
      <c r="AM413" s="370"/>
      <c r="AN413" s="370"/>
      <c r="AO413" s="370"/>
      <c r="AP413" s="370"/>
      <c r="AQ413" s="370"/>
      <c r="AR413" s="370"/>
      <c r="AS413" s="370"/>
      <c r="AT413" s="370"/>
      <c r="AU413" s="370"/>
      <c r="AV413" s="370"/>
      <c r="AW413" s="370"/>
      <c r="AX413" s="370"/>
      <c r="AY413" s="370"/>
      <c r="AZ413" s="370"/>
      <c r="BA413" s="370"/>
      <c r="BB413" s="370"/>
    </row>
    <row r="414" customFormat="false" ht="12.75" hidden="false" customHeight="false" outlineLevel="0" collapsed="false">
      <c r="A414" s="367"/>
      <c r="B414" s="370"/>
      <c r="C414" s="370"/>
      <c r="D414" s="370"/>
      <c r="E414" s="370"/>
      <c r="F414" s="370"/>
      <c r="G414" s="370"/>
      <c r="H414" s="370"/>
      <c r="I414" s="370"/>
      <c r="J414" s="370"/>
      <c r="K414" s="370"/>
      <c r="L414" s="370"/>
      <c r="M414" s="370"/>
      <c r="N414" s="370"/>
      <c r="O414" s="370"/>
      <c r="P414" s="370"/>
      <c r="Q414" s="370"/>
      <c r="R414" s="370"/>
      <c r="S414" s="370"/>
      <c r="T414" s="370"/>
      <c r="U414" s="370"/>
      <c r="V414" s="370"/>
      <c r="W414" s="370"/>
      <c r="X414" s="370"/>
      <c r="Y414" s="370"/>
      <c r="Z414" s="370"/>
      <c r="AA414" s="370"/>
      <c r="AB414" s="370"/>
      <c r="AC414" s="370"/>
      <c r="AD414" s="370"/>
      <c r="AE414" s="370"/>
      <c r="AF414" s="370"/>
      <c r="AG414" s="370"/>
      <c r="AH414" s="370"/>
      <c r="AI414" s="370"/>
      <c r="AJ414" s="370"/>
      <c r="AK414" s="370"/>
      <c r="AL414" s="370"/>
      <c r="AM414" s="370"/>
      <c r="AN414" s="370"/>
      <c r="AO414" s="370"/>
      <c r="AP414" s="370"/>
      <c r="AQ414" s="370"/>
      <c r="AR414" s="370"/>
      <c r="AS414" s="370"/>
      <c r="AT414" s="370"/>
      <c r="AU414" s="370"/>
      <c r="AV414" s="370"/>
      <c r="AW414" s="370"/>
      <c r="AX414" s="370"/>
      <c r="AY414" s="370"/>
      <c r="AZ414" s="370"/>
      <c r="BA414" s="370"/>
      <c r="BB414" s="370"/>
    </row>
    <row r="415" customFormat="false" ht="12.75" hidden="false" customHeight="false" outlineLevel="0" collapsed="false">
      <c r="A415" s="367"/>
      <c r="B415" s="370"/>
      <c r="C415" s="370"/>
      <c r="D415" s="370"/>
      <c r="E415" s="370"/>
      <c r="F415" s="370"/>
      <c r="G415" s="370"/>
      <c r="H415" s="370"/>
      <c r="I415" s="370"/>
      <c r="J415" s="370"/>
      <c r="K415" s="370"/>
      <c r="L415" s="370"/>
      <c r="M415" s="370"/>
      <c r="N415" s="370"/>
      <c r="O415" s="370"/>
      <c r="P415" s="370"/>
      <c r="Q415" s="370"/>
      <c r="R415" s="370"/>
      <c r="S415" s="370"/>
      <c r="T415" s="370"/>
      <c r="U415" s="370"/>
      <c r="V415" s="370"/>
      <c r="W415" s="370"/>
      <c r="X415" s="370"/>
      <c r="Y415" s="370"/>
      <c r="Z415" s="370"/>
      <c r="AA415" s="370"/>
      <c r="AB415" s="370"/>
      <c r="AC415" s="370"/>
      <c r="AD415" s="370"/>
      <c r="AE415" s="370"/>
      <c r="AF415" s="370"/>
      <c r="AG415" s="370"/>
      <c r="AH415" s="370"/>
      <c r="AI415" s="370"/>
      <c r="AJ415" s="370"/>
      <c r="AK415" s="370"/>
      <c r="AL415" s="370"/>
      <c r="AM415" s="370"/>
      <c r="AN415" s="370"/>
      <c r="AO415" s="370"/>
      <c r="AP415" s="370"/>
      <c r="AQ415" s="370"/>
      <c r="AR415" s="370"/>
      <c r="AS415" s="370"/>
      <c r="AT415" s="370"/>
      <c r="AU415" s="370"/>
      <c r="AV415" s="370"/>
      <c r="AW415" s="370"/>
      <c r="AX415" s="370"/>
      <c r="AY415" s="370"/>
      <c r="AZ415" s="370"/>
      <c r="BA415" s="370"/>
      <c r="BB415" s="370"/>
    </row>
    <row r="416" customFormat="false" ht="12.75" hidden="false" customHeight="false" outlineLevel="0" collapsed="false">
      <c r="A416" s="367"/>
      <c r="B416" s="370"/>
      <c r="C416" s="370"/>
      <c r="D416" s="370"/>
      <c r="E416" s="370"/>
      <c r="F416" s="370"/>
      <c r="G416" s="370"/>
      <c r="H416" s="370"/>
      <c r="I416" s="370"/>
      <c r="J416" s="370"/>
      <c r="K416" s="370"/>
      <c r="L416" s="370"/>
      <c r="M416" s="370"/>
      <c r="N416" s="370"/>
      <c r="O416" s="370"/>
      <c r="P416" s="370"/>
      <c r="Q416" s="370"/>
      <c r="R416" s="370"/>
      <c r="S416" s="370"/>
      <c r="T416" s="370"/>
      <c r="U416" s="370"/>
      <c r="V416" s="370"/>
      <c r="W416" s="370"/>
      <c r="X416" s="370"/>
      <c r="Y416" s="370"/>
      <c r="Z416" s="370"/>
      <c r="AA416" s="370"/>
      <c r="AB416" s="370"/>
      <c r="AC416" s="370"/>
      <c r="AD416" s="370"/>
      <c r="AE416" s="370"/>
      <c r="AF416" s="370"/>
      <c r="AG416" s="370"/>
      <c r="AH416" s="370"/>
      <c r="AI416" s="370"/>
      <c r="AJ416" s="370"/>
      <c r="AK416" s="370"/>
      <c r="AL416" s="370"/>
      <c r="AM416" s="370"/>
      <c r="AN416" s="370"/>
      <c r="AO416" s="370"/>
      <c r="AP416" s="370"/>
      <c r="AQ416" s="370"/>
      <c r="AR416" s="370"/>
      <c r="AS416" s="370"/>
      <c r="AT416" s="370"/>
      <c r="AU416" s="370"/>
      <c r="AV416" s="370"/>
      <c r="AW416" s="370"/>
      <c r="AX416" s="370"/>
      <c r="AY416" s="370"/>
      <c r="AZ416" s="370"/>
      <c r="BA416" s="370"/>
      <c r="BB416" s="370"/>
    </row>
    <row r="417" customFormat="false" ht="12.75" hidden="false" customHeight="false" outlineLevel="0" collapsed="false">
      <c r="A417" s="367"/>
      <c r="B417" s="370"/>
      <c r="C417" s="370"/>
      <c r="D417" s="370"/>
      <c r="E417" s="370"/>
      <c r="F417" s="370"/>
      <c r="G417" s="370"/>
      <c r="H417" s="370"/>
      <c r="I417" s="370"/>
      <c r="J417" s="370"/>
      <c r="K417" s="370"/>
      <c r="L417" s="370"/>
      <c r="M417" s="370"/>
      <c r="N417" s="370"/>
      <c r="O417" s="370"/>
      <c r="P417" s="370"/>
      <c r="Q417" s="370"/>
      <c r="R417" s="370"/>
      <c r="S417" s="370"/>
      <c r="T417" s="370"/>
      <c r="U417" s="370"/>
      <c r="V417" s="370"/>
      <c r="W417" s="370"/>
      <c r="X417" s="370"/>
      <c r="Y417" s="370"/>
      <c r="Z417" s="370"/>
      <c r="AA417" s="370"/>
      <c r="AB417" s="370"/>
      <c r="AC417" s="370"/>
      <c r="AD417" s="370"/>
      <c r="AE417" s="370"/>
      <c r="AF417" s="370"/>
      <c r="AG417" s="370"/>
      <c r="AH417" s="370"/>
      <c r="AI417" s="370"/>
      <c r="AJ417" s="370"/>
      <c r="AK417" s="370"/>
      <c r="AL417" s="370"/>
      <c r="AM417" s="370"/>
      <c r="AN417" s="370"/>
      <c r="AO417" s="370"/>
      <c r="AP417" s="370"/>
      <c r="AQ417" s="370"/>
      <c r="AR417" s="370"/>
      <c r="AS417" s="370"/>
      <c r="AT417" s="370"/>
      <c r="AU417" s="370"/>
      <c r="AV417" s="370"/>
      <c r="AW417" s="370"/>
      <c r="AX417" s="370"/>
      <c r="AY417" s="370"/>
      <c r="AZ417" s="370"/>
      <c r="BA417" s="370"/>
      <c r="BB417" s="370"/>
    </row>
    <row r="418" customFormat="false" ht="12.75" hidden="false" customHeight="false" outlineLevel="0" collapsed="false">
      <c r="A418" s="367"/>
      <c r="B418" s="370"/>
      <c r="C418" s="370"/>
      <c r="D418" s="370"/>
      <c r="E418" s="370"/>
      <c r="F418" s="370"/>
      <c r="G418" s="370"/>
      <c r="H418" s="370"/>
      <c r="I418" s="370"/>
      <c r="J418" s="370"/>
      <c r="K418" s="370"/>
      <c r="L418" s="370"/>
      <c r="M418" s="370"/>
      <c r="N418" s="370"/>
      <c r="O418" s="370"/>
      <c r="P418" s="370"/>
      <c r="Q418" s="370"/>
      <c r="R418" s="370"/>
      <c r="S418" s="370"/>
      <c r="T418" s="370"/>
      <c r="U418" s="370"/>
      <c r="V418" s="370"/>
      <c r="W418" s="370"/>
      <c r="X418" s="370"/>
      <c r="Y418" s="370"/>
      <c r="Z418" s="370"/>
      <c r="AA418" s="370"/>
      <c r="AB418" s="370"/>
      <c r="AC418" s="370"/>
      <c r="AD418" s="370"/>
      <c r="AE418" s="370"/>
      <c r="AF418" s="370"/>
      <c r="AG418" s="370"/>
      <c r="AH418" s="370"/>
      <c r="AI418" s="370"/>
      <c r="AJ418" s="370"/>
      <c r="AK418" s="370"/>
      <c r="AL418" s="370"/>
      <c r="AM418" s="370"/>
      <c r="AN418" s="370"/>
      <c r="AO418" s="370"/>
      <c r="AP418" s="370"/>
      <c r="AQ418" s="370"/>
      <c r="AR418" s="370"/>
      <c r="AS418" s="370"/>
      <c r="AT418" s="370"/>
      <c r="AU418" s="370"/>
      <c r="AV418" s="370"/>
      <c r="AW418" s="370"/>
      <c r="AX418" s="370"/>
      <c r="AY418" s="370"/>
      <c r="AZ418" s="370"/>
      <c r="BA418" s="370"/>
      <c r="BB418" s="370"/>
    </row>
    <row r="419" customFormat="false" ht="12.75" hidden="false" customHeight="false" outlineLevel="0" collapsed="false">
      <c r="A419" s="367"/>
      <c r="B419" s="370"/>
      <c r="C419" s="370"/>
      <c r="D419" s="370"/>
      <c r="E419" s="370"/>
      <c r="F419" s="370"/>
      <c r="G419" s="370"/>
      <c r="H419" s="370"/>
      <c r="I419" s="370"/>
      <c r="J419" s="370"/>
      <c r="K419" s="370"/>
      <c r="L419" s="370"/>
      <c r="M419" s="370"/>
      <c r="N419" s="370"/>
      <c r="O419" s="370"/>
      <c r="P419" s="370"/>
      <c r="Q419" s="370"/>
      <c r="R419" s="370"/>
      <c r="S419" s="370"/>
      <c r="T419" s="370"/>
      <c r="U419" s="370"/>
      <c r="V419" s="370"/>
      <c r="W419" s="370"/>
      <c r="X419" s="370"/>
      <c r="Y419" s="370"/>
      <c r="Z419" s="370"/>
      <c r="AA419" s="370"/>
      <c r="AB419" s="370"/>
      <c r="AC419" s="370"/>
      <c r="AD419" s="370"/>
      <c r="AE419" s="370"/>
      <c r="AF419" s="370"/>
      <c r="AG419" s="370"/>
      <c r="AH419" s="370"/>
      <c r="AI419" s="370"/>
      <c r="AJ419" s="370"/>
      <c r="AK419" s="370"/>
      <c r="AL419" s="370"/>
      <c r="AM419" s="370"/>
      <c r="AN419" s="370"/>
      <c r="AO419" s="370"/>
      <c r="AP419" s="370"/>
      <c r="AQ419" s="370"/>
      <c r="AR419" s="370"/>
      <c r="AS419" s="370"/>
      <c r="AT419" s="370"/>
      <c r="AU419" s="370"/>
      <c r="AV419" s="370"/>
      <c r="AW419" s="370"/>
      <c r="AX419" s="370"/>
      <c r="AY419" s="370"/>
      <c r="AZ419" s="370"/>
      <c r="BA419" s="370"/>
      <c r="BB419" s="370"/>
    </row>
    <row r="420" customFormat="false" ht="12.75" hidden="false" customHeight="false" outlineLevel="0" collapsed="false">
      <c r="A420" s="367"/>
      <c r="B420" s="370"/>
      <c r="C420" s="370"/>
      <c r="D420" s="370"/>
      <c r="E420" s="370"/>
      <c r="F420" s="370"/>
      <c r="G420" s="370"/>
      <c r="H420" s="370"/>
      <c r="I420" s="370"/>
      <c r="J420" s="370"/>
      <c r="K420" s="370"/>
      <c r="L420" s="370"/>
      <c r="M420" s="370"/>
      <c r="N420" s="370"/>
      <c r="O420" s="370"/>
      <c r="P420" s="370"/>
      <c r="Q420" s="370"/>
      <c r="R420" s="370"/>
      <c r="S420" s="370"/>
      <c r="T420" s="370"/>
      <c r="U420" s="370"/>
      <c r="V420" s="370"/>
      <c r="W420" s="370"/>
      <c r="X420" s="370"/>
      <c r="Y420" s="370"/>
      <c r="Z420" s="370"/>
      <c r="AA420" s="370"/>
      <c r="AB420" s="370"/>
      <c r="AC420" s="370"/>
      <c r="AD420" s="370"/>
      <c r="AE420" s="370"/>
      <c r="AF420" s="370"/>
      <c r="AG420" s="370"/>
      <c r="AH420" s="370"/>
      <c r="AI420" s="370"/>
      <c r="AJ420" s="370"/>
      <c r="AK420" s="370"/>
      <c r="AL420" s="370"/>
      <c r="AM420" s="370"/>
      <c r="AN420" s="370"/>
      <c r="AO420" s="370"/>
      <c r="AP420" s="370"/>
      <c r="AQ420" s="370"/>
      <c r="AR420" s="370"/>
      <c r="AS420" s="370"/>
      <c r="AT420" s="370"/>
      <c r="AU420" s="370"/>
      <c r="AV420" s="370"/>
      <c r="AW420" s="370"/>
      <c r="AX420" s="370"/>
      <c r="AY420" s="370"/>
      <c r="AZ420" s="370"/>
      <c r="BA420" s="370"/>
      <c r="BB420" s="370"/>
    </row>
    <row r="421" customFormat="false" ht="12.75" hidden="false" customHeight="false" outlineLevel="0" collapsed="false">
      <c r="A421" s="367"/>
      <c r="B421" s="370"/>
      <c r="C421" s="370"/>
      <c r="D421" s="370"/>
      <c r="E421" s="370"/>
      <c r="F421" s="370"/>
      <c r="G421" s="370"/>
      <c r="H421" s="370"/>
      <c r="I421" s="370"/>
      <c r="J421" s="370"/>
      <c r="K421" s="370"/>
      <c r="L421" s="370"/>
      <c r="M421" s="370"/>
      <c r="N421" s="370"/>
      <c r="O421" s="370"/>
      <c r="P421" s="370"/>
      <c r="Q421" s="370"/>
      <c r="R421" s="370"/>
      <c r="S421" s="370"/>
      <c r="T421" s="370"/>
      <c r="U421" s="370"/>
      <c r="V421" s="370"/>
      <c r="W421" s="370"/>
      <c r="X421" s="370"/>
      <c r="Y421" s="370"/>
      <c r="Z421" s="370"/>
      <c r="AA421" s="370"/>
      <c r="AB421" s="370"/>
      <c r="AC421" s="370"/>
      <c r="AD421" s="370"/>
      <c r="AE421" s="370"/>
      <c r="AF421" s="370"/>
      <c r="AG421" s="370"/>
      <c r="AH421" s="370"/>
      <c r="AI421" s="370"/>
      <c r="AJ421" s="370"/>
      <c r="AK421" s="370"/>
      <c r="AL421" s="370"/>
      <c r="AM421" s="370"/>
      <c r="AN421" s="370"/>
      <c r="AO421" s="370"/>
      <c r="AP421" s="370"/>
      <c r="AQ421" s="370"/>
      <c r="AR421" s="370"/>
      <c r="AS421" s="370"/>
      <c r="AT421" s="370"/>
      <c r="AU421" s="370"/>
      <c r="AV421" s="370"/>
      <c r="AW421" s="370"/>
      <c r="AX421" s="370"/>
      <c r="AY421" s="370"/>
      <c r="AZ421" s="370"/>
      <c r="BA421" s="370"/>
      <c r="BB421" s="370"/>
    </row>
    <row r="422" customFormat="false" ht="12.75" hidden="false" customHeight="false" outlineLevel="0" collapsed="false">
      <c r="A422" s="367"/>
      <c r="B422" s="370"/>
      <c r="C422" s="370"/>
      <c r="D422" s="370"/>
      <c r="E422" s="370"/>
      <c r="F422" s="370"/>
      <c r="G422" s="370"/>
      <c r="H422" s="370"/>
      <c r="I422" s="370"/>
      <c r="J422" s="370"/>
      <c r="K422" s="370"/>
      <c r="L422" s="370"/>
      <c r="M422" s="370"/>
      <c r="N422" s="370"/>
      <c r="O422" s="370"/>
      <c r="P422" s="370"/>
      <c r="Q422" s="370"/>
      <c r="R422" s="370"/>
      <c r="S422" s="370"/>
      <c r="T422" s="370"/>
      <c r="U422" s="370"/>
      <c r="V422" s="370"/>
      <c r="W422" s="370"/>
      <c r="X422" s="370"/>
      <c r="Y422" s="370"/>
      <c r="Z422" s="370"/>
      <c r="AA422" s="370"/>
      <c r="AB422" s="370"/>
      <c r="AC422" s="370"/>
      <c r="AD422" s="370"/>
      <c r="AE422" s="370"/>
      <c r="AF422" s="370"/>
      <c r="AG422" s="370"/>
      <c r="AH422" s="370"/>
      <c r="AI422" s="370"/>
      <c r="AJ422" s="370"/>
      <c r="AK422" s="370"/>
      <c r="AL422" s="370"/>
      <c r="AM422" s="370"/>
      <c r="AN422" s="370"/>
      <c r="AO422" s="370"/>
      <c r="AP422" s="370"/>
      <c r="AQ422" s="370"/>
      <c r="AR422" s="370"/>
      <c r="AS422" s="370"/>
      <c r="AT422" s="370"/>
      <c r="AU422" s="370"/>
      <c r="AV422" s="370"/>
      <c r="AW422" s="370"/>
      <c r="AX422" s="370"/>
      <c r="AY422" s="370"/>
      <c r="AZ422" s="370"/>
      <c r="BA422" s="370"/>
      <c r="BB422" s="370"/>
    </row>
    <row r="423" customFormat="false" ht="12.75" hidden="false" customHeight="false" outlineLevel="0" collapsed="false">
      <c r="A423" s="367"/>
      <c r="B423" s="370"/>
      <c r="C423" s="370"/>
      <c r="D423" s="370"/>
      <c r="E423" s="370"/>
      <c r="F423" s="370"/>
      <c r="G423" s="370"/>
      <c r="H423" s="370"/>
      <c r="I423" s="370"/>
      <c r="J423" s="370"/>
      <c r="K423" s="370"/>
      <c r="L423" s="370"/>
      <c r="M423" s="370"/>
      <c r="N423" s="370"/>
      <c r="O423" s="370"/>
      <c r="P423" s="370"/>
      <c r="Q423" s="370"/>
      <c r="R423" s="370"/>
      <c r="S423" s="370"/>
      <c r="T423" s="370"/>
      <c r="U423" s="370"/>
      <c r="V423" s="370"/>
      <c r="W423" s="370"/>
      <c r="X423" s="370"/>
      <c r="Y423" s="370"/>
      <c r="Z423" s="370"/>
      <c r="AA423" s="370"/>
      <c r="AB423" s="370"/>
      <c r="AC423" s="370"/>
      <c r="AD423" s="370"/>
      <c r="AE423" s="370"/>
      <c r="AF423" s="370"/>
      <c r="AG423" s="370"/>
      <c r="AH423" s="370"/>
      <c r="AI423" s="370"/>
      <c r="AJ423" s="370"/>
      <c r="AK423" s="370"/>
      <c r="AL423" s="370"/>
      <c r="AM423" s="370"/>
      <c r="AN423" s="370"/>
      <c r="AO423" s="370"/>
      <c r="AP423" s="370"/>
      <c r="AQ423" s="370"/>
      <c r="AR423" s="370"/>
      <c r="AS423" s="370"/>
      <c r="AT423" s="370"/>
      <c r="AU423" s="370"/>
      <c r="AV423" s="370"/>
      <c r="AW423" s="370"/>
      <c r="AX423" s="370"/>
      <c r="AY423" s="370"/>
      <c r="AZ423" s="370"/>
      <c r="BA423" s="370"/>
      <c r="BB423" s="370"/>
    </row>
    <row r="424" customFormat="false" ht="12.75" hidden="false" customHeight="false" outlineLevel="0" collapsed="false">
      <c r="A424" s="367"/>
      <c r="B424" s="370"/>
      <c r="C424" s="370"/>
      <c r="D424" s="370"/>
      <c r="E424" s="370"/>
      <c r="F424" s="370"/>
      <c r="G424" s="370"/>
      <c r="H424" s="370"/>
      <c r="I424" s="370"/>
      <c r="J424" s="370"/>
      <c r="K424" s="370"/>
      <c r="L424" s="370"/>
      <c r="M424" s="370"/>
      <c r="N424" s="370"/>
      <c r="O424" s="370"/>
      <c r="P424" s="370"/>
      <c r="Q424" s="370"/>
      <c r="R424" s="370"/>
      <c r="S424" s="370"/>
      <c r="T424" s="370"/>
      <c r="U424" s="370"/>
      <c r="V424" s="370"/>
      <c r="W424" s="370"/>
      <c r="X424" s="370"/>
      <c r="Y424" s="370"/>
      <c r="Z424" s="370"/>
      <c r="AA424" s="370"/>
      <c r="AB424" s="370"/>
      <c r="AC424" s="370"/>
      <c r="AD424" s="370"/>
      <c r="AE424" s="370"/>
      <c r="AF424" s="370"/>
      <c r="AG424" s="370"/>
      <c r="AH424" s="370"/>
      <c r="AI424" s="370"/>
      <c r="AJ424" s="370"/>
      <c r="AK424" s="370"/>
      <c r="AL424" s="370"/>
      <c r="AM424" s="370"/>
      <c r="AN424" s="370"/>
      <c r="AO424" s="370"/>
      <c r="AP424" s="370"/>
      <c r="AQ424" s="370"/>
      <c r="AR424" s="370"/>
      <c r="AS424" s="370"/>
      <c r="AT424" s="370"/>
      <c r="AU424" s="370"/>
      <c r="AV424" s="370"/>
      <c r="AW424" s="370"/>
      <c r="AX424" s="370"/>
      <c r="AY424" s="370"/>
      <c r="AZ424" s="370"/>
      <c r="BA424" s="370"/>
      <c r="BB424" s="370"/>
    </row>
    <row r="425" customFormat="false" ht="12.75" hidden="false" customHeight="false" outlineLevel="0" collapsed="false">
      <c r="A425" s="367"/>
      <c r="B425" s="370"/>
      <c r="C425" s="370"/>
      <c r="D425" s="370"/>
      <c r="E425" s="370"/>
      <c r="F425" s="370"/>
      <c r="G425" s="370"/>
      <c r="H425" s="370"/>
      <c r="I425" s="370"/>
      <c r="J425" s="370"/>
      <c r="K425" s="370"/>
      <c r="L425" s="370"/>
      <c r="M425" s="370"/>
      <c r="N425" s="370"/>
      <c r="O425" s="370"/>
      <c r="P425" s="370"/>
      <c r="Q425" s="370"/>
      <c r="R425" s="370"/>
      <c r="S425" s="370"/>
      <c r="T425" s="370"/>
      <c r="U425" s="370"/>
      <c r="V425" s="370"/>
      <c r="W425" s="370"/>
      <c r="X425" s="370"/>
      <c r="Y425" s="370"/>
      <c r="Z425" s="370"/>
      <c r="AA425" s="370"/>
      <c r="AB425" s="370"/>
      <c r="AC425" s="370"/>
      <c r="AD425" s="370"/>
      <c r="AE425" s="370"/>
      <c r="AF425" s="370"/>
      <c r="AG425" s="370"/>
      <c r="AH425" s="370"/>
      <c r="AI425" s="370"/>
      <c r="AJ425" s="370"/>
      <c r="AK425" s="370"/>
      <c r="AL425" s="370"/>
      <c r="AM425" s="370"/>
      <c r="AN425" s="370"/>
      <c r="AO425" s="370"/>
      <c r="AP425" s="370"/>
      <c r="AQ425" s="370"/>
      <c r="AR425" s="370"/>
      <c r="AS425" s="370"/>
      <c r="AT425" s="370"/>
      <c r="AU425" s="370"/>
      <c r="AV425" s="370"/>
      <c r="AW425" s="370"/>
      <c r="AX425" s="370"/>
      <c r="AY425" s="370"/>
      <c r="AZ425" s="370"/>
      <c r="BA425" s="370"/>
      <c r="BB425" s="370"/>
    </row>
    <row r="426" customFormat="false" ht="12.75" hidden="false" customHeight="false" outlineLevel="0" collapsed="false">
      <c r="A426" s="367"/>
      <c r="B426" s="370"/>
      <c r="C426" s="370"/>
      <c r="D426" s="370"/>
      <c r="E426" s="370"/>
      <c r="F426" s="370"/>
      <c r="G426" s="370"/>
      <c r="H426" s="370"/>
      <c r="I426" s="370"/>
      <c r="J426" s="370"/>
      <c r="K426" s="370"/>
      <c r="L426" s="370"/>
      <c r="M426" s="370"/>
      <c r="N426" s="370"/>
      <c r="O426" s="370"/>
      <c r="P426" s="370"/>
      <c r="Q426" s="370"/>
      <c r="R426" s="370"/>
      <c r="S426" s="370"/>
      <c r="T426" s="370"/>
      <c r="U426" s="370"/>
      <c r="V426" s="370"/>
      <c r="W426" s="370"/>
      <c r="X426" s="370"/>
      <c r="Y426" s="370"/>
      <c r="Z426" s="370"/>
      <c r="AA426" s="370"/>
      <c r="AB426" s="370"/>
      <c r="AC426" s="370"/>
      <c r="AD426" s="370"/>
      <c r="AE426" s="370"/>
      <c r="AF426" s="370"/>
      <c r="AG426" s="370"/>
      <c r="AH426" s="370"/>
      <c r="AI426" s="370"/>
      <c r="AJ426" s="370"/>
      <c r="AK426" s="370"/>
      <c r="AL426" s="370"/>
      <c r="AM426" s="370"/>
      <c r="AN426" s="370"/>
      <c r="AO426" s="370"/>
      <c r="AP426" s="370"/>
      <c r="AQ426" s="370"/>
      <c r="AR426" s="370"/>
      <c r="AS426" s="370"/>
      <c r="AT426" s="370"/>
      <c r="AU426" s="370"/>
      <c r="AV426" s="370"/>
      <c r="AW426" s="370"/>
      <c r="AX426" s="370"/>
      <c r="AY426" s="370"/>
      <c r="AZ426" s="370"/>
      <c r="BA426" s="370"/>
      <c r="BB426" s="370"/>
    </row>
    <row r="427" customFormat="false" ht="12.75" hidden="false" customHeight="false" outlineLevel="0" collapsed="false">
      <c r="A427" s="367"/>
      <c r="B427" s="370"/>
      <c r="C427" s="370"/>
      <c r="D427" s="370"/>
      <c r="E427" s="370"/>
      <c r="F427" s="370"/>
      <c r="G427" s="370"/>
      <c r="H427" s="370"/>
      <c r="I427" s="370"/>
      <c r="J427" s="370"/>
      <c r="K427" s="370"/>
      <c r="L427" s="370"/>
      <c r="M427" s="370"/>
      <c r="N427" s="370"/>
      <c r="O427" s="370"/>
      <c r="P427" s="370"/>
      <c r="Q427" s="370"/>
      <c r="R427" s="370"/>
      <c r="S427" s="370"/>
      <c r="T427" s="370"/>
      <c r="U427" s="370"/>
      <c r="V427" s="370"/>
      <c r="W427" s="370"/>
      <c r="X427" s="370"/>
      <c r="Y427" s="370"/>
      <c r="Z427" s="370"/>
      <c r="AA427" s="370"/>
      <c r="AB427" s="370"/>
      <c r="AC427" s="370"/>
      <c r="AD427" s="370"/>
      <c r="AE427" s="370"/>
      <c r="AF427" s="370"/>
      <c r="AG427" s="370"/>
      <c r="AH427" s="370"/>
      <c r="AI427" s="370"/>
      <c r="AJ427" s="370"/>
      <c r="AK427" s="370"/>
      <c r="AL427" s="370"/>
      <c r="AM427" s="370"/>
      <c r="AN427" s="370"/>
      <c r="AO427" s="370"/>
      <c r="AP427" s="370"/>
      <c r="AQ427" s="370"/>
      <c r="AR427" s="370"/>
      <c r="AS427" s="370"/>
      <c r="AT427" s="370"/>
      <c r="AU427" s="370"/>
      <c r="AV427" s="370"/>
      <c r="AW427" s="370"/>
      <c r="AX427" s="370"/>
      <c r="AY427" s="370"/>
      <c r="AZ427" s="370"/>
      <c r="BA427" s="370"/>
      <c r="BB427" s="370"/>
    </row>
    <row r="428" customFormat="false" ht="12.75" hidden="false" customHeight="false" outlineLevel="0" collapsed="false">
      <c r="A428" s="367"/>
      <c r="B428" s="370"/>
      <c r="C428" s="370"/>
      <c r="D428" s="370"/>
      <c r="E428" s="370"/>
      <c r="F428" s="370"/>
      <c r="G428" s="370"/>
      <c r="H428" s="370"/>
      <c r="I428" s="370"/>
      <c r="J428" s="370"/>
      <c r="K428" s="370"/>
      <c r="L428" s="370"/>
      <c r="M428" s="370"/>
      <c r="N428" s="370"/>
      <c r="O428" s="370"/>
      <c r="P428" s="370"/>
      <c r="Q428" s="370"/>
      <c r="R428" s="370"/>
      <c r="S428" s="370"/>
      <c r="T428" s="370"/>
      <c r="U428" s="370"/>
      <c r="V428" s="370"/>
      <c r="W428" s="370"/>
      <c r="X428" s="370"/>
      <c r="Y428" s="370"/>
      <c r="Z428" s="370"/>
      <c r="AA428" s="370"/>
      <c r="AB428" s="370"/>
      <c r="AC428" s="370"/>
      <c r="AD428" s="370"/>
      <c r="AE428" s="370"/>
      <c r="AF428" s="370"/>
      <c r="AG428" s="370"/>
      <c r="AH428" s="370"/>
      <c r="AI428" s="370"/>
      <c r="AJ428" s="370"/>
      <c r="AK428" s="370"/>
      <c r="AL428" s="370"/>
      <c r="AM428" s="370"/>
      <c r="AN428" s="370"/>
      <c r="AO428" s="370"/>
      <c r="AP428" s="370"/>
      <c r="AQ428" s="370"/>
      <c r="AR428" s="370"/>
      <c r="AS428" s="370"/>
      <c r="AT428" s="370"/>
      <c r="AU428" s="370"/>
      <c r="AV428" s="370"/>
      <c r="AW428" s="370"/>
      <c r="AX428" s="370"/>
      <c r="AY428" s="370"/>
      <c r="AZ428" s="370"/>
      <c r="BA428" s="370"/>
      <c r="BB428" s="370"/>
    </row>
    <row r="429" customFormat="false" ht="12.75" hidden="false" customHeight="false" outlineLevel="0" collapsed="false">
      <c r="A429" s="367"/>
      <c r="B429" s="370"/>
      <c r="C429" s="370"/>
      <c r="D429" s="370"/>
      <c r="E429" s="370"/>
      <c r="F429" s="370"/>
      <c r="G429" s="370"/>
      <c r="H429" s="370"/>
      <c r="I429" s="370"/>
      <c r="J429" s="370"/>
      <c r="K429" s="370"/>
      <c r="L429" s="370"/>
      <c r="M429" s="370"/>
      <c r="N429" s="370"/>
      <c r="O429" s="370"/>
      <c r="P429" s="370"/>
      <c r="Q429" s="370"/>
      <c r="R429" s="370"/>
      <c r="S429" s="370"/>
      <c r="T429" s="370"/>
      <c r="U429" s="370"/>
      <c r="V429" s="370"/>
      <c r="W429" s="370"/>
      <c r="X429" s="370"/>
      <c r="Y429" s="370"/>
      <c r="Z429" s="370"/>
      <c r="AA429" s="370"/>
      <c r="AB429" s="370"/>
      <c r="AC429" s="370"/>
      <c r="AD429" s="370"/>
      <c r="AE429" s="370"/>
      <c r="AF429" s="370"/>
      <c r="AG429" s="370"/>
      <c r="AH429" s="370"/>
      <c r="AI429" s="370"/>
      <c r="AJ429" s="370"/>
      <c r="AK429" s="370"/>
      <c r="AL429" s="370"/>
      <c r="AM429" s="370"/>
      <c r="AN429" s="370"/>
      <c r="AO429" s="370"/>
      <c r="AP429" s="370"/>
      <c r="AQ429" s="370"/>
      <c r="AR429" s="370"/>
      <c r="AS429" s="370"/>
      <c r="AT429" s="370"/>
      <c r="AU429" s="370"/>
      <c r="AV429" s="370"/>
      <c r="AW429" s="370"/>
      <c r="AX429" s="370"/>
      <c r="AY429" s="370"/>
      <c r="AZ429" s="370"/>
      <c r="BA429" s="370"/>
      <c r="BB429" s="370"/>
    </row>
    <row r="430" customFormat="false" ht="12.75" hidden="false" customHeight="false" outlineLevel="0" collapsed="false">
      <c r="A430" s="367"/>
      <c r="B430" s="370"/>
      <c r="C430" s="370"/>
      <c r="D430" s="370"/>
      <c r="E430" s="370"/>
      <c r="F430" s="370"/>
      <c r="G430" s="370"/>
      <c r="H430" s="370"/>
      <c r="I430" s="370"/>
      <c r="J430" s="370"/>
      <c r="K430" s="370"/>
      <c r="L430" s="370"/>
      <c r="M430" s="370"/>
      <c r="N430" s="370"/>
      <c r="O430" s="370"/>
      <c r="P430" s="370"/>
      <c r="Q430" s="370"/>
      <c r="R430" s="370"/>
      <c r="S430" s="370"/>
      <c r="T430" s="370"/>
      <c r="U430" s="370"/>
      <c r="V430" s="370"/>
      <c r="W430" s="370"/>
      <c r="X430" s="370"/>
      <c r="Y430" s="370"/>
      <c r="Z430" s="370"/>
      <c r="AA430" s="370"/>
      <c r="AB430" s="370"/>
      <c r="AC430" s="370"/>
      <c r="AD430" s="370"/>
      <c r="AE430" s="370"/>
      <c r="AF430" s="370"/>
      <c r="AG430" s="370"/>
      <c r="AH430" s="370"/>
      <c r="AI430" s="370"/>
      <c r="AJ430" s="370"/>
      <c r="AK430" s="370"/>
      <c r="AL430" s="370"/>
      <c r="AM430" s="370"/>
      <c r="AN430" s="370"/>
      <c r="AO430" s="370"/>
      <c r="AP430" s="370"/>
      <c r="AQ430" s="370"/>
      <c r="AR430" s="370"/>
      <c r="AS430" s="370"/>
      <c r="AT430" s="370"/>
      <c r="AU430" s="370"/>
      <c r="AV430" s="370"/>
      <c r="AW430" s="370"/>
      <c r="AX430" s="370"/>
      <c r="AY430" s="370"/>
      <c r="AZ430" s="370"/>
      <c r="BA430" s="370"/>
      <c r="BB430" s="370"/>
    </row>
    <row r="431" customFormat="false" ht="12.75" hidden="false" customHeight="false" outlineLevel="0" collapsed="false">
      <c r="A431" s="367"/>
      <c r="B431" s="370"/>
      <c r="C431" s="370"/>
      <c r="D431" s="370"/>
      <c r="E431" s="370"/>
      <c r="F431" s="370"/>
      <c r="G431" s="370"/>
      <c r="H431" s="370"/>
      <c r="I431" s="370"/>
      <c r="J431" s="370"/>
      <c r="K431" s="370"/>
      <c r="L431" s="370"/>
      <c r="M431" s="370"/>
      <c r="N431" s="370"/>
      <c r="O431" s="370"/>
      <c r="P431" s="370"/>
      <c r="Q431" s="370"/>
      <c r="R431" s="370"/>
      <c r="S431" s="370"/>
      <c r="T431" s="370"/>
      <c r="U431" s="370"/>
      <c r="V431" s="370"/>
      <c r="W431" s="370"/>
      <c r="X431" s="370"/>
      <c r="Y431" s="370"/>
      <c r="Z431" s="370"/>
      <c r="AA431" s="370"/>
      <c r="AB431" s="370"/>
      <c r="AC431" s="370"/>
      <c r="AD431" s="370"/>
      <c r="AE431" s="370"/>
      <c r="AF431" s="370"/>
      <c r="AG431" s="370"/>
      <c r="AH431" s="370"/>
      <c r="AI431" s="370"/>
      <c r="AJ431" s="370"/>
      <c r="AK431" s="370"/>
      <c r="AL431" s="370"/>
      <c r="AM431" s="370"/>
      <c r="AN431" s="370"/>
      <c r="AO431" s="370"/>
      <c r="AP431" s="370"/>
      <c r="AQ431" s="370"/>
      <c r="AR431" s="370"/>
      <c r="AS431" s="370"/>
      <c r="AT431" s="370"/>
      <c r="AU431" s="370"/>
      <c r="AV431" s="370"/>
      <c r="AW431" s="370"/>
      <c r="AX431" s="370"/>
      <c r="AY431" s="370"/>
      <c r="AZ431" s="370"/>
      <c r="BA431" s="370"/>
      <c r="BB431" s="370"/>
    </row>
    <row r="432" customFormat="false" ht="12.75" hidden="false" customHeight="false" outlineLevel="0" collapsed="false">
      <c r="A432" s="367"/>
      <c r="B432" s="370"/>
      <c r="C432" s="370"/>
      <c r="D432" s="370"/>
      <c r="E432" s="370"/>
      <c r="F432" s="370"/>
      <c r="G432" s="370"/>
      <c r="H432" s="370"/>
      <c r="I432" s="370"/>
      <c r="J432" s="370"/>
      <c r="K432" s="370"/>
      <c r="L432" s="370"/>
      <c r="M432" s="370"/>
      <c r="N432" s="370"/>
      <c r="O432" s="370"/>
      <c r="P432" s="370"/>
      <c r="Q432" s="370"/>
      <c r="R432" s="370"/>
      <c r="S432" s="370"/>
      <c r="T432" s="370"/>
      <c r="U432" s="370"/>
      <c r="V432" s="370"/>
      <c r="W432" s="370"/>
      <c r="X432" s="370"/>
      <c r="Y432" s="370"/>
      <c r="Z432" s="370"/>
      <c r="AA432" s="370"/>
      <c r="AB432" s="370"/>
      <c r="AC432" s="370"/>
      <c r="AD432" s="370"/>
      <c r="AE432" s="370"/>
      <c r="AF432" s="370"/>
      <c r="AG432" s="370"/>
      <c r="AH432" s="370"/>
      <c r="AI432" s="370"/>
      <c r="AJ432" s="370"/>
      <c r="AK432" s="370"/>
      <c r="AL432" s="370"/>
      <c r="AM432" s="370"/>
      <c r="AN432" s="370"/>
      <c r="AO432" s="370"/>
      <c r="AP432" s="370"/>
      <c r="AQ432" s="370"/>
      <c r="AR432" s="370"/>
      <c r="AS432" s="370"/>
      <c r="AT432" s="370"/>
      <c r="AU432" s="370"/>
      <c r="AV432" s="370"/>
      <c r="AW432" s="370"/>
      <c r="AX432" s="370"/>
      <c r="AY432" s="370"/>
      <c r="AZ432" s="370"/>
      <c r="BA432" s="370"/>
      <c r="BB432" s="370"/>
    </row>
    <row r="433" customFormat="false" ht="12.75" hidden="false" customHeight="false" outlineLevel="0" collapsed="false">
      <c r="A433" s="367"/>
      <c r="B433" s="370"/>
      <c r="C433" s="370"/>
      <c r="D433" s="370"/>
      <c r="E433" s="370"/>
      <c r="F433" s="370"/>
      <c r="G433" s="370"/>
      <c r="H433" s="370"/>
      <c r="I433" s="370"/>
      <c r="J433" s="370"/>
      <c r="K433" s="370"/>
      <c r="L433" s="370"/>
      <c r="M433" s="370"/>
      <c r="N433" s="370"/>
      <c r="O433" s="370"/>
      <c r="P433" s="370"/>
      <c r="Q433" s="370"/>
      <c r="R433" s="370"/>
      <c r="S433" s="370"/>
      <c r="T433" s="370"/>
      <c r="U433" s="370"/>
      <c r="V433" s="370"/>
      <c r="W433" s="370"/>
      <c r="X433" s="370"/>
      <c r="Y433" s="370"/>
      <c r="Z433" s="370"/>
      <c r="AA433" s="370"/>
      <c r="AB433" s="370"/>
      <c r="AC433" s="370"/>
      <c r="AD433" s="370"/>
      <c r="AE433" s="370"/>
      <c r="AF433" s="370"/>
      <c r="AG433" s="370"/>
      <c r="AH433" s="370"/>
      <c r="AI433" s="370"/>
      <c r="AJ433" s="370"/>
      <c r="AK433" s="370"/>
      <c r="AL433" s="370"/>
      <c r="AM433" s="370"/>
      <c r="AN433" s="370"/>
      <c r="AO433" s="370"/>
      <c r="AP433" s="370"/>
      <c r="AQ433" s="370"/>
      <c r="AR433" s="370"/>
      <c r="AS433" s="370"/>
      <c r="AT433" s="370"/>
      <c r="AU433" s="370"/>
      <c r="AV433" s="370"/>
      <c r="AW433" s="370"/>
      <c r="AX433" s="370"/>
      <c r="AY433" s="370"/>
      <c r="AZ433" s="370"/>
      <c r="BA433" s="370"/>
      <c r="BB433" s="370"/>
    </row>
    <row r="434" customFormat="false" ht="12.75" hidden="false" customHeight="false" outlineLevel="0" collapsed="false">
      <c r="A434" s="367"/>
      <c r="B434" s="370"/>
      <c r="C434" s="370"/>
      <c r="D434" s="370"/>
      <c r="E434" s="370"/>
      <c r="F434" s="370"/>
      <c r="G434" s="370"/>
      <c r="H434" s="370"/>
      <c r="I434" s="370"/>
      <c r="J434" s="370"/>
      <c r="K434" s="370"/>
      <c r="L434" s="370"/>
      <c r="M434" s="370"/>
      <c r="N434" s="370"/>
      <c r="O434" s="370"/>
      <c r="P434" s="370"/>
      <c r="Q434" s="370"/>
      <c r="R434" s="370"/>
      <c r="S434" s="370"/>
      <c r="T434" s="370"/>
      <c r="U434" s="370"/>
      <c r="V434" s="370"/>
      <c r="W434" s="370"/>
      <c r="X434" s="370"/>
      <c r="Y434" s="370"/>
      <c r="Z434" s="370"/>
      <c r="AA434" s="370"/>
      <c r="AB434" s="370"/>
      <c r="AC434" s="370"/>
      <c r="AD434" s="370"/>
      <c r="AE434" s="370"/>
      <c r="AF434" s="370"/>
      <c r="AG434" s="370"/>
      <c r="AH434" s="370"/>
      <c r="AI434" s="370"/>
      <c r="AJ434" s="370"/>
      <c r="AK434" s="370"/>
      <c r="AL434" s="370"/>
      <c r="AM434" s="370"/>
      <c r="AN434" s="370"/>
      <c r="AO434" s="370"/>
      <c r="AP434" s="370"/>
      <c r="AQ434" s="370"/>
      <c r="AR434" s="370"/>
      <c r="AS434" s="370"/>
      <c r="AT434" s="370"/>
      <c r="AU434" s="370"/>
      <c r="AV434" s="370"/>
      <c r="AW434" s="370"/>
      <c r="AX434" s="370"/>
      <c r="AY434" s="370"/>
      <c r="AZ434" s="370"/>
      <c r="BA434" s="370"/>
      <c r="BB434" s="370"/>
    </row>
    <row r="435" customFormat="false" ht="12.75" hidden="false" customHeight="false" outlineLevel="0" collapsed="false">
      <c r="A435" s="367"/>
      <c r="B435" s="370"/>
      <c r="C435" s="370"/>
      <c r="D435" s="370"/>
      <c r="E435" s="370"/>
      <c r="F435" s="370"/>
      <c r="G435" s="370"/>
      <c r="H435" s="370"/>
      <c r="I435" s="370"/>
      <c r="J435" s="370"/>
      <c r="K435" s="370"/>
      <c r="L435" s="370"/>
      <c r="M435" s="370"/>
      <c r="N435" s="370"/>
      <c r="O435" s="370"/>
      <c r="P435" s="370"/>
      <c r="Q435" s="370"/>
      <c r="R435" s="370"/>
      <c r="S435" s="370"/>
      <c r="T435" s="370"/>
      <c r="U435" s="370"/>
      <c r="V435" s="370"/>
      <c r="W435" s="370"/>
      <c r="X435" s="370"/>
      <c r="Y435" s="370"/>
      <c r="Z435" s="370"/>
      <c r="AA435" s="370"/>
      <c r="AB435" s="370"/>
      <c r="AC435" s="370"/>
      <c r="AD435" s="370"/>
      <c r="AE435" s="370"/>
      <c r="AF435" s="370"/>
      <c r="AG435" s="370"/>
      <c r="AH435" s="370"/>
      <c r="AI435" s="370"/>
      <c r="AJ435" s="370"/>
      <c r="AK435" s="370"/>
      <c r="AL435" s="370"/>
      <c r="AM435" s="370"/>
      <c r="AN435" s="370"/>
      <c r="AO435" s="370"/>
      <c r="AP435" s="370"/>
      <c r="AQ435" s="370"/>
      <c r="AR435" s="370"/>
      <c r="AS435" s="370"/>
      <c r="AT435" s="370"/>
      <c r="AU435" s="370"/>
      <c r="AV435" s="370"/>
      <c r="AW435" s="370"/>
      <c r="AX435" s="370"/>
      <c r="AY435" s="370"/>
      <c r="AZ435" s="370"/>
      <c r="BA435" s="370"/>
      <c r="BB435" s="370"/>
    </row>
    <row r="436" customFormat="false" ht="12.75" hidden="false" customHeight="false" outlineLevel="0" collapsed="false">
      <c r="A436" s="367"/>
      <c r="B436" s="370"/>
      <c r="C436" s="370"/>
      <c r="D436" s="370"/>
      <c r="E436" s="370"/>
      <c r="F436" s="370"/>
      <c r="G436" s="370"/>
      <c r="H436" s="370"/>
      <c r="I436" s="370"/>
      <c r="J436" s="370"/>
      <c r="K436" s="370"/>
      <c r="L436" s="370"/>
      <c r="M436" s="370"/>
      <c r="N436" s="370"/>
      <c r="O436" s="370"/>
      <c r="P436" s="370"/>
      <c r="Q436" s="370"/>
      <c r="R436" s="370"/>
      <c r="S436" s="370"/>
      <c r="T436" s="370"/>
      <c r="U436" s="370"/>
      <c r="V436" s="370"/>
      <c r="W436" s="370"/>
      <c r="X436" s="370"/>
      <c r="Y436" s="370"/>
      <c r="Z436" s="370"/>
      <c r="AA436" s="370"/>
      <c r="AB436" s="370"/>
      <c r="AC436" s="370"/>
      <c r="AD436" s="370"/>
      <c r="AE436" s="370"/>
      <c r="AF436" s="370"/>
      <c r="AG436" s="370"/>
      <c r="AH436" s="370"/>
      <c r="AI436" s="370"/>
      <c r="AJ436" s="370"/>
      <c r="AK436" s="370"/>
      <c r="AL436" s="370"/>
      <c r="AM436" s="370"/>
      <c r="AN436" s="370"/>
      <c r="AO436" s="370"/>
      <c r="AP436" s="370"/>
      <c r="AQ436" s="370"/>
      <c r="AR436" s="370"/>
      <c r="AS436" s="370"/>
      <c r="AT436" s="370"/>
      <c r="AU436" s="370"/>
      <c r="AV436" s="370"/>
      <c r="AW436" s="370"/>
      <c r="AX436" s="370"/>
      <c r="AY436" s="370"/>
      <c r="AZ436" s="370"/>
      <c r="BA436" s="370"/>
      <c r="BB436" s="370"/>
    </row>
    <row r="437" customFormat="false" ht="12.75" hidden="false" customHeight="false" outlineLevel="0" collapsed="false">
      <c r="A437" s="367"/>
      <c r="B437" s="370"/>
      <c r="C437" s="370"/>
      <c r="D437" s="370"/>
      <c r="E437" s="370"/>
      <c r="F437" s="370"/>
      <c r="G437" s="370"/>
      <c r="H437" s="370"/>
      <c r="I437" s="370"/>
      <c r="J437" s="370"/>
      <c r="K437" s="370"/>
      <c r="L437" s="370"/>
      <c r="M437" s="370"/>
      <c r="N437" s="370"/>
      <c r="O437" s="370"/>
      <c r="P437" s="370"/>
      <c r="Q437" s="370"/>
      <c r="R437" s="370"/>
      <c r="S437" s="370"/>
      <c r="T437" s="370"/>
      <c r="U437" s="370"/>
      <c r="V437" s="370"/>
      <c r="W437" s="370"/>
      <c r="X437" s="370"/>
      <c r="Y437" s="370"/>
      <c r="Z437" s="370"/>
      <c r="AA437" s="370"/>
      <c r="AB437" s="370"/>
      <c r="AC437" s="370"/>
      <c r="AD437" s="370"/>
      <c r="AE437" s="370"/>
      <c r="AF437" s="370"/>
      <c r="AG437" s="370"/>
      <c r="AH437" s="370"/>
      <c r="AI437" s="370"/>
      <c r="AJ437" s="370"/>
      <c r="AK437" s="370"/>
      <c r="AL437" s="370"/>
      <c r="AM437" s="370"/>
      <c r="AN437" s="370"/>
      <c r="AO437" s="370"/>
      <c r="AP437" s="370"/>
      <c r="AQ437" s="370"/>
      <c r="AR437" s="370"/>
      <c r="AS437" s="370"/>
      <c r="AT437" s="370"/>
      <c r="AU437" s="370"/>
      <c r="AV437" s="370"/>
      <c r="AW437" s="370"/>
      <c r="AX437" s="370"/>
      <c r="AY437" s="370"/>
      <c r="AZ437" s="370"/>
      <c r="BA437" s="370"/>
      <c r="BB437" s="370"/>
    </row>
    <row r="438" customFormat="false" ht="12.75" hidden="false" customHeight="false" outlineLevel="0" collapsed="false">
      <c r="A438" s="367"/>
      <c r="B438" s="370"/>
      <c r="C438" s="370"/>
      <c r="D438" s="370"/>
      <c r="E438" s="370"/>
      <c r="F438" s="370"/>
      <c r="G438" s="370"/>
      <c r="H438" s="370"/>
      <c r="I438" s="370"/>
      <c r="J438" s="370"/>
      <c r="K438" s="370"/>
      <c r="L438" s="370"/>
      <c r="M438" s="370"/>
      <c r="N438" s="370"/>
      <c r="O438" s="370"/>
      <c r="P438" s="370"/>
      <c r="Q438" s="370"/>
      <c r="R438" s="370"/>
      <c r="S438" s="370"/>
      <c r="T438" s="370"/>
      <c r="U438" s="370"/>
      <c r="V438" s="370"/>
      <c r="W438" s="370"/>
      <c r="X438" s="370"/>
      <c r="Y438" s="370"/>
      <c r="Z438" s="370"/>
      <c r="AA438" s="370"/>
      <c r="AB438" s="370"/>
      <c r="AC438" s="370"/>
      <c r="AD438" s="370"/>
      <c r="AE438" s="370"/>
      <c r="AF438" s="370"/>
      <c r="AG438" s="370"/>
      <c r="AH438" s="370"/>
      <c r="AI438" s="370"/>
      <c r="AJ438" s="370"/>
      <c r="AK438" s="370"/>
      <c r="AL438" s="370"/>
      <c r="AM438" s="370"/>
      <c r="AN438" s="370"/>
      <c r="AO438" s="370"/>
      <c r="AP438" s="370"/>
      <c r="AQ438" s="370"/>
      <c r="AR438" s="370"/>
      <c r="AS438" s="370"/>
      <c r="AT438" s="370"/>
      <c r="AU438" s="370"/>
      <c r="AV438" s="370"/>
      <c r="AW438" s="370"/>
      <c r="AX438" s="370"/>
      <c r="AY438" s="370"/>
      <c r="AZ438" s="370"/>
      <c r="BA438" s="370"/>
      <c r="BB438" s="370"/>
    </row>
    <row r="439" customFormat="false" ht="12.75" hidden="false" customHeight="false" outlineLevel="0" collapsed="false">
      <c r="A439" s="367"/>
      <c r="B439" s="370"/>
      <c r="C439" s="370"/>
      <c r="D439" s="370"/>
      <c r="E439" s="370"/>
      <c r="F439" s="370"/>
      <c r="G439" s="370"/>
      <c r="H439" s="370"/>
      <c r="I439" s="370"/>
      <c r="J439" s="370"/>
      <c r="K439" s="370"/>
      <c r="L439" s="370"/>
      <c r="M439" s="370"/>
      <c r="N439" s="370"/>
      <c r="O439" s="370"/>
      <c r="P439" s="370"/>
      <c r="Q439" s="370"/>
      <c r="R439" s="370"/>
      <c r="S439" s="370"/>
      <c r="T439" s="370"/>
      <c r="U439" s="370"/>
      <c r="V439" s="370"/>
      <c r="W439" s="370"/>
      <c r="X439" s="370"/>
      <c r="Y439" s="370"/>
      <c r="Z439" s="370"/>
      <c r="AA439" s="370"/>
      <c r="AB439" s="370"/>
      <c r="AC439" s="370"/>
      <c r="AD439" s="370"/>
      <c r="AE439" s="370"/>
      <c r="AF439" s="370"/>
      <c r="AG439" s="370"/>
      <c r="AH439" s="370"/>
      <c r="AI439" s="370"/>
      <c r="AJ439" s="370"/>
      <c r="AK439" s="370"/>
      <c r="AL439" s="370"/>
      <c r="AM439" s="370"/>
      <c r="AN439" s="370"/>
      <c r="AO439" s="370"/>
      <c r="AP439" s="370"/>
      <c r="AQ439" s="370"/>
      <c r="AR439" s="370"/>
      <c r="AS439" s="370"/>
      <c r="AT439" s="370"/>
      <c r="AU439" s="370"/>
      <c r="AV439" s="370"/>
      <c r="AW439" s="370"/>
      <c r="AX439" s="370"/>
      <c r="AY439" s="370"/>
      <c r="AZ439" s="370"/>
      <c r="BA439" s="370"/>
      <c r="BB439" s="370"/>
    </row>
    <row r="440" customFormat="false" ht="12.75" hidden="false" customHeight="false" outlineLevel="0" collapsed="false">
      <c r="A440" s="367"/>
      <c r="B440" s="370"/>
      <c r="C440" s="370"/>
      <c r="D440" s="370"/>
      <c r="E440" s="370"/>
      <c r="F440" s="370"/>
      <c r="G440" s="370"/>
      <c r="H440" s="370"/>
      <c r="I440" s="370"/>
      <c r="J440" s="370"/>
      <c r="K440" s="370"/>
      <c r="L440" s="370"/>
      <c r="M440" s="370"/>
      <c r="N440" s="370"/>
      <c r="O440" s="370"/>
      <c r="P440" s="370"/>
      <c r="Q440" s="370"/>
      <c r="R440" s="370"/>
      <c r="S440" s="370"/>
      <c r="T440" s="370"/>
      <c r="U440" s="370"/>
      <c r="V440" s="370"/>
      <c r="W440" s="370"/>
      <c r="X440" s="370"/>
      <c r="Y440" s="370"/>
      <c r="Z440" s="370"/>
      <c r="AA440" s="370"/>
      <c r="AB440" s="370"/>
      <c r="AC440" s="370"/>
      <c r="AD440" s="370"/>
      <c r="AE440" s="370"/>
      <c r="AF440" s="370"/>
      <c r="AG440" s="370"/>
      <c r="AH440" s="370"/>
      <c r="AI440" s="370"/>
      <c r="AJ440" s="370"/>
      <c r="AK440" s="370"/>
      <c r="AL440" s="370"/>
      <c r="AM440" s="370"/>
      <c r="AN440" s="370"/>
      <c r="AO440" s="370"/>
      <c r="AP440" s="370"/>
      <c r="AQ440" s="370"/>
      <c r="AR440" s="370"/>
      <c r="AS440" s="370"/>
      <c r="AT440" s="370"/>
      <c r="AU440" s="370"/>
      <c r="AV440" s="370"/>
      <c r="AW440" s="370"/>
      <c r="AX440" s="370"/>
      <c r="AY440" s="370"/>
      <c r="AZ440" s="370"/>
      <c r="BA440" s="370"/>
      <c r="BB440" s="370"/>
    </row>
    <row r="441" customFormat="false" ht="12.75" hidden="false" customHeight="false" outlineLevel="0" collapsed="false">
      <c r="A441" s="367"/>
      <c r="B441" s="370"/>
      <c r="C441" s="370"/>
      <c r="D441" s="370"/>
      <c r="E441" s="370"/>
      <c r="F441" s="370"/>
      <c r="G441" s="370"/>
      <c r="H441" s="370"/>
      <c r="I441" s="370"/>
      <c r="J441" s="370"/>
      <c r="K441" s="370"/>
      <c r="L441" s="370"/>
      <c r="M441" s="370"/>
      <c r="N441" s="370"/>
      <c r="O441" s="370"/>
      <c r="P441" s="370"/>
      <c r="Q441" s="370"/>
      <c r="R441" s="370"/>
      <c r="S441" s="370"/>
      <c r="T441" s="370"/>
      <c r="U441" s="370"/>
      <c r="V441" s="370"/>
      <c r="W441" s="370"/>
      <c r="X441" s="370"/>
      <c r="Y441" s="370"/>
      <c r="Z441" s="370"/>
      <c r="AA441" s="370"/>
      <c r="AB441" s="370"/>
      <c r="AC441" s="370"/>
      <c r="AD441" s="370"/>
      <c r="AE441" s="370"/>
      <c r="AF441" s="370"/>
      <c r="AG441" s="370"/>
      <c r="AH441" s="370"/>
      <c r="AI441" s="370"/>
      <c r="AJ441" s="370"/>
      <c r="AK441" s="370"/>
      <c r="AL441" s="370"/>
      <c r="AM441" s="370"/>
      <c r="AN441" s="370"/>
      <c r="AO441" s="370"/>
      <c r="AP441" s="370"/>
      <c r="AQ441" s="370"/>
      <c r="AR441" s="370"/>
      <c r="AS441" s="370"/>
      <c r="AT441" s="370"/>
      <c r="AU441" s="370"/>
      <c r="AV441" s="370"/>
      <c r="AW441" s="370"/>
      <c r="AX441" s="370"/>
      <c r="AY441" s="370"/>
      <c r="AZ441" s="370"/>
      <c r="BA441" s="370"/>
      <c r="BB441" s="370"/>
    </row>
    <row r="442" customFormat="false" ht="12.75" hidden="false" customHeight="false" outlineLevel="0" collapsed="false">
      <c r="A442" s="367"/>
      <c r="B442" s="370"/>
      <c r="C442" s="370"/>
      <c r="D442" s="370"/>
      <c r="E442" s="370"/>
      <c r="F442" s="370"/>
      <c r="G442" s="370"/>
      <c r="H442" s="370"/>
      <c r="I442" s="370"/>
      <c r="J442" s="370"/>
      <c r="K442" s="370"/>
      <c r="L442" s="370"/>
      <c r="M442" s="370"/>
      <c r="N442" s="370"/>
      <c r="O442" s="370"/>
      <c r="P442" s="370"/>
      <c r="Q442" s="370"/>
      <c r="R442" s="370"/>
      <c r="S442" s="370"/>
      <c r="T442" s="370"/>
      <c r="U442" s="370"/>
      <c r="V442" s="370"/>
      <c r="W442" s="370"/>
      <c r="X442" s="370"/>
      <c r="Y442" s="370"/>
      <c r="Z442" s="370"/>
      <c r="AA442" s="370"/>
      <c r="AB442" s="370"/>
      <c r="AC442" s="370"/>
      <c r="AD442" s="370"/>
      <c r="AE442" s="370"/>
      <c r="AF442" s="370"/>
      <c r="AG442" s="370"/>
      <c r="AH442" s="370"/>
      <c r="AI442" s="370"/>
      <c r="AJ442" s="370"/>
      <c r="AK442" s="370"/>
      <c r="AL442" s="370"/>
      <c r="AM442" s="370"/>
      <c r="AN442" s="370"/>
      <c r="AO442" s="370"/>
      <c r="AP442" s="370"/>
      <c r="AQ442" s="370"/>
      <c r="AR442" s="370"/>
      <c r="AS442" s="370"/>
      <c r="AT442" s="370"/>
      <c r="AU442" s="370"/>
      <c r="AV442" s="370"/>
      <c r="AW442" s="370"/>
      <c r="AX442" s="370"/>
      <c r="AY442" s="370"/>
      <c r="AZ442" s="370"/>
      <c r="BA442" s="370"/>
      <c r="BB442" s="370"/>
    </row>
    <row r="443" customFormat="false" ht="12.75" hidden="false" customHeight="false" outlineLevel="0" collapsed="false">
      <c r="A443" s="367"/>
      <c r="B443" s="370"/>
      <c r="C443" s="370"/>
      <c r="D443" s="370"/>
      <c r="E443" s="370"/>
      <c r="F443" s="370"/>
      <c r="G443" s="370"/>
      <c r="H443" s="370"/>
      <c r="I443" s="370"/>
      <c r="J443" s="370"/>
      <c r="K443" s="370"/>
      <c r="L443" s="370"/>
      <c r="M443" s="370"/>
      <c r="N443" s="370"/>
      <c r="O443" s="370"/>
      <c r="P443" s="370"/>
      <c r="Q443" s="370"/>
      <c r="R443" s="370"/>
      <c r="S443" s="370"/>
      <c r="T443" s="370"/>
      <c r="U443" s="370"/>
      <c r="V443" s="370"/>
      <c r="W443" s="370"/>
      <c r="X443" s="370"/>
      <c r="Y443" s="370"/>
      <c r="Z443" s="370"/>
      <c r="AA443" s="370"/>
      <c r="AB443" s="370"/>
      <c r="AC443" s="370"/>
      <c r="AD443" s="370"/>
      <c r="AE443" s="370"/>
      <c r="AF443" s="370"/>
      <c r="AG443" s="370"/>
      <c r="AH443" s="370"/>
      <c r="AI443" s="370"/>
      <c r="AJ443" s="370"/>
      <c r="AK443" s="370"/>
      <c r="AL443" s="370"/>
      <c r="AM443" s="370"/>
      <c r="AN443" s="370"/>
      <c r="AO443" s="370"/>
      <c r="AP443" s="370"/>
      <c r="AQ443" s="370"/>
      <c r="AR443" s="370"/>
      <c r="AS443" s="370"/>
      <c r="AT443" s="370"/>
      <c r="AU443" s="370"/>
      <c r="AV443" s="370"/>
      <c r="AW443" s="370"/>
      <c r="AX443" s="370"/>
      <c r="AY443" s="370"/>
      <c r="AZ443" s="370"/>
      <c r="BA443" s="370"/>
      <c r="BB443" s="370"/>
    </row>
    <row r="444" customFormat="false" ht="12.75" hidden="false" customHeight="false" outlineLevel="0" collapsed="false">
      <c r="A444" s="367"/>
      <c r="B444" s="370"/>
      <c r="C444" s="370"/>
      <c r="D444" s="370"/>
      <c r="E444" s="370"/>
      <c r="F444" s="370"/>
      <c r="G444" s="370"/>
      <c r="H444" s="370"/>
      <c r="I444" s="370"/>
      <c r="J444" s="370"/>
      <c r="K444" s="370"/>
      <c r="L444" s="370"/>
      <c r="M444" s="370"/>
      <c r="N444" s="370"/>
      <c r="O444" s="370"/>
      <c r="P444" s="370"/>
      <c r="Q444" s="370"/>
      <c r="R444" s="370"/>
      <c r="S444" s="370"/>
      <c r="T444" s="370"/>
      <c r="U444" s="370"/>
      <c r="V444" s="370"/>
      <c r="W444" s="370"/>
      <c r="X444" s="370"/>
      <c r="Y444" s="370"/>
      <c r="Z444" s="370"/>
      <c r="AA444" s="370"/>
      <c r="AB444" s="370"/>
      <c r="AC444" s="370"/>
      <c r="AD444" s="370"/>
      <c r="AE444" s="370"/>
      <c r="AF444" s="370"/>
      <c r="AG444" s="370"/>
      <c r="AH444" s="370"/>
      <c r="AI444" s="370"/>
      <c r="AJ444" s="370"/>
      <c r="AK444" s="370"/>
      <c r="AL444" s="370"/>
      <c r="AM444" s="370"/>
      <c r="AN444" s="370"/>
      <c r="AO444" s="370"/>
      <c r="AP444" s="370"/>
      <c r="AQ444" s="370"/>
      <c r="AR444" s="370"/>
      <c r="AS444" s="370"/>
      <c r="AT444" s="370"/>
      <c r="AU444" s="370"/>
      <c r="AV444" s="370"/>
      <c r="AW444" s="370"/>
      <c r="AX444" s="370"/>
      <c r="AY444" s="370"/>
      <c r="AZ444" s="370"/>
      <c r="BA444" s="370"/>
      <c r="BB444" s="370"/>
    </row>
    <row r="445" customFormat="false" ht="12.75" hidden="false" customHeight="false" outlineLevel="0" collapsed="false">
      <c r="A445" s="367"/>
      <c r="B445" s="370"/>
      <c r="C445" s="370"/>
      <c r="D445" s="370"/>
      <c r="E445" s="370"/>
      <c r="F445" s="370"/>
      <c r="G445" s="370"/>
      <c r="H445" s="370"/>
      <c r="I445" s="370"/>
      <c r="J445" s="370"/>
      <c r="K445" s="370"/>
      <c r="L445" s="370"/>
      <c r="M445" s="370"/>
      <c r="N445" s="370"/>
      <c r="O445" s="370"/>
      <c r="P445" s="370"/>
      <c r="Q445" s="370"/>
      <c r="R445" s="370"/>
      <c r="S445" s="370"/>
      <c r="T445" s="370"/>
      <c r="U445" s="370"/>
      <c r="V445" s="370"/>
      <c r="W445" s="370"/>
      <c r="X445" s="370"/>
      <c r="Y445" s="370"/>
      <c r="Z445" s="370"/>
      <c r="AA445" s="370"/>
      <c r="AB445" s="370"/>
      <c r="AC445" s="370"/>
      <c r="AD445" s="370"/>
      <c r="AE445" s="370"/>
      <c r="AF445" s="370"/>
      <c r="AG445" s="370"/>
      <c r="AH445" s="370"/>
      <c r="AI445" s="370"/>
      <c r="AJ445" s="370"/>
      <c r="AK445" s="370"/>
      <c r="AL445" s="370"/>
      <c r="AM445" s="370"/>
      <c r="AN445" s="370"/>
      <c r="AO445" s="370"/>
      <c r="AP445" s="370"/>
      <c r="AQ445" s="370"/>
      <c r="AR445" s="370"/>
      <c r="AS445" s="370"/>
      <c r="AT445" s="370"/>
      <c r="AU445" s="370"/>
      <c r="AV445" s="370"/>
      <c r="AW445" s="370"/>
      <c r="AX445" s="370"/>
      <c r="AY445" s="370"/>
      <c r="AZ445" s="370"/>
      <c r="BA445" s="370"/>
      <c r="BB445" s="370"/>
    </row>
    <row r="446" customFormat="false" ht="12.75" hidden="false" customHeight="false" outlineLevel="0" collapsed="false">
      <c r="A446" s="367"/>
      <c r="B446" s="370"/>
      <c r="C446" s="370"/>
      <c r="D446" s="370"/>
      <c r="E446" s="370"/>
      <c r="F446" s="370"/>
      <c r="G446" s="370"/>
      <c r="H446" s="370"/>
      <c r="I446" s="370"/>
      <c r="J446" s="370"/>
      <c r="K446" s="370"/>
      <c r="L446" s="370"/>
      <c r="M446" s="370"/>
      <c r="N446" s="370"/>
      <c r="O446" s="370"/>
      <c r="P446" s="370"/>
      <c r="Q446" s="370"/>
      <c r="R446" s="370"/>
      <c r="S446" s="370"/>
      <c r="T446" s="370"/>
      <c r="U446" s="370"/>
      <c r="V446" s="370"/>
      <c r="W446" s="370"/>
      <c r="X446" s="370"/>
      <c r="Y446" s="370"/>
      <c r="Z446" s="370"/>
      <c r="AA446" s="370"/>
      <c r="AB446" s="370"/>
      <c r="AC446" s="370"/>
      <c r="AD446" s="370"/>
      <c r="AE446" s="370"/>
      <c r="AF446" s="370"/>
      <c r="AG446" s="370"/>
      <c r="AH446" s="370"/>
      <c r="AI446" s="370"/>
      <c r="AJ446" s="370"/>
      <c r="AK446" s="370"/>
      <c r="AL446" s="370"/>
      <c r="AM446" s="370"/>
      <c r="AN446" s="370"/>
      <c r="AO446" s="370"/>
      <c r="AP446" s="370"/>
      <c r="AQ446" s="370"/>
      <c r="AR446" s="370"/>
      <c r="AS446" s="370"/>
      <c r="AT446" s="370"/>
      <c r="AU446" s="370"/>
      <c r="AV446" s="370"/>
      <c r="AW446" s="370"/>
      <c r="AX446" s="370"/>
      <c r="AY446" s="370"/>
      <c r="AZ446" s="370"/>
      <c r="BA446" s="370"/>
      <c r="BB446" s="370"/>
    </row>
    <row r="447" customFormat="false" ht="12.75" hidden="false" customHeight="false" outlineLevel="0" collapsed="false">
      <c r="A447" s="367"/>
      <c r="B447" s="370"/>
      <c r="C447" s="370"/>
      <c r="D447" s="370"/>
      <c r="E447" s="370"/>
      <c r="F447" s="370"/>
      <c r="G447" s="370"/>
      <c r="H447" s="370"/>
      <c r="I447" s="370"/>
      <c r="J447" s="370"/>
      <c r="K447" s="370"/>
      <c r="L447" s="370"/>
      <c r="M447" s="370"/>
      <c r="N447" s="370"/>
      <c r="O447" s="370"/>
      <c r="P447" s="370"/>
      <c r="Q447" s="370"/>
      <c r="R447" s="370"/>
      <c r="S447" s="370"/>
      <c r="T447" s="370"/>
      <c r="U447" s="370"/>
      <c r="V447" s="370"/>
      <c r="W447" s="370"/>
      <c r="X447" s="370"/>
      <c r="Y447" s="370"/>
      <c r="Z447" s="370"/>
      <c r="AA447" s="370"/>
      <c r="AB447" s="370"/>
      <c r="AC447" s="370"/>
      <c r="AD447" s="370"/>
      <c r="AE447" s="370"/>
      <c r="AF447" s="370"/>
      <c r="AG447" s="370"/>
      <c r="AH447" s="370"/>
      <c r="AI447" s="370"/>
      <c r="AJ447" s="370"/>
      <c r="AK447" s="370"/>
      <c r="AL447" s="370"/>
      <c r="AM447" s="370"/>
      <c r="AN447" s="370"/>
      <c r="AO447" s="370"/>
      <c r="AP447" s="370"/>
      <c r="AQ447" s="370"/>
      <c r="AR447" s="370"/>
      <c r="AS447" s="370"/>
      <c r="AT447" s="370"/>
      <c r="AU447" s="370"/>
      <c r="AV447" s="370"/>
      <c r="AW447" s="370"/>
      <c r="AX447" s="370"/>
      <c r="AY447" s="370"/>
      <c r="AZ447" s="370"/>
      <c r="BA447" s="370"/>
      <c r="BB447" s="370"/>
    </row>
    <row r="448" customFormat="false" ht="12.75" hidden="false" customHeight="false" outlineLevel="0" collapsed="false">
      <c r="A448" s="367"/>
      <c r="B448" s="370"/>
      <c r="C448" s="370"/>
      <c r="D448" s="370"/>
      <c r="E448" s="370"/>
      <c r="F448" s="370"/>
      <c r="G448" s="370"/>
      <c r="H448" s="370"/>
      <c r="I448" s="370"/>
      <c r="J448" s="370"/>
      <c r="K448" s="370"/>
      <c r="L448" s="370"/>
      <c r="M448" s="370"/>
      <c r="N448" s="370"/>
      <c r="O448" s="370"/>
      <c r="P448" s="370"/>
      <c r="Q448" s="370"/>
      <c r="R448" s="370"/>
      <c r="S448" s="370"/>
      <c r="T448" s="370"/>
      <c r="U448" s="370"/>
      <c r="V448" s="370"/>
      <c r="W448" s="370"/>
      <c r="X448" s="370"/>
      <c r="Y448" s="370"/>
      <c r="Z448" s="370"/>
      <c r="AA448" s="370"/>
      <c r="AB448" s="370"/>
      <c r="AC448" s="370"/>
      <c r="AD448" s="370"/>
      <c r="AE448" s="370"/>
      <c r="AF448" s="370"/>
      <c r="AG448" s="370"/>
      <c r="AH448" s="370"/>
      <c r="AI448" s="370"/>
      <c r="AJ448" s="370"/>
      <c r="AK448" s="370"/>
      <c r="AL448" s="370"/>
      <c r="AM448" s="370"/>
      <c r="AN448" s="370"/>
      <c r="AO448" s="370"/>
      <c r="AP448" s="370"/>
      <c r="AQ448" s="370"/>
      <c r="AR448" s="370"/>
      <c r="AS448" s="370"/>
      <c r="AT448" s="370"/>
      <c r="AU448" s="370"/>
      <c r="AV448" s="370"/>
      <c r="AW448" s="370"/>
      <c r="AX448" s="370"/>
      <c r="AY448" s="370"/>
      <c r="AZ448" s="370"/>
      <c r="BA448" s="370"/>
      <c r="BB448" s="370"/>
    </row>
    <row r="449" customFormat="false" ht="12.75" hidden="false" customHeight="false" outlineLevel="0" collapsed="false">
      <c r="A449" s="367"/>
      <c r="B449" s="370"/>
      <c r="C449" s="370"/>
      <c r="D449" s="370"/>
      <c r="E449" s="370"/>
      <c r="F449" s="370"/>
      <c r="G449" s="370"/>
      <c r="H449" s="370"/>
      <c r="I449" s="370"/>
      <c r="J449" s="370"/>
      <c r="K449" s="370"/>
      <c r="L449" s="370"/>
      <c r="M449" s="370"/>
      <c r="N449" s="370"/>
      <c r="O449" s="370"/>
      <c r="P449" s="370"/>
      <c r="Q449" s="370"/>
      <c r="R449" s="370"/>
      <c r="S449" s="370"/>
      <c r="T449" s="370"/>
      <c r="U449" s="370"/>
      <c r="V449" s="370"/>
      <c r="W449" s="370"/>
      <c r="X449" s="370"/>
      <c r="Y449" s="370"/>
      <c r="Z449" s="370"/>
      <c r="AA449" s="370"/>
      <c r="AB449" s="370"/>
      <c r="AC449" s="370"/>
      <c r="AD449" s="370"/>
      <c r="AE449" s="370"/>
      <c r="AF449" s="370"/>
      <c r="AG449" s="370"/>
      <c r="AH449" s="370"/>
      <c r="AI449" s="370"/>
      <c r="AJ449" s="370"/>
      <c r="AK449" s="370"/>
      <c r="AL449" s="370"/>
      <c r="AM449" s="370"/>
      <c r="AN449" s="370"/>
      <c r="AO449" s="370"/>
      <c r="AP449" s="370"/>
      <c r="AQ449" s="370"/>
      <c r="AR449" s="370"/>
      <c r="AS449" s="370"/>
      <c r="AT449" s="370"/>
      <c r="AU449" s="370"/>
      <c r="AV449" s="370"/>
      <c r="AW449" s="370"/>
      <c r="AX449" s="370"/>
      <c r="AY449" s="370"/>
      <c r="AZ449" s="370"/>
      <c r="BA449" s="370"/>
      <c r="BB449" s="370"/>
    </row>
    <row r="450" customFormat="false" ht="12.75" hidden="false" customHeight="false" outlineLevel="0" collapsed="false">
      <c r="A450" s="367"/>
      <c r="B450" s="370"/>
      <c r="C450" s="370"/>
      <c r="D450" s="370"/>
      <c r="E450" s="370"/>
      <c r="F450" s="370"/>
      <c r="G450" s="370"/>
      <c r="H450" s="370"/>
      <c r="I450" s="370"/>
      <c r="J450" s="370"/>
      <c r="K450" s="370"/>
      <c r="L450" s="370"/>
      <c r="M450" s="370"/>
      <c r="N450" s="370"/>
      <c r="O450" s="370"/>
      <c r="P450" s="370"/>
      <c r="Q450" s="370"/>
      <c r="R450" s="370"/>
      <c r="S450" s="370"/>
      <c r="T450" s="370"/>
      <c r="U450" s="370"/>
      <c r="V450" s="370"/>
      <c r="W450" s="370"/>
      <c r="X450" s="370"/>
      <c r="Y450" s="370"/>
      <c r="Z450" s="370"/>
      <c r="AA450" s="370"/>
      <c r="AB450" s="370"/>
      <c r="AC450" s="370"/>
      <c r="AD450" s="370"/>
      <c r="AE450" s="370"/>
      <c r="AF450" s="370"/>
      <c r="AG450" s="370"/>
      <c r="AH450" s="370"/>
      <c r="AI450" s="370"/>
      <c r="AJ450" s="370"/>
      <c r="AK450" s="370"/>
      <c r="AL450" s="370"/>
      <c r="AM450" s="370"/>
      <c r="AN450" s="370"/>
      <c r="AO450" s="370"/>
      <c r="AP450" s="370"/>
      <c r="AQ450" s="370"/>
      <c r="AR450" s="370"/>
      <c r="AS450" s="370"/>
      <c r="AT450" s="370"/>
      <c r="AU450" s="370"/>
      <c r="AV450" s="370"/>
      <c r="AW450" s="370"/>
      <c r="AX450" s="370"/>
      <c r="AY450" s="370"/>
      <c r="AZ450" s="370"/>
      <c r="BA450" s="370"/>
      <c r="BB450" s="370"/>
    </row>
    <row r="451" customFormat="false" ht="12.75" hidden="false" customHeight="false" outlineLevel="0" collapsed="false">
      <c r="A451" s="367"/>
      <c r="B451" s="370"/>
      <c r="C451" s="370"/>
      <c r="D451" s="370"/>
      <c r="E451" s="370"/>
      <c r="F451" s="370"/>
      <c r="G451" s="370"/>
      <c r="H451" s="370"/>
      <c r="I451" s="370"/>
      <c r="J451" s="370"/>
      <c r="K451" s="370"/>
      <c r="L451" s="370"/>
      <c r="M451" s="370"/>
      <c r="N451" s="370"/>
      <c r="O451" s="370"/>
      <c r="P451" s="370"/>
      <c r="Q451" s="370"/>
      <c r="R451" s="370"/>
      <c r="S451" s="370"/>
      <c r="T451" s="370"/>
      <c r="U451" s="370"/>
      <c r="V451" s="370"/>
      <c r="W451" s="370"/>
      <c r="X451" s="370"/>
      <c r="Y451" s="370"/>
      <c r="Z451" s="370"/>
      <c r="AA451" s="370"/>
      <c r="AB451" s="370"/>
      <c r="AC451" s="370"/>
      <c r="AD451" s="370"/>
      <c r="AE451" s="370"/>
      <c r="AF451" s="370"/>
      <c r="AG451" s="370"/>
      <c r="AH451" s="370"/>
      <c r="AI451" s="370"/>
      <c r="AJ451" s="370"/>
      <c r="AK451" s="370"/>
      <c r="AL451" s="370"/>
      <c r="AM451" s="370"/>
      <c r="AN451" s="370"/>
      <c r="AO451" s="370"/>
      <c r="AP451" s="370"/>
      <c r="AQ451" s="370"/>
      <c r="AR451" s="370"/>
      <c r="AS451" s="370"/>
      <c r="AT451" s="370"/>
      <c r="AU451" s="370"/>
      <c r="AV451" s="370"/>
      <c r="AW451" s="370"/>
      <c r="AX451" s="370"/>
      <c r="AY451" s="370"/>
      <c r="AZ451" s="370"/>
      <c r="BA451" s="370"/>
      <c r="BB451" s="370"/>
    </row>
    <row r="452" customFormat="false" ht="12.75" hidden="false" customHeight="false" outlineLevel="0" collapsed="false">
      <c r="A452" s="367"/>
      <c r="B452" s="370"/>
      <c r="C452" s="370"/>
      <c r="D452" s="370"/>
      <c r="E452" s="370"/>
      <c r="F452" s="370"/>
      <c r="G452" s="370"/>
      <c r="H452" s="370"/>
      <c r="I452" s="370"/>
      <c r="J452" s="370"/>
      <c r="K452" s="370"/>
      <c r="L452" s="370"/>
      <c r="M452" s="370"/>
      <c r="N452" s="370"/>
      <c r="O452" s="370"/>
      <c r="P452" s="370"/>
      <c r="Q452" s="370"/>
      <c r="R452" s="370"/>
      <c r="S452" s="370"/>
      <c r="T452" s="370"/>
      <c r="U452" s="370"/>
      <c r="V452" s="370"/>
      <c r="W452" s="370"/>
      <c r="X452" s="370"/>
      <c r="Y452" s="370"/>
      <c r="Z452" s="370"/>
      <c r="AA452" s="370"/>
      <c r="AB452" s="370"/>
      <c r="AC452" s="370"/>
      <c r="AD452" s="370"/>
      <c r="AE452" s="370"/>
      <c r="AF452" s="370"/>
      <c r="AG452" s="370"/>
      <c r="AH452" s="370"/>
      <c r="AI452" s="370"/>
      <c r="AJ452" s="370"/>
      <c r="AK452" s="370"/>
      <c r="AL452" s="370"/>
      <c r="AM452" s="370"/>
      <c r="AN452" s="370"/>
      <c r="AO452" s="370"/>
      <c r="AP452" s="370"/>
      <c r="AQ452" s="370"/>
      <c r="AR452" s="370"/>
      <c r="AS452" s="370"/>
      <c r="AT452" s="370"/>
      <c r="AU452" s="370"/>
      <c r="AV452" s="370"/>
      <c r="AW452" s="370"/>
      <c r="AX452" s="370"/>
      <c r="AY452" s="370"/>
      <c r="AZ452" s="370"/>
      <c r="BA452" s="370"/>
      <c r="BB452" s="370"/>
    </row>
    <row r="453" customFormat="false" ht="12.75" hidden="false" customHeight="false" outlineLevel="0" collapsed="false">
      <c r="A453" s="367"/>
      <c r="B453" s="370"/>
      <c r="C453" s="370"/>
      <c r="D453" s="370"/>
      <c r="E453" s="370"/>
      <c r="F453" s="370"/>
      <c r="G453" s="370"/>
      <c r="H453" s="370"/>
      <c r="I453" s="370"/>
      <c r="J453" s="370"/>
      <c r="K453" s="370"/>
      <c r="L453" s="370"/>
      <c r="M453" s="370"/>
      <c r="N453" s="370"/>
      <c r="O453" s="370"/>
      <c r="P453" s="370"/>
      <c r="Q453" s="370"/>
      <c r="R453" s="370"/>
      <c r="S453" s="370"/>
      <c r="T453" s="370"/>
      <c r="U453" s="370"/>
      <c r="V453" s="370"/>
      <c r="W453" s="370"/>
      <c r="X453" s="370"/>
      <c r="Y453" s="370"/>
      <c r="Z453" s="370"/>
      <c r="AA453" s="370"/>
      <c r="AB453" s="370"/>
      <c r="AC453" s="370"/>
      <c r="AD453" s="370"/>
      <c r="AE453" s="370"/>
      <c r="AF453" s="370"/>
      <c r="AG453" s="370"/>
      <c r="AH453" s="370"/>
      <c r="AI453" s="370"/>
      <c r="AJ453" s="370"/>
      <c r="AK453" s="370"/>
      <c r="AL453" s="370"/>
      <c r="AM453" s="370"/>
      <c r="AN453" s="370"/>
      <c r="AO453" s="370"/>
      <c r="AP453" s="370"/>
      <c r="AQ453" s="370"/>
      <c r="AR453" s="370"/>
      <c r="AS453" s="370"/>
      <c r="AT453" s="370"/>
      <c r="AU453" s="370"/>
      <c r="AV453" s="370"/>
      <c r="AW453" s="370"/>
      <c r="AX453" s="370"/>
      <c r="AY453" s="370"/>
      <c r="AZ453" s="370"/>
      <c r="BA453" s="370"/>
      <c r="BB453" s="370"/>
    </row>
    <row r="454" customFormat="false" ht="12.75" hidden="false" customHeight="false" outlineLevel="0" collapsed="false">
      <c r="A454" s="367"/>
      <c r="B454" s="370"/>
      <c r="C454" s="370"/>
      <c r="D454" s="370"/>
      <c r="E454" s="370"/>
      <c r="F454" s="370"/>
      <c r="G454" s="370"/>
      <c r="H454" s="370"/>
      <c r="I454" s="370"/>
      <c r="J454" s="370"/>
      <c r="K454" s="370"/>
      <c r="L454" s="370"/>
      <c r="M454" s="370"/>
      <c r="N454" s="370"/>
      <c r="O454" s="370"/>
      <c r="P454" s="370"/>
      <c r="Q454" s="370"/>
      <c r="R454" s="370"/>
      <c r="S454" s="370"/>
      <c r="T454" s="370"/>
      <c r="U454" s="370"/>
      <c r="V454" s="370"/>
      <c r="W454" s="370"/>
      <c r="X454" s="370"/>
      <c r="Y454" s="370"/>
      <c r="Z454" s="370"/>
      <c r="AA454" s="370"/>
      <c r="AB454" s="370"/>
      <c r="AC454" s="370"/>
      <c r="AD454" s="370"/>
      <c r="AE454" s="370"/>
      <c r="AF454" s="370"/>
      <c r="AG454" s="370"/>
      <c r="AH454" s="370"/>
      <c r="AI454" s="370"/>
      <c r="AJ454" s="370"/>
      <c r="AK454" s="370"/>
      <c r="AL454" s="370"/>
      <c r="AM454" s="370"/>
      <c r="AN454" s="370"/>
      <c r="AO454" s="370"/>
      <c r="AP454" s="370"/>
      <c r="AQ454" s="370"/>
      <c r="AR454" s="370"/>
      <c r="AS454" s="370"/>
      <c r="AT454" s="370"/>
      <c r="AU454" s="370"/>
      <c r="AV454" s="370"/>
      <c r="AW454" s="370"/>
      <c r="AX454" s="370"/>
      <c r="AY454" s="370"/>
      <c r="AZ454" s="370"/>
      <c r="BA454" s="370"/>
      <c r="BB454" s="370"/>
    </row>
    <row r="455" customFormat="false" ht="12.75" hidden="false" customHeight="false" outlineLevel="0" collapsed="false">
      <c r="A455" s="367"/>
      <c r="B455" s="370"/>
      <c r="C455" s="370"/>
      <c r="D455" s="370"/>
      <c r="E455" s="370"/>
      <c r="F455" s="370"/>
      <c r="G455" s="370"/>
      <c r="H455" s="370"/>
      <c r="I455" s="370"/>
      <c r="J455" s="370"/>
      <c r="K455" s="370"/>
      <c r="L455" s="370"/>
      <c r="M455" s="370"/>
      <c r="N455" s="370"/>
      <c r="O455" s="370"/>
      <c r="P455" s="370"/>
      <c r="Q455" s="370"/>
      <c r="R455" s="370"/>
      <c r="S455" s="370"/>
      <c r="T455" s="370"/>
      <c r="U455" s="370"/>
      <c r="V455" s="370"/>
      <c r="W455" s="370"/>
      <c r="X455" s="370"/>
      <c r="Y455" s="370"/>
      <c r="Z455" s="370"/>
      <c r="AA455" s="370"/>
      <c r="AB455" s="370"/>
      <c r="AC455" s="370"/>
      <c r="AD455" s="370"/>
      <c r="AE455" s="370"/>
      <c r="AF455" s="370"/>
      <c r="AG455" s="370"/>
      <c r="AH455" s="370"/>
      <c r="AI455" s="370"/>
      <c r="AJ455" s="370"/>
      <c r="AK455" s="370"/>
      <c r="AL455" s="370"/>
      <c r="AM455" s="370"/>
      <c r="AN455" s="370"/>
      <c r="AO455" s="370"/>
      <c r="AP455" s="370"/>
      <c r="AQ455" s="370"/>
      <c r="AR455" s="370"/>
      <c r="AS455" s="370"/>
      <c r="AT455" s="370"/>
      <c r="AU455" s="370"/>
      <c r="AV455" s="370"/>
      <c r="AW455" s="370"/>
      <c r="AX455" s="370"/>
      <c r="AY455" s="370"/>
      <c r="AZ455" s="370"/>
      <c r="BA455" s="370"/>
      <c r="BB455" s="370"/>
    </row>
    <row r="456" customFormat="false" ht="12.75" hidden="false" customHeight="false" outlineLevel="0" collapsed="false">
      <c r="A456" s="367"/>
      <c r="B456" s="370"/>
      <c r="C456" s="370"/>
      <c r="D456" s="370"/>
      <c r="E456" s="370"/>
      <c r="F456" s="370"/>
      <c r="G456" s="370"/>
      <c r="H456" s="370"/>
      <c r="I456" s="370"/>
      <c r="J456" s="370"/>
      <c r="K456" s="370"/>
      <c r="L456" s="370"/>
      <c r="M456" s="370"/>
      <c r="N456" s="370"/>
      <c r="O456" s="370"/>
      <c r="P456" s="370"/>
      <c r="Q456" s="370"/>
      <c r="R456" s="370"/>
      <c r="S456" s="370"/>
      <c r="T456" s="370"/>
      <c r="U456" s="370"/>
      <c r="V456" s="370"/>
      <c r="W456" s="370"/>
      <c r="X456" s="370"/>
      <c r="Y456" s="370"/>
      <c r="Z456" s="370"/>
      <c r="AA456" s="370"/>
      <c r="AB456" s="370"/>
      <c r="AC456" s="370"/>
      <c r="AD456" s="370"/>
      <c r="AE456" s="370"/>
      <c r="AF456" s="370"/>
      <c r="AG456" s="370"/>
      <c r="AH456" s="370"/>
      <c r="AI456" s="370"/>
      <c r="AJ456" s="370"/>
      <c r="AK456" s="370"/>
      <c r="AL456" s="370"/>
      <c r="AM456" s="370"/>
      <c r="AN456" s="370"/>
      <c r="AO456" s="370"/>
      <c r="AP456" s="370"/>
      <c r="AQ456" s="370"/>
      <c r="AR456" s="370"/>
      <c r="AS456" s="370"/>
      <c r="AT456" s="370"/>
      <c r="AU456" s="370"/>
      <c r="AV456" s="370"/>
      <c r="AW456" s="370"/>
      <c r="AX456" s="370"/>
      <c r="AY456" s="370"/>
      <c r="AZ456" s="370"/>
      <c r="BA456" s="370"/>
      <c r="BB456" s="370"/>
    </row>
    <row r="457" customFormat="false" ht="12.75" hidden="false" customHeight="false" outlineLevel="0" collapsed="false">
      <c r="A457" s="367"/>
      <c r="B457" s="370"/>
      <c r="C457" s="370"/>
      <c r="D457" s="370"/>
      <c r="E457" s="370"/>
      <c r="F457" s="370"/>
      <c r="G457" s="370"/>
      <c r="H457" s="370"/>
      <c r="I457" s="370"/>
      <c r="J457" s="370"/>
      <c r="K457" s="370"/>
      <c r="L457" s="370"/>
      <c r="M457" s="370"/>
      <c r="N457" s="370"/>
      <c r="O457" s="370"/>
      <c r="P457" s="370"/>
      <c r="Q457" s="370"/>
      <c r="R457" s="370"/>
      <c r="S457" s="370"/>
      <c r="T457" s="370"/>
      <c r="U457" s="370"/>
      <c r="V457" s="370"/>
      <c r="W457" s="370"/>
      <c r="X457" s="370"/>
      <c r="Y457" s="370"/>
      <c r="Z457" s="370"/>
      <c r="AA457" s="370"/>
      <c r="AB457" s="370"/>
      <c r="AC457" s="370"/>
      <c r="AD457" s="370"/>
      <c r="AE457" s="370"/>
      <c r="AF457" s="370"/>
      <c r="AG457" s="370"/>
      <c r="AH457" s="370"/>
      <c r="AI457" s="370"/>
      <c r="AJ457" s="370"/>
      <c r="AK457" s="370"/>
      <c r="AL457" s="370"/>
      <c r="AM457" s="370"/>
      <c r="AN457" s="370"/>
      <c r="AO457" s="370"/>
      <c r="AP457" s="370"/>
      <c r="AQ457" s="370"/>
      <c r="AR457" s="370"/>
      <c r="AS457" s="370"/>
      <c r="AT457" s="370"/>
      <c r="AU457" s="370"/>
      <c r="AV457" s="370"/>
      <c r="AW457" s="370"/>
      <c r="AX457" s="370"/>
      <c r="AY457" s="370"/>
      <c r="AZ457" s="370"/>
      <c r="BA457" s="370"/>
      <c r="BB457" s="370"/>
    </row>
    <row r="458" customFormat="false" ht="12.75" hidden="false" customHeight="false" outlineLevel="0" collapsed="false">
      <c r="A458" s="367"/>
      <c r="B458" s="370"/>
      <c r="C458" s="370"/>
      <c r="D458" s="370"/>
      <c r="E458" s="370"/>
      <c r="F458" s="370"/>
      <c r="G458" s="370"/>
      <c r="H458" s="370"/>
      <c r="I458" s="370"/>
      <c r="J458" s="370"/>
      <c r="K458" s="370"/>
      <c r="L458" s="370"/>
      <c r="M458" s="370"/>
      <c r="N458" s="370"/>
      <c r="O458" s="370"/>
      <c r="P458" s="370"/>
      <c r="Q458" s="370"/>
      <c r="R458" s="370"/>
      <c r="S458" s="370"/>
      <c r="T458" s="370"/>
      <c r="U458" s="370"/>
      <c r="V458" s="370"/>
      <c r="W458" s="370"/>
      <c r="X458" s="370"/>
      <c r="Y458" s="370"/>
      <c r="Z458" s="370"/>
      <c r="AA458" s="370"/>
      <c r="AB458" s="370"/>
      <c r="AC458" s="370"/>
      <c r="AD458" s="370"/>
      <c r="AE458" s="370"/>
      <c r="AF458" s="370"/>
      <c r="AG458" s="370"/>
      <c r="AH458" s="370"/>
      <c r="AI458" s="370"/>
      <c r="AJ458" s="370"/>
      <c r="AK458" s="370"/>
      <c r="AL458" s="370"/>
      <c r="AM458" s="370"/>
      <c r="AN458" s="370"/>
      <c r="AO458" s="370"/>
      <c r="AP458" s="370"/>
      <c r="AQ458" s="370"/>
      <c r="AR458" s="370"/>
      <c r="AS458" s="370"/>
      <c r="AT458" s="370"/>
      <c r="AU458" s="370"/>
      <c r="AV458" s="370"/>
      <c r="AW458" s="370"/>
      <c r="AX458" s="370"/>
      <c r="AY458" s="370"/>
      <c r="AZ458" s="370"/>
      <c r="BA458" s="370"/>
      <c r="BB458" s="370"/>
    </row>
    <row r="459" customFormat="false" ht="12.75" hidden="false" customHeight="false" outlineLevel="0" collapsed="false">
      <c r="A459" s="367"/>
      <c r="B459" s="370"/>
      <c r="C459" s="370"/>
      <c r="D459" s="370"/>
      <c r="E459" s="370"/>
      <c r="F459" s="370"/>
      <c r="G459" s="370"/>
      <c r="H459" s="370"/>
      <c r="I459" s="370"/>
      <c r="J459" s="370"/>
      <c r="K459" s="370"/>
      <c r="L459" s="370"/>
      <c r="M459" s="370"/>
      <c r="N459" s="370"/>
      <c r="O459" s="370"/>
      <c r="P459" s="370"/>
      <c r="Q459" s="370"/>
      <c r="R459" s="370"/>
      <c r="S459" s="370"/>
      <c r="T459" s="370"/>
      <c r="U459" s="370"/>
      <c r="V459" s="370"/>
      <c r="W459" s="370"/>
      <c r="X459" s="370"/>
      <c r="Y459" s="370"/>
      <c r="Z459" s="370"/>
      <c r="AA459" s="370"/>
      <c r="AB459" s="370"/>
      <c r="AC459" s="370"/>
      <c r="AD459" s="370"/>
      <c r="AE459" s="370"/>
      <c r="AF459" s="370"/>
      <c r="AG459" s="370"/>
      <c r="AH459" s="370"/>
      <c r="AI459" s="370"/>
      <c r="AJ459" s="370"/>
      <c r="AK459" s="370"/>
      <c r="AL459" s="370"/>
      <c r="AM459" s="370"/>
      <c r="AN459" s="370"/>
      <c r="AO459" s="370"/>
      <c r="AP459" s="370"/>
      <c r="AQ459" s="370"/>
      <c r="AR459" s="370"/>
      <c r="AS459" s="370"/>
      <c r="AT459" s="370"/>
      <c r="AU459" s="370"/>
      <c r="AV459" s="370"/>
      <c r="AW459" s="370"/>
      <c r="AX459" s="370"/>
      <c r="AY459" s="370"/>
      <c r="AZ459" s="370"/>
      <c r="BA459" s="370"/>
      <c r="BB459" s="370"/>
    </row>
    <row r="460" customFormat="false" ht="12.75" hidden="false" customHeight="false" outlineLevel="0" collapsed="false">
      <c r="A460" s="367"/>
      <c r="B460" s="370"/>
      <c r="C460" s="370"/>
      <c r="D460" s="370"/>
      <c r="E460" s="370"/>
      <c r="F460" s="370"/>
      <c r="G460" s="370"/>
      <c r="H460" s="370"/>
      <c r="I460" s="370"/>
      <c r="J460" s="370"/>
      <c r="K460" s="370"/>
      <c r="L460" s="370"/>
      <c r="M460" s="370"/>
      <c r="N460" s="370"/>
      <c r="O460" s="370"/>
      <c r="P460" s="370"/>
      <c r="Q460" s="370"/>
      <c r="R460" s="370"/>
      <c r="S460" s="370"/>
      <c r="T460" s="370"/>
      <c r="U460" s="370"/>
      <c r="V460" s="370"/>
      <c r="W460" s="370"/>
      <c r="X460" s="370"/>
      <c r="Y460" s="370"/>
      <c r="Z460" s="370"/>
      <c r="AA460" s="370"/>
      <c r="AB460" s="370"/>
      <c r="AC460" s="370"/>
      <c r="AD460" s="370"/>
      <c r="AE460" s="370"/>
      <c r="AF460" s="370"/>
      <c r="AG460" s="370"/>
      <c r="AH460" s="370"/>
      <c r="AI460" s="370"/>
      <c r="AJ460" s="370"/>
      <c r="AK460" s="370"/>
      <c r="AL460" s="370"/>
      <c r="AM460" s="370"/>
      <c r="AN460" s="370"/>
      <c r="AO460" s="370"/>
      <c r="AP460" s="370"/>
      <c r="AQ460" s="370"/>
      <c r="AR460" s="370"/>
      <c r="AS460" s="370"/>
      <c r="AT460" s="370"/>
      <c r="AU460" s="370"/>
      <c r="AV460" s="370"/>
      <c r="AW460" s="370"/>
      <c r="AX460" s="370"/>
      <c r="AY460" s="370"/>
      <c r="AZ460" s="370"/>
      <c r="BA460" s="370"/>
      <c r="BB460" s="370"/>
    </row>
    <row r="461" customFormat="false" ht="12.75" hidden="false" customHeight="false" outlineLevel="0" collapsed="false">
      <c r="A461" s="367"/>
      <c r="B461" s="370"/>
      <c r="C461" s="370"/>
      <c r="D461" s="370"/>
      <c r="E461" s="370"/>
      <c r="F461" s="370"/>
      <c r="G461" s="370"/>
      <c r="H461" s="370"/>
      <c r="I461" s="370"/>
      <c r="J461" s="370"/>
      <c r="K461" s="370"/>
      <c r="L461" s="370"/>
      <c r="M461" s="370"/>
      <c r="N461" s="370"/>
      <c r="O461" s="370"/>
      <c r="P461" s="370"/>
      <c r="Q461" s="370"/>
      <c r="R461" s="370"/>
      <c r="S461" s="370"/>
      <c r="T461" s="370"/>
      <c r="U461" s="370"/>
      <c r="V461" s="370"/>
      <c r="W461" s="370"/>
      <c r="X461" s="370"/>
      <c r="Y461" s="370"/>
      <c r="Z461" s="370"/>
      <c r="AA461" s="370"/>
      <c r="AB461" s="370"/>
      <c r="AC461" s="370"/>
      <c r="AD461" s="370"/>
      <c r="AE461" s="370"/>
      <c r="AF461" s="370"/>
      <c r="AG461" s="370"/>
      <c r="AH461" s="370"/>
      <c r="AI461" s="370"/>
      <c r="AJ461" s="370"/>
      <c r="AK461" s="370"/>
      <c r="AL461" s="370"/>
      <c r="AM461" s="370"/>
      <c r="AN461" s="370"/>
      <c r="AO461" s="370"/>
      <c r="AP461" s="370"/>
      <c r="AQ461" s="370"/>
      <c r="AR461" s="370"/>
      <c r="AS461" s="370"/>
      <c r="AT461" s="370"/>
      <c r="AU461" s="370"/>
      <c r="AV461" s="370"/>
      <c r="AW461" s="370"/>
      <c r="AX461" s="370"/>
      <c r="AY461" s="370"/>
      <c r="AZ461" s="370"/>
      <c r="BA461" s="370"/>
      <c r="BB461" s="370"/>
    </row>
    <row r="462" customFormat="false" ht="12.75" hidden="false" customHeight="false" outlineLevel="0" collapsed="false">
      <c r="A462" s="367"/>
      <c r="B462" s="370"/>
      <c r="C462" s="370"/>
      <c r="D462" s="370"/>
      <c r="E462" s="370"/>
      <c r="F462" s="370"/>
      <c r="G462" s="370"/>
      <c r="H462" s="370"/>
      <c r="I462" s="370"/>
      <c r="J462" s="370"/>
      <c r="K462" s="370"/>
      <c r="L462" s="370"/>
      <c r="M462" s="370"/>
      <c r="N462" s="370"/>
      <c r="O462" s="370"/>
      <c r="P462" s="370"/>
      <c r="Q462" s="370"/>
      <c r="R462" s="370"/>
      <c r="S462" s="370"/>
      <c r="T462" s="370"/>
      <c r="U462" s="370"/>
      <c r="V462" s="370"/>
      <c r="W462" s="370"/>
      <c r="X462" s="370"/>
      <c r="Y462" s="370"/>
      <c r="Z462" s="370"/>
      <c r="AA462" s="370"/>
      <c r="AB462" s="370"/>
      <c r="AC462" s="370"/>
      <c r="AD462" s="370"/>
      <c r="AE462" s="370"/>
      <c r="AF462" s="370"/>
      <c r="AG462" s="370"/>
      <c r="AH462" s="370"/>
      <c r="AI462" s="370"/>
      <c r="AJ462" s="370"/>
      <c r="AK462" s="370"/>
      <c r="AL462" s="370"/>
      <c r="AM462" s="370"/>
      <c r="AN462" s="370"/>
      <c r="AO462" s="370"/>
      <c r="AP462" s="370"/>
      <c r="AQ462" s="370"/>
      <c r="AR462" s="370"/>
      <c r="AS462" s="370"/>
      <c r="AT462" s="370"/>
      <c r="AU462" s="370"/>
      <c r="AV462" s="370"/>
      <c r="AW462" s="370"/>
      <c r="AX462" s="370"/>
      <c r="AY462" s="370"/>
      <c r="AZ462" s="370"/>
      <c r="BA462" s="370"/>
      <c r="BB462" s="370"/>
    </row>
    <row r="463" customFormat="false" ht="12.75" hidden="false" customHeight="false" outlineLevel="0" collapsed="false">
      <c r="A463" s="367"/>
      <c r="B463" s="370"/>
      <c r="C463" s="370"/>
      <c r="D463" s="370"/>
      <c r="E463" s="370"/>
      <c r="F463" s="370"/>
      <c r="G463" s="370"/>
      <c r="H463" s="370"/>
      <c r="I463" s="370"/>
      <c r="J463" s="370"/>
      <c r="K463" s="370"/>
      <c r="L463" s="370"/>
      <c r="M463" s="370"/>
      <c r="N463" s="370"/>
      <c r="O463" s="370"/>
      <c r="P463" s="370"/>
      <c r="Q463" s="370"/>
      <c r="R463" s="370"/>
      <c r="S463" s="370"/>
      <c r="T463" s="370"/>
      <c r="U463" s="370"/>
      <c r="V463" s="370"/>
      <c r="W463" s="370"/>
      <c r="X463" s="370"/>
      <c r="Y463" s="370"/>
      <c r="Z463" s="370"/>
      <c r="AA463" s="370"/>
      <c r="AB463" s="370"/>
      <c r="AC463" s="370"/>
      <c r="AD463" s="370"/>
      <c r="AE463" s="370"/>
      <c r="AF463" s="370"/>
      <c r="AG463" s="370"/>
      <c r="AH463" s="370"/>
      <c r="AI463" s="370"/>
      <c r="AJ463" s="370"/>
      <c r="AK463" s="370"/>
      <c r="AL463" s="370"/>
      <c r="AM463" s="370"/>
      <c r="AN463" s="370"/>
      <c r="AO463" s="370"/>
      <c r="AP463" s="370"/>
      <c r="AQ463" s="370"/>
      <c r="AR463" s="370"/>
      <c r="AS463" s="370"/>
      <c r="AT463" s="370"/>
      <c r="AU463" s="370"/>
      <c r="AV463" s="370"/>
      <c r="AW463" s="370"/>
      <c r="AX463" s="370"/>
      <c r="AY463" s="370"/>
      <c r="AZ463" s="370"/>
      <c r="BA463" s="370"/>
      <c r="BB463" s="370"/>
    </row>
    <row r="464" customFormat="false" ht="12.75" hidden="false" customHeight="false" outlineLevel="0" collapsed="false">
      <c r="A464" s="367"/>
      <c r="B464" s="370"/>
      <c r="C464" s="370"/>
      <c r="D464" s="370"/>
      <c r="E464" s="370"/>
      <c r="F464" s="370"/>
      <c r="G464" s="370"/>
      <c r="H464" s="370"/>
      <c r="I464" s="370"/>
      <c r="J464" s="370"/>
      <c r="K464" s="370"/>
      <c r="L464" s="370"/>
      <c r="M464" s="370"/>
      <c r="N464" s="370"/>
      <c r="O464" s="370"/>
      <c r="P464" s="370"/>
      <c r="Q464" s="370"/>
      <c r="R464" s="370"/>
      <c r="S464" s="370"/>
      <c r="T464" s="370"/>
      <c r="U464" s="370"/>
      <c r="V464" s="370"/>
      <c r="W464" s="370"/>
      <c r="X464" s="370"/>
      <c r="Y464" s="370"/>
      <c r="Z464" s="370"/>
      <c r="AA464" s="370"/>
      <c r="AB464" s="370"/>
      <c r="AC464" s="370"/>
      <c r="AD464" s="370"/>
      <c r="AE464" s="370"/>
      <c r="AF464" s="370"/>
      <c r="AG464" s="370"/>
      <c r="AH464" s="370"/>
      <c r="AI464" s="370"/>
      <c r="AJ464" s="370"/>
      <c r="AK464" s="370"/>
      <c r="AL464" s="370"/>
      <c r="AM464" s="370"/>
      <c r="AN464" s="370"/>
      <c r="AO464" s="370"/>
      <c r="AP464" s="370"/>
      <c r="AQ464" s="370"/>
      <c r="AR464" s="370"/>
      <c r="AS464" s="370"/>
      <c r="AT464" s="370"/>
      <c r="AU464" s="370"/>
      <c r="AV464" s="370"/>
      <c r="AW464" s="370"/>
      <c r="AX464" s="370"/>
      <c r="AY464" s="370"/>
      <c r="AZ464" s="370"/>
      <c r="BA464" s="370"/>
      <c r="BB464" s="370"/>
    </row>
    <row r="465" customFormat="false" ht="12.75" hidden="false" customHeight="false" outlineLevel="0" collapsed="false">
      <c r="A465" s="367"/>
      <c r="B465" s="370"/>
      <c r="C465" s="370"/>
      <c r="D465" s="370"/>
      <c r="E465" s="370"/>
      <c r="F465" s="370"/>
      <c r="G465" s="370"/>
      <c r="H465" s="370"/>
      <c r="I465" s="370"/>
      <c r="J465" s="370"/>
      <c r="K465" s="370"/>
      <c r="L465" s="370"/>
      <c r="M465" s="370"/>
      <c r="N465" s="370"/>
      <c r="O465" s="370"/>
      <c r="P465" s="370"/>
      <c r="Q465" s="370"/>
      <c r="R465" s="370"/>
      <c r="S465" s="370"/>
      <c r="T465" s="370"/>
      <c r="U465" s="370"/>
      <c r="V465" s="370"/>
      <c r="W465" s="370"/>
      <c r="X465" s="370"/>
      <c r="Y465" s="370"/>
      <c r="Z465" s="370"/>
      <c r="AA465" s="370"/>
      <c r="AB465" s="370"/>
      <c r="AC465" s="370"/>
      <c r="AD465" s="370"/>
      <c r="AE465" s="370"/>
      <c r="AF465" s="370"/>
      <c r="AG465" s="370"/>
      <c r="AH465" s="370"/>
      <c r="AI465" s="370"/>
      <c r="AJ465" s="370"/>
      <c r="AK465" s="370"/>
      <c r="AL465" s="370"/>
      <c r="AM465" s="370"/>
      <c r="AN465" s="370"/>
      <c r="AO465" s="370"/>
      <c r="AP465" s="370"/>
      <c r="AQ465" s="370"/>
      <c r="AR465" s="370"/>
      <c r="AS465" s="370"/>
      <c r="AT465" s="370"/>
      <c r="AU465" s="370"/>
      <c r="AV465" s="370"/>
      <c r="AW465" s="370"/>
      <c r="AX465" s="370"/>
      <c r="AY465" s="370"/>
      <c r="AZ465" s="370"/>
      <c r="BA465" s="370"/>
      <c r="BB465" s="370"/>
    </row>
    <row r="466" customFormat="false" ht="12.75" hidden="false" customHeight="false" outlineLevel="0" collapsed="false">
      <c r="A466" s="367"/>
      <c r="B466" s="370"/>
      <c r="C466" s="370"/>
      <c r="D466" s="370"/>
      <c r="E466" s="370"/>
      <c r="F466" s="370"/>
      <c r="G466" s="370"/>
      <c r="H466" s="370"/>
      <c r="I466" s="370"/>
      <c r="J466" s="370"/>
      <c r="K466" s="370"/>
      <c r="L466" s="370"/>
      <c r="M466" s="370"/>
      <c r="N466" s="370"/>
      <c r="O466" s="370"/>
      <c r="P466" s="370"/>
      <c r="Q466" s="370"/>
      <c r="R466" s="370"/>
      <c r="S466" s="370"/>
      <c r="T466" s="370"/>
      <c r="U466" s="370"/>
      <c r="V466" s="370"/>
      <c r="W466" s="370"/>
      <c r="X466" s="370"/>
      <c r="Y466" s="370"/>
      <c r="Z466" s="370"/>
      <c r="AA466" s="370"/>
      <c r="AB466" s="370"/>
      <c r="AC466" s="370"/>
      <c r="AD466" s="370"/>
      <c r="AE466" s="370"/>
      <c r="AF466" s="370"/>
      <c r="AG466" s="370"/>
      <c r="AH466" s="370"/>
      <c r="AI466" s="370"/>
      <c r="AJ466" s="370"/>
      <c r="AK466" s="370"/>
      <c r="AL466" s="370"/>
      <c r="AM466" s="370"/>
      <c r="AN466" s="370"/>
      <c r="AO466" s="370"/>
      <c r="AP466" s="370"/>
      <c r="AQ466" s="370"/>
      <c r="AR466" s="370"/>
      <c r="AS466" s="370"/>
      <c r="AT466" s="370"/>
      <c r="AU466" s="370"/>
      <c r="AV466" s="370"/>
      <c r="AW466" s="370"/>
      <c r="AX466" s="370"/>
      <c r="AY466" s="370"/>
      <c r="AZ466" s="370"/>
      <c r="BA466" s="370"/>
      <c r="BB466" s="370"/>
    </row>
    <row r="467" customFormat="false" ht="12.75" hidden="false" customHeight="false" outlineLevel="0" collapsed="false">
      <c r="A467" s="367"/>
      <c r="B467" s="370"/>
      <c r="C467" s="370"/>
      <c r="D467" s="370"/>
      <c r="E467" s="370"/>
      <c r="F467" s="370"/>
      <c r="G467" s="370"/>
      <c r="H467" s="370"/>
      <c r="I467" s="370"/>
      <c r="J467" s="370"/>
      <c r="K467" s="370"/>
      <c r="L467" s="370"/>
      <c r="M467" s="370"/>
      <c r="N467" s="370"/>
      <c r="O467" s="370"/>
      <c r="P467" s="370"/>
      <c r="Q467" s="370"/>
      <c r="R467" s="370"/>
      <c r="S467" s="370"/>
      <c r="T467" s="370"/>
      <c r="U467" s="370"/>
      <c r="V467" s="370"/>
      <c r="W467" s="370"/>
      <c r="X467" s="370"/>
      <c r="Y467" s="370"/>
      <c r="Z467" s="370"/>
      <c r="AA467" s="370"/>
      <c r="AB467" s="370"/>
      <c r="AC467" s="370"/>
      <c r="AD467" s="370"/>
      <c r="AE467" s="370"/>
      <c r="AF467" s="370"/>
      <c r="AG467" s="370"/>
      <c r="AH467" s="370"/>
      <c r="AI467" s="370"/>
      <c r="AJ467" s="370"/>
      <c r="AK467" s="370"/>
      <c r="AL467" s="370"/>
      <c r="AM467" s="370"/>
      <c r="AN467" s="370"/>
      <c r="AO467" s="370"/>
      <c r="AP467" s="370"/>
      <c r="AQ467" s="370"/>
      <c r="AR467" s="370"/>
      <c r="AS467" s="370"/>
      <c r="AT467" s="370"/>
      <c r="AU467" s="370"/>
      <c r="AV467" s="370"/>
      <c r="AW467" s="370"/>
      <c r="AX467" s="370"/>
      <c r="AY467" s="370"/>
      <c r="AZ467" s="370"/>
      <c r="BA467" s="370"/>
      <c r="BB467" s="370"/>
    </row>
    <row r="468" customFormat="false" ht="12.75" hidden="false" customHeight="false" outlineLevel="0" collapsed="false">
      <c r="A468" s="367"/>
      <c r="B468" s="370"/>
      <c r="C468" s="370"/>
      <c r="D468" s="370"/>
      <c r="E468" s="370"/>
      <c r="F468" s="370"/>
      <c r="G468" s="370"/>
      <c r="H468" s="370"/>
      <c r="I468" s="370"/>
      <c r="J468" s="370"/>
      <c r="K468" s="370"/>
      <c r="L468" s="370"/>
      <c r="M468" s="370"/>
      <c r="N468" s="370"/>
      <c r="O468" s="370"/>
      <c r="P468" s="370"/>
      <c r="Q468" s="370"/>
      <c r="R468" s="370"/>
      <c r="S468" s="370"/>
      <c r="T468" s="370"/>
      <c r="U468" s="370"/>
      <c r="V468" s="370"/>
      <c r="W468" s="370"/>
      <c r="X468" s="370"/>
      <c r="Y468" s="370"/>
      <c r="Z468" s="370"/>
      <c r="AA468" s="370"/>
      <c r="AB468" s="370"/>
      <c r="AC468" s="370"/>
      <c r="AD468" s="370"/>
      <c r="AE468" s="370"/>
      <c r="AF468" s="370"/>
      <c r="AG468" s="370"/>
      <c r="AH468" s="370"/>
      <c r="AI468" s="370"/>
      <c r="AJ468" s="370"/>
      <c r="AK468" s="370"/>
      <c r="AL468" s="370"/>
      <c r="AM468" s="370"/>
      <c r="AN468" s="370"/>
      <c r="AO468" s="370"/>
      <c r="AP468" s="370"/>
      <c r="AQ468" s="370"/>
      <c r="AR468" s="370"/>
      <c r="AS468" s="370"/>
      <c r="AT468" s="370"/>
      <c r="AU468" s="370"/>
      <c r="AV468" s="370"/>
      <c r="AW468" s="370"/>
      <c r="AX468" s="370"/>
      <c r="AY468" s="370"/>
      <c r="AZ468" s="370"/>
      <c r="BA468" s="370"/>
      <c r="BB468" s="370"/>
    </row>
    <row r="469" customFormat="false" ht="12.75" hidden="false" customHeight="false" outlineLevel="0" collapsed="false">
      <c r="A469" s="367"/>
      <c r="B469" s="370"/>
      <c r="C469" s="370"/>
      <c r="D469" s="370"/>
      <c r="E469" s="370"/>
      <c r="F469" s="370"/>
      <c r="G469" s="370"/>
      <c r="H469" s="370"/>
      <c r="I469" s="370"/>
      <c r="J469" s="370"/>
      <c r="K469" s="370"/>
      <c r="L469" s="370"/>
      <c r="M469" s="370"/>
      <c r="N469" s="370"/>
      <c r="O469" s="370"/>
      <c r="P469" s="370"/>
      <c r="Q469" s="370"/>
      <c r="R469" s="370"/>
      <c r="S469" s="370"/>
      <c r="T469" s="370"/>
      <c r="U469" s="370"/>
      <c r="V469" s="370"/>
      <c r="W469" s="370"/>
      <c r="X469" s="370"/>
      <c r="Y469" s="370"/>
      <c r="Z469" s="370"/>
      <c r="AA469" s="370"/>
      <c r="AB469" s="370"/>
      <c r="AC469" s="370"/>
      <c r="AD469" s="370"/>
      <c r="AE469" s="370"/>
      <c r="AF469" s="370"/>
      <c r="AG469" s="370"/>
      <c r="AH469" s="370"/>
      <c r="AI469" s="370"/>
      <c r="AJ469" s="370"/>
      <c r="AK469" s="370"/>
      <c r="AL469" s="370"/>
      <c r="AM469" s="370"/>
      <c r="AN469" s="370"/>
      <c r="AO469" s="370"/>
      <c r="AP469" s="370"/>
      <c r="AQ469" s="370"/>
      <c r="AR469" s="370"/>
      <c r="AS469" s="370"/>
      <c r="AT469" s="370"/>
      <c r="AU469" s="370"/>
      <c r="AV469" s="370"/>
      <c r="AW469" s="370"/>
      <c r="AX469" s="370"/>
      <c r="AY469" s="370"/>
      <c r="AZ469" s="370"/>
      <c r="BA469" s="370"/>
      <c r="BB469" s="370"/>
    </row>
    <row r="470" customFormat="false" ht="12.75" hidden="false" customHeight="false" outlineLevel="0" collapsed="false">
      <c r="A470" s="367"/>
      <c r="B470" s="370"/>
      <c r="C470" s="370"/>
      <c r="D470" s="370"/>
      <c r="E470" s="370"/>
      <c r="F470" s="370"/>
      <c r="G470" s="370"/>
      <c r="H470" s="370"/>
      <c r="I470" s="370"/>
      <c r="J470" s="370"/>
      <c r="K470" s="370"/>
      <c r="L470" s="370"/>
      <c r="M470" s="370"/>
      <c r="N470" s="370"/>
      <c r="O470" s="370"/>
      <c r="P470" s="370"/>
      <c r="Q470" s="370"/>
      <c r="R470" s="370"/>
      <c r="S470" s="370"/>
      <c r="T470" s="370"/>
      <c r="U470" s="370"/>
      <c r="V470" s="370"/>
      <c r="W470" s="370"/>
      <c r="X470" s="370"/>
      <c r="Y470" s="370"/>
      <c r="Z470" s="370"/>
      <c r="AA470" s="370"/>
      <c r="AB470" s="370"/>
      <c r="AC470" s="370"/>
      <c r="AD470" s="370"/>
      <c r="AE470" s="370"/>
      <c r="AF470" s="370"/>
      <c r="AG470" s="370"/>
      <c r="AH470" s="370"/>
      <c r="AI470" s="370"/>
      <c r="AJ470" s="370"/>
      <c r="AK470" s="370"/>
      <c r="AL470" s="370"/>
      <c r="AM470" s="370"/>
      <c r="AN470" s="370"/>
      <c r="AO470" s="370"/>
      <c r="AP470" s="370"/>
      <c r="AQ470" s="370"/>
      <c r="AR470" s="370"/>
      <c r="AS470" s="370"/>
      <c r="AT470" s="370"/>
      <c r="AU470" s="370"/>
      <c r="AV470" s="370"/>
      <c r="AW470" s="370"/>
      <c r="AX470" s="370"/>
      <c r="AY470" s="370"/>
      <c r="AZ470" s="370"/>
      <c r="BA470" s="370"/>
      <c r="BB470" s="370"/>
    </row>
    <row r="471" customFormat="false" ht="12.75" hidden="false" customHeight="false" outlineLevel="0" collapsed="false">
      <c r="A471" s="367"/>
      <c r="B471" s="370"/>
      <c r="C471" s="370"/>
      <c r="D471" s="370"/>
      <c r="E471" s="370"/>
      <c r="F471" s="370"/>
      <c r="G471" s="370"/>
      <c r="H471" s="370"/>
      <c r="I471" s="370"/>
      <c r="J471" s="370"/>
      <c r="K471" s="370"/>
      <c r="L471" s="370"/>
      <c r="M471" s="370"/>
      <c r="N471" s="370"/>
      <c r="O471" s="370"/>
      <c r="P471" s="370"/>
      <c r="Q471" s="370"/>
      <c r="R471" s="370"/>
      <c r="S471" s="370"/>
      <c r="T471" s="370"/>
      <c r="U471" s="370"/>
      <c r="V471" s="370"/>
      <c r="W471" s="370"/>
      <c r="X471" s="370"/>
      <c r="Y471" s="370"/>
      <c r="Z471" s="370"/>
      <c r="AA471" s="370"/>
      <c r="AB471" s="370"/>
      <c r="AC471" s="370"/>
      <c r="AD471" s="370"/>
      <c r="AE471" s="370"/>
      <c r="AF471" s="370"/>
      <c r="AG471" s="370"/>
      <c r="AH471" s="370"/>
      <c r="AI471" s="370"/>
      <c r="AJ471" s="370"/>
      <c r="AK471" s="370"/>
      <c r="AL471" s="370"/>
      <c r="AM471" s="370"/>
      <c r="AN471" s="370"/>
      <c r="AO471" s="370"/>
      <c r="AP471" s="370"/>
      <c r="AQ471" s="370"/>
      <c r="AR471" s="370"/>
      <c r="AS471" s="370"/>
      <c r="AT471" s="370"/>
      <c r="AU471" s="370"/>
      <c r="AV471" s="370"/>
      <c r="AW471" s="370"/>
      <c r="AX471" s="370"/>
      <c r="AY471" s="370"/>
      <c r="AZ471" s="370"/>
      <c r="BA471" s="370"/>
      <c r="BB471" s="370"/>
    </row>
    <row r="472" customFormat="false" ht="12.75" hidden="false" customHeight="false" outlineLevel="0" collapsed="false">
      <c r="A472" s="367"/>
      <c r="B472" s="370"/>
      <c r="C472" s="370"/>
      <c r="D472" s="370"/>
      <c r="E472" s="370"/>
      <c r="F472" s="370"/>
      <c r="G472" s="370"/>
      <c r="H472" s="370"/>
      <c r="I472" s="370"/>
      <c r="J472" s="370"/>
      <c r="K472" s="370"/>
      <c r="L472" s="370"/>
      <c r="M472" s="370"/>
      <c r="N472" s="370"/>
      <c r="O472" s="370"/>
      <c r="P472" s="370"/>
      <c r="Q472" s="370"/>
      <c r="R472" s="370"/>
      <c r="S472" s="370"/>
      <c r="T472" s="370"/>
      <c r="U472" s="370"/>
      <c r="V472" s="370"/>
      <c r="W472" s="370"/>
      <c r="X472" s="370"/>
      <c r="Y472" s="370"/>
      <c r="Z472" s="370"/>
      <c r="AA472" s="370"/>
      <c r="AB472" s="370"/>
      <c r="AC472" s="370"/>
      <c r="AD472" s="370"/>
      <c r="AE472" s="370"/>
      <c r="AF472" s="370"/>
      <c r="AG472" s="370"/>
      <c r="AH472" s="370"/>
      <c r="AI472" s="370"/>
      <c r="AJ472" s="370"/>
      <c r="AK472" s="370"/>
      <c r="AL472" s="370"/>
      <c r="AM472" s="370"/>
      <c r="AN472" s="370"/>
      <c r="AO472" s="370"/>
      <c r="AP472" s="370"/>
      <c r="AQ472" s="370"/>
      <c r="AR472" s="370"/>
      <c r="AS472" s="370"/>
      <c r="AT472" s="370"/>
      <c r="AU472" s="370"/>
      <c r="AV472" s="370"/>
      <c r="AW472" s="370"/>
      <c r="AX472" s="370"/>
      <c r="AY472" s="370"/>
      <c r="AZ472" s="370"/>
      <c r="BA472" s="370"/>
      <c r="BB472" s="370"/>
    </row>
    <row r="473" customFormat="false" ht="12.75" hidden="false" customHeight="false" outlineLevel="0" collapsed="false">
      <c r="A473" s="367"/>
      <c r="B473" s="370"/>
      <c r="C473" s="370"/>
      <c r="D473" s="370"/>
      <c r="E473" s="370"/>
      <c r="F473" s="370"/>
      <c r="G473" s="370"/>
      <c r="H473" s="370"/>
      <c r="I473" s="370"/>
      <c r="J473" s="370"/>
      <c r="K473" s="370"/>
      <c r="L473" s="370"/>
      <c r="M473" s="370"/>
      <c r="N473" s="370"/>
      <c r="O473" s="370"/>
      <c r="P473" s="370"/>
      <c r="Q473" s="370"/>
      <c r="R473" s="370"/>
      <c r="S473" s="370"/>
      <c r="T473" s="370"/>
      <c r="U473" s="370"/>
      <c r="V473" s="370"/>
      <c r="W473" s="370"/>
      <c r="X473" s="370"/>
      <c r="Y473" s="370"/>
      <c r="Z473" s="370"/>
      <c r="AA473" s="370"/>
      <c r="AB473" s="370"/>
      <c r="AC473" s="370"/>
      <c r="AD473" s="370"/>
      <c r="AE473" s="370"/>
      <c r="AF473" s="370"/>
      <c r="AG473" s="370"/>
      <c r="AH473" s="370"/>
      <c r="AI473" s="370"/>
      <c r="AJ473" s="370"/>
      <c r="AK473" s="370"/>
      <c r="AL473" s="370"/>
      <c r="AM473" s="370"/>
      <c r="AN473" s="370"/>
      <c r="AO473" s="370"/>
      <c r="AP473" s="370"/>
      <c r="AQ473" s="370"/>
      <c r="AR473" s="370"/>
      <c r="AS473" s="370"/>
      <c r="AT473" s="370"/>
      <c r="AU473" s="370"/>
      <c r="AV473" s="370"/>
      <c r="AW473" s="370"/>
      <c r="AX473" s="370"/>
      <c r="AY473" s="370"/>
      <c r="AZ473" s="370"/>
      <c r="BA473" s="370"/>
      <c r="BB473" s="370"/>
    </row>
    <row r="474" customFormat="false" ht="12.75" hidden="false" customHeight="false" outlineLevel="0" collapsed="false">
      <c r="A474" s="367"/>
      <c r="B474" s="370"/>
      <c r="C474" s="370"/>
      <c r="D474" s="370"/>
      <c r="E474" s="370"/>
      <c r="F474" s="370"/>
      <c r="G474" s="370"/>
      <c r="H474" s="370"/>
      <c r="I474" s="370"/>
      <c r="J474" s="370"/>
      <c r="K474" s="370"/>
      <c r="L474" s="370"/>
      <c r="M474" s="370"/>
      <c r="N474" s="370"/>
      <c r="O474" s="370"/>
      <c r="P474" s="370"/>
      <c r="Q474" s="370"/>
      <c r="R474" s="370"/>
      <c r="S474" s="370"/>
      <c r="T474" s="370"/>
      <c r="U474" s="370"/>
      <c r="V474" s="370"/>
      <c r="W474" s="370"/>
      <c r="X474" s="370"/>
      <c r="Y474" s="370"/>
      <c r="Z474" s="370"/>
      <c r="AA474" s="370"/>
      <c r="AB474" s="370"/>
      <c r="AC474" s="370"/>
      <c r="AD474" s="370"/>
      <c r="AE474" s="370"/>
      <c r="AF474" s="370"/>
      <c r="AG474" s="370"/>
      <c r="AH474" s="370"/>
      <c r="AI474" s="370"/>
      <c r="AJ474" s="370"/>
      <c r="AK474" s="370"/>
      <c r="AL474" s="370"/>
      <c r="AM474" s="370"/>
      <c r="AN474" s="370"/>
      <c r="AO474" s="370"/>
      <c r="AP474" s="370"/>
      <c r="AQ474" s="370"/>
      <c r="AR474" s="370"/>
      <c r="AS474" s="370"/>
      <c r="AT474" s="370"/>
      <c r="AU474" s="370"/>
      <c r="AV474" s="370"/>
      <c r="AW474" s="370"/>
      <c r="AX474" s="370"/>
      <c r="AY474" s="370"/>
      <c r="AZ474" s="370"/>
      <c r="BA474" s="370"/>
      <c r="BB474" s="370"/>
    </row>
    <row r="475" customFormat="false" ht="12.75" hidden="false" customHeight="false" outlineLevel="0" collapsed="false">
      <c r="A475" s="367"/>
      <c r="B475" s="370"/>
      <c r="C475" s="370"/>
      <c r="D475" s="370"/>
      <c r="E475" s="370"/>
      <c r="F475" s="370"/>
      <c r="G475" s="370"/>
      <c r="H475" s="370"/>
      <c r="I475" s="370"/>
      <c r="J475" s="370"/>
      <c r="K475" s="370"/>
      <c r="L475" s="370"/>
      <c r="M475" s="370"/>
      <c r="N475" s="370"/>
      <c r="O475" s="370"/>
      <c r="P475" s="370"/>
      <c r="Q475" s="370"/>
      <c r="R475" s="370"/>
      <c r="S475" s="370"/>
      <c r="T475" s="370"/>
      <c r="U475" s="370"/>
      <c r="V475" s="370"/>
      <c r="W475" s="370"/>
      <c r="X475" s="370"/>
      <c r="Y475" s="370"/>
      <c r="Z475" s="370"/>
      <c r="AA475" s="370"/>
      <c r="AB475" s="370"/>
      <c r="AC475" s="370"/>
      <c r="AD475" s="370"/>
      <c r="AE475" s="370"/>
      <c r="AF475" s="370"/>
      <c r="AG475" s="370"/>
      <c r="AH475" s="370"/>
      <c r="AI475" s="370"/>
      <c r="AJ475" s="370"/>
      <c r="AK475" s="370"/>
      <c r="AL475" s="370"/>
      <c r="AM475" s="370"/>
      <c r="AN475" s="370"/>
      <c r="AO475" s="370"/>
      <c r="AP475" s="370"/>
      <c r="AQ475" s="370"/>
      <c r="AR475" s="370"/>
      <c r="AS475" s="370"/>
      <c r="AT475" s="370"/>
      <c r="AU475" s="370"/>
      <c r="AV475" s="370"/>
      <c r="AW475" s="370"/>
      <c r="AX475" s="370"/>
      <c r="AY475" s="370"/>
      <c r="AZ475" s="370"/>
      <c r="BA475" s="370"/>
      <c r="BB475" s="370"/>
    </row>
    <row r="476" customFormat="false" ht="12.75" hidden="false" customHeight="false" outlineLevel="0" collapsed="false">
      <c r="A476" s="367"/>
      <c r="B476" s="370"/>
      <c r="C476" s="370"/>
      <c r="D476" s="370"/>
      <c r="E476" s="370"/>
      <c r="F476" s="370"/>
      <c r="G476" s="370"/>
      <c r="H476" s="370"/>
      <c r="I476" s="370"/>
      <c r="J476" s="370"/>
      <c r="K476" s="370"/>
      <c r="L476" s="370"/>
      <c r="M476" s="370"/>
      <c r="N476" s="370"/>
      <c r="O476" s="370"/>
      <c r="P476" s="370"/>
      <c r="Q476" s="370"/>
      <c r="R476" s="370"/>
      <c r="S476" s="370"/>
      <c r="T476" s="370"/>
      <c r="U476" s="370"/>
      <c r="V476" s="370"/>
      <c r="W476" s="370"/>
      <c r="X476" s="370"/>
      <c r="Y476" s="370"/>
      <c r="Z476" s="370"/>
      <c r="AA476" s="370"/>
      <c r="AB476" s="370"/>
      <c r="AC476" s="370"/>
      <c r="AD476" s="370"/>
      <c r="AE476" s="370"/>
      <c r="AF476" s="370"/>
      <c r="AG476" s="370"/>
      <c r="AH476" s="370"/>
      <c r="AI476" s="370"/>
      <c r="AJ476" s="370"/>
      <c r="AK476" s="370"/>
      <c r="AL476" s="370"/>
      <c r="AM476" s="370"/>
      <c r="AN476" s="370"/>
      <c r="AO476" s="370"/>
      <c r="AP476" s="370"/>
      <c r="AQ476" s="370"/>
      <c r="AR476" s="370"/>
      <c r="AS476" s="370"/>
      <c r="AT476" s="370"/>
      <c r="AU476" s="370"/>
      <c r="AV476" s="370"/>
      <c r="AW476" s="370"/>
      <c r="AX476" s="370"/>
      <c r="AY476" s="370"/>
      <c r="AZ476" s="370"/>
      <c r="BA476" s="370"/>
      <c r="BB476" s="370"/>
    </row>
    <row r="477" customFormat="false" ht="12.75" hidden="false" customHeight="false" outlineLevel="0" collapsed="false">
      <c r="A477" s="367"/>
      <c r="B477" s="370"/>
      <c r="C477" s="370"/>
      <c r="D477" s="370"/>
      <c r="E477" s="370"/>
      <c r="F477" s="370"/>
      <c r="G477" s="370"/>
      <c r="H477" s="370"/>
      <c r="I477" s="370"/>
      <c r="J477" s="370"/>
      <c r="K477" s="370"/>
      <c r="L477" s="370"/>
      <c r="M477" s="370"/>
      <c r="N477" s="370"/>
      <c r="O477" s="370"/>
      <c r="P477" s="370"/>
      <c r="Q477" s="370"/>
      <c r="R477" s="370"/>
      <c r="S477" s="370"/>
      <c r="T477" s="370"/>
      <c r="U477" s="370"/>
      <c r="V477" s="370"/>
      <c r="W477" s="370"/>
      <c r="X477" s="370"/>
      <c r="Y477" s="370"/>
      <c r="Z477" s="370"/>
      <c r="AA477" s="370"/>
      <c r="AB477" s="370"/>
      <c r="AC477" s="370"/>
      <c r="AD477" s="370"/>
      <c r="AE477" s="370"/>
      <c r="AF477" s="370"/>
      <c r="AG477" s="370"/>
      <c r="AH477" s="370"/>
      <c r="AI477" s="370"/>
      <c r="AJ477" s="370"/>
      <c r="AK477" s="370"/>
      <c r="AL477" s="370"/>
      <c r="AM477" s="370"/>
      <c r="AN477" s="370"/>
      <c r="AO477" s="370"/>
      <c r="AP477" s="370"/>
      <c r="AQ477" s="370"/>
      <c r="AR477" s="370"/>
      <c r="AS477" s="370"/>
      <c r="AT477" s="370"/>
      <c r="AU477" s="370"/>
      <c r="AV477" s="370"/>
      <c r="AW477" s="370"/>
      <c r="AX477" s="370"/>
      <c r="AY477" s="370"/>
      <c r="AZ477" s="370"/>
      <c r="BA477" s="370"/>
      <c r="BB477" s="370"/>
    </row>
    <row r="478" customFormat="false" ht="12.75" hidden="false" customHeight="false" outlineLevel="0" collapsed="false">
      <c r="A478" s="367"/>
      <c r="B478" s="370"/>
      <c r="C478" s="370"/>
      <c r="D478" s="370"/>
      <c r="E478" s="370"/>
      <c r="F478" s="370"/>
      <c r="G478" s="370"/>
      <c r="H478" s="370"/>
      <c r="I478" s="370"/>
      <c r="J478" s="370"/>
      <c r="K478" s="370"/>
      <c r="L478" s="370"/>
      <c r="M478" s="370"/>
      <c r="N478" s="370"/>
      <c r="O478" s="370"/>
      <c r="P478" s="370"/>
      <c r="Q478" s="370"/>
      <c r="R478" s="370"/>
      <c r="S478" s="370"/>
      <c r="T478" s="370"/>
      <c r="U478" s="370"/>
      <c r="V478" s="370"/>
      <c r="W478" s="370"/>
      <c r="X478" s="370"/>
      <c r="Y478" s="370"/>
      <c r="Z478" s="370"/>
      <c r="AA478" s="370"/>
      <c r="AB478" s="370"/>
      <c r="AC478" s="370"/>
      <c r="AD478" s="370"/>
      <c r="AE478" s="370"/>
      <c r="AF478" s="370"/>
      <c r="AG478" s="370"/>
      <c r="AH478" s="370"/>
      <c r="AI478" s="370"/>
      <c r="AJ478" s="370"/>
      <c r="AK478" s="370"/>
      <c r="AL478" s="370"/>
      <c r="AM478" s="370"/>
      <c r="AN478" s="370"/>
      <c r="AO478" s="370"/>
      <c r="AP478" s="370"/>
      <c r="AQ478" s="370"/>
      <c r="AR478" s="370"/>
      <c r="AS478" s="370"/>
      <c r="AT478" s="370"/>
      <c r="AU478" s="370"/>
      <c r="AV478" s="370"/>
      <c r="AW478" s="370"/>
      <c r="AX478" s="370"/>
      <c r="AY478" s="370"/>
      <c r="AZ478" s="370"/>
      <c r="BA478" s="370"/>
      <c r="BB478" s="370"/>
    </row>
    <row r="479" customFormat="false" ht="12.75" hidden="false" customHeight="false" outlineLevel="0" collapsed="false">
      <c r="A479" s="367"/>
      <c r="B479" s="370"/>
      <c r="C479" s="370"/>
      <c r="D479" s="370"/>
      <c r="E479" s="370"/>
      <c r="F479" s="370"/>
      <c r="G479" s="370"/>
      <c r="H479" s="370"/>
      <c r="I479" s="370"/>
      <c r="J479" s="370"/>
      <c r="K479" s="370"/>
      <c r="L479" s="370"/>
      <c r="M479" s="370"/>
      <c r="N479" s="370"/>
      <c r="O479" s="370"/>
      <c r="P479" s="370"/>
      <c r="Q479" s="370"/>
      <c r="R479" s="370"/>
      <c r="S479" s="370"/>
      <c r="T479" s="370"/>
      <c r="U479" s="370"/>
      <c r="V479" s="370"/>
      <c r="W479" s="370"/>
      <c r="X479" s="370"/>
      <c r="Y479" s="370"/>
      <c r="Z479" s="370"/>
      <c r="AA479" s="370"/>
      <c r="AB479" s="370"/>
      <c r="AC479" s="370"/>
      <c r="AD479" s="370"/>
      <c r="AE479" s="370"/>
      <c r="AF479" s="370"/>
      <c r="AG479" s="370"/>
      <c r="AH479" s="370"/>
      <c r="AI479" s="370"/>
      <c r="AJ479" s="370"/>
      <c r="AK479" s="370"/>
      <c r="AL479" s="370"/>
      <c r="AM479" s="370"/>
      <c r="AN479" s="370"/>
      <c r="AO479" s="370"/>
      <c r="AP479" s="370"/>
      <c r="AQ479" s="370"/>
      <c r="AR479" s="370"/>
      <c r="AS479" s="370"/>
      <c r="AT479" s="370"/>
      <c r="AU479" s="370"/>
      <c r="AV479" s="370"/>
      <c r="AW479" s="370"/>
      <c r="AX479" s="370"/>
      <c r="AY479" s="370"/>
      <c r="AZ479" s="370"/>
      <c r="BA479" s="370"/>
      <c r="BB479" s="370"/>
    </row>
    <row r="480" customFormat="false" ht="12.75" hidden="false" customHeight="false" outlineLevel="0" collapsed="false">
      <c r="A480" s="367"/>
      <c r="B480" s="370"/>
      <c r="C480" s="370"/>
      <c r="D480" s="370"/>
      <c r="E480" s="370"/>
      <c r="F480" s="370"/>
      <c r="G480" s="370"/>
      <c r="H480" s="370"/>
      <c r="I480" s="370"/>
      <c r="J480" s="370"/>
      <c r="K480" s="370"/>
      <c r="L480" s="370"/>
      <c r="M480" s="370"/>
      <c r="N480" s="370"/>
      <c r="O480" s="370"/>
      <c r="P480" s="370"/>
      <c r="Q480" s="370"/>
      <c r="R480" s="370"/>
      <c r="S480" s="370"/>
      <c r="T480" s="370"/>
      <c r="U480" s="370"/>
      <c r="V480" s="370"/>
      <c r="W480" s="370"/>
      <c r="X480" s="370"/>
      <c r="Y480" s="370"/>
      <c r="Z480" s="370"/>
      <c r="AA480" s="370"/>
      <c r="AB480" s="370"/>
      <c r="AC480" s="370"/>
      <c r="AD480" s="370"/>
      <c r="AE480" s="370"/>
      <c r="AF480" s="370"/>
      <c r="AG480" s="370"/>
      <c r="AH480" s="370"/>
      <c r="AI480" s="370"/>
      <c r="AJ480" s="370"/>
      <c r="AK480" s="370"/>
      <c r="AL480" s="370"/>
      <c r="AM480" s="370"/>
      <c r="AN480" s="370"/>
      <c r="AO480" s="370"/>
      <c r="AP480" s="370"/>
      <c r="AQ480" s="370"/>
      <c r="AR480" s="370"/>
      <c r="AS480" s="370"/>
      <c r="AT480" s="370"/>
      <c r="AU480" s="370"/>
      <c r="AV480" s="370"/>
      <c r="AW480" s="370"/>
      <c r="AX480" s="370"/>
      <c r="AY480" s="370"/>
      <c r="AZ480" s="370"/>
      <c r="BA480" s="370"/>
      <c r="BB480" s="370"/>
    </row>
    <row r="481" customFormat="false" ht="12.75" hidden="false" customHeight="false" outlineLevel="0" collapsed="false">
      <c r="A481" s="367"/>
      <c r="B481" s="370"/>
      <c r="C481" s="370"/>
      <c r="D481" s="370"/>
      <c r="E481" s="370"/>
      <c r="F481" s="370"/>
      <c r="G481" s="370"/>
      <c r="H481" s="370"/>
      <c r="I481" s="370"/>
      <c r="J481" s="370"/>
      <c r="K481" s="370"/>
      <c r="L481" s="370"/>
      <c r="M481" s="370"/>
      <c r="N481" s="370"/>
      <c r="O481" s="370"/>
      <c r="P481" s="370"/>
      <c r="Q481" s="370"/>
      <c r="R481" s="370"/>
      <c r="S481" s="370"/>
      <c r="T481" s="370"/>
      <c r="U481" s="370"/>
      <c r="V481" s="370"/>
      <c r="W481" s="370"/>
      <c r="X481" s="370"/>
      <c r="Y481" s="370"/>
      <c r="Z481" s="370"/>
      <c r="AA481" s="370"/>
      <c r="AB481" s="370"/>
      <c r="AC481" s="370"/>
      <c r="AD481" s="370"/>
      <c r="AE481" s="370"/>
      <c r="AF481" s="370"/>
      <c r="AG481" s="370"/>
      <c r="AH481" s="370"/>
      <c r="AI481" s="370"/>
      <c r="AJ481" s="370"/>
      <c r="AK481" s="370"/>
      <c r="AL481" s="370"/>
      <c r="AM481" s="370"/>
      <c r="AN481" s="370"/>
      <c r="AO481" s="370"/>
      <c r="AP481" s="370"/>
      <c r="AQ481" s="370"/>
      <c r="AR481" s="370"/>
      <c r="AS481" s="370"/>
      <c r="AT481" s="370"/>
      <c r="AU481" s="370"/>
      <c r="AV481" s="370"/>
      <c r="AW481" s="370"/>
      <c r="AX481" s="370"/>
      <c r="AY481" s="370"/>
      <c r="AZ481" s="370"/>
      <c r="BA481" s="370"/>
      <c r="BB481" s="370"/>
    </row>
    <row r="482" customFormat="false" ht="12.75" hidden="false" customHeight="false" outlineLevel="0" collapsed="false">
      <c r="A482" s="367"/>
      <c r="B482" s="370"/>
      <c r="C482" s="370"/>
      <c r="D482" s="370"/>
      <c r="E482" s="370"/>
      <c r="F482" s="370"/>
      <c r="G482" s="370"/>
      <c r="H482" s="370"/>
      <c r="I482" s="370"/>
      <c r="J482" s="370"/>
      <c r="K482" s="370"/>
      <c r="L482" s="370"/>
      <c r="M482" s="370"/>
      <c r="N482" s="370"/>
      <c r="O482" s="370"/>
      <c r="P482" s="370"/>
      <c r="Q482" s="370"/>
      <c r="R482" s="370"/>
      <c r="S482" s="370"/>
      <c r="T482" s="370"/>
      <c r="U482" s="370"/>
      <c r="V482" s="370"/>
      <c r="W482" s="370"/>
      <c r="X482" s="370"/>
      <c r="Y482" s="370"/>
      <c r="Z482" s="370"/>
      <c r="AA482" s="370"/>
      <c r="AB482" s="370"/>
      <c r="AC482" s="370"/>
      <c r="AD482" s="370"/>
      <c r="AE482" s="370"/>
      <c r="AF482" s="370"/>
      <c r="AG482" s="370"/>
      <c r="AH482" s="370"/>
      <c r="AI482" s="370"/>
      <c r="AJ482" s="370"/>
      <c r="AK482" s="370"/>
      <c r="AL482" s="370"/>
      <c r="AM482" s="370"/>
      <c r="AN482" s="370"/>
      <c r="AO482" s="370"/>
      <c r="AP482" s="370"/>
      <c r="AQ482" s="370"/>
      <c r="AR482" s="370"/>
      <c r="AS482" s="370"/>
      <c r="AT482" s="370"/>
      <c r="AU482" s="370"/>
      <c r="AV482" s="370"/>
      <c r="AW482" s="370"/>
      <c r="AX482" s="370"/>
      <c r="AY482" s="370"/>
      <c r="AZ482" s="370"/>
      <c r="BA482" s="370"/>
      <c r="BB482" s="370"/>
    </row>
    <row r="483" customFormat="false" ht="12.75" hidden="false" customHeight="false" outlineLevel="0" collapsed="false">
      <c r="A483" s="367"/>
      <c r="B483" s="370"/>
      <c r="C483" s="370"/>
      <c r="D483" s="370"/>
      <c r="E483" s="370"/>
      <c r="F483" s="370"/>
      <c r="G483" s="370"/>
      <c r="H483" s="370"/>
      <c r="I483" s="370"/>
      <c r="J483" s="370"/>
      <c r="K483" s="370"/>
      <c r="L483" s="370"/>
      <c r="M483" s="370"/>
      <c r="N483" s="370"/>
      <c r="O483" s="370"/>
      <c r="P483" s="370"/>
      <c r="Q483" s="370"/>
      <c r="R483" s="370"/>
      <c r="S483" s="370"/>
      <c r="T483" s="370"/>
      <c r="U483" s="370"/>
      <c r="V483" s="370"/>
      <c r="W483" s="370"/>
      <c r="X483" s="370"/>
      <c r="Y483" s="370"/>
      <c r="Z483" s="370"/>
      <c r="AA483" s="370"/>
      <c r="AB483" s="370"/>
      <c r="AC483" s="370"/>
      <c r="AD483" s="370"/>
      <c r="AE483" s="370"/>
      <c r="AF483" s="370"/>
      <c r="AG483" s="370"/>
      <c r="AH483" s="370"/>
      <c r="AI483" s="370"/>
      <c r="AJ483" s="370"/>
      <c r="AK483" s="370"/>
      <c r="AL483" s="370"/>
      <c r="AM483" s="370"/>
      <c r="AN483" s="370"/>
      <c r="AO483" s="370"/>
      <c r="AP483" s="370"/>
      <c r="AQ483" s="370"/>
      <c r="AR483" s="370"/>
      <c r="AS483" s="370"/>
      <c r="AT483" s="370"/>
      <c r="AU483" s="370"/>
      <c r="AV483" s="370"/>
      <c r="AW483" s="370"/>
      <c r="AX483" s="370"/>
      <c r="AY483" s="370"/>
      <c r="AZ483" s="370"/>
      <c r="BA483" s="370"/>
      <c r="BB483" s="370"/>
    </row>
    <row r="484" customFormat="false" ht="12.75" hidden="false" customHeight="false" outlineLevel="0" collapsed="false">
      <c r="A484" s="367"/>
      <c r="B484" s="370"/>
      <c r="C484" s="370"/>
      <c r="D484" s="370"/>
      <c r="E484" s="370"/>
      <c r="F484" s="370"/>
      <c r="G484" s="370"/>
      <c r="H484" s="370"/>
      <c r="I484" s="370"/>
      <c r="J484" s="370"/>
      <c r="K484" s="370"/>
      <c r="L484" s="370"/>
      <c r="M484" s="370"/>
      <c r="N484" s="370"/>
      <c r="O484" s="370"/>
      <c r="P484" s="370"/>
      <c r="Q484" s="370"/>
      <c r="R484" s="370"/>
      <c r="S484" s="370"/>
      <c r="T484" s="370"/>
      <c r="U484" s="370"/>
      <c r="V484" s="370"/>
      <c r="W484" s="370"/>
      <c r="X484" s="370"/>
      <c r="Y484" s="370"/>
      <c r="Z484" s="370"/>
      <c r="AA484" s="370"/>
      <c r="AB484" s="370"/>
      <c r="AC484" s="370"/>
      <c r="AD484" s="370"/>
      <c r="AE484" s="370"/>
      <c r="AF484" s="370"/>
      <c r="AG484" s="370"/>
      <c r="AH484" s="370"/>
      <c r="AI484" s="370"/>
      <c r="AJ484" s="370"/>
      <c r="AK484" s="370"/>
      <c r="AL484" s="370"/>
      <c r="AM484" s="370"/>
      <c r="AN484" s="370"/>
      <c r="AO484" s="370"/>
      <c r="AP484" s="370"/>
      <c r="AQ484" s="370"/>
      <c r="AR484" s="370"/>
      <c r="AS484" s="370"/>
      <c r="AT484" s="370"/>
      <c r="AU484" s="370"/>
      <c r="AV484" s="370"/>
      <c r="AW484" s="370"/>
      <c r="AX484" s="370"/>
      <c r="AY484" s="370"/>
      <c r="AZ484" s="370"/>
      <c r="BA484" s="370"/>
      <c r="BB484" s="370"/>
    </row>
    <row r="485" customFormat="false" ht="12.75" hidden="false" customHeight="false" outlineLevel="0" collapsed="false">
      <c r="A485" s="367"/>
      <c r="B485" s="370"/>
      <c r="C485" s="370"/>
      <c r="D485" s="370"/>
      <c r="E485" s="370"/>
      <c r="F485" s="370"/>
      <c r="G485" s="370"/>
      <c r="H485" s="370"/>
      <c r="I485" s="370"/>
      <c r="J485" s="370"/>
      <c r="K485" s="370"/>
      <c r="L485" s="370"/>
      <c r="M485" s="370"/>
      <c r="N485" s="370"/>
      <c r="O485" s="370"/>
      <c r="P485" s="370"/>
      <c r="Q485" s="370"/>
      <c r="R485" s="370"/>
      <c r="S485" s="370"/>
      <c r="T485" s="370"/>
      <c r="U485" s="370"/>
      <c r="V485" s="370"/>
      <c r="W485" s="370"/>
      <c r="X485" s="370"/>
      <c r="Y485" s="370"/>
      <c r="Z485" s="370"/>
      <c r="AA485" s="370"/>
      <c r="AB485" s="370"/>
      <c r="AC485" s="370"/>
      <c r="AD485" s="370"/>
      <c r="AE485" s="370"/>
      <c r="AF485" s="370"/>
      <c r="AG485" s="370"/>
      <c r="AH485" s="370"/>
      <c r="AI485" s="370"/>
      <c r="AJ485" s="370"/>
      <c r="AK485" s="370"/>
      <c r="AL485" s="370"/>
      <c r="AM485" s="370"/>
      <c r="AN485" s="370"/>
      <c r="AO485" s="370"/>
      <c r="AP485" s="370"/>
      <c r="AQ485" s="370"/>
      <c r="AR485" s="370"/>
      <c r="AS485" s="370"/>
      <c r="AT485" s="370"/>
      <c r="AU485" s="370"/>
      <c r="AV485" s="370"/>
      <c r="AW485" s="370"/>
      <c r="AX485" s="370"/>
      <c r="AY485" s="370"/>
      <c r="AZ485" s="370"/>
      <c r="BA485" s="370"/>
      <c r="BB485" s="370"/>
    </row>
    <row r="486" customFormat="false" ht="12.75" hidden="false" customHeight="false" outlineLevel="0" collapsed="false">
      <c r="A486" s="367"/>
      <c r="B486" s="370"/>
      <c r="C486" s="370"/>
      <c r="D486" s="370"/>
      <c r="E486" s="370"/>
      <c r="F486" s="370"/>
      <c r="G486" s="370"/>
      <c r="H486" s="370"/>
      <c r="I486" s="370"/>
      <c r="J486" s="370"/>
      <c r="K486" s="370"/>
      <c r="L486" s="370"/>
      <c r="M486" s="370"/>
      <c r="N486" s="370"/>
      <c r="O486" s="370"/>
      <c r="P486" s="370"/>
      <c r="Q486" s="370"/>
      <c r="R486" s="370"/>
      <c r="S486" s="370"/>
      <c r="T486" s="370"/>
      <c r="U486" s="370"/>
      <c r="V486" s="370"/>
      <c r="W486" s="370"/>
      <c r="X486" s="370"/>
      <c r="Y486" s="370"/>
      <c r="Z486" s="370"/>
      <c r="AA486" s="370"/>
      <c r="AB486" s="370"/>
      <c r="AC486" s="370"/>
      <c r="AD486" s="370"/>
      <c r="AE486" s="370"/>
      <c r="AF486" s="370"/>
      <c r="AG486" s="370"/>
      <c r="AH486" s="370"/>
      <c r="AI486" s="370"/>
      <c r="AJ486" s="370"/>
      <c r="AK486" s="370"/>
      <c r="AL486" s="370"/>
      <c r="AM486" s="370"/>
      <c r="AN486" s="370"/>
      <c r="AO486" s="370"/>
      <c r="AP486" s="370"/>
      <c r="AQ486" s="370"/>
      <c r="AR486" s="370"/>
      <c r="AS486" s="370"/>
      <c r="AT486" s="370"/>
      <c r="AU486" s="370"/>
      <c r="AV486" s="370"/>
      <c r="AW486" s="370"/>
      <c r="AX486" s="370"/>
      <c r="AY486" s="370"/>
      <c r="AZ486" s="370"/>
      <c r="BA486" s="370"/>
      <c r="BB486" s="370"/>
    </row>
    <row r="487" customFormat="false" ht="12.75" hidden="false" customHeight="false" outlineLevel="0" collapsed="false">
      <c r="A487" s="367"/>
      <c r="B487" s="370"/>
      <c r="C487" s="370"/>
      <c r="D487" s="370"/>
      <c r="E487" s="370"/>
      <c r="F487" s="370"/>
      <c r="G487" s="370"/>
      <c r="H487" s="370"/>
      <c r="I487" s="370"/>
      <c r="J487" s="370"/>
      <c r="K487" s="370"/>
      <c r="L487" s="370"/>
      <c r="M487" s="370"/>
      <c r="N487" s="370"/>
      <c r="O487" s="370"/>
      <c r="P487" s="370"/>
      <c r="Q487" s="370"/>
      <c r="R487" s="370"/>
      <c r="S487" s="370"/>
      <c r="T487" s="370"/>
      <c r="U487" s="370"/>
      <c r="V487" s="370"/>
      <c r="W487" s="370"/>
      <c r="X487" s="370"/>
      <c r="Y487" s="370"/>
      <c r="Z487" s="370"/>
      <c r="AA487" s="370"/>
      <c r="AB487" s="370"/>
      <c r="AC487" s="370"/>
      <c r="AD487" s="370"/>
      <c r="AE487" s="370"/>
      <c r="AF487" s="370"/>
      <c r="AG487" s="370"/>
      <c r="AH487" s="370"/>
      <c r="AI487" s="370"/>
      <c r="AJ487" s="370"/>
      <c r="AK487" s="370"/>
      <c r="AL487" s="370"/>
      <c r="AM487" s="370"/>
      <c r="AN487" s="370"/>
      <c r="AO487" s="370"/>
      <c r="AP487" s="370"/>
      <c r="AQ487" s="370"/>
      <c r="AR487" s="370"/>
      <c r="AS487" s="370"/>
      <c r="AT487" s="370"/>
      <c r="AU487" s="370"/>
      <c r="AV487" s="370"/>
      <c r="AW487" s="370"/>
      <c r="AX487" s="370"/>
      <c r="AY487" s="370"/>
      <c r="AZ487" s="370"/>
      <c r="BA487" s="370"/>
      <c r="BB487" s="370"/>
    </row>
    <row r="488" customFormat="false" ht="12.75" hidden="false" customHeight="false" outlineLevel="0" collapsed="false">
      <c r="A488" s="367"/>
      <c r="B488" s="370"/>
      <c r="C488" s="370"/>
      <c r="D488" s="370"/>
      <c r="E488" s="370"/>
      <c r="F488" s="370"/>
      <c r="G488" s="370"/>
      <c r="H488" s="370"/>
      <c r="I488" s="370"/>
      <c r="J488" s="370"/>
      <c r="K488" s="370"/>
      <c r="L488" s="370"/>
      <c r="M488" s="370"/>
      <c r="N488" s="370"/>
      <c r="O488" s="370"/>
      <c r="P488" s="370"/>
      <c r="Q488" s="370"/>
      <c r="R488" s="370"/>
      <c r="S488" s="370"/>
      <c r="T488" s="370"/>
      <c r="U488" s="370"/>
      <c r="V488" s="370"/>
      <c r="W488" s="370"/>
      <c r="X488" s="370"/>
      <c r="Y488" s="370"/>
      <c r="Z488" s="370"/>
      <c r="AA488" s="370"/>
      <c r="AB488" s="370"/>
      <c r="AC488" s="370"/>
      <c r="AD488" s="370"/>
      <c r="AE488" s="370"/>
      <c r="AF488" s="370"/>
      <c r="AG488" s="370"/>
      <c r="AH488" s="370"/>
      <c r="AI488" s="370"/>
      <c r="AJ488" s="370"/>
      <c r="AK488" s="370"/>
      <c r="AL488" s="370"/>
      <c r="AM488" s="370"/>
      <c r="AN488" s="370"/>
      <c r="AO488" s="370"/>
      <c r="AP488" s="370"/>
      <c r="AQ488" s="370"/>
      <c r="AR488" s="370"/>
      <c r="AS488" s="370"/>
      <c r="AT488" s="370"/>
      <c r="AU488" s="370"/>
      <c r="AV488" s="370"/>
      <c r="AW488" s="370"/>
      <c r="AX488" s="370"/>
      <c r="AY488" s="370"/>
      <c r="AZ488" s="370"/>
      <c r="BA488" s="370"/>
      <c r="BB488" s="370"/>
    </row>
    <row r="489" customFormat="false" ht="12.75" hidden="false" customHeight="false" outlineLevel="0" collapsed="false">
      <c r="A489" s="367"/>
      <c r="B489" s="370"/>
      <c r="C489" s="370"/>
      <c r="D489" s="370"/>
      <c r="E489" s="370"/>
      <c r="F489" s="370"/>
      <c r="G489" s="370"/>
      <c r="H489" s="370"/>
      <c r="I489" s="370"/>
      <c r="J489" s="370"/>
      <c r="K489" s="370"/>
      <c r="L489" s="370"/>
      <c r="M489" s="370"/>
      <c r="N489" s="370"/>
      <c r="O489" s="370"/>
      <c r="P489" s="370"/>
      <c r="Q489" s="370"/>
      <c r="R489" s="370"/>
      <c r="S489" s="370"/>
      <c r="T489" s="370"/>
      <c r="U489" s="370"/>
      <c r="V489" s="370"/>
      <c r="W489" s="370"/>
      <c r="X489" s="370"/>
      <c r="Y489" s="370"/>
      <c r="Z489" s="370"/>
      <c r="AA489" s="370"/>
      <c r="AB489" s="370"/>
      <c r="AC489" s="370"/>
      <c r="AD489" s="370"/>
      <c r="AE489" s="370"/>
      <c r="AF489" s="370"/>
      <c r="AG489" s="370"/>
      <c r="AH489" s="370"/>
      <c r="AI489" s="370"/>
      <c r="AJ489" s="370"/>
      <c r="AK489" s="370"/>
      <c r="AL489" s="370"/>
      <c r="AM489" s="370"/>
      <c r="AN489" s="370"/>
      <c r="AO489" s="370"/>
      <c r="AP489" s="370"/>
      <c r="AQ489" s="370"/>
      <c r="AR489" s="370"/>
      <c r="AS489" s="370"/>
      <c r="AT489" s="370"/>
      <c r="AU489" s="370"/>
      <c r="AV489" s="370"/>
      <c r="AW489" s="370"/>
      <c r="AX489" s="370"/>
      <c r="AY489" s="370"/>
      <c r="AZ489" s="370"/>
      <c r="BA489" s="370"/>
      <c r="BB489" s="370"/>
    </row>
    <row r="490" customFormat="false" ht="12.75" hidden="false" customHeight="false" outlineLevel="0" collapsed="false">
      <c r="A490" s="367"/>
      <c r="B490" s="370"/>
      <c r="C490" s="370"/>
      <c r="D490" s="370"/>
      <c r="E490" s="370"/>
      <c r="F490" s="370"/>
      <c r="G490" s="370"/>
      <c r="H490" s="370"/>
      <c r="I490" s="370"/>
      <c r="J490" s="370"/>
      <c r="K490" s="370"/>
      <c r="L490" s="370"/>
      <c r="M490" s="370"/>
      <c r="N490" s="370"/>
      <c r="O490" s="370"/>
      <c r="P490" s="370"/>
      <c r="Q490" s="370"/>
      <c r="R490" s="370"/>
      <c r="S490" s="370"/>
      <c r="T490" s="370"/>
      <c r="U490" s="370"/>
      <c r="V490" s="370"/>
      <c r="W490" s="370"/>
      <c r="X490" s="370"/>
      <c r="Y490" s="370"/>
      <c r="Z490" s="370"/>
      <c r="AA490" s="370"/>
      <c r="AB490" s="370"/>
      <c r="AC490" s="370"/>
      <c r="AD490" s="370"/>
      <c r="AE490" s="370"/>
      <c r="AF490" s="370"/>
      <c r="AG490" s="370"/>
      <c r="AH490" s="370"/>
      <c r="AI490" s="370"/>
      <c r="AJ490" s="370"/>
      <c r="AK490" s="370"/>
      <c r="AL490" s="370"/>
      <c r="AM490" s="370"/>
      <c r="AN490" s="370"/>
      <c r="AO490" s="370"/>
      <c r="AP490" s="370"/>
      <c r="AQ490" s="370"/>
      <c r="AR490" s="370"/>
      <c r="AS490" s="370"/>
      <c r="AT490" s="370"/>
      <c r="AU490" s="370"/>
      <c r="AV490" s="370"/>
      <c r="AW490" s="370"/>
      <c r="AX490" s="370"/>
      <c r="AY490" s="370"/>
      <c r="AZ490" s="370"/>
      <c r="BA490" s="370"/>
      <c r="BB490" s="370"/>
    </row>
    <row r="491" customFormat="false" ht="12.75" hidden="false" customHeight="false" outlineLevel="0" collapsed="false">
      <c r="A491" s="367"/>
      <c r="B491" s="370"/>
      <c r="C491" s="370"/>
      <c r="D491" s="370"/>
      <c r="E491" s="370"/>
      <c r="F491" s="370"/>
      <c r="G491" s="370"/>
      <c r="H491" s="370"/>
      <c r="I491" s="370"/>
      <c r="J491" s="370"/>
      <c r="K491" s="370"/>
      <c r="L491" s="370"/>
      <c r="M491" s="370"/>
      <c r="N491" s="370"/>
      <c r="O491" s="370"/>
      <c r="P491" s="370"/>
      <c r="Q491" s="370"/>
      <c r="R491" s="370"/>
      <c r="S491" s="370"/>
      <c r="T491" s="370"/>
      <c r="U491" s="370"/>
      <c r="V491" s="370"/>
      <c r="W491" s="370"/>
      <c r="X491" s="370"/>
      <c r="Y491" s="370"/>
      <c r="Z491" s="370"/>
      <c r="AA491" s="370"/>
      <c r="AB491" s="370"/>
      <c r="AC491" s="370"/>
      <c r="AD491" s="370"/>
      <c r="AE491" s="370"/>
      <c r="AF491" s="370"/>
      <c r="AG491" s="370"/>
      <c r="AH491" s="370"/>
      <c r="AI491" s="370"/>
      <c r="AJ491" s="370"/>
      <c r="AK491" s="370"/>
      <c r="AL491" s="370"/>
      <c r="AM491" s="370"/>
      <c r="AN491" s="370"/>
      <c r="AO491" s="370"/>
      <c r="AP491" s="370"/>
      <c r="AQ491" s="370"/>
      <c r="AR491" s="370"/>
      <c r="AS491" s="370"/>
      <c r="AT491" s="370"/>
      <c r="AU491" s="370"/>
      <c r="AV491" s="370"/>
      <c r="AW491" s="370"/>
      <c r="AX491" s="370"/>
      <c r="AY491" s="370"/>
      <c r="AZ491" s="370"/>
      <c r="BA491" s="370"/>
      <c r="BB491" s="370"/>
    </row>
    <row r="492" customFormat="false" ht="12.75" hidden="false" customHeight="false" outlineLevel="0" collapsed="false">
      <c r="A492" s="367"/>
      <c r="B492" s="370"/>
      <c r="C492" s="370"/>
      <c r="D492" s="370"/>
      <c r="E492" s="370"/>
      <c r="F492" s="370"/>
      <c r="G492" s="370"/>
      <c r="H492" s="370"/>
      <c r="I492" s="370"/>
      <c r="J492" s="370"/>
      <c r="K492" s="370"/>
      <c r="L492" s="370"/>
      <c r="M492" s="370"/>
      <c r="N492" s="370"/>
      <c r="O492" s="370"/>
      <c r="P492" s="370"/>
      <c r="Q492" s="370"/>
      <c r="R492" s="370"/>
      <c r="S492" s="370"/>
      <c r="T492" s="370"/>
      <c r="U492" s="370"/>
      <c r="V492" s="370"/>
      <c r="W492" s="370"/>
      <c r="X492" s="370"/>
      <c r="Y492" s="370"/>
      <c r="Z492" s="370"/>
      <c r="AA492" s="370"/>
      <c r="AB492" s="370"/>
      <c r="AC492" s="370"/>
      <c r="AD492" s="370"/>
      <c r="AE492" s="370"/>
      <c r="AF492" s="370"/>
      <c r="AG492" s="370"/>
      <c r="AH492" s="370"/>
      <c r="AI492" s="370"/>
      <c r="AJ492" s="370"/>
      <c r="AK492" s="370"/>
      <c r="AL492" s="370"/>
      <c r="AM492" s="370"/>
      <c r="AN492" s="370"/>
      <c r="AO492" s="370"/>
      <c r="AP492" s="370"/>
      <c r="AQ492" s="370"/>
      <c r="AR492" s="370"/>
      <c r="AS492" s="370"/>
      <c r="AT492" s="370"/>
      <c r="AU492" s="370"/>
      <c r="AV492" s="370"/>
      <c r="AW492" s="370"/>
      <c r="AX492" s="370"/>
      <c r="AY492" s="370"/>
      <c r="AZ492" s="370"/>
      <c r="BA492" s="370"/>
      <c r="BB492" s="370"/>
    </row>
    <row r="493" customFormat="false" ht="12.75" hidden="false" customHeight="false" outlineLevel="0" collapsed="false">
      <c r="A493" s="367"/>
      <c r="B493" s="370"/>
      <c r="C493" s="370"/>
      <c r="D493" s="370"/>
      <c r="E493" s="370"/>
      <c r="F493" s="370"/>
      <c r="G493" s="370"/>
      <c r="H493" s="370"/>
      <c r="I493" s="370"/>
      <c r="J493" s="370"/>
      <c r="K493" s="370"/>
      <c r="L493" s="370"/>
      <c r="M493" s="370"/>
      <c r="N493" s="370"/>
      <c r="O493" s="370"/>
      <c r="P493" s="370"/>
      <c r="Q493" s="370"/>
      <c r="R493" s="370"/>
      <c r="S493" s="370"/>
      <c r="T493" s="370"/>
      <c r="U493" s="370"/>
      <c r="V493" s="370"/>
      <c r="W493" s="370"/>
      <c r="X493" s="370"/>
      <c r="Y493" s="370"/>
      <c r="Z493" s="370"/>
      <c r="AA493" s="370"/>
      <c r="AB493" s="370"/>
      <c r="AC493" s="370"/>
      <c r="AD493" s="370"/>
      <c r="AE493" s="370"/>
      <c r="AF493" s="370"/>
      <c r="AG493" s="370"/>
      <c r="AH493" s="370"/>
      <c r="AI493" s="370"/>
      <c r="AJ493" s="370"/>
      <c r="AK493" s="370"/>
      <c r="AL493" s="370"/>
      <c r="AM493" s="370"/>
      <c r="AN493" s="370"/>
      <c r="AO493" s="370"/>
      <c r="AP493" s="370"/>
      <c r="AQ493" s="370"/>
      <c r="AR493" s="370"/>
      <c r="AS493" s="370"/>
      <c r="AT493" s="370"/>
      <c r="AU493" s="370"/>
      <c r="AV493" s="370"/>
      <c r="AW493" s="370"/>
      <c r="AX493" s="370"/>
      <c r="AY493" s="370"/>
      <c r="AZ493" s="370"/>
      <c r="BA493" s="370"/>
      <c r="BB493" s="370"/>
    </row>
    <row r="494" customFormat="false" ht="12.75" hidden="false" customHeight="false" outlineLevel="0" collapsed="false">
      <c r="A494" s="367"/>
      <c r="B494" s="370"/>
      <c r="C494" s="370"/>
      <c r="D494" s="370"/>
      <c r="E494" s="370"/>
      <c r="F494" s="370"/>
      <c r="G494" s="370"/>
      <c r="H494" s="370"/>
      <c r="I494" s="370"/>
      <c r="J494" s="370"/>
      <c r="K494" s="370"/>
      <c r="L494" s="370"/>
      <c r="M494" s="370"/>
      <c r="N494" s="370"/>
      <c r="O494" s="370"/>
      <c r="P494" s="370"/>
      <c r="Q494" s="370"/>
      <c r="R494" s="370"/>
      <c r="S494" s="370"/>
      <c r="T494" s="370"/>
      <c r="U494" s="370"/>
      <c r="V494" s="370"/>
      <c r="W494" s="370"/>
      <c r="X494" s="370"/>
      <c r="Y494" s="370"/>
      <c r="Z494" s="370"/>
      <c r="AA494" s="370"/>
      <c r="AB494" s="370"/>
      <c r="AC494" s="370"/>
      <c r="AD494" s="370"/>
      <c r="AE494" s="370"/>
      <c r="AF494" s="370"/>
      <c r="AG494" s="370"/>
      <c r="AH494" s="370"/>
      <c r="AI494" s="370"/>
      <c r="AJ494" s="370"/>
      <c r="AK494" s="370"/>
      <c r="AL494" s="370"/>
      <c r="AM494" s="370"/>
      <c r="AN494" s="370"/>
      <c r="AO494" s="370"/>
      <c r="AP494" s="370"/>
      <c r="AQ494" s="370"/>
      <c r="AR494" s="370"/>
      <c r="AS494" s="370"/>
      <c r="AT494" s="370"/>
      <c r="AU494" s="370"/>
      <c r="AV494" s="370"/>
      <c r="AW494" s="370"/>
      <c r="AX494" s="370"/>
      <c r="AY494" s="370"/>
      <c r="AZ494" s="370"/>
      <c r="BA494" s="370"/>
      <c r="BB494" s="370"/>
    </row>
    <row r="495" customFormat="false" ht="12.75" hidden="false" customHeight="false" outlineLevel="0" collapsed="false">
      <c r="A495" s="367"/>
      <c r="B495" s="370"/>
      <c r="C495" s="370"/>
      <c r="D495" s="370"/>
      <c r="E495" s="370"/>
      <c r="F495" s="370"/>
      <c r="G495" s="370"/>
      <c r="H495" s="370"/>
      <c r="I495" s="370"/>
      <c r="J495" s="370"/>
      <c r="K495" s="370"/>
      <c r="L495" s="370"/>
      <c r="M495" s="370"/>
      <c r="N495" s="370"/>
      <c r="O495" s="370"/>
      <c r="P495" s="370"/>
      <c r="Q495" s="370"/>
      <c r="R495" s="370"/>
      <c r="S495" s="370"/>
      <c r="T495" s="370"/>
      <c r="U495" s="370"/>
      <c r="V495" s="370"/>
      <c r="W495" s="370"/>
      <c r="X495" s="370"/>
      <c r="Y495" s="370"/>
      <c r="Z495" s="370"/>
      <c r="AA495" s="370"/>
      <c r="AB495" s="370"/>
      <c r="AC495" s="370"/>
      <c r="AD495" s="370"/>
      <c r="AE495" s="370"/>
      <c r="AF495" s="370"/>
      <c r="AG495" s="370"/>
      <c r="AH495" s="370"/>
      <c r="AI495" s="370"/>
      <c r="AJ495" s="370"/>
      <c r="AK495" s="370"/>
      <c r="AL495" s="370"/>
      <c r="AM495" s="370"/>
      <c r="AN495" s="370"/>
      <c r="AO495" s="370"/>
      <c r="AP495" s="370"/>
      <c r="AQ495" s="370"/>
      <c r="AR495" s="370"/>
      <c r="AS495" s="370"/>
      <c r="AT495" s="370"/>
      <c r="AU495" s="370"/>
      <c r="AV495" s="370"/>
      <c r="AW495" s="370"/>
      <c r="AX495" s="370"/>
      <c r="AY495" s="370"/>
      <c r="AZ495" s="370"/>
      <c r="BA495" s="370"/>
      <c r="BB495" s="370"/>
    </row>
    <row r="496" customFormat="false" ht="12.75" hidden="false" customHeight="false" outlineLevel="0" collapsed="false">
      <c r="A496" s="367"/>
      <c r="B496" s="370"/>
      <c r="C496" s="370"/>
      <c r="D496" s="370"/>
      <c r="E496" s="370"/>
      <c r="F496" s="370"/>
      <c r="G496" s="370"/>
      <c r="H496" s="370"/>
      <c r="I496" s="370"/>
      <c r="J496" s="370"/>
      <c r="K496" s="370"/>
      <c r="L496" s="370"/>
      <c r="M496" s="370"/>
      <c r="N496" s="370"/>
      <c r="O496" s="370"/>
      <c r="P496" s="370"/>
      <c r="Q496" s="370"/>
      <c r="R496" s="370"/>
      <c r="S496" s="370"/>
      <c r="T496" s="370"/>
      <c r="U496" s="370"/>
      <c r="V496" s="370"/>
      <c r="W496" s="370"/>
      <c r="X496" s="370"/>
      <c r="Y496" s="370"/>
      <c r="Z496" s="370"/>
      <c r="AA496" s="370"/>
      <c r="AB496" s="370"/>
      <c r="AC496" s="370"/>
      <c r="AD496" s="370"/>
      <c r="AE496" s="370"/>
      <c r="AF496" s="370"/>
      <c r="AG496" s="370"/>
      <c r="AH496" s="370"/>
      <c r="AI496" s="370"/>
      <c r="AJ496" s="370"/>
      <c r="AK496" s="370"/>
      <c r="AL496" s="370"/>
      <c r="AM496" s="370"/>
      <c r="AN496" s="370"/>
      <c r="AO496" s="370"/>
      <c r="AP496" s="370"/>
      <c r="AQ496" s="370"/>
      <c r="AR496" s="370"/>
      <c r="AS496" s="370"/>
      <c r="AT496" s="370"/>
      <c r="AU496" s="370"/>
      <c r="AV496" s="370"/>
      <c r="AW496" s="370"/>
      <c r="AX496" s="370"/>
      <c r="AY496" s="370"/>
      <c r="AZ496" s="370"/>
      <c r="BA496" s="370"/>
      <c r="BB496" s="370"/>
    </row>
    <row r="497" customFormat="false" ht="12.75" hidden="false" customHeight="false" outlineLevel="0" collapsed="false">
      <c r="A497" s="367"/>
      <c r="B497" s="370"/>
      <c r="C497" s="370"/>
      <c r="D497" s="370"/>
      <c r="E497" s="370"/>
      <c r="F497" s="370"/>
      <c r="G497" s="370"/>
      <c r="H497" s="370"/>
      <c r="I497" s="370"/>
      <c r="J497" s="370"/>
      <c r="K497" s="370"/>
      <c r="L497" s="370"/>
      <c r="M497" s="370"/>
      <c r="N497" s="370"/>
      <c r="O497" s="370"/>
      <c r="P497" s="370"/>
      <c r="Q497" s="370"/>
      <c r="R497" s="370"/>
      <c r="S497" s="370"/>
      <c r="T497" s="370"/>
      <c r="U497" s="370"/>
      <c r="V497" s="370"/>
      <c r="W497" s="370"/>
      <c r="X497" s="370"/>
      <c r="Y497" s="370"/>
      <c r="Z497" s="370"/>
      <c r="AA497" s="370"/>
      <c r="AB497" s="370"/>
      <c r="AC497" s="370"/>
      <c r="AD497" s="370"/>
      <c r="AE497" s="370"/>
      <c r="AF497" s="370"/>
      <c r="AG497" s="370"/>
      <c r="AH497" s="370"/>
      <c r="AI497" s="370"/>
      <c r="AJ497" s="370"/>
      <c r="AK497" s="370"/>
      <c r="AL497" s="370"/>
      <c r="AM497" s="370"/>
      <c r="AN497" s="370"/>
      <c r="AO497" s="370"/>
      <c r="AP497" s="370"/>
      <c r="AQ497" s="370"/>
      <c r="AR497" s="370"/>
      <c r="AS497" s="370"/>
      <c r="AT497" s="370"/>
      <c r="AU497" s="370"/>
      <c r="AV497" s="370"/>
      <c r="AW497" s="370"/>
      <c r="AX497" s="370"/>
      <c r="AY497" s="370"/>
      <c r="AZ497" s="370"/>
      <c r="BA497" s="370"/>
      <c r="BB497" s="370"/>
    </row>
    <row r="498" customFormat="false" ht="12.75" hidden="false" customHeight="false" outlineLevel="0" collapsed="false">
      <c r="A498" s="367"/>
      <c r="B498" s="370"/>
      <c r="C498" s="370"/>
      <c r="D498" s="370"/>
      <c r="E498" s="370"/>
      <c r="F498" s="370"/>
      <c r="G498" s="370"/>
      <c r="H498" s="370"/>
      <c r="I498" s="370"/>
      <c r="J498" s="370"/>
      <c r="K498" s="370"/>
      <c r="L498" s="370"/>
      <c r="M498" s="370"/>
      <c r="N498" s="370"/>
      <c r="O498" s="370"/>
      <c r="P498" s="370"/>
      <c r="Q498" s="370"/>
      <c r="R498" s="370"/>
      <c r="S498" s="370"/>
      <c r="T498" s="370"/>
      <c r="U498" s="370"/>
      <c r="V498" s="370"/>
      <c r="W498" s="370"/>
      <c r="X498" s="370"/>
      <c r="Y498" s="370"/>
      <c r="Z498" s="370"/>
      <c r="AA498" s="370"/>
      <c r="AB498" s="370"/>
      <c r="AC498" s="370"/>
      <c r="AD498" s="370"/>
      <c r="AE498" s="370"/>
      <c r="AF498" s="370"/>
      <c r="AG498" s="370"/>
      <c r="AH498" s="370"/>
      <c r="AI498" s="370"/>
      <c r="AJ498" s="370"/>
      <c r="AK498" s="370"/>
      <c r="AL498" s="370"/>
      <c r="AM498" s="370"/>
      <c r="AN498" s="370"/>
      <c r="AO498" s="370"/>
      <c r="AP498" s="370"/>
      <c r="AQ498" s="370"/>
      <c r="AR498" s="370"/>
      <c r="AS498" s="370"/>
      <c r="AT498" s="370"/>
      <c r="AU498" s="370"/>
      <c r="AV498" s="370"/>
      <c r="AW498" s="370"/>
      <c r="AX498" s="370"/>
      <c r="AY498" s="370"/>
      <c r="AZ498" s="370"/>
      <c r="BA498" s="370"/>
      <c r="BB498" s="370"/>
    </row>
    <row r="499" customFormat="false" ht="12.75" hidden="false" customHeight="false" outlineLevel="0" collapsed="false">
      <c r="A499" s="367"/>
      <c r="B499" s="370"/>
      <c r="C499" s="370"/>
      <c r="D499" s="370"/>
      <c r="E499" s="370"/>
      <c r="F499" s="370"/>
      <c r="G499" s="370"/>
      <c r="H499" s="370"/>
      <c r="I499" s="370"/>
      <c r="J499" s="370"/>
      <c r="K499" s="370"/>
      <c r="L499" s="370"/>
      <c r="M499" s="370"/>
      <c r="N499" s="370"/>
      <c r="O499" s="370"/>
      <c r="P499" s="370"/>
      <c r="Q499" s="370"/>
      <c r="R499" s="370"/>
      <c r="S499" s="370"/>
      <c r="T499" s="370"/>
      <c r="U499" s="370"/>
      <c r="V499" s="370"/>
      <c r="W499" s="370"/>
      <c r="X499" s="370"/>
      <c r="Y499" s="370"/>
      <c r="Z499" s="370"/>
      <c r="AA499" s="370"/>
      <c r="AB499" s="370"/>
      <c r="AC499" s="370"/>
      <c r="AD499" s="370"/>
      <c r="AE499" s="370"/>
      <c r="AF499" s="370"/>
      <c r="AG499" s="370"/>
      <c r="AH499" s="370"/>
      <c r="AI499" s="370"/>
      <c r="AJ499" s="370"/>
      <c r="AK499" s="370"/>
      <c r="AL499" s="370"/>
      <c r="AM499" s="370"/>
      <c r="AN499" s="370"/>
      <c r="AO499" s="370"/>
      <c r="AP499" s="370"/>
      <c r="AQ499" s="370"/>
      <c r="AR499" s="370"/>
      <c r="AS499" s="370"/>
      <c r="AT499" s="370"/>
      <c r="AU499" s="370"/>
      <c r="AV499" s="370"/>
      <c r="AW499" s="370"/>
      <c r="AX499" s="370"/>
      <c r="AY499" s="370"/>
      <c r="AZ499" s="370"/>
      <c r="BA499" s="370"/>
      <c r="BB499" s="370"/>
    </row>
    <row r="500" customFormat="false" ht="12.75" hidden="false" customHeight="false" outlineLevel="0" collapsed="false">
      <c r="A500" s="367"/>
      <c r="B500" s="370"/>
      <c r="C500" s="370"/>
      <c r="D500" s="370"/>
      <c r="E500" s="370"/>
      <c r="F500" s="370"/>
      <c r="G500" s="370"/>
      <c r="H500" s="370"/>
      <c r="I500" s="370"/>
      <c r="J500" s="370"/>
      <c r="K500" s="370"/>
      <c r="L500" s="370"/>
      <c r="M500" s="370"/>
      <c r="N500" s="370"/>
      <c r="O500" s="370"/>
      <c r="P500" s="370"/>
      <c r="Q500" s="370"/>
      <c r="R500" s="370"/>
      <c r="S500" s="370"/>
      <c r="T500" s="370"/>
      <c r="U500" s="370"/>
      <c r="V500" s="370"/>
      <c r="W500" s="370"/>
      <c r="X500" s="370"/>
      <c r="Y500" s="370"/>
      <c r="Z500" s="370"/>
      <c r="AA500" s="370"/>
      <c r="AB500" s="370"/>
      <c r="AC500" s="370"/>
      <c r="AD500" s="370"/>
      <c r="AE500" s="370"/>
      <c r="AF500" s="370"/>
      <c r="AG500" s="370"/>
      <c r="AH500" s="370"/>
      <c r="AI500" s="370"/>
      <c r="AJ500" s="370"/>
      <c r="AK500" s="370"/>
      <c r="AL500" s="370"/>
      <c r="AM500" s="370"/>
      <c r="AN500" s="370"/>
      <c r="AO500" s="370"/>
      <c r="AP500" s="370"/>
      <c r="AQ500" s="370"/>
      <c r="AR500" s="370"/>
      <c r="AS500" s="370"/>
      <c r="AT500" s="370"/>
      <c r="AU500" s="370"/>
      <c r="AV500" s="370"/>
      <c r="AW500" s="370"/>
      <c r="AX500" s="370"/>
      <c r="AY500" s="370"/>
      <c r="AZ500" s="370"/>
      <c r="BA500" s="370"/>
      <c r="BB500" s="370"/>
    </row>
    <row r="501" customFormat="false" ht="12.75" hidden="false" customHeight="false" outlineLevel="0" collapsed="false">
      <c r="A501" s="367"/>
      <c r="B501" s="370"/>
      <c r="C501" s="370"/>
      <c r="D501" s="370"/>
      <c r="E501" s="370"/>
      <c r="F501" s="370"/>
      <c r="G501" s="370"/>
      <c r="H501" s="370"/>
      <c r="I501" s="370"/>
      <c r="J501" s="370"/>
      <c r="K501" s="370"/>
      <c r="L501" s="370"/>
      <c r="M501" s="370"/>
      <c r="N501" s="370"/>
      <c r="O501" s="370"/>
      <c r="P501" s="370"/>
      <c r="Q501" s="370"/>
      <c r="R501" s="370"/>
      <c r="S501" s="370"/>
      <c r="T501" s="370"/>
      <c r="U501" s="370"/>
      <c r="V501" s="370"/>
      <c r="W501" s="370"/>
      <c r="X501" s="370"/>
      <c r="Y501" s="370"/>
      <c r="Z501" s="370"/>
      <c r="AA501" s="370"/>
      <c r="AB501" s="370"/>
      <c r="AC501" s="370"/>
      <c r="AD501" s="370"/>
      <c r="AE501" s="370"/>
      <c r="AF501" s="370"/>
      <c r="AG501" s="370"/>
      <c r="AH501" s="370"/>
      <c r="AI501" s="370"/>
      <c r="AJ501" s="370"/>
      <c r="AK501" s="370"/>
      <c r="AL501" s="370"/>
      <c r="AM501" s="370"/>
      <c r="AN501" s="370"/>
      <c r="AO501" s="370"/>
      <c r="AP501" s="370"/>
      <c r="AQ501" s="370"/>
      <c r="AR501" s="370"/>
      <c r="AS501" s="370"/>
      <c r="AT501" s="370"/>
      <c r="AU501" s="370"/>
      <c r="AV501" s="370"/>
      <c r="AW501" s="370"/>
      <c r="AX501" s="370"/>
      <c r="AY501" s="370"/>
      <c r="AZ501" s="370"/>
      <c r="BA501" s="370"/>
      <c r="BB501" s="370"/>
    </row>
    <row r="502" customFormat="false" ht="12.75" hidden="false" customHeight="false" outlineLevel="0" collapsed="false">
      <c r="A502" s="367"/>
      <c r="B502" s="370"/>
      <c r="C502" s="370"/>
      <c r="D502" s="370"/>
      <c r="E502" s="370"/>
      <c r="F502" s="370"/>
      <c r="G502" s="370"/>
      <c r="H502" s="370"/>
      <c r="I502" s="370"/>
      <c r="J502" s="370"/>
      <c r="K502" s="370"/>
      <c r="L502" s="370"/>
      <c r="M502" s="370"/>
      <c r="N502" s="370"/>
      <c r="O502" s="370"/>
      <c r="P502" s="370"/>
      <c r="Q502" s="370"/>
      <c r="R502" s="370"/>
      <c r="S502" s="370"/>
      <c r="T502" s="370"/>
      <c r="U502" s="370"/>
      <c r="V502" s="370"/>
      <c r="W502" s="370"/>
      <c r="X502" s="370"/>
      <c r="Y502" s="370"/>
      <c r="Z502" s="370"/>
      <c r="AA502" s="370"/>
      <c r="AB502" s="370"/>
      <c r="AC502" s="370"/>
      <c r="AD502" s="370"/>
      <c r="AE502" s="370"/>
      <c r="AF502" s="370"/>
      <c r="AG502" s="370"/>
      <c r="AH502" s="370"/>
      <c r="AI502" s="370"/>
      <c r="AJ502" s="370"/>
      <c r="AK502" s="370"/>
      <c r="AL502" s="370"/>
      <c r="AM502" s="370"/>
      <c r="AN502" s="370"/>
      <c r="AO502" s="370"/>
      <c r="AP502" s="370"/>
      <c r="AQ502" s="370"/>
      <c r="AR502" s="370"/>
      <c r="AS502" s="370"/>
      <c r="AT502" s="370"/>
      <c r="AU502" s="370"/>
      <c r="AV502" s="370"/>
      <c r="AW502" s="370"/>
      <c r="AX502" s="370"/>
      <c r="AY502" s="370"/>
      <c r="AZ502" s="370"/>
      <c r="BA502" s="370"/>
      <c r="BB502" s="370"/>
    </row>
    <row r="503" customFormat="false" ht="12.75" hidden="false" customHeight="false" outlineLevel="0" collapsed="false">
      <c r="A503" s="367"/>
      <c r="B503" s="370"/>
      <c r="C503" s="370"/>
      <c r="D503" s="370"/>
      <c r="E503" s="370"/>
      <c r="F503" s="370"/>
      <c r="G503" s="370"/>
      <c r="H503" s="370"/>
      <c r="I503" s="370"/>
      <c r="J503" s="370"/>
      <c r="K503" s="370"/>
      <c r="L503" s="370"/>
      <c r="M503" s="370"/>
      <c r="N503" s="370"/>
      <c r="O503" s="370"/>
      <c r="P503" s="370"/>
      <c r="Q503" s="370"/>
      <c r="R503" s="370"/>
      <c r="S503" s="370"/>
      <c r="T503" s="370"/>
      <c r="U503" s="370"/>
      <c r="V503" s="370"/>
      <c r="W503" s="370"/>
      <c r="X503" s="370"/>
      <c r="Y503" s="370"/>
      <c r="Z503" s="370"/>
      <c r="AA503" s="370"/>
      <c r="AB503" s="370"/>
      <c r="AC503" s="370"/>
      <c r="AD503" s="370"/>
      <c r="AE503" s="370"/>
      <c r="AF503" s="370"/>
      <c r="AG503" s="370"/>
      <c r="AH503" s="370"/>
      <c r="AI503" s="370"/>
      <c r="AJ503" s="370"/>
      <c r="AK503" s="370"/>
      <c r="AL503" s="370"/>
      <c r="AM503" s="370"/>
      <c r="AN503" s="370"/>
      <c r="AO503" s="370"/>
      <c r="AP503" s="370"/>
      <c r="AQ503" s="370"/>
      <c r="AR503" s="370"/>
      <c r="AS503" s="370"/>
      <c r="AT503" s="370"/>
      <c r="AU503" s="370"/>
      <c r="AV503" s="370"/>
      <c r="AW503" s="370"/>
      <c r="AX503" s="370"/>
      <c r="AY503" s="370"/>
      <c r="AZ503" s="370"/>
      <c r="BA503" s="370"/>
      <c r="BB503" s="370"/>
    </row>
    <row r="504" customFormat="false" ht="12.75" hidden="false" customHeight="false" outlineLevel="0" collapsed="false">
      <c r="A504" s="367"/>
      <c r="B504" s="370"/>
      <c r="C504" s="370"/>
      <c r="D504" s="370"/>
      <c r="E504" s="370"/>
      <c r="F504" s="370"/>
      <c r="G504" s="370"/>
      <c r="H504" s="370"/>
      <c r="I504" s="370"/>
      <c r="J504" s="370"/>
      <c r="K504" s="370"/>
      <c r="L504" s="370"/>
      <c r="M504" s="370"/>
      <c r="N504" s="370"/>
      <c r="O504" s="370"/>
      <c r="P504" s="370"/>
      <c r="Q504" s="370"/>
      <c r="R504" s="370"/>
      <c r="S504" s="370"/>
      <c r="T504" s="370"/>
      <c r="U504" s="370"/>
      <c r="V504" s="370"/>
      <c r="W504" s="370"/>
      <c r="X504" s="370"/>
      <c r="Y504" s="370"/>
      <c r="Z504" s="370"/>
      <c r="AA504" s="370"/>
      <c r="AB504" s="370"/>
      <c r="AC504" s="370"/>
      <c r="AD504" s="370"/>
      <c r="AE504" s="370"/>
      <c r="AF504" s="370"/>
      <c r="AG504" s="370"/>
      <c r="AH504" s="370"/>
      <c r="AI504" s="370"/>
      <c r="AJ504" s="370"/>
      <c r="AK504" s="370"/>
      <c r="AL504" s="370"/>
      <c r="AM504" s="370"/>
      <c r="AN504" s="370"/>
      <c r="AO504" s="370"/>
      <c r="AP504" s="370"/>
      <c r="AQ504" s="370"/>
      <c r="AR504" s="370"/>
      <c r="AS504" s="370"/>
      <c r="AT504" s="370"/>
      <c r="AU504" s="370"/>
      <c r="AV504" s="370"/>
      <c r="AW504" s="370"/>
      <c r="AX504" s="370"/>
      <c r="AY504" s="370"/>
      <c r="AZ504" s="370"/>
      <c r="BA504" s="370"/>
      <c r="BB504" s="370"/>
    </row>
    <row r="505" customFormat="false" ht="12.75" hidden="false" customHeight="false" outlineLevel="0" collapsed="false">
      <c r="A505" s="367"/>
      <c r="B505" s="370"/>
      <c r="C505" s="370"/>
      <c r="D505" s="370"/>
      <c r="E505" s="370"/>
      <c r="F505" s="370"/>
      <c r="G505" s="370"/>
      <c r="H505" s="370"/>
      <c r="I505" s="370"/>
      <c r="J505" s="370"/>
      <c r="K505" s="370"/>
      <c r="L505" s="370"/>
      <c r="M505" s="370"/>
      <c r="N505" s="370"/>
      <c r="O505" s="370"/>
      <c r="P505" s="370"/>
      <c r="Q505" s="370"/>
      <c r="R505" s="370"/>
      <c r="S505" s="370"/>
      <c r="T505" s="370"/>
      <c r="U505" s="370"/>
      <c r="V505" s="370"/>
      <c r="W505" s="370"/>
      <c r="X505" s="370"/>
      <c r="Y505" s="370"/>
      <c r="Z505" s="370"/>
      <c r="AA505" s="370"/>
      <c r="AB505" s="370"/>
      <c r="AC505" s="370"/>
      <c r="AD505" s="370"/>
      <c r="AE505" s="370"/>
      <c r="AF505" s="370"/>
      <c r="AG505" s="370"/>
      <c r="AH505" s="370"/>
      <c r="AI505" s="370"/>
      <c r="AJ505" s="370"/>
      <c r="AK505" s="370"/>
      <c r="AL505" s="370"/>
      <c r="AM505" s="370"/>
      <c r="AN505" s="370"/>
      <c r="AO505" s="370"/>
      <c r="AP505" s="370"/>
      <c r="AQ505" s="370"/>
      <c r="AR505" s="370"/>
      <c r="AS505" s="370"/>
      <c r="AT505" s="370"/>
      <c r="AU505" s="370"/>
      <c r="AV505" s="370"/>
      <c r="AW505" s="370"/>
      <c r="AX505" s="370"/>
      <c r="AY505" s="370"/>
      <c r="AZ505" s="370"/>
      <c r="BA505" s="370"/>
      <c r="BB505" s="370"/>
    </row>
    <row r="506" customFormat="false" ht="12.75" hidden="false" customHeight="false" outlineLevel="0" collapsed="false">
      <c r="A506" s="367"/>
      <c r="B506" s="370"/>
      <c r="C506" s="370"/>
      <c r="D506" s="370"/>
      <c r="E506" s="370"/>
      <c r="F506" s="370"/>
      <c r="G506" s="370"/>
      <c r="H506" s="370"/>
      <c r="I506" s="370"/>
      <c r="J506" s="370"/>
      <c r="K506" s="370"/>
      <c r="L506" s="370"/>
      <c r="M506" s="370"/>
      <c r="N506" s="370"/>
      <c r="O506" s="370"/>
      <c r="P506" s="370"/>
      <c r="Q506" s="370"/>
      <c r="R506" s="370"/>
      <c r="S506" s="370"/>
      <c r="T506" s="370"/>
      <c r="U506" s="370"/>
      <c r="V506" s="370"/>
      <c r="W506" s="370"/>
      <c r="X506" s="370"/>
      <c r="Y506" s="370"/>
      <c r="Z506" s="370"/>
      <c r="AA506" s="370"/>
      <c r="AB506" s="370"/>
      <c r="AC506" s="370"/>
      <c r="AD506" s="370"/>
      <c r="AE506" s="370"/>
      <c r="AF506" s="370"/>
      <c r="AG506" s="370"/>
      <c r="AH506" s="370"/>
      <c r="AI506" s="370"/>
      <c r="AJ506" s="370"/>
      <c r="AK506" s="370"/>
      <c r="AL506" s="370"/>
      <c r="AM506" s="370"/>
      <c r="AN506" s="370"/>
      <c r="AO506" s="370"/>
      <c r="AP506" s="370"/>
      <c r="AQ506" s="370"/>
      <c r="AR506" s="370"/>
      <c r="AS506" s="370"/>
      <c r="AT506" s="370"/>
      <c r="AU506" s="370"/>
      <c r="AV506" s="370"/>
      <c r="AW506" s="370"/>
      <c r="AX506" s="370"/>
      <c r="AY506" s="370"/>
      <c r="AZ506" s="370"/>
      <c r="BA506" s="370"/>
      <c r="BB506" s="370"/>
    </row>
    <row r="507" customFormat="false" ht="12.75" hidden="false" customHeight="false" outlineLevel="0" collapsed="false">
      <c r="A507" s="367"/>
      <c r="B507" s="370"/>
      <c r="C507" s="370"/>
      <c r="D507" s="370"/>
      <c r="E507" s="370"/>
      <c r="F507" s="370"/>
      <c r="G507" s="370"/>
      <c r="H507" s="370"/>
      <c r="I507" s="370"/>
      <c r="J507" s="370"/>
      <c r="K507" s="370"/>
      <c r="L507" s="370"/>
      <c r="M507" s="370"/>
      <c r="N507" s="370"/>
      <c r="O507" s="370"/>
      <c r="P507" s="370"/>
      <c r="Q507" s="370"/>
      <c r="R507" s="370"/>
      <c r="S507" s="370"/>
      <c r="T507" s="370"/>
      <c r="U507" s="370"/>
      <c r="V507" s="370"/>
      <c r="W507" s="370"/>
      <c r="X507" s="370"/>
      <c r="Y507" s="370"/>
      <c r="Z507" s="370"/>
      <c r="AA507" s="370"/>
      <c r="AB507" s="370"/>
      <c r="AC507" s="370"/>
      <c r="AD507" s="370"/>
      <c r="AE507" s="370"/>
      <c r="AF507" s="370"/>
      <c r="AG507" s="370"/>
      <c r="AH507" s="370"/>
      <c r="AI507" s="370"/>
      <c r="AJ507" s="370"/>
      <c r="AK507" s="370"/>
      <c r="AL507" s="370"/>
      <c r="AM507" s="370"/>
      <c r="AN507" s="370"/>
      <c r="AO507" s="370"/>
      <c r="AP507" s="370"/>
      <c r="AQ507" s="370"/>
      <c r="AR507" s="370"/>
      <c r="AS507" s="370"/>
      <c r="AT507" s="370"/>
      <c r="AU507" s="370"/>
      <c r="AV507" s="370"/>
      <c r="AW507" s="370"/>
      <c r="AX507" s="370"/>
      <c r="AY507" s="370"/>
      <c r="AZ507" s="370"/>
      <c r="BA507" s="370"/>
      <c r="BB507" s="370"/>
    </row>
    <row r="508" customFormat="false" ht="12.75" hidden="false" customHeight="false" outlineLevel="0" collapsed="false">
      <c r="A508" s="367"/>
      <c r="B508" s="370"/>
      <c r="C508" s="370"/>
      <c r="D508" s="370"/>
      <c r="E508" s="370"/>
      <c r="F508" s="370"/>
      <c r="G508" s="370"/>
      <c r="H508" s="370"/>
      <c r="I508" s="370"/>
      <c r="J508" s="370"/>
      <c r="K508" s="370"/>
      <c r="L508" s="370"/>
      <c r="M508" s="370"/>
      <c r="N508" s="370"/>
      <c r="O508" s="370"/>
      <c r="P508" s="370"/>
      <c r="Q508" s="370"/>
      <c r="R508" s="370"/>
      <c r="S508" s="370"/>
      <c r="T508" s="370"/>
      <c r="U508" s="370"/>
      <c r="V508" s="370"/>
      <c r="W508" s="370"/>
      <c r="X508" s="370"/>
      <c r="Y508" s="370"/>
      <c r="Z508" s="370"/>
      <c r="AA508" s="370"/>
      <c r="AB508" s="370"/>
      <c r="AC508" s="370"/>
      <c r="AD508" s="370"/>
      <c r="AE508" s="370"/>
      <c r="AF508" s="370"/>
      <c r="AG508" s="370"/>
      <c r="AH508" s="370"/>
      <c r="AI508" s="370"/>
      <c r="AJ508" s="370"/>
      <c r="AK508" s="370"/>
      <c r="AL508" s="370"/>
      <c r="AM508" s="370"/>
      <c r="AN508" s="370"/>
      <c r="AO508" s="370"/>
      <c r="AP508" s="370"/>
      <c r="AQ508" s="370"/>
      <c r="AR508" s="370"/>
      <c r="AS508" s="370"/>
      <c r="AT508" s="370"/>
      <c r="AU508" s="370"/>
      <c r="AV508" s="370"/>
      <c r="AW508" s="370"/>
      <c r="AX508" s="370"/>
      <c r="AY508" s="370"/>
      <c r="AZ508" s="370"/>
      <c r="BA508" s="370"/>
      <c r="BB508" s="370"/>
    </row>
    <row r="509" customFormat="false" ht="12.75" hidden="false" customHeight="false" outlineLevel="0" collapsed="false">
      <c r="A509" s="367"/>
      <c r="B509" s="370"/>
      <c r="C509" s="370"/>
      <c r="D509" s="370"/>
      <c r="E509" s="370"/>
      <c r="F509" s="370"/>
      <c r="G509" s="370"/>
      <c r="H509" s="370"/>
      <c r="I509" s="370"/>
      <c r="J509" s="370"/>
      <c r="K509" s="370"/>
      <c r="L509" s="370"/>
      <c r="M509" s="370"/>
      <c r="N509" s="370"/>
      <c r="O509" s="370"/>
      <c r="P509" s="370"/>
      <c r="Q509" s="370"/>
      <c r="R509" s="370"/>
      <c r="S509" s="370"/>
      <c r="T509" s="370"/>
      <c r="U509" s="370"/>
      <c r="V509" s="370"/>
      <c r="W509" s="370"/>
      <c r="X509" s="370"/>
      <c r="Y509" s="370"/>
      <c r="Z509" s="370"/>
      <c r="AA509" s="370"/>
      <c r="AB509" s="370"/>
      <c r="AC509" s="370"/>
      <c r="AD509" s="370"/>
      <c r="AE509" s="370"/>
      <c r="AF509" s="370"/>
      <c r="AG509" s="370"/>
      <c r="AH509" s="370"/>
      <c r="AI509" s="370"/>
      <c r="AJ509" s="370"/>
      <c r="AK509" s="370"/>
      <c r="AL509" s="370"/>
      <c r="AM509" s="370"/>
      <c r="AN509" s="370"/>
      <c r="AO509" s="370"/>
      <c r="AP509" s="370"/>
      <c r="AQ509" s="370"/>
      <c r="AR509" s="370"/>
      <c r="AS509" s="370"/>
      <c r="AT509" s="370"/>
      <c r="AU509" s="370"/>
      <c r="AV509" s="370"/>
      <c r="AW509" s="370"/>
      <c r="AX509" s="370"/>
      <c r="AY509" s="370"/>
      <c r="AZ509" s="370"/>
      <c r="BA509" s="370"/>
      <c r="BB509" s="370"/>
    </row>
    <row r="510" customFormat="false" ht="12.75" hidden="false" customHeight="false" outlineLevel="0" collapsed="false">
      <c r="A510" s="367"/>
      <c r="B510" s="370"/>
      <c r="C510" s="370"/>
      <c r="D510" s="370"/>
      <c r="E510" s="370"/>
      <c r="F510" s="370"/>
      <c r="G510" s="370"/>
      <c r="H510" s="370"/>
      <c r="I510" s="370"/>
      <c r="J510" s="370"/>
      <c r="K510" s="370"/>
      <c r="L510" s="370"/>
      <c r="M510" s="370"/>
      <c r="N510" s="370"/>
      <c r="O510" s="370"/>
      <c r="P510" s="370"/>
      <c r="Q510" s="370"/>
      <c r="R510" s="370"/>
      <c r="S510" s="370"/>
      <c r="T510" s="370"/>
      <c r="U510" s="370"/>
      <c r="V510" s="370"/>
      <c r="W510" s="370"/>
      <c r="X510" s="370"/>
      <c r="Y510" s="370"/>
      <c r="Z510" s="370"/>
      <c r="AA510" s="370"/>
      <c r="AB510" s="370"/>
      <c r="AC510" s="370"/>
      <c r="AD510" s="370"/>
      <c r="AE510" s="370"/>
      <c r="AF510" s="370"/>
      <c r="AG510" s="370"/>
      <c r="AH510" s="370"/>
      <c r="AI510" s="370"/>
      <c r="AJ510" s="370"/>
      <c r="AK510" s="370"/>
      <c r="AL510" s="370"/>
      <c r="AM510" s="370"/>
      <c r="AN510" s="370"/>
      <c r="AO510" s="370"/>
      <c r="AP510" s="370"/>
      <c r="AQ510" s="370"/>
      <c r="AR510" s="370"/>
      <c r="AS510" s="370"/>
      <c r="AT510" s="370"/>
      <c r="AU510" s="370"/>
      <c r="AV510" s="370"/>
      <c r="AW510" s="370"/>
      <c r="AX510" s="370"/>
      <c r="AY510" s="370"/>
      <c r="AZ510" s="370"/>
      <c r="BA510" s="370"/>
      <c r="BB510" s="370"/>
    </row>
    <row r="511" customFormat="false" ht="12.75" hidden="false" customHeight="false" outlineLevel="0" collapsed="false">
      <c r="A511" s="367"/>
    </row>
    <row r="512" customFormat="false" ht="12.75" hidden="false" customHeight="false" outlineLevel="0" collapsed="false">
      <c r="A512" s="367"/>
    </row>
    <row r="513" customFormat="false" ht="12.75" hidden="false" customHeight="false" outlineLevel="0" collapsed="false">
      <c r="A513" s="367"/>
    </row>
    <row r="514" customFormat="false" ht="12.75" hidden="false" customHeight="false" outlineLevel="0" collapsed="false">
      <c r="A514" s="367"/>
    </row>
    <row r="515" customFormat="false" ht="12.75" hidden="false" customHeight="false" outlineLevel="0" collapsed="false">
      <c r="A515" s="367"/>
    </row>
    <row r="516" customFormat="false" ht="12.75" hidden="false" customHeight="false" outlineLevel="0" collapsed="false">
      <c r="A516" s="367"/>
    </row>
    <row r="517" customFormat="false" ht="12.75" hidden="false" customHeight="false" outlineLevel="0" collapsed="false">
      <c r="A517" s="367"/>
    </row>
    <row r="518" customFormat="false" ht="12.75" hidden="false" customHeight="false" outlineLevel="0" collapsed="false">
      <c r="A518" s="367"/>
    </row>
    <row r="519" customFormat="false" ht="12.75" hidden="false" customHeight="false" outlineLevel="0" collapsed="false">
      <c r="A519" s="367"/>
    </row>
    <row r="520" customFormat="false" ht="12.75" hidden="false" customHeight="false" outlineLevel="0" collapsed="false">
      <c r="A520" s="367"/>
    </row>
    <row r="521" customFormat="false" ht="12.75" hidden="false" customHeight="false" outlineLevel="0" collapsed="false">
      <c r="A521" s="367"/>
    </row>
    <row r="522" customFormat="false" ht="12.75" hidden="false" customHeight="false" outlineLevel="0" collapsed="false">
      <c r="A522" s="367"/>
    </row>
    <row r="523" customFormat="false" ht="12.75" hidden="false" customHeight="false" outlineLevel="0" collapsed="false">
      <c r="A523" s="367"/>
    </row>
    <row r="524" customFormat="false" ht="12.75" hidden="false" customHeight="false" outlineLevel="0" collapsed="false">
      <c r="A524" s="367"/>
    </row>
    <row r="525" customFormat="false" ht="12.75" hidden="false" customHeight="false" outlineLevel="0" collapsed="false">
      <c r="A525" s="367"/>
    </row>
    <row r="526" customFormat="false" ht="12.75" hidden="false" customHeight="false" outlineLevel="0" collapsed="false">
      <c r="A526" s="367"/>
    </row>
    <row r="527" customFormat="false" ht="12.75" hidden="false" customHeight="false" outlineLevel="0" collapsed="false">
      <c r="A527" s="367"/>
    </row>
    <row r="528" customFormat="false" ht="12.75" hidden="false" customHeight="false" outlineLevel="0" collapsed="false">
      <c r="A528" s="367"/>
    </row>
    <row r="529" customFormat="false" ht="12.75" hidden="false" customHeight="false" outlineLevel="0" collapsed="false">
      <c r="A529" s="367"/>
    </row>
    <row r="530" customFormat="false" ht="12.75" hidden="false" customHeight="false" outlineLevel="0" collapsed="false">
      <c r="A530" s="367"/>
    </row>
    <row r="531" customFormat="false" ht="12.75" hidden="false" customHeight="false" outlineLevel="0" collapsed="false">
      <c r="A531" s="367"/>
    </row>
    <row r="532" customFormat="false" ht="12.75" hidden="false" customHeight="false" outlineLevel="0" collapsed="false">
      <c r="A532" s="367"/>
    </row>
    <row r="533" customFormat="false" ht="12.75" hidden="false" customHeight="false" outlineLevel="0" collapsed="false">
      <c r="A533" s="367"/>
    </row>
    <row r="534" customFormat="false" ht="12.75" hidden="false" customHeight="false" outlineLevel="0" collapsed="false">
      <c r="A534" s="367"/>
    </row>
    <row r="535" customFormat="false" ht="12.75" hidden="false" customHeight="false" outlineLevel="0" collapsed="false">
      <c r="A535" s="367"/>
    </row>
    <row r="536" customFormat="false" ht="12.75" hidden="false" customHeight="false" outlineLevel="0" collapsed="false">
      <c r="A536" s="367"/>
    </row>
    <row r="537" customFormat="false" ht="12.75" hidden="false" customHeight="false" outlineLevel="0" collapsed="false">
      <c r="A537" s="367"/>
    </row>
    <row r="538" customFormat="false" ht="12.75" hidden="false" customHeight="false" outlineLevel="0" collapsed="false">
      <c r="A538" s="367"/>
    </row>
    <row r="539" customFormat="false" ht="12.75" hidden="false" customHeight="false" outlineLevel="0" collapsed="false">
      <c r="A539" s="367"/>
    </row>
    <row r="540" customFormat="false" ht="12.75" hidden="false" customHeight="false" outlineLevel="0" collapsed="false">
      <c r="A540" s="367"/>
    </row>
    <row r="541" customFormat="false" ht="12.75" hidden="false" customHeight="false" outlineLevel="0" collapsed="false">
      <c r="A541" s="367"/>
    </row>
    <row r="542" customFormat="false" ht="12.75" hidden="false" customHeight="false" outlineLevel="0" collapsed="false">
      <c r="A542" s="367"/>
    </row>
    <row r="543" customFormat="false" ht="12.75" hidden="false" customHeight="false" outlineLevel="0" collapsed="false">
      <c r="A543" s="367"/>
    </row>
    <row r="544" customFormat="false" ht="12.75" hidden="false" customHeight="false" outlineLevel="0" collapsed="false">
      <c r="A544" s="367"/>
    </row>
    <row r="545" customFormat="false" ht="12.75" hidden="false" customHeight="false" outlineLevel="0" collapsed="false">
      <c r="A545" s="367"/>
    </row>
    <row r="546" customFormat="false" ht="12.75" hidden="false" customHeight="false" outlineLevel="0" collapsed="false">
      <c r="A546" s="367"/>
    </row>
    <row r="547" customFormat="false" ht="12.75" hidden="false" customHeight="false" outlineLevel="0" collapsed="false">
      <c r="A547" s="367"/>
    </row>
    <row r="548" customFormat="false" ht="12.75" hidden="false" customHeight="false" outlineLevel="0" collapsed="false">
      <c r="A548" s="367"/>
    </row>
    <row r="549" customFormat="false" ht="12.75" hidden="false" customHeight="false" outlineLevel="0" collapsed="false">
      <c r="A549" s="367"/>
    </row>
    <row r="550" customFormat="false" ht="12.75" hidden="false" customHeight="false" outlineLevel="0" collapsed="false">
      <c r="A550" s="367"/>
    </row>
    <row r="551" customFormat="false" ht="12.75" hidden="false" customHeight="false" outlineLevel="0" collapsed="false">
      <c r="A551" s="367"/>
    </row>
    <row r="552" customFormat="false" ht="12.75" hidden="false" customHeight="false" outlineLevel="0" collapsed="false">
      <c r="A552" s="367"/>
    </row>
    <row r="553" customFormat="false" ht="12.75" hidden="false" customHeight="false" outlineLevel="0" collapsed="false">
      <c r="A553" s="367"/>
    </row>
    <row r="554" customFormat="false" ht="12.75" hidden="false" customHeight="false" outlineLevel="0" collapsed="false">
      <c r="A554" s="367"/>
    </row>
    <row r="555" customFormat="false" ht="12.75" hidden="false" customHeight="false" outlineLevel="0" collapsed="false">
      <c r="A555" s="367"/>
    </row>
    <row r="556" customFormat="false" ht="12.75" hidden="false" customHeight="false" outlineLevel="0" collapsed="false">
      <c r="A556" s="367"/>
    </row>
    <row r="557" customFormat="false" ht="12.75" hidden="false" customHeight="false" outlineLevel="0" collapsed="false">
      <c r="A557" s="367"/>
    </row>
    <row r="558" customFormat="false" ht="12.75" hidden="false" customHeight="false" outlineLevel="0" collapsed="false">
      <c r="A558" s="367"/>
    </row>
    <row r="559" customFormat="false" ht="12.75" hidden="false" customHeight="false" outlineLevel="0" collapsed="false">
      <c r="A559" s="367"/>
    </row>
    <row r="560" customFormat="false" ht="12.75" hidden="false" customHeight="false" outlineLevel="0" collapsed="false">
      <c r="A560" s="367"/>
    </row>
    <row r="561" customFormat="false" ht="12.75" hidden="false" customHeight="false" outlineLevel="0" collapsed="false">
      <c r="A561" s="367"/>
    </row>
    <row r="562" customFormat="false" ht="12.75" hidden="false" customHeight="false" outlineLevel="0" collapsed="false">
      <c r="A562" s="367"/>
    </row>
    <row r="563" customFormat="false" ht="12.75" hidden="false" customHeight="false" outlineLevel="0" collapsed="false">
      <c r="A563" s="367"/>
    </row>
    <row r="564" customFormat="false" ht="12.75" hidden="false" customHeight="false" outlineLevel="0" collapsed="false">
      <c r="A564" s="367"/>
    </row>
    <row r="565" customFormat="false" ht="12.75" hidden="false" customHeight="false" outlineLevel="0" collapsed="false">
      <c r="A565" s="367"/>
    </row>
    <row r="566" customFormat="false" ht="12.75" hidden="false" customHeight="false" outlineLevel="0" collapsed="false">
      <c r="A566" s="367"/>
    </row>
    <row r="567" customFormat="false" ht="12.75" hidden="false" customHeight="false" outlineLevel="0" collapsed="false">
      <c r="A567" s="367"/>
    </row>
    <row r="568" customFormat="false" ht="12.75" hidden="false" customHeight="false" outlineLevel="0" collapsed="false">
      <c r="A568" s="367"/>
    </row>
    <row r="569" customFormat="false" ht="12.75" hidden="false" customHeight="false" outlineLevel="0" collapsed="false">
      <c r="A569" s="367"/>
    </row>
    <row r="570" customFormat="false" ht="12.75" hidden="false" customHeight="false" outlineLevel="0" collapsed="false">
      <c r="A570" s="367"/>
    </row>
    <row r="571" customFormat="false" ht="12.75" hidden="false" customHeight="false" outlineLevel="0" collapsed="false">
      <c r="A571" s="367"/>
    </row>
    <row r="572" customFormat="false" ht="12.75" hidden="false" customHeight="false" outlineLevel="0" collapsed="false">
      <c r="A572" s="367"/>
    </row>
    <row r="573" customFormat="false" ht="12.75" hidden="false" customHeight="false" outlineLevel="0" collapsed="false">
      <c r="A573" s="367"/>
    </row>
    <row r="574" customFormat="false" ht="12.75" hidden="false" customHeight="false" outlineLevel="0" collapsed="false">
      <c r="A574" s="367"/>
    </row>
    <row r="575" customFormat="false" ht="12.75" hidden="false" customHeight="false" outlineLevel="0" collapsed="false">
      <c r="A575" s="367"/>
    </row>
    <row r="576" customFormat="false" ht="12.75" hidden="false" customHeight="false" outlineLevel="0" collapsed="false">
      <c r="A576" s="367"/>
    </row>
    <row r="577" customFormat="false" ht="12.75" hidden="false" customHeight="false" outlineLevel="0" collapsed="false">
      <c r="A577" s="367"/>
    </row>
    <row r="578" customFormat="false" ht="12.75" hidden="false" customHeight="false" outlineLevel="0" collapsed="false">
      <c r="A578" s="367"/>
    </row>
    <row r="579" customFormat="false" ht="12.75" hidden="false" customHeight="false" outlineLevel="0" collapsed="false">
      <c r="A579" s="367"/>
    </row>
    <row r="580" customFormat="false" ht="12.75" hidden="false" customHeight="false" outlineLevel="0" collapsed="false">
      <c r="A580" s="367"/>
    </row>
    <row r="581" customFormat="false" ht="12.75" hidden="false" customHeight="false" outlineLevel="0" collapsed="false">
      <c r="A581" s="367"/>
    </row>
    <row r="582" customFormat="false" ht="12.75" hidden="false" customHeight="false" outlineLevel="0" collapsed="false">
      <c r="A582" s="367"/>
    </row>
    <row r="583" customFormat="false" ht="12.75" hidden="false" customHeight="false" outlineLevel="0" collapsed="false">
      <c r="A583" s="367"/>
    </row>
    <row r="584" customFormat="false" ht="12.75" hidden="false" customHeight="false" outlineLevel="0" collapsed="false">
      <c r="A584" s="367"/>
    </row>
    <row r="585" customFormat="false" ht="12.75" hidden="false" customHeight="false" outlineLevel="0" collapsed="false">
      <c r="A585" s="367"/>
    </row>
    <row r="586" customFormat="false" ht="12.75" hidden="false" customHeight="false" outlineLevel="0" collapsed="false">
      <c r="A586" s="367"/>
    </row>
    <row r="587" customFormat="false" ht="12.75" hidden="false" customHeight="false" outlineLevel="0" collapsed="false">
      <c r="A587" s="367"/>
    </row>
    <row r="588" customFormat="false" ht="12.75" hidden="false" customHeight="false" outlineLevel="0" collapsed="false">
      <c r="A588" s="367"/>
    </row>
    <row r="589" customFormat="false" ht="12.75" hidden="false" customHeight="false" outlineLevel="0" collapsed="false">
      <c r="A589" s="367"/>
    </row>
    <row r="590" customFormat="false" ht="12.75" hidden="false" customHeight="false" outlineLevel="0" collapsed="false">
      <c r="A590" s="367"/>
    </row>
    <row r="591" customFormat="false" ht="12.75" hidden="false" customHeight="false" outlineLevel="0" collapsed="false">
      <c r="A591" s="367"/>
    </row>
    <row r="592" customFormat="false" ht="12.75" hidden="false" customHeight="false" outlineLevel="0" collapsed="false">
      <c r="A592" s="367"/>
    </row>
    <row r="593" customFormat="false" ht="12.75" hidden="false" customHeight="false" outlineLevel="0" collapsed="false">
      <c r="A593" s="367"/>
    </row>
    <row r="594" customFormat="false" ht="12.75" hidden="false" customHeight="false" outlineLevel="0" collapsed="false">
      <c r="A594" s="367"/>
    </row>
    <row r="595" customFormat="false" ht="12.75" hidden="false" customHeight="false" outlineLevel="0" collapsed="false">
      <c r="A595" s="367"/>
    </row>
    <row r="596" customFormat="false" ht="12.75" hidden="false" customHeight="false" outlineLevel="0" collapsed="false">
      <c r="A596" s="367"/>
    </row>
    <row r="597" customFormat="false" ht="12.75" hidden="false" customHeight="false" outlineLevel="0" collapsed="false">
      <c r="A597" s="367"/>
    </row>
    <row r="598" customFormat="false" ht="12.75" hidden="false" customHeight="false" outlineLevel="0" collapsed="false">
      <c r="A598" s="367"/>
    </row>
    <row r="599" customFormat="false" ht="12.75" hidden="false" customHeight="false" outlineLevel="0" collapsed="false">
      <c r="A599" s="367"/>
    </row>
    <row r="600" customFormat="false" ht="12.75" hidden="false" customHeight="false" outlineLevel="0" collapsed="false">
      <c r="A600" s="367"/>
    </row>
    <row r="601" customFormat="false" ht="12.75" hidden="false" customHeight="false" outlineLevel="0" collapsed="false">
      <c r="A601" s="367"/>
    </row>
    <row r="602" customFormat="false" ht="12.75" hidden="false" customHeight="false" outlineLevel="0" collapsed="false">
      <c r="A602" s="367"/>
    </row>
    <row r="603" customFormat="false" ht="12.75" hidden="false" customHeight="false" outlineLevel="0" collapsed="false">
      <c r="A603" s="367"/>
    </row>
    <row r="604" customFormat="false" ht="12.75" hidden="false" customHeight="false" outlineLevel="0" collapsed="false">
      <c r="A604" s="367"/>
    </row>
    <row r="605" customFormat="false" ht="12.75" hidden="false" customHeight="false" outlineLevel="0" collapsed="false">
      <c r="A605" s="367"/>
    </row>
    <row r="606" customFormat="false" ht="12.75" hidden="false" customHeight="false" outlineLevel="0" collapsed="false">
      <c r="A606" s="367"/>
    </row>
    <row r="607" customFormat="false" ht="12.75" hidden="false" customHeight="false" outlineLevel="0" collapsed="false">
      <c r="A607" s="367"/>
    </row>
    <row r="608" customFormat="false" ht="12.75" hidden="false" customHeight="false" outlineLevel="0" collapsed="false">
      <c r="A608" s="367"/>
    </row>
    <row r="609" customFormat="false" ht="12.75" hidden="false" customHeight="false" outlineLevel="0" collapsed="false">
      <c r="A609" s="367"/>
    </row>
    <row r="610" customFormat="false" ht="12.75" hidden="false" customHeight="false" outlineLevel="0" collapsed="false">
      <c r="A610" s="367"/>
    </row>
    <row r="611" customFormat="false" ht="12.75" hidden="false" customHeight="false" outlineLevel="0" collapsed="false">
      <c r="A611" s="367"/>
    </row>
    <row r="612" customFormat="false" ht="12.75" hidden="false" customHeight="false" outlineLevel="0" collapsed="false">
      <c r="A612" s="367"/>
    </row>
    <row r="613" customFormat="false" ht="12.75" hidden="false" customHeight="false" outlineLevel="0" collapsed="false">
      <c r="A613" s="367"/>
    </row>
    <row r="614" customFormat="false" ht="12.75" hidden="false" customHeight="false" outlineLevel="0" collapsed="false">
      <c r="A614" s="367"/>
    </row>
    <row r="615" customFormat="false" ht="12.75" hidden="false" customHeight="false" outlineLevel="0" collapsed="false">
      <c r="A615" s="367"/>
    </row>
    <row r="616" customFormat="false" ht="12.75" hidden="false" customHeight="false" outlineLevel="0" collapsed="false">
      <c r="A616" s="367"/>
    </row>
    <row r="617" customFormat="false" ht="12.75" hidden="false" customHeight="false" outlineLevel="0" collapsed="false">
      <c r="A617" s="367"/>
    </row>
    <row r="618" customFormat="false" ht="12.75" hidden="false" customHeight="false" outlineLevel="0" collapsed="false">
      <c r="A618" s="367"/>
    </row>
    <row r="619" customFormat="false" ht="12.75" hidden="false" customHeight="false" outlineLevel="0" collapsed="false">
      <c r="A619" s="367"/>
    </row>
    <row r="620" customFormat="false" ht="12.75" hidden="false" customHeight="false" outlineLevel="0" collapsed="false">
      <c r="A620" s="367"/>
    </row>
    <row r="621" customFormat="false" ht="12.75" hidden="false" customHeight="false" outlineLevel="0" collapsed="false">
      <c r="A621" s="367"/>
    </row>
    <row r="622" customFormat="false" ht="12.75" hidden="false" customHeight="false" outlineLevel="0" collapsed="false">
      <c r="A622" s="367"/>
    </row>
    <row r="623" customFormat="false" ht="12.75" hidden="false" customHeight="false" outlineLevel="0" collapsed="false">
      <c r="A623" s="367"/>
    </row>
    <row r="624" customFormat="false" ht="12.75" hidden="false" customHeight="false" outlineLevel="0" collapsed="false">
      <c r="A624" s="367"/>
    </row>
    <row r="625" customFormat="false" ht="12.75" hidden="false" customHeight="false" outlineLevel="0" collapsed="false">
      <c r="A625" s="367"/>
    </row>
    <row r="626" customFormat="false" ht="12.75" hidden="false" customHeight="false" outlineLevel="0" collapsed="false">
      <c r="A626" s="367"/>
    </row>
    <row r="627" customFormat="false" ht="12.75" hidden="false" customHeight="false" outlineLevel="0" collapsed="false">
      <c r="A627" s="367"/>
    </row>
    <row r="628" customFormat="false" ht="12.75" hidden="false" customHeight="false" outlineLevel="0" collapsed="false">
      <c r="A628" s="367"/>
    </row>
    <row r="629" customFormat="false" ht="12.75" hidden="false" customHeight="false" outlineLevel="0" collapsed="false">
      <c r="A629" s="367"/>
    </row>
    <row r="630" customFormat="false" ht="12.75" hidden="false" customHeight="false" outlineLevel="0" collapsed="false">
      <c r="A630" s="367"/>
    </row>
    <row r="631" customFormat="false" ht="12.75" hidden="false" customHeight="false" outlineLevel="0" collapsed="false">
      <c r="A631" s="367"/>
    </row>
    <row r="632" customFormat="false" ht="12.75" hidden="false" customHeight="false" outlineLevel="0" collapsed="false">
      <c r="A632" s="367"/>
    </row>
    <row r="633" customFormat="false" ht="12.75" hidden="false" customHeight="false" outlineLevel="0" collapsed="false">
      <c r="A633" s="367"/>
    </row>
    <row r="634" customFormat="false" ht="12.75" hidden="false" customHeight="false" outlineLevel="0" collapsed="false">
      <c r="A634" s="367"/>
    </row>
    <row r="635" customFormat="false" ht="12.75" hidden="false" customHeight="false" outlineLevel="0" collapsed="false">
      <c r="A635" s="367"/>
    </row>
    <row r="636" customFormat="false" ht="12.75" hidden="false" customHeight="false" outlineLevel="0" collapsed="false">
      <c r="A636" s="367"/>
    </row>
    <row r="637" customFormat="false" ht="12.75" hidden="false" customHeight="false" outlineLevel="0" collapsed="false">
      <c r="A637" s="367"/>
    </row>
    <row r="638" customFormat="false" ht="12.75" hidden="false" customHeight="false" outlineLevel="0" collapsed="false">
      <c r="A638" s="367"/>
    </row>
    <row r="639" customFormat="false" ht="12.75" hidden="false" customHeight="false" outlineLevel="0" collapsed="false">
      <c r="A639" s="367"/>
    </row>
    <row r="640" customFormat="false" ht="12.75" hidden="false" customHeight="false" outlineLevel="0" collapsed="false">
      <c r="A640" s="367"/>
    </row>
    <row r="641" customFormat="false" ht="12.75" hidden="false" customHeight="false" outlineLevel="0" collapsed="false">
      <c r="A641" s="367"/>
    </row>
    <row r="642" customFormat="false" ht="12.75" hidden="false" customHeight="false" outlineLevel="0" collapsed="false">
      <c r="A642" s="367"/>
    </row>
    <row r="643" customFormat="false" ht="12.75" hidden="false" customHeight="false" outlineLevel="0" collapsed="false">
      <c r="A643" s="367"/>
    </row>
    <row r="644" customFormat="false" ht="12.75" hidden="false" customHeight="false" outlineLevel="0" collapsed="false">
      <c r="A644" s="367"/>
    </row>
    <row r="645" customFormat="false" ht="12.75" hidden="false" customHeight="false" outlineLevel="0" collapsed="false">
      <c r="A645" s="367"/>
    </row>
    <row r="646" customFormat="false" ht="12.75" hidden="false" customHeight="false" outlineLevel="0" collapsed="false">
      <c r="A646" s="367"/>
    </row>
    <row r="647" customFormat="false" ht="12.75" hidden="false" customHeight="false" outlineLevel="0" collapsed="false">
      <c r="A647" s="367"/>
    </row>
    <row r="648" customFormat="false" ht="12.75" hidden="false" customHeight="false" outlineLevel="0" collapsed="false">
      <c r="A648" s="367"/>
    </row>
    <row r="649" customFormat="false" ht="12.75" hidden="false" customHeight="false" outlineLevel="0" collapsed="false">
      <c r="A649" s="367"/>
    </row>
    <row r="650" customFormat="false" ht="12.75" hidden="false" customHeight="false" outlineLevel="0" collapsed="false">
      <c r="A650" s="367"/>
    </row>
    <row r="651" customFormat="false" ht="12.75" hidden="false" customHeight="false" outlineLevel="0" collapsed="false">
      <c r="A651" s="367"/>
    </row>
    <row r="652" customFormat="false" ht="12.75" hidden="false" customHeight="false" outlineLevel="0" collapsed="false">
      <c r="A652" s="367"/>
    </row>
    <row r="653" customFormat="false" ht="12.75" hidden="false" customHeight="false" outlineLevel="0" collapsed="false">
      <c r="A653" s="367"/>
    </row>
    <row r="654" customFormat="false" ht="12.75" hidden="false" customHeight="false" outlineLevel="0" collapsed="false">
      <c r="A654" s="367"/>
    </row>
    <row r="655" customFormat="false" ht="12.75" hidden="false" customHeight="false" outlineLevel="0" collapsed="false">
      <c r="A655" s="367"/>
    </row>
    <row r="656" customFormat="false" ht="12.75" hidden="false" customHeight="false" outlineLevel="0" collapsed="false">
      <c r="A656" s="367"/>
    </row>
    <row r="657" customFormat="false" ht="12.75" hidden="false" customHeight="false" outlineLevel="0" collapsed="false">
      <c r="A657" s="367"/>
    </row>
    <row r="658" customFormat="false" ht="12.75" hidden="false" customHeight="false" outlineLevel="0" collapsed="false">
      <c r="A658" s="367"/>
    </row>
    <row r="659" customFormat="false" ht="12.75" hidden="false" customHeight="false" outlineLevel="0" collapsed="false">
      <c r="A659" s="367"/>
    </row>
    <row r="660" customFormat="false" ht="12.75" hidden="false" customHeight="false" outlineLevel="0" collapsed="false">
      <c r="A660" s="367"/>
    </row>
    <row r="661" customFormat="false" ht="12.75" hidden="false" customHeight="false" outlineLevel="0" collapsed="false">
      <c r="A661" s="367"/>
    </row>
    <row r="662" customFormat="false" ht="12.75" hidden="false" customHeight="false" outlineLevel="0" collapsed="false">
      <c r="A662" s="367"/>
    </row>
    <row r="663" customFormat="false" ht="12.75" hidden="false" customHeight="false" outlineLevel="0" collapsed="false">
      <c r="A663" s="367"/>
    </row>
    <row r="664" customFormat="false" ht="12.75" hidden="false" customHeight="false" outlineLevel="0" collapsed="false">
      <c r="A664" s="367"/>
    </row>
    <row r="665" customFormat="false" ht="12.75" hidden="false" customHeight="false" outlineLevel="0" collapsed="false">
      <c r="A665" s="367"/>
    </row>
    <row r="666" customFormat="false" ht="12.75" hidden="false" customHeight="false" outlineLevel="0" collapsed="false">
      <c r="A666" s="367"/>
    </row>
    <row r="667" customFormat="false" ht="12.75" hidden="false" customHeight="false" outlineLevel="0" collapsed="false">
      <c r="A667" s="367"/>
    </row>
    <row r="668" customFormat="false" ht="12.75" hidden="false" customHeight="false" outlineLevel="0" collapsed="false">
      <c r="A668" s="367"/>
    </row>
    <row r="669" customFormat="false" ht="12.75" hidden="false" customHeight="false" outlineLevel="0" collapsed="false">
      <c r="A669" s="367"/>
    </row>
    <row r="670" customFormat="false" ht="12.75" hidden="false" customHeight="false" outlineLevel="0" collapsed="false">
      <c r="A670" s="367"/>
    </row>
    <row r="671" customFormat="false" ht="12.75" hidden="false" customHeight="false" outlineLevel="0" collapsed="false">
      <c r="A671" s="367"/>
    </row>
    <row r="672" customFormat="false" ht="12.75" hidden="false" customHeight="false" outlineLevel="0" collapsed="false">
      <c r="A672" s="367"/>
    </row>
    <row r="673" customFormat="false" ht="12.75" hidden="false" customHeight="false" outlineLevel="0" collapsed="false">
      <c r="A673" s="367"/>
    </row>
    <row r="674" customFormat="false" ht="12.75" hidden="false" customHeight="false" outlineLevel="0" collapsed="false">
      <c r="A674" s="367"/>
    </row>
    <row r="675" customFormat="false" ht="12.75" hidden="false" customHeight="false" outlineLevel="0" collapsed="false">
      <c r="A675" s="367"/>
    </row>
    <row r="676" customFormat="false" ht="12.75" hidden="false" customHeight="false" outlineLevel="0" collapsed="false">
      <c r="A676" s="367"/>
    </row>
    <row r="677" customFormat="false" ht="12.75" hidden="false" customHeight="false" outlineLevel="0" collapsed="false">
      <c r="A677" s="367"/>
    </row>
    <row r="678" customFormat="false" ht="12.75" hidden="false" customHeight="false" outlineLevel="0" collapsed="false">
      <c r="A678" s="367"/>
    </row>
    <row r="679" customFormat="false" ht="12.75" hidden="false" customHeight="false" outlineLevel="0" collapsed="false">
      <c r="A679" s="367"/>
    </row>
    <row r="680" customFormat="false" ht="12.75" hidden="false" customHeight="false" outlineLevel="0" collapsed="false">
      <c r="A680" s="367"/>
    </row>
    <row r="681" customFormat="false" ht="12.75" hidden="false" customHeight="false" outlineLevel="0" collapsed="false">
      <c r="A681" s="367"/>
    </row>
    <row r="682" customFormat="false" ht="12.75" hidden="false" customHeight="false" outlineLevel="0" collapsed="false">
      <c r="A682" s="367"/>
    </row>
    <row r="683" customFormat="false" ht="12.75" hidden="false" customHeight="false" outlineLevel="0" collapsed="false">
      <c r="A683" s="367"/>
    </row>
    <row r="684" customFormat="false" ht="12.75" hidden="false" customHeight="false" outlineLevel="0" collapsed="false">
      <c r="A684" s="367"/>
    </row>
    <row r="685" customFormat="false" ht="12.75" hidden="false" customHeight="false" outlineLevel="0" collapsed="false">
      <c r="A685" s="367"/>
    </row>
    <row r="686" customFormat="false" ht="12.75" hidden="false" customHeight="false" outlineLevel="0" collapsed="false">
      <c r="A686" s="367"/>
    </row>
    <row r="687" customFormat="false" ht="12.75" hidden="false" customHeight="false" outlineLevel="0" collapsed="false">
      <c r="A687" s="367"/>
    </row>
    <row r="688" customFormat="false" ht="12.75" hidden="false" customHeight="false" outlineLevel="0" collapsed="false">
      <c r="A688" s="367"/>
    </row>
    <row r="689" customFormat="false" ht="12.75" hidden="false" customHeight="false" outlineLevel="0" collapsed="false">
      <c r="A689" s="367"/>
    </row>
    <row r="690" customFormat="false" ht="12.75" hidden="false" customHeight="false" outlineLevel="0" collapsed="false">
      <c r="A690" s="367"/>
    </row>
    <row r="691" customFormat="false" ht="12.75" hidden="false" customHeight="false" outlineLevel="0" collapsed="false">
      <c r="A691" s="367"/>
    </row>
    <row r="692" customFormat="false" ht="12.75" hidden="false" customHeight="false" outlineLevel="0" collapsed="false">
      <c r="A692" s="367"/>
    </row>
    <row r="693" customFormat="false" ht="12.75" hidden="false" customHeight="false" outlineLevel="0" collapsed="false">
      <c r="A693" s="367"/>
    </row>
    <row r="694" customFormat="false" ht="12.75" hidden="false" customHeight="false" outlineLevel="0" collapsed="false">
      <c r="A694" s="367"/>
    </row>
    <row r="695" customFormat="false" ht="12.75" hidden="false" customHeight="false" outlineLevel="0" collapsed="false">
      <c r="A695" s="367"/>
    </row>
    <row r="696" customFormat="false" ht="12.75" hidden="false" customHeight="false" outlineLevel="0" collapsed="false">
      <c r="A696" s="367"/>
    </row>
    <row r="697" customFormat="false" ht="12.75" hidden="false" customHeight="false" outlineLevel="0" collapsed="false">
      <c r="A697" s="367"/>
    </row>
    <row r="698" customFormat="false" ht="12.75" hidden="false" customHeight="false" outlineLevel="0" collapsed="false">
      <c r="A698" s="367"/>
    </row>
    <row r="699" customFormat="false" ht="12.75" hidden="false" customHeight="false" outlineLevel="0" collapsed="false">
      <c r="A699" s="367"/>
    </row>
    <row r="700" customFormat="false" ht="12.75" hidden="false" customHeight="false" outlineLevel="0" collapsed="false">
      <c r="A700" s="367"/>
    </row>
    <row r="701" customFormat="false" ht="12.75" hidden="false" customHeight="false" outlineLevel="0" collapsed="false">
      <c r="A701" s="367"/>
    </row>
    <row r="702" customFormat="false" ht="12.75" hidden="false" customHeight="false" outlineLevel="0" collapsed="false">
      <c r="A702" s="367"/>
    </row>
    <row r="703" customFormat="false" ht="12.75" hidden="false" customHeight="false" outlineLevel="0" collapsed="false">
      <c r="A703" s="367"/>
    </row>
    <row r="704" customFormat="false" ht="12.75" hidden="false" customHeight="false" outlineLevel="0" collapsed="false">
      <c r="A704" s="367"/>
    </row>
    <row r="705" customFormat="false" ht="12.75" hidden="false" customHeight="false" outlineLevel="0" collapsed="false">
      <c r="A705" s="367"/>
    </row>
    <row r="706" customFormat="false" ht="12.75" hidden="false" customHeight="false" outlineLevel="0" collapsed="false">
      <c r="A706" s="367"/>
    </row>
    <row r="707" customFormat="false" ht="12.75" hidden="false" customHeight="false" outlineLevel="0" collapsed="false">
      <c r="A707" s="367"/>
    </row>
    <row r="708" customFormat="false" ht="12.75" hidden="false" customHeight="false" outlineLevel="0" collapsed="false">
      <c r="A708" s="367"/>
    </row>
    <row r="709" customFormat="false" ht="12.75" hidden="false" customHeight="false" outlineLevel="0" collapsed="false">
      <c r="A709" s="367"/>
    </row>
    <row r="710" customFormat="false" ht="12.75" hidden="false" customHeight="false" outlineLevel="0" collapsed="false">
      <c r="A710" s="367"/>
    </row>
    <row r="711" customFormat="false" ht="12.75" hidden="false" customHeight="false" outlineLevel="0" collapsed="false">
      <c r="A711" s="367"/>
    </row>
    <row r="712" customFormat="false" ht="12.75" hidden="false" customHeight="false" outlineLevel="0" collapsed="false">
      <c r="A712" s="367"/>
    </row>
    <row r="713" customFormat="false" ht="12.75" hidden="false" customHeight="false" outlineLevel="0" collapsed="false">
      <c r="A713" s="367"/>
    </row>
    <row r="714" customFormat="false" ht="12.75" hidden="false" customHeight="false" outlineLevel="0" collapsed="false">
      <c r="A714" s="367"/>
    </row>
    <row r="715" customFormat="false" ht="12.75" hidden="false" customHeight="false" outlineLevel="0" collapsed="false">
      <c r="A715" s="367"/>
    </row>
    <row r="716" customFormat="false" ht="12.75" hidden="false" customHeight="false" outlineLevel="0" collapsed="false">
      <c r="A716" s="367"/>
    </row>
    <row r="717" customFormat="false" ht="12.75" hidden="false" customHeight="false" outlineLevel="0" collapsed="false">
      <c r="A717" s="367"/>
    </row>
    <row r="718" customFormat="false" ht="12.75" hidden="false" customHeight="false" outlineLevel="0" collapsed="false">
      <c r="A718" s="367"/>
    </row>
    <row r="719" customFormat="false" ht="12.75" hidden="false" customHeight="false" outlineLevel="0" collapsed="false">
      <c r="A719" s="367"/>
    </row>
    <row r="720" customFormat="false" ht="12.75" hidden="false" customHeight="false" outlineLevel="0" collapsed="false">
      <c r="A720" s="367"/>
    </row>
    <row r="721" customFormat="false" ht="12.75" hidden="false" customHeight="false" outlineLevel="0" collapsed="false">
      <c r="A721" s="367"/>
    </row>
    <row r="722" customFormat="false" ht="12.75" hidden="false" customHeight="false" outlineLevel="0" collapsed="false">
      <c r="A722" s="367"/>
    </row>
    <row r="723" customFormat="false" ht="12.75" hidden="false" customHeight="false" outlineLevel="0" collapsed="false">
      <c r="A723" s="367"/>
    </row>
    <row r="724" customFormat="false" ht="12.75" hidden="false" customHeight="false" outlineLevel="0" collapsed="false">
      <c r="A724" s="367"/>
    </row>
    <row r="725" customFormat="false" ht="12.75" hidden="false" customHeight="false" outlineLevel="0" collapsed="false">
      <c r="A725" s="367"/>
    </row>
    <row r="726" customFormat="false" ht="12.75" hidden="false" customHeight="false" outlineLevel="0" collapsed="false">
      <c r="A726" s="367"/>
    </row>
    <row r="727" customFormat="false" ht="12.75" hidden="false" customHeight="false" outlineLevel="0" collapsed="false">
      <c r="A727" s="367"/>
    </row>
    <row r="728" customFormat="false" ht="12.75" hidden="false" customHeight="false" outlineLevel="0" collapsed="false">
      <c r="A728" s="367"/>
    </row>
    <row r="729" customFormat="false" ht="12.75" hidden="false" customHeight="false" outlineLevel="0" collapsed="false">
      <c r="A729" s="367"/>
    </row>
    <row r="730" customFormat="false" ht="12.75" hidden="false" customHeight="false" outlineLevel="0" collapsed="false">
      <c r="A730" s="367"/>
    </row>
    <row r="731" customFormat="false" ht="12.75" hidden="false" customHeight="false" outlineLevel="0" collapsed="false">
      <c r="A731" s="367"/>
    </row>
    <row r="732" customFormat="false" ht="12.75" hidden="false" customHeight="false" outlineLevel="0" collapsed="false">
      <c r="A732" s="367"/>
    </row>
    <row r="733" customFormat="false" ht="12.75" hidden="false" customHeight="false" outlineLevel="0" collapsed="false">
      <c r="A733" s="367"/>
    </row>
    <row r="734" customFormat="false" ht="12.75" hidden="false" customHeight="false" outlineLevel="0" collapsed="false">
      <c r="A734" s="367"/>
    </row>
    <row r="735" customFormat="false" ht="12.75" hidden="false" customHeight="false" outlineLevel="0" collapsed="false">
      <c r="A735" s="367"/>
    </row>
    <row r="736" customFormat="false" ht="12.75" hidden="false" customHeight="false" outlineLevel="0" collapsed="false">
      <c r="A736" s="367"/>
    </row>
    <row r="737" customFormat="false" ht="12.75" hidden="false" customHeight="false" outlineLevel="0" collapsed="false">
      <c r="A737" s="367"/>
    </row>
    <row r="738" customFormat="false" ht="12.75" hidden="false" customHeight="false" outlineLevel="0" collapsed="false">
      <c r="A738" s="367"/>
    </row>
    <row r="739" customFormat="false" ht="12.75" hidden="false" customHeight="false" outlineLevel="0" collapsed="false">
      <c r="A739" s="367"/>
    </row>
    <row r="740" customFormat="false" ht="12.75" hidden="false" customHeight="false" outlineLevel="0" collapsed="false">
      <c r="A740" s="367"/>
    </row>
    <row r="741" customFormat="false" ht="12.75" hidden="false" customHeight="false" outlineLevel="0" collapsed="false">
      <c r="A741" s="367"/>
    </row>
    <row r="742" customFormat="false" ht="12.75" hidden="false" customHeight="false" outlineLevel="0" collapsed="false">
      <c r="A742" s="367"/>
    </row>
    <row r="743" customFormat="false" ht="12.75" hidden="false" customHeight="false" outlineLevel="0" collapsed="false">
      <c r="A743" s="367"/>
    </row>
    <row r="744" customFormat="false" ht="12.75" hidden="false" customHeight="false" outlineLevel="0" collapsed="false">
      <c r="A744" s="367"/>
    </row>
    <row r="745" customFormat="false" ht="12.75" hidden="false" customHeight="false" outlineLevel="0" collapsed="false">
      <c r="A745" s="367"/>
    </row>
    <row r="746" customFormat="false" ht="12.75" hidden="false" customHeight="false" outlineLevel="0" collapsed="false">
      <c r="A746" s="367"/>
    </row>
    <row r="747" customFormat="false" ht="12.75" hidden="false" customHeight="false" outlineLevel="0" collapsed="false">
      <c r="A747" s="367"/>
    </row>
    <row r="748" customFormat="false" ht="12.75" hidden="false" customHeight="false" outlineLevel="0" collapsed="false">
      <c r="A748" s="367"/>
    </row>
    <row r="749" customFormat="false" ht="12.75" hidden="false" customHeight="false" outlineLevel="0" collapsed="false">
      <c r="A749" s="367"/>
    </row>
    <row r="750" customFormat="false" ht="12.75" hidden="false" customHeight="false" outlineLevel="0" collapsed="false">
      <c r="A750" s="367"/>
    </row>
    <row r="751" customFormat="false" ht="12.75" hidden="false" customHeight="false" outlineLevel="0" collapsed="false">
      <c r="A751" s="367"/>
    </row>
    <row r="752" customFormat="false" ht="12.75" hidden="false" customHeight="false" outlineLevel="0" collapsed="false">
      <c r="A752" s="367"/>
    </row>
    <row r="753" customFormat="false" ht="12.75" hidden="false" customHeight="false" outlineLevel="0" collapsed="false">
      <c r="A753" s="367"/>
    </row>
    <row r="754" customFormat="false" ht="12.75" hidden="false" customHeight="false" outlineLevel="0" collapsed="false">
      <c r="A754" s="367"/>
    </row>
    <row r="755" customFormat="false" ht="12.75" hidden="false" customHeight="false" outlineLevel="0" collapsed="false">
      <c r="A755" s="367"/>
    </row>
    <row r="756" customFormat="false" ht="12.75" hidden="false" customHeight="false" outlineLevel="0" collapsed="false">
      <c r="A756" s="367"/>
    </row>
    <row r="757" customFormat="false" ht="12.75" hidden="false" customHeight="false" outlineLevel="0" collapsed="false">
      <c r="A757" s="367"/>
    </row>
    <row r="758" customFormat="false" ht="12.75" hidden="false" customHeight="false" outlineLevel="0" collapsed="false">
      <c r="A758" s="367"/>
    </row>
    <row r="759" customFormat="false" ht="12.75" hidden="false" customHeight="false" outlineLevel="0" collapsed="false">
      <c r="A759" s="367"/>
    </row>
    <row r="760" customFormat="false" ht="12.75" hidden="false" customHeight="false" outlineLevel="0" collapsed="false">
      <c r="A760" s="367"/>
    </row>
    <row r="761" customFormat="false" ht="12.75" hidden="false" customHeight="false" outlineLevel="0" collapsed="false">
      <c r="A761" s="367"/>
    </row>
    <row r="762" customFormat="false" ht="12.75" hidden="false" customHeight="false" outlineLevel="0" collapsed="false">
      <c r="A762" s="367"/>
    </row>
    <row r="763" customFormat="false" ht="12.75" hidden="false" customHeight="false" outlineLevel="0" collapsed="false">
      <c r="A763" s="367"/>
    </row>
    <row r="764" customFormat="false" ht="12.75" hidden="false" customHeight="false" outlineLevel="0" collapsed="false">
      <c r="A764" s="367"/>
    </row>
    <row r="765" customFormat="false" ht="12.75" hidden="false" customHeight="false" outlineLevel="0" collapsed="false">
      <c r="A765" s="367"/>
    </row>
    <row r="766" customFormat="false" ht="12.75" hidden="false" customHeight="false" outlineLevel="0" collapsed="false">
      <c r="A766" s="367"/>
    </row>
    <row r="767" customFormat="false" ht="12.75" hidden="false" customHeight="false" outlineLevel="0" collapsed="false">
      <c r="A767" s="367"/>
    </row>
    <row r="768" customFormat="false" ht="12.75" hidden="false" customHeight="false" outlineLevel="0" collapsed="false">
      <c r="A768" s="367"/>
    </row>
    <row r="769" customFormat="false" ht="12.75" hidden="false" customHeight="false" outlineLevel="0" collapsed="false">
      <c r="A769" s="367"/>
    </row>
    <row r="770" customFormat="false" ht="12.75" hidden="false" customHeight="false" outlineLevel="0" collapsed="false">
      <c r="A770" s="367"/>
    </row>
    <row r="771" customFormat="false" ht="12.75" hidden="false" customHeight="false" outlineLevel="0" collapsed="false">
      <c r="A771" s="367"/>
    </row>
    <row r="772" customFormat="false" ht="12.75" hidden="false" customHeight="false" outlineLevel="0" collapsed="false">
      <c r="A772" s="367"/>
    </row>
    <row r="773" customFormat="false" ht="12.75" hidden="false" customHeight="false" outlineLevel="0" collapsed="false">
      <c r="A773" s="367"/>
    </row>
    <row r="774" customFormat="false" ht="12.75" hidden="false" customHeight="false" outlineLevel="0" collapsed="false">
      <c r="A774" s="367"/>
    </row>
    <row r="775" customFormat="false" ht="12.75" hidden="false" customHeight="false" outlineLevel="0" collapsed="false">
      <c r="A775" s="367"/>
    </row>
    <row r="776" customFormat="false" ht="12.75" hidden="false" customHeight="false" outlineLevel="0" collapsed="false">
      <c r="A776" s="367"/>
    </row>
    <row r="777" customFormat="false" ht="12.75" hidden="false" customHeight="false" outlineLevel="0" collapsed="false">
      <c r="A777" s="367"/>
    </row>
    <row r="778" customFormat="false" ht="12.75" hidden="false" customHeight="false" outlineLevel="0" collapsed="false">
      <c r="A778" s="367"/>
    </row>
    <row r="779" customFormat="false" ht="12.75" hidden="false" customHeight="false" outlineLevel="0" collapsed="false">
      <c r="A779" s="367"/>
    </row>
    <row r="780" customFormat="false" ht="12.75" hidden="false" customHeight="false" outlineLevel="0" collapsed="false">
      <c r="A780" s="367"/>
    </row>
    <row r="781" customFormat="false" ht="12.75" hidden="false" customHeight="false" outlineLevel="0" collapsed="false">
      <c r="A781" s="367"/>
    </row>
    <row r="782" customFormat="false" ht="12.75" hidden="false" customHeight="false" outlineLevel="0" collapsed="false">
      <c r="A782" s="367"/>
    </row>
    <row r="783" customFormat="false" ht="12.75" hidden="false" customHeight="false" outlineLevel="0" collapsed="false">
      <c r="A783" s="367"/>
    </row>
    <row r="784" customFormat="false" ht="12.75" hidden="false" customHeight="false" outlineLevel="0" collapsed="false">
      <c r="A784" s="367"/>
    </row>
    <row r="785" customFormat="false" ht="12.75" hidden="false" customHeight="false" outlineLevel="0" collapsed="false">
      <c r="A785" s="367"/>
    </row>
    <row r="786" customFormat="false" ht="12.75" hidden="false" customHeight="false" outlineLevel="0" collapsed="false">
      <c r="A786" s="367"/>
    </row>
    <row r="787" customFormat="false" ht="12.75" hidden="false" customHeight="false" outlineLevel="0" collapsed="false">
      <c r="A787" s="367"/>
    </row>
    <row r="788" customFormat="false" ht="12.75" hidden="false" customHeight="false" outlineLevel="0" collapsed="false">
      <c r="A788" s="367"/>
    </row>
    <row r="789" customFormat="false" ht="12.75" hidden="false" customHeight="false" outlineLevel="0" collapsed="false">
      <c r="A789" s="367"/>
    </row>
    <row r="790" customFormat="false" ht="12.75" hidden="false" customHeight="false" outlineLevel="0" collapsed="false">
      <c r="A790" s="367"/>
    </row>
    <row r="791" customFormat="false" ht="12.75" hidden="false" customHeight="false" outlineLevel="0" collapsed="false">
      <c r="A791" s="367"/>
    </row>
    <row r="792" customFormat="false" ht="12.75" hidden="false" customHeight="false" outlineLevel="0" collapsed="false">
      <c r="A792" s="367"/>
    </row>
    <row r="793" customFormat="false" ht="12.75" hidden="false" customHeight="false" outlineLevel="0" collapsed="false">
      <c r="A793" s="367"/>
    </row>
    <row r="794" customFormat="false" ht="12.75" hidden="false" customHeight="false" outlineLevel="0" collapsed="false">
      <c r="A794" s="367"/>
    </row>
    <row r="795" customFormat="false" ht="12.75" hidden="false" customHeight="false" outlineLevel="0" collapsed="false">
      <c r="A795" s="367"/>
    </row>
    <row r="796" customFormat="false" ht="12.75" hidden="false" customHeight="false" outlineLevel="0" collapsed="false">
      <c r="A796" s="367"/>
    </row>
    <row r="797" customFormat="false" ht="12.75" hidden="false" customHeight="false" outlineLevel="0" collapsed="false">
      <c r="A797" s="367"/>
    </row>
    <row r="798" customFormat="false" ht="12.75" hidden="false" customHeight="false" outlineLevel="0" collapsed="false">
      <c r="A798" s="367"/>
    </row>
    <row r="799" customFormat="false" ht="12.75" hidden="false" customHeight="false" outlineLevel="0" collapsed="false">
      <c r="A799" s="367"/>
    </row>
    <row r="800" customFormat="false" ht="12.75" hidden="false" customHeight="false" outlineLevel="0" collapsed="false">
      <c r="A800" s="367"/>
    </row>
    <row r="801" customFormat="false" ht="12.75" hidden="false" customHeight="false" outlineLevel="0" collapsed="false">
      <c r="A801" s="367"/>
    </row>
    <row r="802" customFormat="false" ht="12.75" hidden="false" customHeight="false" outlineLevel="0" collapsed="false">
      <c r="A802" s="367"/>
    </row>
    <row r="803" customFormat="false" ht="12.75" hidden="false" customHeight="false" outlineLevel="0" collapsed="false">
      <c r="A803" s="367"/>
    </row>
    <row r="804" customFormat="false" ht="12.75" hidden="false" customHeight="false" outlineLevel="0" collapsed="false">
      <c r="A804" s="367"/>
    </row>
    <row r="805" customFormat="false" ht="12.75" hidden="false" customHeight="false" outlineLevel="0" collapsed="false">
      <c r="A805" s="367"/>
    </row>
    <row r="806" customFormat="false" ht="12.75" hidden="false" customHeight="false" outlineLevel="0" collapsed="false">
      <c r="A806" s="367"/>
    </row>
    <row r="807" customFormat="false" ht="12.75" hidden="false" customHeight="false" outlineLevel="0" collapsed="false">
      <c r="A807" s="367"/>
    </row>
    <row r="808" customFormat="false" ht="12.75" hidden="false" customHeight="false" outlineLevel="0" collapsed="false">
      <c r="A808" s="367"/>
    </row>
    <row r="809" customFormat="false" ht="12.75" hidden="false" customHeight="false" outlineLevel="0" collapsed="false">
      <c r="A809" s="367"/>
    </row>
    <row r="810" customFormat="false" ht="12.75" hidden="false" customHeight="false" outlineLevel="0" collapsed="false">
      <c r="A810" s="367"/>
    </row>
    <row r="811" customFormat="false" ht="12.75" hidden="false" customHeight="false" outlineLevel="0" collapsed="false">
      <c r="A811" s="367"/>
    </row>
    <row r="812" customFormat="false" ht="12.75" hidden="false" customHeight="false" outlineLevel="0" collapsed="false">
      <c r="A812" s="367"/>
    </row>
    <row r="813" customFormat="false" ht="12.75" hidden="false" customHeight="false" outlineLevel="0" collapsed="false">
      <c r="A813" s="367"/>
    </row>
    <row r="814" customFormat="false" ht="12.75" hidden="false" customHeight="false" outlineLevel="0" collapsed="false">
      <c r="A814" s="367"/>
    </row>
    <row r="815" customFormat="false" ht="12.75" hidden="false" customHeight="false" outlineLevel="0" collapsed="false">
      <c r="A815" s="367"/>
    </row>
    <row r="816" customFormat="false" ht="12.75" hidden="false" customHeight="false" outlineLevel="0" collapsed="false">
      <c r="A816" s="367"/>
    </row>
    <row r="817" customFormat="false" ht="12.75" hidden="false" customHeight="false" outlineLevel="0" collapsed="false">
      <c r="A817" s="367"/>
    </row>
    <row r="818" customFormat="false" ht="12.75" hidden="false" customHeight="false" outlineLevel="0" collapsed="false">
      <c r="A818" s="367"/>
    </row>
    <row r="819" customFormat="false" ht="12.75" hidden="false" customHeight="false" outlineLevel="0" collapsed="false">
      <c r="A819" s="367"/>
    </row>
    <row r="820" customFormat="false" ht="12.75" hidden="false" customHeight="false" outlineLevel="0" collapsed="false">
      <c r="A820" s="367"/>
    </row>
    <row r="821" customFormat="false" ht="12.75" hidden="false" customHeight="false" outlineLevel="0" collapsed="false">
      <c r="A821" s="367"/>
    </row>
    <row r="822" customFormat="false" ht="12.75" hidden="false" customHeight="false" outlineLevel="0" collapsed="false">
      <c r="A822" s="367"/>
    </row>
    <row r="823" customFormat="false" ht="12.75" hidden="false" customHeight="false" outlineLevel="0" collapsed="false">
      <c r="A823" s="367"/>
    </row>
    <row r="824" customFormat="false" ht="12.75" hidden="false" customHeight="false" outlineLevel="0" collapsed="false">
      <c r="A824" s="367"/>
    </row>
    <row r="825" customFormat="false" ht="12.75" hidden="false" customHeight="false" outlineLevel="0" collapsed="false">
      <c r="A825" s="367"/>
    </row>
    <row r="826" customFormat="false" ht="12.75" hidden="false" customHeight="false" outlineLevel="0" collapsed="false">
      <c r="A826" s="367"/>
    </row>
    <row r="827" customFormat="false" ht="12.75" hidden="false" customHeight="false" outlineLevel="0" collapsed="false">
      <c r="A827" s="367"/>
    </row>
    <row r="828" customFormat="false" ht="12.75" hidden="false" customHeight="false" outlineLevel="0" collapsed="false">
      <c r="A828" s="367"/>
    </row>
    <row r="829" customFormat="false" ht="12.75" hidden="false" customHeight="false" outlineLevel="0" collapsed="false">
      <c r="A829" s="367"/>
    </row>
    <row r="830" customFormat="false" ht="12.75" hidden="false" customHeight="false" outlineLevel="0" collapsed="false">
      <c r="A830" s="367"/>
    </row>
    <row r="831" customFormat="false" ht="12.75" hidden="false" customHeight="false" outlineLevel="0" collapsed="false">
      <c r="A831" s="367"/>
    </row>
    <row r="832" customFormat="false" ht="12.75" hidden="false" customHeight="false" outlineLevel="0" collapsed="false">
      <c r="A832" s="367"/>
    </row>
    <row r="833" customFormat="false" ht="12.75" hidden="false" customHeight="false" outlineLevel="0" collapsed="false">
      <c r="A833" s="367"/>
    </row>
    <row r="834" customFormat="false" ht="12.75" hidden="false" customHeight="false" outlineLevel="0" collapsed="false">
      <c r="A834" s="367"/>
    </row>
    <row r="835" customFormat="false" ht="12.75" hidden="false" customHeight="false" outlineLevel="0" collapsed="false">
      <c r="A835" s="367"/>
    </row>
    <row r="836" customFormat="false" ht="12.75" hidden="false" customHeight="false" outlineLevel="0" collapsed="false">
      <c r="A836" s="367"/>
    </row>
    <row r="837" customFormat="false" ht="12.75" hidden="false" customHeight="false" outlineLevel="0" collapsed="false">
      <c r="A837" s="367"/>
    </row>
    <row r="838" customFormat="false" ht="12.75" hidden="false" customHeight="false" outlineLevel="0" collapsed="false">
      <c r="A838" s="367"/>
    </row>
    <row r="839" customFormat="false" ht="12.75" hidden="false" customHeight="false" outlineLevel="0" collapsed="false">
      <c r="A839" s="367"/>
    </row>
    <row r="840" customFormat="false" ht="12.75" hidden="false" customHeight="false" outlineLevel="0" collapsed="false">
      <c r="A840" s="367"/>
    </row>
    <row r="841" customFormat="false" ht="12.75" hidden="false" customHeight="false" outlineLevel="0" collapsed="false">
      <c r="A841" s="367"/>
    </row>
    <row r="842" customFormat="false" ht="12.75" hidden="false" customHeight="false" outlineLevel="0" collapsed="false">
      <c r="A842" s="367"/>
    </row>
    <row r="843" customFormat="false" ht="12.75" hidden="false" customHeight="false" outlineLevel="0" collapsed="false">
      <c r="A843" s="367"/>
    </row>
    <row r="844" customFormat="false" ht="12.75" hidden="false" customHeight="false" outlineLevel="0" collapsed="false">
      <c r="A844" s="367"/>
    </row>
    <row r="845" customFormat="false" ht="12.75" hidden="false" customHeight="false" outlineLevel="0" collapsed="false">
      <c r="A845" s="367"/>
    </row>
    <row r="846" customFormat="false" ht="12.75" hidden="false" customHeight="false" outlineLevel="0" collapsed="false">
      <c r="A846" s="367"/>
    </row>
    <row r="847" customFormat="false" ht="12.75" hidden="false" customHeight="false" outlineLevel="0" collapsed="false">
      <c r="A847" s="367"/>
    </row>
    <row r="848" customFormat="false" ht="12.75" hidden="false" customHeight="false" outlineLevel="0" collapsed="false">
      <c r="A848" s="367"/>
    </row>
    <row r="849" customFormat="false" ht="12.75" hidden="false" customHeight="false" outlineLevel="0" collapsed="false">
      <c r="A849" s="367"/>
    </row>
    <row r="850" customFormat="false" ht="12.75" hidden="false" customHeight="false" outlineLevel="0" collapsed="false">
      <c r="A850" s="367"/>
    </row>
    <row r="851" customFormat="false" ht="12.75" hidden="false" customHeight="false" outlineLevel="0" collapsed="false">
      <c r="A851" s="367"/>
    </row>
    <row r="852" customFormat="false" ht="12.75" hidden="false" customHeight="false" outlineLevel="0" collapsed="false">
      <c r="A852" s="367"/>
    </row>
    <row r="853" customFormat="false" ht="12.75" hidden="false" customHeight="false" outlineLevel="0" collapsed="false">
      <c r="A853" s="367"/>
    </row>
    <row r="854" customFormat="false" ht="12.75" hidden="false" customHeight="false" outlineLevel="0" collapsed="false">
      <c r="A854" s="367"/>
    </row>
    <row r="855" customFormat="false" ht="12.75" hidden="false" customHeight="false" outlineLevel="0" collapsed="false">
      <c r="A855" s="367"/>
    </row>
    <row r="856" customFormat="false" ht="12.75" hidden="false" customHeight="false" outlineLevel="0" collapsed="false">
      <c r="A856" s="367"/>
    </row>
    <row r="857" customFormat="false" ht="12.75" hidden="false" customHeight="false" outlineLevel="0" collapsed="false">
      <c r="A857" s="367"/>
    </row>
    <row r="858" customFormat="false" ht="12.75" hidden="false" customHeight="false" outlineLevel="0" collapsed="false">
      <c r="A858" s="367"/>
    </row>
    <row r="859" customFormat="false" ht="12.75" hidden="false" customHeight="false" outlineLevel="0" collapsed="false">
      <c r="A859" s="367"/>
    </row>
    <row r="860" customFormat="false" ht="12.75" hidden="false" customHeight="false" outlineLevel="0" collapsed="false">
      <c r="A860" s="367"/>
    </row>
    <row r="861" customFormat="false" ht="12.75" hidden="false" customHeight="false" outlineLevel="0" collapsed="false">
      <c r="A861" s="367"/>
    </row>
    <row r="862" customFormat="false" ht="12.75" hidden="false" customHeight="false" outlineLevel="0" collapsed="false">
      <c r="A862" s="367"/>
    </row>
    <row r="863" customFormat="false" ht="12.75" hidden="false" customHeight="false" outlineLevel="0" collapsed="false">
      <c r="A863" s="367"/>
    </row>
    <row r="864" customFormat="false" ht="12.75" hidden="false" customHeight="false" outlineLevel="0" collapsed="false">
      <c r="A864" s="367"/>
    </row>
    <row r="865" customFormat="false" ht="12.75" hidden="false" customHeight="false" outlineLevel="0" collapsed="false">
      <c r="A865" s="367"/>
    </row>
    <row r="866" customFormat="false" ht="12.75" hidden="false" customHeight="false" outlineLevel="0" collapsed="false">
      <c r="A866" s="367"/>
    </row>
    <row r="867" customFormat="false" ht="12.75" hidden="false" customHeight="false" outlineLevel="0" collapsed="false">
      <c r="A867" s="367"/>
    </row>
    <row r="868" customFormat="false" ht="12.75" hidden="false" customHeight="false" outlineLevel="0" collapsed="false">
      <c r="A868" s="367"/>
    </row>
    <row r="869" customFormat="false" ht="12.75" hidden="false" customHeight="false" outlineLevel="0" collapsed="false">
      <c r="A869" s="367"/>
    </row>
    <row r="870" customFormat="false" ht="12.75" hidden="false" customHeight="false" outlineLevel="0" collapsed="false">
      <c r="A870" s="367"/>
    </row>
    <row r="871" customFormat="false" ht="12.75" hidden="false" customHeight="false" outlineLevel="0" collapsed="false">
      <c r="A871" s="367"/>
    </row>
    <row r="872" customFormat="false" ht="12.75" hidden="false" customHeight="false" outlineLevel="0" collapsed="false">
      <c r="A872" s="367"/>
    </row>
    <row r="873" customFormat="false" ht="12.75" hidden="false" customHeight="false" outlineLevel="0" collapsed="false">
      <c r="A873" s="367"/>
    </row>
    <row r="874" customFormat="false" ht="12.75" hidden="false" customHeight="false" outlineLevel="0" collapsed="false">
      <c r="A874" s="367"/>
    </row>
    <row r="875" customFormat="false" ht="12.75" hidden="false" customHeight="false" outlineLevel="0" collapsed="false">
      <c r="A875" s="367"/>
    </row>
    <row r="876" customFormat="false" ht="12.75" hidden="false" customHeight="false" outlineLevel="0" collapsed="false">
      <c r="A876" s="367"/>
    </row>
    <row r="877" customFormat="false" ht="12.75" hidden="false" customHeight="false" outlineLevel="0" collapsed="false">
      <c r="A877" s="367"/>
    </row>
    <row r="878" customFormat="false" ht="12.75" hidden="false" customHeight="false" outlineLevel="0" collapsed="false">
      <c r="A878" s="367"/>
    </row>
    <row r="879" customFormat="false" ht="12.75" hidden="false" customHeight="false" outlineLevel="0" collapsed="false">
      <c r="A879" s="367"/>
    </row>
    <row r="880" customFormat="false" ht="12.75" hidden="false" customHeight="false" outlineLevel="0" collapsed="false">
      <c r="A880" s="367"/>
    </row>
    <row r="881" customFormat="false" ht="12.75" hidden="false" customHeight="false" outlineLevel="0" collapsed="false">
      <c r="A881" s="367"/>
    </row>
    <row r="882" customFormat="false" ht="12.75" hidden="false" customHeight="false" outlineLevel="0" collapsed="false">
      <c r="A882" s="367"/>
    </row>
    <row r="883" customFormat="false" ht="12.75" hidden="false" customHeight="false" outlineLevel="0" collapsed="false">
      <c r="A883" s="367"/>
    </row>
    <row r="884" customFormat="false" ht="12.75" hidden="false" customHeight="false" outlineLevel="0" collapsed="false">
      <c r="A884" s="367"/>
    </row>
    <row r="885" customFormat="false" ht="12.75" hidden="false" customHeight="false" outlineLevel="0" collapsed="false">
      <c r="A885" s="367"/>
    </row>
    <row r="886" customFormat="false" ht="12.75" hidden="false" customHeight="false" outlineLevel="0" collapsed="false">
      <c r="A886" s="367"/>
    </row>
    <row r="887" customFormat="false" ht="12.75" hidden="false" customHeight="false" outlineLevel="0" collapsed="false">
      <c r="A887" s="367"/>
    </row>
    <row r="888" customFormat="false" ht="12.75" hidden="false" customHeight="false" outlineLevel="0" collapsed="false">
      <c r="A888" s="367"/>
    </row>
    <row r="889" customFormat="false" ht="12.75" hidden="false" customHeight="false" outlineLevel="0" collapsed="false">
      <c r="A889" s="367"/>
    </row>
    <row r="890" customFormat="false" ht="12.75" hidden="false" customHeight="false" outlineLevel="0" collapsed="false">
      <c r="A890" s="367"/>
    </row>
    <row r="891" customFormat="false" ht="12.75" hidden="false" customHeight="false" outlineLevel="0" collapsed="false">
      <c r="A891" s="367"/>
    </row>
    <row r="892" customFormat="false" ht="12.75" hidden="false" customHeight="false" outlineLevel="0" collapsed="false">
      <c r="A892" s="367"/>
    </row>
    <row r="893" customFormat="false" ht="12.75" hidden="false" customHeight="false" outlineLevel="0" collapsed="false">
      <c r="A893" s="367"/>
    </row>
    <row r="894" customFormat="false" ht="12.75" hidden="false" customHeight="false" outlineLevel="0" collapsed="false">
      <c r="A894" s="367"/>
    </row>
    <row r="895" customFormat="false" ht="12.75" hidden="false" customHeight="false" outlineLevel="0" collapsed="false">
      <c r="A895" s="367"/>
    </row>
    <row r="896" customFormat="false" ht="12.75" hidden="false" customHeight="false" outlineLevel="0" collapsed="false">
      <c r="A896" s="367"/>
    </row>
    <row r="897" customFormat="false" ht="12.75" hidden="false" customHeight="false" outlineLevel="0" collapsed="false">
      <c r="A897" s="367"/>
    </row>
    <row r="898" customFormat="false" ht="12.75" hidden="false" customHeight="false" outlineLevel="0" collapsed="false">
      <c r="A898" s="367"/>
    </row>
    <row r="899" customFormat="false" ht="12.75" hidden="false" customHeight="false" outlineLevel="0" collapsed="false">
      <c r="A899" s="367"/>
    </row>
    <row r="900" customFormat="false" ht="12.75" hidden="false" customHeight="false" outlineLevel="0" collapsed="false">
      <c r="A900" s="367"/>
    </row>
    <row r="901" customFormat="false" ht="12.75" hidden="false" customHeight="false" outlineLevel="0" collapsed="false">
      <c r="A901" s="367"/>
    </row>
    <row r="902" customFormat="false" ht="12.75" hidden="false" customHeight="false" outlineLevel="0" collapsed="false">
      <c r="A902" s="367"/>
    </row>
    <row r="903" customFormat="false" ht="12.75" hidden="false" customHeight="false" outlineLevel="0" collapsed="false">
      <c r="A903" s="367"/>
    </row>
    <row r="904" customFormat="false" ht="12.75" hidden="false" customHeight="false" outlineLevel="0" collapsed="false">
      <c r="A904" s="367"/>
    </row>
    <row r="905" customFormat="false" ht="12.75" hidden="false" customHeight="false" outlineLevel="0" collapsed="false">
      <c r="A905" s="367"/>
    </row>
    <row r="906" customFormat="false" ht="12.75" hidden="false" customHeight="false" outlineLevel="0" collapsed="false">
      <c r="A906" s="367"/>
    </row>
    <row r="907" customFormat="false" ht="12.75" hidden="false" customHeight="false" outlineLevel="0" collapsed="false">
      <c r="A907" s="367"/>
    </row>
    <row r="908" customFormat="false" ht="12.75" hidden="false" customHeight="false" outlineLevel="0" collapsed="false">
      <c r="A908" s="367"/>
    </row>
    <row r="909" customFormat="false" ht="12.75" hidden="false" customHeight="false" outlineLevel="0" collapsed="false">
      <c r="A909" s="367"/>
    </row>
    <row r="910" customFormat="false" ht="12.75" hidden="false" customHeight="false" outlineLevel="0" collapsed="false">
      <c r="A910" s="367"/>
    </row>
    <row r="911" customFormat="false" ht="12.75" hidden="false" customHeight="false" outlineLevel="0" collapsed="false">
      <c r="A911" s="367"/>
    </row>
    <row r="912" customFormat="false" ht="12.75" hidden="false" customHeight="false" outlineLevel="0" collapsed="false">
      <c r="A912" s="367"/>
    </row>
    <row r="913" customFormat="false" ht="12.75" hidden="false" customHeight="false" outlineLevel="0" collapsed="false">
      <c r="A913" s="367"/>
    </row>
    <row r="914" customFormat="false" ht="12.75" hidden="false" customHeight="false" outlineLevel="0" collapsed="false">
      <c r="A914" s="367"/>
    </row>
    <row r="915" customFormat="false" ht="12.75" hidden="false" customHeight="false" outlineLevel="0" collapsed="false">
      <c r="A915" s="367"/>
    </row>
    <row r="916" customFormat="false" ht="12.75" hidden="false" customHeight="false" outlineLevel="0" collapsed="false">
      <c r="A916" s="367"/>
    </row>
    <row r="917" customFormat="false" ht="12.75" hidden="false" customHeight="false" outlineLevel="0" collapsed="false">
      <c r="A917" s="367"/>
    </row>
    <row r="918" customFormat="false" ht="12.75" hidden="false" customHeight="false" outlineLevel="0" collapsed="false">
      <c r="A918" s="367"/>
    </row>
    <row r="919" customFormat="false" ht="12.75" hidden="false" customHeight="false" outlineLevel="0" collapsed="false">
      <c r="A919" s="367"/>
    </row>
    <row r="920" customFormat="false" ht="12.75" hidden="false" customHeight="false" outlineLevel="0" collapsed="false">
      <c r="A920" s="367"/>
    </row>
    <row r="921" customFormat="false" ht="12.75" hidden="false" customHeight="false" outlineLevel="0" collapsed="false">
      <c r="A921" s="367"/>
    </row>
    <row r="922" customFormat="false" ht="12.75" hidden="false" customHeight="false" outlineLevel="0" collapsed="false">
      <c r="A922" s="367"/>
    </row>
    <row r="923" customFormat="false" ht="12.75" hidden="false" customHeight="false" outlineLevel="0" collapsed="false">
      <c r="A923" s="367"/>
    </row>
    <row r="924" customFormat="false" ht="12.75" hidden="false" customHeight="false" outlineLevel="0" collapsed="false">
      <c r="A924" s="367"/>
    </row>
    <row r="925" customFormat="false" ht="12.75" hidden="false" customHeight="false" outlineLevel="0" collapsed="false">
      <c r="A925" s="367"/>
    </row>
    <row r="926" customFormat="false" ht="12.75" hidden="false" customHeight="false" outlineLevel="0" collapsed="false">
      <c r="A926" s="367"/>
    </row>
    <row r="927" customFormat="false" ht="12.75" hidden="false" customHeight="false" outlineLevel="0" collapsed="false">
      <c r="A927" s="367"/>
    </row>
    <row r="928" customFormat="false" ht="12.75" hidden="false" customHeight="false" outlineLevel="0" collapsed="false">
      <c r="A928" s="367"/>
    </row>
    <row r="929" customFormat="false" ht="12.75" hidden="false" customHeight="false" outlineLevel="0" collapsed="false">
      <c r="A929" s="367"/>
    </row>
    <row r="930" customFormat="false" ht="12.75" hidden="false" customHeight="false" outlineLevel="0" collapsed="false">
      <c r="A930" s="367"/>
    </row>
    <row r="931" customFormat="false" ht="12.75" hidden="false" customHeight="false" outlineLevel="0" collapsed="false">
      <c r="A931" s="367"/>
    </row>
    <row r="932" customFormat="false" ht="12.75" hidden="false" customHeight="false" outlineLevel="0" collapsed="false">
      <c r="A932" s="367"/>
    </row>
    <row r="933" customFormat="false" ht="12.75" hidden="false" customHeight="false" outlineLevel="0" collapsed="false">
      <c r="A933" s="367"/>
    </row>
    <row r="934" customFormat="false" ht="12.75" hidden="false" customHeight="false" outlineLevel="0" collapsed="false">
      <c r="A934" s="367"/>
    </row>
    <row r="935" customFormat="false" ht="12.75" hidden="false" customHeight="false" outlineLevel="0" collapsed="false">
      <c r="A935" s="367"/>
    </row>
    <row r="936" customFormat="false" ht="12.75" hidden="false" customHeight="false" outlineLevel="0" collapsed="false">
      <c r="A936" s="367"/>
    </row>
    <row r="937" customFormat="false" ht="12.75" hidden="false" customHeight="false" outlineLevel="0" collapsed="false">
      <c r="A937" s="367"/>
    </row>
    <row r="938" customFormat="false" ht="12.75" hidden="false" customHeight="false" outlineLevel="0" collapsed="false">
      <c r="A938" s="367"/>
    </row>
    <row r="939" customFormat="false" ht="12.75" hidden="false" customHeight="false" outlineLevel="0" collapsed="false">
      <c r="A939" s="367"/>
    </row>
    <row r="940" customFormat="false" ht="12.75" hidden="false" customHeight="false" outlineLevel="0" collapsed="false">
      <c r="A940" s="367"/>
    </row>
    <row r="941" customFormat="false" ht="12.75" hidden="false" customHeight="false" outlineLevel="0" collapsed="false">
      <c r="A941" s="367"/>
    </row>
    <row r="942" customFormat="false" ht="12.75" hidden="false" customHeight="false" outlineLevel="0" collapsed="false">
      <c r="A942" s="367"/>
    </row>
    <row r="943" customFormat="false" ht="12.75" hidden="false" customHeight="false" outlineLevel="0" collapsed="false">
      <c r="A943" s="367"/>
    </row>
    <row r="944" customFormat="false" ht="12.75" hidden="false" customHeight="false" outlineLevel="0" collapsed="false">
      <c r="A944" s="367"/>
    </row>
    <row r="945" customFormat="false" ht="12.75" hidden="false" customHeight="false" outlineLevel="0" collapsed="false">
      <c r="A945" s="367"/>
    </row>
    <row r="946" customFormat="false" ht="12.75" hidden="false" customHeight="false" outlineLevel="0" collapsed="false">
      <c r="A946" s="367"/>
    </row>
    <row r="947" customFormat="false" ht="12.75" hidden="false" customHeight="false" outlineLevel="0" collapsed="false">
      <c r="A947" s="367"/>
    </row>
    <row r="948" customFormat="false" ht="12.75" hidden="false" customHeight="false" outlineLevel="0" collapsed="false">
      <c r="A948" s="367"/>
    </row>
    <row r="949" customFormat="false" ht="12.75" hidden="false" customHeight="false" outlineLevel="0" collapsed="false">
      <c r="A949" s="367"/>
    </row>
    <row r="950" customFormat="false" ht="12.75" hidden="false" customHeight="false" outlineLevel="0" collapsed="false">
      <c r="A950" s="367"/>
    </row>
    <row r="951" customFormat="false" ht="12.75" hidden="false" customHeight="false" outlineLevel="0" collapsed="false">
      <c r="A951" s="367"/>
    </row>
    <row r="952" customFormat="false" ht="12.75" hidden="false" customHeight="false" outlineLevel="0" collapsed="false">
      <c r="A952" s="367"/>
    </row>
    <row r="953" customFormat="false" ht="12.75" hidden="false" customHeight="false" outlineLevel="0" collapsed="false">
      <c r="A953" s="367"/>
    </row>
    <row r="954" customFormat="false" ht="12.75" hidden="false" customHeight="false" outlineLevel="0" collapsed="false">
      <c r="A954" s="367"/>
    </row>
    <row r="955" customFormat="false" ht="12.75" hidden="false" customHeight="false" outlineLevel="0" collapsed="false">
      <c r="A955" s="367"/>
    </row>
    <row r="956" customFormat="false" ht="12.75" hidden="false" customHeight="false" outlineLevel="0" collapsed="false">
      <c r="A956" s="367"/>
    </row>
    <row r="957" customFormat="false" ht="12.75" hidden="false" customHeight="false" outlineLevel="0" collapsed="false">
      <c r="A957" s="367"/>
    </row>
    <row r="958" customFormat="false" ht="12.75" hidden="false" customHeight="false" outlineLevel="0" collapsed="false">
      <c r="A958" s="36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Module1.FetchCurves">
                <anchor moveWithCells="true" sizeWithCells="false">
                  <from>
                    <xdr:col>2</xdr:col>
                    <xdr:colOff>100440</xdr:colOff>
                    <xdr:row>1</xdr:row>
                    <xdr:rowOff>19080</xdr:rowOff>
                  </from>
                  <to>
                    <xdr:col>4</xdr:col>
                    <xdr:colOff>21960</xdr:colOff>
                    <xdr:row>4</xdr:row>
                    <xdr:rowOff>123840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R303"/>
  <sheetViews>
    <sheetView showFormulas="false" showGridLines="false" showRowColHeaders="true" showZeros="true" rightToLeft="false" tabSelected="tru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5" width="15.99"/>
    <col collapsed="false" customWidth="true" hidden="false" outlineLevel="0" max="3" min="3" style="5" width="18.14"/>
    <col collapsed="false" customWidth="true" hidden="false" outlineLevel="0" max="5" min="4" style="5" width="17.28"/>
    <col collapsed="false" customWidth="true" hidden="false" outlineLevel="0" max="6" min="6" style="5" width="19.7"/>
    <col collapsed="false" customWidth="true" hidden="false" outlineLevel="0" max="10" min="7" style="5" width="17.28"/>
    <col collapsed="false" customWidth="true" hidden="false" outlineLevel="0" max="13" min="11" style="5" width="16.84"/>
    <col collapsed="false" customWidth="true" hidden="false" outlineLevel="0" max="17" min="14" style="5" width="18.14"/>
    <col collapsed="false" customWidth="true" hidden="false" outlineLevel="0" max="18" min="18" style="5" width="19.56"/>
    <col collapsed="false" customWidth="true" hidden="false" outlineLevel="0" max="21" min="19" style="5" width="18.14"/>
    <col collapsed="false" customWidth="true" hidden="false" outlineLevel="0" max="22" min="22" style="5" width="20.56"/>
    <col collapsed="false" customWidth="true" hidden="false" outlineLevel="0" max="25" min="23" style="5" width="7.56"/>
    <col collapsed="false" customWidth="true" hidden="false" outlineLevel="0" max="26" min="26" style="5" width="10.85"/>
    <col collapsed="false" customWidth="true" hidden="false" outlineLevel="0" max="32" min="27" style="5" width="7.56"/>
    <col collapsed="false" customWidth="true" hidden="false" outlineLevel="0" max="46" min="33" style="5" width="6.13"/>
    <col collapsed="false" customWidth="true" hidden="false" outlineLevel="0" max="47" min="47" style="5" width="20.56"/>
  </cols>
  <sheetData>
    <row r="1" customFormat="false" ht="20.25" hidden="false" customHeight="false" outlineLevel="0" collapsed="false">
      <c r="A1" s="6" t="s">
        <v>12</v>
      </c>
    </row>
    <row r="5" customFormat="false" ht="13.5" hidden="false" customHeight="false" outlineLevel="0" collapsed="false"/>
    <row r="6" customFormat="false" ht="12.75" hidden="false" customHeight="false" outlineLevel="0" collapsed="false">
      <c r="O6" s="7" t="s">
        <v>13</v>
      </c>
      <c r="P6" s="8"/>
      <c r="Q6" s="8"/>
      <c r="R6" s="9" t="e">
        <f aca="false">+R13</f>
        <v>#NAME?</v>
      </c>
    </row>
    <row r="7" customFormat="false" ht="13.5" hidden="false" customHeight="false" outlineLevel="0" collapsed="false">
      <c r="A7" s="4"/>
      <c r="O7" s="10"/>
      <c r="P7" s="11"/>
      <c r="Q7" s="11"/>
      <c r="R7" s="12"/>
    </row>
    <row r="8" customFormat="false" ht="13.5" hidden="false" customHeight="false" outlineLevel="0" collapsed="false">
      <c r="O8" s="13" t="s">
        <v>14</v>
      </c>
      <c r="P8" s="14"/>
      <c r="Q8" s="14"/>
      <c r="R8" s="15" t="e">
        <f aca="false">+R7+R6</f>
        <v>#NAME?</v>
      </c>
    </row>
    <row r="9" customFormat="false" ht="12.75" hidden="false" customHeight="false" outlineLevel="0" collapsed="false">
      <c r="C9" s="16" t="s">
        <v>15</v>
      </c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</row>
    <row r="10" customFormat="false" ht="12.75" hidden="false" customHeight="false" outlineLevel="0" collapsed="false">
      <c r="C10" s="17"/>
      <c r="D10" s="18"/>
      <c r="E10" s="18"/>
      <c r="F10" s="18"/>
      <c r="G10" s="18"/>
      <c r="H10" s="19"/>
      <c r="I10" s="19"/>
      <c r="J10" s="20"/>
      <c r="K10" s="17"/>
      <c r="L10" s="19"/>
      <c r="M10" s="19"/>
      <c r="N10" s="19"/>
      <c r="O10" s="19"/>
      <c r="P10" s="19"/>
      <c r="Q10" s="21"/>
      <c r="R10" s="19"/>
      <c r="S10" s="22"/>
      <c r="T10" s="23"/>
      <c r="U10" s="23"/>
    </row>
    <row r="11" customFormat="false" ht="12.75" hidden="false" customHeight="false" outlineLevel="0" collapsed="false">
      <c r="A11" s="24"/>
      <c r="B11" s="25" t="s">
        <v>16</v>
      </c>
      <c r="C11" s="26" t="s">
        <v>17</v>
      </c>
      <c r="D11" s="27" t="s">
        <v>18</v>
      </c>
      <c r="E11" s="28" t="s">
        <v>19</v>
      </c>
      <c r="F11" s="28" t="s">
        <v>20</v>
      </c>
      <c r="G11" s="29" t="s">
        <v>21</v>
      </c>
      <c r="H11" s="30" t="s">
        <v>22</v>
      </c>
      <c r="I11" s="26"/>
      <c r="J11" s="30" t="s">
        <v>23</v>
      </c>
      <c r="K11" s="26"/>
      <c r="L11" s="31"/>
      <c r="M11" s="31"/>
      <c r="N11" s="32"/>
      <c r="O11" s="31" t="s">
        <v>24</v>
      </c>
      <c r="P11" s="31" t="s">
        <v>25</v>
      </c>
      <c r="Q11" s="33" t="n">
        <v>0.2</v>
      </c>
      <c r="R11" s="31"/>
      <c r="S11" s="31"/>
      <c r="T11" s="30"/>
      <c r="U11" s="30"/>
      <c r="AA11" s="34"/>
    </row>
    <row r="12" customFormat="false" ht="15.75" hidden="false" customHeight="false" outlineLevel="0" collapsed="false">
      <c r="A12" s="24"/>
      <c r="B12" s="35" t="s">
        <v>26</v>
      </c>
      <c r="C12" s="36" t="s">
        <v>27</v>
      </c>
      <c r="D12" s="36" t="s">
        <v>28</v>
      </c>
      <c r="E12" s="37" t="s">
        <v>29</v>
      </c>
      <c r="F12" s="37" t="s">
        <v>30</v>
      </c>
      <c r="G12" s="38" t="s">
        <v>31</v>
      </c>
      <c r="H12" s="38" t="s">
        <v>29</v>
      </c>
      <c r="I12" s="36" t="s">
        <v>32</v>
      </c>
      <c r="J12" s="38" t="s">
        <v>33</v>
      </c>
      <c r="K12" s="36" t="s">
        <v>34</v>
      </c>
      <c r="L12" s="37" t="s">
        <v>35</v>
      </c>
      <c r="M12" s="37" t="s">
        <v>36</v>
      </c>
      <c r="N12" s="37" t="s">
        <v>37</v>
      </c>
      <c r="O12" s="37" t="s">
        <v>38</v>
      </c>
      <c r="P12" s="37" t="s">
        <v>39</v>
      </c>
      <c r="Q12" s="37" t="s">
        <v>38</v>
      </c>
      <c r="R12" s="37" t="s">
        <v>40</v>
      </c>
      <c r="S12" s="37" t="s">
        <v>41</v>
      </c>
      <c r="T12" s="38" t="s">
        <v>42</v>
      </c>
      <c r="U12" s="38" t="s">
        <v>43</v>
      </c>
      <c r="X12" s="39"/>
    </row>
    <row r="13" customFormat="false" ht="18" hidden="false" customHeight="false" outlineLevel="0" collapsed="false">
      <c r="A13" s="24"/>
      <c r="B13" s="40"/>
      <c r="C13" s="40"/>
      <c r="D13" s="41"/>
      <c r="E13" s="42"/>
      <c r="F13" s="42"/>
      <c r="G13" s="43"/>
      <c r="H13" s="44"/>
      <c r="I13" s="40"/>
      <c r="J13" s="44"/>
      <c r="K13" s="40"/>
      <c r="L13" s="45"/>
      <c r="M13" s="45"/>
      <c r="N13" s="45"/>
      <c r="O13" s="45"/>
      <c r="P13" s="46" t="e">
        <f aca="false">SUM(P14:P292)</f>
        <v>#NAME?</v>
      </c>
      <c r="Q13" s="46" t="n">
        <f aca="false">SUM(Q14:Q292)</f>
        <v>-211990000</v>
      </c>
      <c r="R13" s="47" t="e">
        <f aca="false">SUM(R14:R292)</f>
        <v>#NAME?</v>
      </c>
      <c r="S13" s="45"/>
      <c r="T13" s="44"/>
      <c r="U13" s="48" t="e">
        <f aca="false">SUM(U14:U292)</f>
        <v>#NAME?</v>
      </c>
      <c r="W13" s="49"/>
      <c r="X13" s="50"/>
      <c r="Y13" s="51"/>
      <c r="Z13" s="51"/>
      <c r="AA13" s="51"/>
      <c r="AB13" s="51"/>
      <c r="AC13" s="51"/>
      <c r="AD13" s="51"/>
      <c r="AE13" s="51"/>
      <c r="AF13" s="52"/>
      <c r="AG13" s="52"/>
      <c r="AH13" s="52"/>
      <c r="AI13" s="52"/>
      <c r="AJ13" s="52"/>
      <c r="AK13" s="52"/>
      <c r="AL13" s="52"/>
      <c r="AM13" s="52"/>
      <c r="AN13" s="52"/>
      <c r="AO13" s="52"/>
      <c r="AP13" s="52"/>
      <c r="AQ13" s="52"/>
      <c r="AR13" s="52"/>
    </row>
    <row r="14" customFormat="false" ht="12.75" hidden="false" customHeight="false" outlineLevel="0" collapsed="false">
      <c r="A14" s="5" t="n">
        <f aca="false">YEAR(B14)</f>
        <v>2001</v>
      </c>
      <c r="B14" s="53" t="n">
        <f aca="false">Fetch!A11</f>
        <v>37165</v>
      </c>
      <c r="C14" s="54" t="n">
        <v>0</v>
      </c>
      <c r="D14" s="55" t="n">
        <v>0.02</v>
      </c>
      <c r="E14" s="56" t="n">
        <f aca="false">+'MONTHLY CURVES'!N6</f>
        <v>0.029</v>
      </c>
      <c r="F14" s="56" t="n">
        <v>-0.027</v>
      </c>
      <c r="G14" s="57" t="n">
        <f aca="false">+D14+F14+E14</f>
        <v>0.022</v>
      </c>
      <c r="H14" s="58" t="n">
        <f aca="false">'ELBA CURVE'!N6</f>
        <v>0.267792792792793</v>
      </c>
      <c r="I14" s="59" t="n">
        <f aca="false">'MONTHLY CURVES'!F6</f>
        <v>1.83</v>
      </c>
      <c r="J14" s="58" t="n">
        <f aca="false">+I14+H14</f>
        <v>2.09779279279279</v>
      </c>
      <c r="K14" s="60" t="n">
        <f aca="false">'MONTHLY CURVES'!G6</f>
        <v>0.85</v>
      </c>
      <c r="L14" s="50" t="n">
        <f aca="false">+K14</f>
        <v>0.85</v>
      </c>
      <c r="M14" s="61" t="n">
        <f aca="false">'MONTHLY CURVES'!D6</f>
        <v>0.0260440063895979</v>
      </c>
      <c r="N14" s="62" t="n">
        <v>0.99</v>
      </c>
      <c r="O14" s="63" t="e">
        <f aca="true">SPRDOPT($J14,$I14,$G14,$M14,$K14,$L14,$N14,$B14-TODAY(),0,0)</f>
        <v>#NAME?</v>
      </c>
      <c r="P14" s="64" t="e">
        <f aca="false">+O14*C14</f>
        <v>#NAME?</v>
      </c>
      <c r="Q14" s="64" t="n">
        <f aca="false">-$Q$11*$C14*VLOOKUP(B14,'MONTHLY CURVES'!$C$6:$M$329,3,0)</f>
        <v>-0</v>
      </c>
      <c r="R14" s="64" t="e">
        <f aca="false">+Q14+P14</f>
        <v>#NAME?</v>
      </c>
      <c r="S14" s="65" t="e">
        <f aca="true">SPRDOPT($J14,$I14,$G14,$M14,$K14,$L14,$N14,$B14-TODAY(),0,1)*C14</f>
        <v>#NAME?</v>
      </c>
      <c r="T14" s="65" t="e">
        <f aca="true">SPRDOPT($J14,$I14,$G14,$M14,$K14,$L14,$N14,$B14-TODAY(),0,2)*C14</f>
        <v>#NAME?</v>
      </c>
      <c r="U14" s="66" t="e">
        <f aca="false">+T14+S14</f>
        <v>#NAME?</v>
      </c>
      <c r="V14" s="67"/>
      <c r="W14" s="68"/>
      <c r="X14" s="69"/>
      <c r="Y14" s="69"/>
      <c r="Z14" s="70"/>
      <c r="AA14" s="69"/>
      <c r="AB14" s="69"/>
      <c r="AC14" s="69"/>
      <c r="AD14" s="69"/>
      <c r="AE14" s="69"/>
      <c r="AF14" s="71"/>
      <c r="AG14" s="71"/>
      <c r="AH14" s="71"/>
      <c r="AI14" s="71"/>
      <c r="AJ14" s="71"/>
      <c r="AK14" s="71"/>
      <c r="AL14" s="71"/>
      <c r="AM14" s="71"/>
      <c r="AN14" s="71"/>
      <c r="AO14" s="71"/>
      <c r="AP14" s="71"/>
      <c r="AQ14" s="71"/>
      <c r="AR14" s="71"/>
      <c r="AS14" s="71"/>
      <c r="AT14" s="71"/>
      <c r="AU14" s="71"/>
      <c r="AV14" s="71"/>
      <c r="AW14" s="71"/>
      <c r="AX14" s="71"/>
      <c r="AY14" s="71"/>
      <c r="AZ14" s="71"/>
      <c r="BA14" s="71"/>
      <c r="BB14" s="71"/>
      <c r="BC14" s="71"/>
      <c r="BD14" s="71"/>
      <c r="BE14" s="71"/>
      <c r="BF14" s="71"/>
      <c r="BG14" s="71"/>
      <c r="BH14" s="71"/>
      <c r="BI14" s="71"/>
      <c r="BJ14" s="71"/>
      <c r="BK14" s="71"/>
      <c r="BL14" s="71"/>
      <c r="BM14" s="71"/>
      <c r="BN14" s="71"/>
      <c r="BO14" s="71"/>
      <c r="BP14" s="71"/>
      <c r="BQ14" s="71"/>
      <c r="BR14" s="71"/>
      <c r="BS14" s="71"/>
      <c r="BT14" s="71"/>
      <c r="BU14" s="71"/>
      <c r="BV14" s="71"/>
      <c r="BW14" s="71"/>
      <c r="BX14" s="71"/>
      <c r="BY14" s="71"/>
      <c r="BZ14" s="71"/>
      <c r="CA14" s="71"/>
      <c r="CB14" s="71"/>
      <c r="CC14" s="71"/>
      <c r="CD14" s="71"/>
      <c r="CE14" s="71"/>
      <c r="CF14" s="71"/>
      <c r="CG14" s="71"/>
      <c r="CH14" s="71"/>
      <c r="CI14" s="71"/>
      <c r="CJ14" s="71"/>
      <c r="CK14" s="71"/>
      <c r="CL14" s="71"/>
      <c r="CM14" s="71"/>
      <c r="CN14" s="71"/>
      <c r="CO14" s="71"/>
      <c r="CP14" s="71"/>
      <c r="CQ14" s="71"/>
      <c r="CR14" s="71"/>
    </row>
    <row r="15" customFormat="false" ht="12.75" hidden="false" customHeight="false" outlineLevel="0" collapsed="false">
      <c r="A15" s="5" t="n">
        <f aca="false">YEAR(B15)</f>
        <v>2001</v>
      </c>
      <c r="B15" s="53" t="n">
        <f aca="false">Fetch!A12</f>
        <v>37196</v>
      </c>
      <c r="C15" s="54" t="n">
        <f aca="false">58000000*1.075/12</f>
        <v>5195833.33333333</v>
      </c>
      <c r="D15" s="72" t="n">
        <f aca="false">+D14</f>
        <v>0.02</v>
      </c>
      <c r="E15" s="73" t="n">
        <f aca="false">+'MONTHLY CURVES'!N7</f>
        <v>0.015</v>
      </c>
      <c r="F15" s="73" t="n">
        <f aca="false">+F14</f>
        <v>-0.027</v>
      </c>
      <c r="G15" s="58" t="n">
        <f aca="false">+D15+F15+E15</f>
        <v>0.008</v>
      </c>
      <c r="H15" s="58" t="n">
        <f aca="false">'ELBA CURVE'!N7</f>
        <v>0.499042792792793</v>
      </c>
      <c r="I15" s="59" t="n">
        <f aca="false">'MONTHLY CURVES'!F7</f>
        <v>2.938</v>
      </c>
      <c r="J15" s="58" t="n">
        <f aca="false">+I15+H15</f>
        <v>3.43704279279279</v>
      </c>
      <c r="K15" s="60" t="n">
        <f aca="false">'MONTHLY CURVES'!G7</f>
        <v>1.15</v>
      </c>
      <c r="L15" s="50" t="n">
        <f aca="false">+K15</f>
        <v>1.15</v>
      </c>
      <c r="M15" s="61" t="n">
        <f aca="false">'MONTHLY CURVES'!D7</f>
        <v>0.0260440063895979</v>
      </c>
      <c r="N15" s="61" t="n">
        <f aca="false">+N14</f>
        <v>0.99</v>
      </c>
      <c r="O15" s="63" t="e">
        <f aca="true">SPRDOPT($J15,$I15,$G15,$M15,$K15,$L15,$N15,$B15-TODAY(),0,0)</f>
        <v>#NAME?</v>
      </c>
      <c r="P15" s="64" t="e">
        <f aca="false">+O15*C15</f>
        <v>#NAME?</v>
      </c>
      <c r="Q15" s="64" t="n">
        <f aca="false">-$Q$11*$C15*VLOOKUP(B15,'MONTHLY CURVES'!$C$6:$M$329,3,0)</f>
        <v>-1039166.66666667</v>
      </c>
      <c r="R15" s="64" t="e">
        <f aca="false">+Q15+P15</f>
        <v>#NAME?</v>
      </c>
      <c r="S15" s="65" t="e">
        <f aca="true">SPRDOPT($J15,$I15,$G15,$M15,$K15,$L15,$N15,$B15-TODAY(),0,1)*C15</f>
        <v>#NAME?</v>
      </c>
      <c r="T15" s="65" t="e">
        <f aca="true">SPRDOPT($J15,$I15,$G15,$M15,$K15,$L15,$N15,$B15-TODAY(),0,2)*C15</f>
        <v>#NAME?</v>
      </c>
      <c r="U15" s="74" t="e">
        <f aca="false">+T15+S15</f>
        <v>#NAME?</v>
      </c>
      <c r="V15" s="67"/>
      <c r="W15" s="68"/>
      <c r="X15" s="69"/>
      <c r="Y15" s="69"/>
      <c r="Z15" s="75"/>
      <c r="AA15" s="69"/>
      <c r="AB15" s="69"/>
      <c r="AC15" s="69"/>
      <c r="AD15" s="69"/>
      <c r="AE15" s="69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/>
      <c r="BK15" s="71"/>
      <c r="BL15" s="71"/>
      <c r="BM15" s="71"/>
      <c r="BN15" s="71"/>
      <c r="BO15" s="71"/>
      <c r="BP15" s="71"/>
      <c r="BQ15" s="71"/>
      <c r="BR15" s="71"/>
      <c r="BS15" s="71"/>
      <c r="BT15" s="71"/>
      <c r="BU15" s="71"/>
      <c r="BV15" s="71"/>
      <c r="BW15" s="71"/>
      <c r="BX15" s="71"/>
      <c r="BY15" s="71"/>
      <c r="BZ15" s="71"/>
      <c r="CA15" s="71"/>
      <c r="CB15" s="71"/>
      <c r="CC15" s="71"/>
      <c r="CD15" s="71"/>
      <c r="CE15" s="71"/>
      <c r="CF15" s="71"/>
      <c r="CG15" s="71"/>
      <c r="CH15" s="71"/>
      <c r="CI15" s="71"/>
      <c r="CJ15" s="71"/>
      <c r="CK15" s="71"/>
      <c r="CL15" s="71"/>
      <c r="CM15" s="71"/>
      <c r="CN15" s="71"/>
      <c r="CO15" s="71"/>
      <c r="CP15" s="71"/>
      <c r="CQ15" s="71"/>
      <c r="CR15" s="71"/>
    </row>
    <row r="16" customFormat="false" ht="12.75" hidden="false" customHeight="false" outlineLevel="0" collapsed="false">
      <c r="A16" s="5" t="n">
        <f aca="false">YEAR(B16)</f>
        <v>2001</v>
      </c>
      <c r="B16" s="53" t="n">
        <f aca="false">Fetch!A13</f>
        <v>37226</v>
      </c>
      <c r="C16" s="54" t="n">
        <f aca="false">58000000*1.075/12</f>
        <v>5195833.33333333</v>
      </c>
      <c r="D16" s="72" t="n">
        <f aca="false">+D15</f>
        <v>0.02</v>
      </c>
      <c r="E16" s="73" t="n">
        <f aca="false">+'MONTHLY CURVES'!N8</f>
        <v>0.0075</v>
      </c>
      <c r="F16" s="73" t="n">
        <f aca="false">+F15</f>
        <v>-0.027</v>
      </c>
      <c r="G16" s="58" t="n">
        <f aca="false">+D16+F16+E16</f>
        <v>0.0005</v>
      </c>
      <c r="H16" s="58" t="n">
        <f aca="false">'ELBA CURVE'!N8</f>
        <v>1.18404279279279</v>
      </c>
      <c r="I16" s="59" t="n">
        <f aca="false">'MONTHLY CURVES'!F8</f>
        <v>3.103</v>
      </c>
      <c r="J16" s="58" t="n">
        <f aca="false">+I16+H16</f>
        <v>4.28704279279279</v>
      </c>
      <c r="K16" s="60" t="n">
        <f aca="false">'MONTHLY CURVES'!G8</f>
        <v>0.795</v>
      </c>
      <c r="L16" s="50" t="n">
        <f aca="false">+K16</f>
        <v>0.795</v>
      </c>
      <c r="M16" s="61" t="n">
        <f aca="false">'MONTHLY CURVES'!D8</f>
        <v>0.0243930205272003</v>
      </c>
      <c r="N16" s="61" t="n">
        <f aca="false">+N15</f>
        <v>0.99</v>
      </c>
      <c r="O16" s="63" t="e">
        <f aca="true">SPRDOPT($J16,$I16,$G16,$M16,$K16,$L16,$N16,$B16-TODAY(),0,0)</f>
        <v>#NAME?</v>
      </c>
      <c r="P16" s="64" t="e">
        <f aca="false">+O16*C16</f>
        <v>#NAME?</v>
      </c>
      <c r="Q16" s="64" t="n">
        <f aca="false">-$Q$11*$C16*VLOOKUP(B16,'MONTHLY CURVES'!$C$6:$M$329,3,0)</f>
        <v>-1039166.66666667</v>
      </c>
      <c r="R16" s="64" t="e">
        <f aca="false">+Q16+P16</f>
        <v>#NAME?</v>
      </c>
      <c r="S16" s="65" t="e">
        <f aca="true">SPRDOPT($J16,$I16,$G16,$M16,$K16,$L16,$N16,$B16-TODAY(),0,1)*C16</f>
        <v>#NAME?</v>
      </c>
      <c r="T16" s="65" t="e">
        <f aca="true">SPRDOPT($J16,$I16,$G16,$M16,$K16,$L16,$N16,$B16-TODAY(),0,2)*C16</f>
        <v>#NAME?</v>
      </c>
      <c r="U16" s="74" t="e">
        <f aca="false">+T16+S16</f>
        <v>#NAME?</v>
      </c>
      <c r="V16" s="67"/>
      <c r="W16" s="68"/>
      <c r="X16" s="69"/>
      <c r="Y16" s="69"/>
      <c r="Z16" s="69"/>
      <c r="AA16" s="69"/>
      <c r="AB16" s="69"/>
      <c r="AC16" s="69"/>
      <c r="AD16" s="69"/>
      <c r="AE16" s="69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</row>
    <row r="17" customFormat="false" ht="12.75" hidden="false" customHeight="false" outlineLevel="0" collapsed="false">
      <c r="A17" s="5" t="n">
        <f aca="false">YEAR(B17)</f>
        <v>2002</v>
      </c>
      <c r="B17" s="53" t="n">
        <f aca="false">Fetch!A14</f>
        <v>37257</v>
      </c>
      <c r="C17" s="54" t="n">
        <f aca="false">58000000*1.075/12</f>
        <v>5195833.33333333</v>
      </c>
      <c r="D17" s="72" t="n">
        <f aca="false">+D16</f>
        <v>0.02</v>
      </c>
      <c r="E17" s="73" t="n">
        <f aca="false">+'MONTHLY CURVES'!N9</f>
        <v>0.0075</v>
      </c>
      <c r="F17" s="73" t="n">
        <f aca="false">+F16</f>
        <v>-0.027</v>
      </c>
      <c r="G17" s="58" t="n">
        <f aca="false">+D17+F17+E17</f>
        <v>0.0005</v>
      </c>
      <c r="H17" s="58" t="n">
        <f aca="false">'ELBA CURVE'!N9</f>
        <v>1.95950112612613</v>
      </c>
      <c r="I17" s="59" t="n">
        <f aca="false">'MONTHLY CURVES'!F9</f>
        <v>3.25</v>
      </c>
      <c r="J17" s="58" t="n">
        <f aca="false">+I17+H17</f>
        <v>5.20950112612613</v>
      </c>
      <c r="K17" s="60" t="n">
        <f aca="false">'MONTHLY CURVES'!G9</f>
        <v>0.785</v>
      </c>
      <c r="L17" s="50" t="n">
        <f aca="false">+K17</f>
        <v>0.785</v>
      </c>
      <c r="M17" s="61" t="n">
        <f aca="false">'MONTHLY CURVES'!D9</f>
        <v>0.0237649798974653</v>
      </c>
      <c r="N17" s="61" t="n">
        <f aca="false">+N16</f>
        <v>0.99</v>
      </c>
      <c r="O17" s="63" t="e">
        <f aca="true">SPRDOPT($J17,$I17,$G17,$M17,$K17,$L17,$N17,$B17-TODAY(),0,0)</f>
        <v>#NAME?</v>
      </c>
      <c r="P17" s="64" t="e">
        <f aca="false">+O17*C17</f>
        <v>#NAME?</v>
      </c>
      <c r="Q17" s="64" t="n">
        <f aca="false">-$Q$11*$C17*VLOOKUP(B17,'MONTHLY CURVES'!$C$6:$M$329,3,0)</f>
        <v>-1039166.66666667</v>
      </c>
      <c r="R17" s="64" t="e">
        <f aca="false">+Q17+P17</f>
        <v>#NAME?</v>
      </c>
      <c r="S17" s="65" t="e">
        <f aca="true">SPRDOPT($J17,$I17,$G17,$M17,$K17,$L17,$N17,$B17-TODAY(),0,1)*C17</f>
        <v>#NAME?</v>
      </c>
      <c r="T17" s="65" t="e">
        <f aca="true">SPRDOPT($J17,$I17,$G17,$M17,$K17,$L17,$N17,$B17-TODAY(),0,2)*C17</f>
        <v>#NAME?</v>
      </c>
      <c r="U17" s="74" t="e">
        <f aca="false">+T17+S17</f>
        <v>#NAME?</v>
      </c>
      <c r="W17" s="68"/>
      <c r="X17" s="69"/>
      <c r="Y17" s="69"/>
      <c r="Z17" s="69"/>
      <c r="AA17" s="69"/>
      <c r="AB17" s="69"/>
      <c r="AC17" s="69"/>
      <c r="AD17" s="69"/>
      <c r="AE17" s="69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</row>
    <row r="18" customFormat="false" ht="12.75" hidden="false" customHeight="false" outlineLevel="0" collapsed="false">
      <c r="A18" s="5" t="n">
        <f aca="false">YEAR(B18)</f>
        <v>2002</v>
      </c>
      <c r="B18" s="53" t="n">
        <f aca="false">Fetch!A15</f>
        <v>37288</v>
      </c>
      <c r="C18" s="54" t="n">
        <f aca="false">58000000*1.075/12</f>
        <v>5195833.33333333</v>
      </c>
      <c r="D18" s="72" t="n">
        <f aca="false">+D17</f>
        <v>0.02</v>
      </c>
      <c r="E18" s="73" t="n">
        <f aca="false">+'MONTHLY CURVES'!N10</f>
        <v>0.0075</v>
      </c>
      <c r="F18" s="73" t="n">
        <f aca="false">+F17</f>
        <v>-0.027</v>
      </c>
      <c r="G18" s="58" t="n">
        <f aca="false">+D18+F18+E18</f>
        <v>0.0005</v>
      </c>
      <c r="H18" s="58" t="n">
        <f aca="false">'ELBA CURVE'!N10</f>
        <v>1.90100112612613</v>
      </c>
      <c r="I18" s="59" t="n">
        <f aca="false">'MONTHLY CURVES'!F10</f>
        <v>3.248</v>
      </c>
      <c r="J18" s="58" t="n">
        <f aca="false">+I18+H18</f>
        <v>5.14900112612613</v>
      </c>
      <c r="K18" s="60" t="n">
        <f aca="false">'MONTHLY CURVES'!G10</f>
        <v>0.725</v>
      </c>
      <c r="L18" s="50" t="n">
        <f aca="false">+K18</f>
        <v>0.725</v>
      </c>
      <c r="M18" s="61" t="n">
        <f aca="false">'MONTHLY CURVES'!D10</f>
        <v>0.0235525724311665</v>
      </c>
      <c r="N18" s="61" t="n">
        <f aca="false">+N17</f>
        <v>0.99</v>
      </c>
      <c r="O18" s="63" t="e">
        <f aca="true">SPRDOPT($J18,$I18,$G18,$M18,$K18,$L18,$N18,$B18-TODAY(),0,0)</f>
        <v>#NAME?</v>
      </c>
      <c r="P18" s="64" t="e">
        <f aca="false">+O18*C18</f>
        <v>#NAME?</v>
      </c>
      <c r="Q18" s="64" t="n">
        <f aca="false">-$Q$11*$C18*VLOOKUP(B18,'MONTHLY CURVES'!$C$6:$M$329,3,0)</f>
        <v>-1039166.66666667</v>
      </c>
      <c r="R18" s="64" t="e">
        <f aca="false">+Q18+P18</f>
        <v>#NAME?</v>
      </c>
      <c r="S18" s="65" t="e">
        <f aca="true">SPRDOPT($J18,$I18,$G18,$M18,$K18,$L18,$N18,$B18-TODAY(),0,1)*C18</f>
        <v>#NAME?</v>
      </c>
      <c r="T18" s="65" t="e">
        <f aca="true">SPRDOPT($J18,$I18,$G18,$M18,$K18,$L18,$N18,$B18-TODAY(),0,2)*C18</f>
        <v>#NAME?</v>
      </c>
      <c r="U18" s="74" t="e">
        <f aca="false">+T18+S18</f>
        <v>#NAME?</v>
      </c>
      <c r="W18" s="68"/>
      <c r="X18" s="69"/>
      <c r="Y18" s="69"/>
      <c r="Z18" s="69"/>
      <c r="AA18" s="69"/>
      <c r="AB18" s="69"/>
      <c r="AC18" s="69"/>
      <c r="AD18" s="69"/>
      <c r="AE18" s="69"/>
      <c r="AF18" s="71"/>
      <c r="AG18" s="71"/>
      <c r="AH18" s="71"/>
      <c r="AI18" s="71"/>
      <c r="AJ18" s="71"/>
      <c r="AK18" s="71"/>
      <c r="AL18" s="71"/>
      <c r="AM18" s="71"/>
      <c r="AN18" s="71"/>
      <c r="AO18" s="71"/>
      <c r="AP18" s="71"/>
      <c r="AQ18" s="71"/>
      <c r="AR18" s="71"/>
      <c r="AS18" s="71"/>
      <c r="AT18" s="71"/>
      <c r="AU18" s="71"/>
      <c r="AV18" s="71"/>
      <c r="AW18" s="71"/>
      <c r="AX18" s="71"/>
      <c r="AY18" s="71"/>
      <c r="AZ18" s="71"/>
      <c r="BA18" s="71"/>
      <c r="BB18" s="71"/>
      <c r="BC18" s="71"/>
      <c r="BD18" s="71"/>
      <c r="BE18" s="71"/>
      <c r="BF18" s="71"/>
      <c r="BG18" s="71"/>
      <c r="BH18" s="71"/>
      <c r="BI18" s="71"/>
      <c r="BJ18" s="71"/>
      <c r="BK18" s="71"/>
      <c r="BL18" s="71"/>
      <c r="BM18" s="71"/>
      <c r="BN18" s="71"/>
      <c r="BO18" s="71"/>
      <c r="BP18" s="71"/>
      <c r="BQ18" s="71"/>
      <c r="BR18" s="71"/>
      <c r="BS18" s="71"/>
      <c r="BT18" s="71"/>
      <c r="BU18" s="71"/>
      <c r="BV18" s="71"/>
      <c r="BW18" s="71"/>
      <c r="BX18" s="71"/>
      <c r="BY18" s="71"/>
      <c r="BZ18" s="71"/>
      <c r="CA18" s="71"/>
      <c r="CB18" s="71"/>
      <c r="CC18" s="71"/>
      <c r="CD18" s="71"/>
      <c r="CE18" s="71"/>
      <c r="CF18" s="71"/>
      <c r="CG18" s="71"/>
      <c r="CH18" s="71"/>
      <c r="CI18" s="71"/>
      <c r="CJ18" s="71"/>
      <c r="CK18" s="71"/>
      <c r="CL18" s="71"/>
      <c r="CM18" s="71"/>
      <c r="CN18" s="71"/>
      <c r="CO18" s="71"/>
      <c r="CP18" s="71"/>
      <c r="CQ18" s="71"/>
      <c r="CR18" s="71"/>
    </row>
    <row r="19" customFormat="false" ht="12.75" hidden="false" customHeight="false" outlineLevel="0" collapsed="false">
      <c r="A19" s="5" t="n">
        <f aca="false">YEAR(B19)</f>
        <v>2002</v>
      </c>
      <c r="B19" s="53" t="n">
        <f aca="false">Fetch!A16</f>
        <v>37316</v>
      </c>
      <c r="C19" s="54" t="n">
        <f aca="false">58000000*1.075/12</f>
        <v>5195833.33333333</v>
      </c>
      <c r="D19" s="72" t="n">
        <f aca="false">+D18</f>
        <v>0.02</v>
      </c>
      <c r="E19" s="73" t="n">
        <f aca="false">+'MONTHLY CURVES'!N11</f>
        <v>0.0075</v>
      </c>
      <c r="F19" s="73" t="n">
        <f aca="false">+F18</f>
        <v>-0.027</v>
      </c>
      <c r="G19" s="58" t="n">
        <f aca="false">+D19+F19+E19</f>
        <v>0.0005</v>
      </c>
      <c r="H19" s="58" t="n">
        <f aca="false">'ELBA CURVE'!N11</f>
        <v>0.687751126126126</v>
      </c>
      <c r="I19" s="59" t="n">
        <f aca="false">'MONTHLY CURVES'!F11</f>
        <v>3.195</v>
      </c>
      <c r="J19" s="58" t="n">
        <f aca="false">+I19+H19</f>
        <v>3.88275112612613</v>
      </c>
      <c r="K19" s="60" t="n">
        <f aca="false">'MONTHLY CURVES'!G11</f>
        <v>0.65</v>
      </c>
      <c r="L19" s="50" t="n">
        <f aca="false">+K19</f>
        <v>0.65</v>
      </c>
      <c r="M19" s="61" t="n">
        <f aca="false">'MONTHLY CURVES'!D11</f>
        <v>0.0230272616332954</v>
      </c>
      <c r="N19" s="61" t="n">
        <f aca="false">+N18</f>
        <v>0.99</v>
      </c>
      <c r="O19" s="63" t="e">
        <f aca="true">SPRDOPT($J19,$I19,$G19,$M19,$K19,$L19,$N19,$B19-TODAY(),0,0)</f>
        <v>#NAME?</v>
      </c>
      <c r="P19" s="64" t="e">
        <f aca="false">+O19*C19</f>
        <v>#NAME?</v>
      </c>
      <c r="Q19" s="64" t="n">
        <f aca="false">-$Q$11*$C19*VLOOKUP(B19,'MONTHLY CURVES'!$C$6:$M$329,3,0)</f>
        <v>-1039166.66666667</v>
      </c>
      <c r="R19" s="64" t="e">
        <f aca="false">+Q19+P19</f>
        <v>#NAME?</v>
      </c>
      <c r="S19" s="65" t="e">
        <f aca="true">SPRDOPT($J19,$I19,$G19,$M19,$K19,$L19,$N19,$B19-TODAY(),0,1)*C19</f>
        <v>#NAME?</v>
      </c>
      <c r="T19" s="65" t="e">
        <f aca="true">SPRDOPT($J19,$I19,$G19,$M19,$K19,$L19,$N19,$B19-TODAY(),0,2)*C19</f>
        <v>#NAME?</v>
      </c>
      <c r="U19" s="74" t="e">
        <f aca="false">+T19+S19</f>
        <v>#NAME?</v>
      </c>
      <c r="W19" s="68"/>
      <c r="X19" s="69"/>
      <c r="Y19" s="69"/>
      <c r="Z19" s="69"/>
      <c r="AA19" s="69"/>
      <c r="AB19" s="69"/>
      <c r="AC19" s="69"/>
      <c r="AD19" s="69"/>
      <c r="AE19" s="69"/>
      <c r="AF19" s="71"/>
      <c r="AG19" s="71"/>
      <c r="AH19" s="71"/>
      <c r="AI19" s="71"/>
      <c r="AJ19" s="71"/>
      <c r="AK19" s="71"/>
      <c r="AL19" s="71"/>
      <c r="AM19" s="71"/>
      <c r="AN19" s="71"/>
      <c r="AO19" s="71"/>
      <c r="AP19" s="71"/>
      <c r="AQ19" s="71"/>
      <c r="AR19" s="71"/>
      <c r="AS19" s="71"/>
      <c r="AT19" s="71"/>
      <c r="AU19" s="71"/>
      <c r="AV19" s="71"/>
      <c r="AW19" s="71"/>
      <c r="AX19" s="71"/>
      <c r="AY19" s="71"/>
      <c r="AZ19" s="71"/>
      <c r="BA19" s="71"/>
      <c r="BB19" s="71"/>
      <c r="BC19" s="71"/>
      <c r="BD19" s="71"/>
      <c r="BE19" s="71"/>
      <c r="BF19" s="71"/>
      <c r="BG19" s="71"/>
      <c r="BH19" s="71"/>
      <c r="BI19" s="71"/>
      <c r="BJ19" s="71"/>
      <c r="BK19" s="71"/>
      <c r="BL19" s="71"/>
      <c r="BM19" s="71"/>
      <c r="BN19" s="71"/>
      <c r="BO19" s="71"/>
      <c r="BP19" s="71"/>
      <c r="BQ19" s="71"/>
      <c r="BR19" s="71"/>
      <c r="BS19" s="71"/>
      <c r="BT19" s="71"/>
      <c r="BU19" s="71"/>
      <c r="BV19" s="71"/>
      <c r="BW19" s="71"/>
      <c r="BX19" s="71"/>
      <c r="BY19" s="71"/>
      <c r="BZ19" s="71"/>
      <c r="CA19" s="71"/>
      <c r="CB19" s="71"/>
      <c r="CC19" s="71"/>
      <c r="CD19" s="71"/>
      <c r="CE19" s="71"/>
      <c r="CF19" s="71"/>
      <c r="CG19" s="71"/>
      <c r="CH19" s="71"/>
      <c r="CI19" s="71"/>
      <c r="CJ19" s="71"/>
      <c r="CK19" s="71"/>
      <c r="CL19" s="71"/>
      <c r="CM19" s="71"/>
      <c r="CN19" s="71"/>
      <c r="CO19" s="71"/>
      <c r="CP19" s="71"/>
      <c r="CQ19" s="71"/>
      <c r="CR19" s="71"/>
    </row>
    <row r="20" customFormat="false" ht="12.75" hidden="false" customHeight="false" outlineLevel="0" collapsed="false">
      <c r="A20" s="5" t="n">
        <f aca="false">YEAR(B20)</f>
        <v>2002</v>
      </c>
      <c r="B20" s="53" t="n">
        <f aca="false">Fetch!A17</f>
        <v>37347</v>
      </c>
      <c r="C20" s="54" t="n">
        <f aca="false">58000000*1.075/12</f>
        <v>5195833.33333333</v>
      </c>
      <c r="D20" s="72" t="n">
        <f aca="false">+D19</f>
        <v>0.02</v>
      </c>
      <c r="E20" s="73" t="n">
        <f aca="false">+'MONTHLY CURVES'!N12</f>
        <v>0.0025</v>
      </c>
      <c r="F20" s="73" t="n">
        <f aca="false">+F19</f>
        <v>-0.027</v>
      </c>
      <c r="G20" s="58" t="n">
        <f aca="false">+D20+F20+E20</f>
        <v>-0.0045</v>
      </c>
      <c r="H20" s="58" t="n">
        <f aca="false">'ELBA CURVE'!N12</f>
        <v>0.307751126126126</v>
      </c>
      <c r="I20" s="59" t="n">
        <f aca="false">'MONTHLY CURVES'!F12</f>
        <v>3.095</v>
      </c>
      <c r="J20" s="58" t="n">
        <f aca="false">+I20+H20</f>
        <v>3.40275112612613</v>
      </c>
      <c r="K20" s="60" t="n">
        <f aca="false">'MONTHLY CURVES'!G12</f>
        <v>0.5225</v>
      </c>
      <c r="L20" s="50" t="n">
        <f aca="false">+K20</f>
        <v>0.5225</v>
      </c>
      <c r="M20" s="61" t="n">
        <f aca="false">'MONTHLY CURVES'!D12</f>
        <v>0.0226849174085424</v>
      </c>
      <c r="N20" s="61" t="n">
        <f aca="false">+N19</f>
        <v>0.99</v>
      </c>
      <c r="O20" s="63" t="e">
        <f aca="true">SPRDOPT($J20,$I20,$G20,$M20,$K20,$L20,$N20,$B20-TODAY(),0,0)</f>
        <v>#NAME?</v>
      </c>
      <c r="P20" s="64" t="e">
        <f aca="false">+O20*C20</f>
        <v>#NAME?</v>
      </c>
      <c r="Q20" s="64" t="n">
        <f aca="false">-$Q$11*$C20*VLOOKUP(B20,'MONTHLY CURVES'!$C$6:$M$329,3,0)</f>
        <v>-1039166.66666667</v>
      </c>
      <c r="R20" s="64" t="e">
        <f aca="false">+Q20+P20</f>
        <v>#NAME?</v>
      </c>
      <c r="S20" s="65" t="e">
        <f aca="true">SPRDOPT($J20,$I20,$G20,$M20,$K20,$L20,$N20,$B20-TODAY(),0,1)*C20</f>
        <v>#NAME?</v>
      </c>
      <c r="T20" s="65" t="e">
        <f aca="true">SPRDOPT($J20,$I20,$G20,$M20,$K20,$L20,$N20,$B20-TODAY(),0,2)*C20</f>
        <v>#NAME?</v>
      </c>
      <c r="U20" s="74" t="e">
        <f aca="false">+T20+S20</f>
        <v>#NAME?</v>
      </c>
      <c r="W20" s="68"/>
      <c r="X20" s="69"/>
      <c r="Y20" s="69"/>
      <c r="Z20" s="69"/>
      <c r="AA20" s="69"/>
      <c r="AB20" s="69"/>
      <c r="AC20" s="69"/>
      <c r="AD20" s="69"/>
      <c r="AE20" s="69"/>
      <c r="AF20" s="71"/>
      <c r="AG20" s="71"/>
      <c r="AH20" s="71"/>
      <c r="AI20" s="71"/>
      <c r="AJ20" s="71"/>
      <c r="AK20" s="71"/>
      <c r="AL20" s="71"/>
      <c r="AM20" s="71"/>
      <c r="AN20" s="71"/>
      <c r="AO20" s="71"/>
      <c r="AP20" s="71"/>
      <c r="AQ20" s="71"/>
      <c r="AR20" s="71"/>
      <c r="AS20" s="71"/>
      <c r="AT20" s="71"/>
      <c r="AU20" s="71"/>
      <c r="AV20" s="71"/>
      <c r="AW20" s="71"/>
      <c r="AX20" s="71"/>
      <c r="AY20" s="71"/>
      <c r="AZ20" s="71"/>
      <c r="BA20" s="71"/>
      <c r="BB20" s="71"/>
      <c r="BC20" s="71"/>
      <c r="BD20" s="71"/>
      <c r="BE20" s="71"/>
      <c r="BF20" s="71"/>
      <c r="BG20" s="71"/>
      <c r="BH20" s="71"/>
      <c r="BI20" s="71"/>
      <c r="BJ20" s="71"/>
      <c r="BK20" s="71"/>
      <c r="BL20" s="71"/>
      <c r="BM20" s="71"/>
      <c r="BN20" s="71"/>
      <c r="BO20" s="71"/>
      <c r="BP20" s="71"/>
      <c r="BQ20" s="71"/>
      <c r="BR20" s="71"/>
      <c r="BS20" s="71"/>
      <c r="BT20" s="71"/>
      <c r="BU20" s="71"/>
      <c r="BV20" s="71"/>
      <c r="BW20" s="71"/>
      <c r="BX20" s="71"/>
      <c r="BY20" s="71"/>
      <c r="BZ20" s="71"/>
      <c r="CA20" s="71"/>
      <c r="CB20" s="71"/>
      <c r="CC20" s="71"/>
      <c r="CD20" s="71"/>
      <c r="CE20" s="71"/>
      <c r="CF20" s="71"/>
      <c r="CG20" s="71"/>
      <c r="CH20" s="71"/>
      <c r="CI20" s="71"/>
      <c r="CJ20" s="71"/>
      <c r="CK20" s="71"/>
      <c r="CL20" s="71"/>
      <c r="CM20" s="71"/>
      <c r="CN20" s="71"/>
      <c r="CO20" s="71"/>
      <c r="CP20" s="71"/>
      <c r="CQ20" s="71"/>
      <c r="CR20" s="71"/>
    </row>
    <row r="21" customFormat="false" ht="12.75" hidden="false" customHeight="false" outlineLevel="0" collapsed="false">
      <c r="A21" s="5" t="n">
        <f aca="false">YEAR(B21)</f>
        <v>2002</v>
      </c>
      <c r="B21" s="53" t="n">
        <f aca="false">Fetch!A18</f>
        <v>37377</v>
      </c>
      <c r="C21" s="54" t="n">
        <f aca="false">58000000*1.075/12</f>
        <v>5195833.33333333</v>
      </c>
      <c r="D21" s="72" t="n">
        <f aca="false">+D20</f>
        <v>0.02</v>
      </c>
      <c r="E21" s="73" t="n">
        <f aca="false">+'MONTHLY CURVES'!N13</f>
        <v>0.0025</v>
      </c>
      <c r="F21" s="73" t="n">
        <f aca="false">+F20</f>
        <v>-0.027</v>
      </c>
      <c r="G21" s="58" t="n">
        <f aca="false">+D21+F21+E21</f>
        <v>-0.0045</v>
      </c>
      <c r="H21" s="58" t="n">
        <f aca="false">'ELBA CURVE'!N13</f>
        <v>0.265501126126126</v>
      </c>
      <c r="I21" s="59" t="n">
        <f aca="false">'MONTHLY CURVES'!F13</f>
        <v>3.125</v>
      </c>
      <c r="J21" s="58" t="n">
        <f aca="false">+I21+H21</f>
        <v>3.39050112612613</v>
      </c>
      <c r="K21" s="60" t="n">
        <f aca="false">'MONTHLY CURVES'!G13</f>
        <v>0.47</v>
      </c>
      <c r="L21" s="50" t="n">
        <f aca="false">+K21</f>
        <v>0.47</v>
      </c>
      <c r="M21" s="61" t="n">
        <f aca="false">'MONTHLY CURVES'!D13</f>
        <v>0.0226737414033105</v>
      </c>
      <c r="N21" s="61" t="n">
        <f aca="false">+N20</f>
        <v>0.99</v>
      </c>
      <c r="O21" s="63" t="e">
        <f aca="true">SPRDOPT($J21,$I21,$G21,$M21,$K21,$L21,$N21,$B21-TODAY(),0,0)</f>
        <v>#NAME?</v>
      </c>
      <c r="P21" s="64" t="e">
        <f aca="false">+O21*C21</f>
        <v>#NAME?</v>
      </c>
      <c r="Q21" s="64" t="n">
        <f aca="false">-$Q$11*$C21*VLOOKUP(B21,'MONTHLY CURVES'!$C$6:$M$329,3,0)</f>
        <v>-1039166.66666667</v>
      </c>
      <c r="R21" s="64" t="e">
        <f aca="false">+Q21+P21</f>
        <v>#NAME?</v>
      </c>
      <c r="S21" s="65" t="e">
        <f aca="true">SPRDOPT($J21,$I21,$G21,$M21,$K21,$L21,$N21,$B21-TODAY(),0,1)*C21</f>
        <v>#NAME?</v>
      </c>
      <c r="T21" s="65" t="e">
        <f aca="true">SPRDOPT($J21,$I21,$G21,$M21,$K21,$L21,$N21,$B21-TODAY(),0,2)*C21</f>
        <v>#NAME?</v>
      </c>
      <c r="U21" s="74" t="e">
        <f aca="false">+T21+S21</f>
        <v>#NAME?</v>
      </c>
      <c r="W21" s="76"/>
      <c r="X21" s="77"/>
      <c r="Y21" s="77"/>
      <c r="Z21" s="77"/>
      <c r="AA21" s="77"/>
      <c r="AB21" s="77"/>
      <c r="AC21" s="77"/>
      <c r="AD21" s="77"/>
      <c r="AE21" s="69"/>
      <c r="AF21" s="71"/>
      <c r="AG21" s="71"/>
      <c r="AH21" s="71"/>
      <c r="AI21" s="71"/>
      <c r="AJ21" s="71"/>
      <c r="AK21" s="71"/>
      <c r="AL21" s="71"/>
      <c r="AM21" s="71"/>
      <c r="AN21" s="71"/>
      <c r="AO21" s="71"/>
      <c r="AP21" s="71"/>
      <c r="AQ21" s="71"/>
      <c r="AR21" s="71"/>
      <c r="AS21" s="71"/>
      <c r="AT21" s="71"/>
      <c r="AU21" s="71"/>
      <c r="AV21" s="71"/>
      <c r="AW21" s="71"/>
      <c r="AX21" s="71"/>
      <c r="AY21" s="71"/>
      <c r="AZ21" s="71"/>
      <c r="BA21" s="71"/>
      <c r="BB21" s="71"/>
      <c r="BC21" s="71"/>
      <c r="BD21" s="71"/>
      <c r="BE21" s="71"/>
      <c r="BF21" s="71"/>
      <c r="BG21" s="71"/>
      <c r="BH21" s="71"/>
      <c r="BI21" s="71"/>
      <c r="BJ21" s="71"/>
      <c r="BK21" s="71"/>
      <c r="BL21" s="71"/>
      <c r="BM21" s="71"/>
      <c r="BN21" s="71"/>
      <c r="BO21" s="71"/>
      <c r="BP21" s="71"/>
      <c r="BQ21" s="71"/>
      <c r="BR21" s="71"/>
      <c r="BS21" s="71"/>
      <c r="BT21" s="71"/>
      <c r="BU21" s="71"/>
      <c r="BV21" s="71"/>
      <c r="BW21" s="71"/>
      <c r="BX21" s="71"/>
      <c r="BY21" s="71"/>
      <c r="BZ21" s="71"/>
      <c r="CA21" s="71"/>
      <c r="CB21" s="71"/>
      <c r="CC21" s="71"/>
      <c r="CD21" s="71"/>
      <c r="CE21" s="71"/>
      <c r="CF21" s="71"/>
      <c r="CG21" s="71"/>
      <c r="CH21" s="71"/>
      <c r="CI21" s="71"/>
      <c r="CJ21" s="71"/>
      <c r="CK21" s="71"/>
      <c r="CL21" s="71"/>
      <c r="CM21" s="71"/>
      <c r="CN21" s="71"/>
      <c r="CO21" s="71"/>
      <c r="CP21" s="71"/>
      <c r="CQ21" s="71"/>
      <c r="CR21" s="71"/>
    </row>
    <row r="22" customFormat="false" ht="12.75" hidden="false" customHeight="false" outlineLevel="0" collapsed="false">
      <c r="A22" s="5" t="n">
        <f aca="false">YEAR(B22)</f>
        <v>2002</v>
      </c>
      <c r="B22" s="53" t="n">
        <f aca="false">Fetch!A19</f>
        <v>37408</v>
      </c>
      <c r="C22" s="54" t="n">
        <f aca="false">58000000*1.075/12</f>
        <v>5195833.33333333</v>
      </c>
      <c r="D22" s="72" t="n">
        <f aca="false">+D21</f>
        <v>0.02</v>
      </c>
      <c r="E22" s="73" t="n">
        <f aca="false">+'MONTHLY CURVES'!N14</f>
        <v>0.0025</v>
      </c>
      <c r="F22" s="73" t="n">
        <f aca="false">+F21</f>
        <v>-0.027</v>
      </c>
      <c r="G22" s="58" t="n">
        <f aca="false">+D22+F22+E22</f>
        <v>-0.0045</v>
      </c>
      <c r="H22" s="58" t="n">
        <f aca="false">'ELBA CURVE'!N14</f>
        <v>0.280251126126126</v>
      </c>
      <c r="I22" s="59" t="n">
        <f aca="false">'MONTHLY CURVES'!F14</f>
        <v>3.165</v>
      </c>
      <c r="J22" s="58" t="n">
        <f aca="false">+I22+H22</f>
        <v>3.44525112612613</v>
      </c>
      <c r="K22" s="60" t="n">
        <f aca="false">'MONTHLY CURVES'!G14</f>
        <v>0.4575</v>
      </c>
      <c r="L22" s="50" t="n">
        <f aca="false">+K22</f>
        <v>0.4575</v>
      </c>
      <c r="M22" s="61" t="n">
        <f aca="false">'MONTHLY CURVES'!D14</f>
        <v>0.0226621928646145</v>
      </c>
      <c r="N22" s="61" t="n">
        <f aca="false">+N21</f>
        <v>0.99</v>
      </c>
      <c r="O22" s="63" t="e">
        <f aca="true">SPRDOPT($J22,$I22,$G22,$M22,$K22,$L22,$N22,$B22-TODAY(),0,0)</f>
        <v>#NAME?</v>
      </c>
      <c r="P22" s="64" t="e">
        <f aca="false">+O22*C22</f>
        <v>#NAME?</v>
      </c>
      <c r="Q22" s="64" t="n">
        <f aca="false">-$Q$11*$C22*VLOOKUP(B22,'MONTHLY CURVES'!$C$6:$M$329,3,0)</f>
        <v>-1039166.66666667</v>
      </c>
      <c r="R22" s="64" t="e">
        <f aca="false">+Q22+P22</f>
        <v>#NAME?</v>
      </c>
      <c r="S22" s="65" t="e">
        <f aca="true">SPRDOPT($J22,$I22,$G22,$M22,$K22,$L22,$N22,$B22-TODAY(),0,1)*C22</f>
        <v>#NAME?</v>
      </c>
      <c r="T22" s="65" t="e">
        <f aca="true">SPRDOPT($J22,$I22,$G22,$M22,$K22,$L22,$N22,$B22-TODAY(),0,2)*C22</f>
        <v>#NAME?</v>
      </c>
      <c r="U22" s="74" t="e">
        <f aca="false">+T22+S22</f>
        <v>#NAME?</v>
      </c>
      <c r="W22" s="24"/>
      <c r="X22" s="69"/>
      <c r="Y22" s="69"/>
      <c r="Z22" s="69"/>
      <c r="AA22" s="69"/>
      <c r="AB22" s="69"/>
      <c r="AC22" s="69"/>
      <c r="AD22" s="69"/>
      <c r="AE22" s="69"/>
      <c r="AF22" s="71"/>
      <c r="AG22" s="71"/>
      <c r="AH22" s="71"/>
      <c r="AI22" s="71"/>
      <c r="AJ22" s="71"/>
      <c r="AK22" s="71"/>
      <c r="AL22" s="71"/>
      <c r="AM22" s="71"/>
      <c r="AN22" s="71"/>
      <c r="AO22" s="71"/>
      <c r="AP22" s="71"/>
      <c r="AQ22" s="71"/>
      <c r="AR22" s="71"/>
      <c r="AS22" s="71"/>
      <c r="AT22" s="71"/>
      <c r="AU22" s="71"/>
      <c r="AV22" s="71"/>
      <c r="AW22" s="71"/>
      <c r="AX22" s="71"/>
      <c r="AY22" s="71"/>
      <c r="AZ22" s="71"/>
      <c r="BA22" s="71"/>
      <c r="BB22" s="71"/>
      <c r="BC22" s="71"/>
      <c r="BD22" s="71"/>
      <c r="BE22" s="71"/>
      <c r="BF22" s="71"/>
      <c r="BG22" s="71"/>
      <c r="BH22" s="71"/>
      <c r="BI22" s="71"/>
      <c r="BJ22" s="71"/>
      <c r="BK22" s="71"/>
      <c r="BL22" s="71"/>
      <c r="BM22" s="71"/>
      <c r="BN22" s="71"/>
      <c r="BO22" s="71"/>
      <c r="BP22" s="71"/>
      <c r="BQ22" s="71"/>
      <c r="BR22" s="71"/>
      <c r="BS22" s="71"/>
      <c r="BT22" s="71"/>
      <c r="BU22" s="71"/>
      <c r="BV22" s="71"/>
      <c r="BW22" s="71"/>
      <c r="BX22" s="71"/>
      <c r="BY22" s="71"/>
      <c r="BZ22" s="71"/>
      <c r="CA22" s="71"/>
      <c r="CB22" s="71"/>
      <c r="CC22" s="71"/>
      <c r="CD22" s="71"/>
      <c r="CE22" s="71"/>
      <c r="CF22" s="71"/>
      <c r="CG22" s="71"/>
      <c r="CH22" s="71"/>
      <c r="CI22" s="71"/>
      <c r="CJ22" s="71"/>
      <c r="CK22" s="71"/>
      <c r="CL22" s="71"/>
      <c r="CM22" s="71"/>
      <c r="CN22" s="71"/>
      <c r="CO22" s="71"/>
      <c r="CP22" s="71"/>
      <c r="CQ22" s="71"/>
      <c r="CR22" s="71"/>
    </row>
    <row r="23" customFormat="false" ht="12.75" hidden="false" customHeight="false" outlineLevel="0" collapsed="false">
      <c r="A23" s="5" t="n">
        <f aca="false">YEAR(B23)</f>
        <v>2002</v>
      </c>
      <c r="B23" s="53" t="n">
        <f aca="false">Fetch!A20</f>
        <v>37438</v>
      </c>
      <c r="C23" s="54" t="n">
        <f aca="false">58000000*1.075/12</f>
        <v>5195833.33333333</v>
      </c>
      <c r="D23" s="72" t="n">
        <f aca="false">+D22</f>
        <v>0.02</v>
      </c>
      <c r="E23" s="73" t="n">
        <f aca="false">+'MONTHLY CURVES'!N15</f>
        <v>0.0025</v>
      </c>
      <c r="F23" s="73" t="n">
        <f aca="false">+F22</f>
        <v>-0.027</v>
      </c>
      <c r="G23" s="58" t="n">
        <f aca="false">+D23+F23+E23</f>
        <v>-0.0045</v>
      </c>
      <c r="H23" s="58" t="n">
        <f aca="false">'ELBA CURVE'!N15</f>
        <v>0.316501126126126</v>
      </c>
      <c r="I23" s="59" t="n">
        <f aca="false">'MONTHLY CURVES'!F15</f>
        <v>3.2</v>
      </c>
      <c r="J23" s="58" t="n">
        <f aca="false">+I23+H23</f>
        <v>3.51650112612613</v>
      </c>
      <c r="K23" s="60" t="n">
        <f aca="false">'MONTHLY CURVES'!G15</f>
        <v>0.4575</v>
      </c>
      <c r="L23" s="50" t="n">
        <f aca="false">+K23</f>
        <v>0.4575</v>
      </c>
      <c r="M23" s="61" t="n">
        <f aca="false">'MONTHLY CURVES'!D15</f>
        <v>0.0227587145342478</v>
      </c>
      <c r="N23" s="61" t="n">
        <f aca="false">+N22</f>
        <v>0.99</v>
      </c>
      <c r="O23" s="63" t="e">
        <f aca="true">SPRDOPT($J23,$I23,$G23,$M23,$K23,$L23,$N23,$B23-TODAY(),0,0)</f>
        <v>#NAME?</v>
      </c>
      <c r="P23" s="64" t="e">
        <f aca="false">+O23*C23</f>
        <v>#NAME?</v>
      </c>
      <c r="Q23" s="64" t="n">
        <f aca="false">-$Q$11*$C23*VLOOKUP(B23,'MONTHLY CURVES'!$C$6:$M$329,3,0)</f>
        <v>-1039166.66666667</v>
      </c>
      <c r="R23" s="64" t="e">
        <f aca="false">+Q23+P23</f>
        <v>#NAME?</v>
      </c>
      <c r="S23" s="65" t="e">
        <f aca="true">SPRDOPT($J23,$I23,$G23,$M23,$K23,$L23,$N23,$B23-TODAY(),0,1)*C23</f>
        <v>#NAME?</v>
      </c>
      <c r="T23" s="65" t="e">
        <f aca="true">SPRDOPT($J23,$I23,$G23,$M23,$K23,$L23,$N23,$B23-TODAY(),0,2)*C23</f>
        <v>#NAME?</v>
      </c>
      <c r="U23" s="74" t="e">
        <f aca="false">+T23+S23</f>
        <v>#NAME?</v>
      </c>
      <c r="W23" s="24"/>
      <c r="X23" s="69"/>
      <c r="Y23" s="69"/>
      <c r="Z23" s="69"/>
      <c r="AA23" s="69"/>
      <c r="AB23" s="69"/>
      <c r="AC23" s="69"/>
      <c r="AD23" s="69"/>
      <c r="AE23" s="69"/>
      <c r="AF23" s="71"/>
      <c r="AG23" s="71"/>
      <c r="AH23" s="71"/>
      <c r="AI23" s="71"/>
      <c r="AJ23" s="71"/>
      <c r="AK23" s="71"/>
      <c r="AL23" s="71"/>
      <c r="AM23" s="71"/>
      <c r="AN23" s="71"/>
      <c r="AO23" s="71"/>
      <c r="AP23" s="71"/>
      <c r="AQ23" s="71"/>
      <c r="AR23" s="71"/>
      <c r="AS23" s="71"/>
      <c r="AT23" s="71"/>
      <c r="AU23" s="71"/>
      <c r="AV23" s="71"/>
      <c r="AW23" s="71"/>
      <c r="AX23" s="71"/>
      <c r="AY23" s="71"/>
      <c r="AZ23" s="71"/>
      <c r="BA23" s="71"/>
      <c r="BB23" s="71"/>
      <c r="BC23" s="71"/>
      <c r="BD23" s="71"/>
      <c r="BE23" s="71"/>
      <c r="BF23" s="71"/>
      <c r="BG23" s="71"/>
      <c r="BH23" s="71"/>
      <c r="BI23" s="71"/>
      <c r="BJ23" s="71"/>
      <c r="BK23" s="71"/>
      <c r="BL23" s="71"/>
      <c r="BM23" s="71"/>
      <c r="BN23" s="71"/>
      <c r="BO23" s="71"/>
      <c r="BP23" s="71"/>
      <c r="BQ23" s="71"/>
      <c r="BR23" s="71"/>
      <c r="BS23" s="71"/>
      <c r="BT23" s="71"/>
      <c r="BU23" s="71"/>
      <c r="BV23" s="71"/>
      <c r="BW23" s="71"/>
      <c r="BX23" s="71"/>
      <c r="BY23" s="71"/>
      <c r="BZ23" s="71"/>
      <c r="CA23" s="71"/>
      <c r="CB23" s="71"/>
      <c r="CC23" s="71"/>
      <c r="CD23" s="71"/>
      <c r="CE23" s="71"/>
      <c r="CF23" s="71"/>
      <c r="CG23" s="71"/>
      <c r="CH23" s="71"/>
      <c r="CI23" s="71"/>
      <c r="CJ23" s="71"/>
      <c r="CK23" s="71"/>
      <c r="CL23" s="71"/>
      <c r="CM23" s="71"/>
      <c r="CN23" s="71"/>
      <c r="CO23" s="71"/>
      <c r="CP23" s="71"/>
      <c r="CQ23" s="71"/>
      <c r="CR23" s="71"/>
    </row>
    <row r="24" customFormat="false" ht="12.75" hidden="false" customHeight="false" outlineLevel="0" collapsed="false">
      <c r="A24" s="5" t="n">
        <f aca="false">YEAR(B24)</f>
        <v>2002</v>
      </c>
      <c r="B24" s="53" t="n">
        <f aca="false">Fetch!A21</f>
        <v>37469</v>
      </c>
      <c r="C24" s="54" t="n">
        <f aca="false">58000000*1.075/12</f>
        <v>5195833.33333333</v>
      </c>
      <c r="D24" s="72" t="n">
        <f aca="false">+D23</f>
        <v>0.02</v>
      </c>
      <c r="E24" s="73" t="n">
        <f aca="false">+'MONTHLY CURVES'!N16</f>
        <v>0.0025</v>
      </c>
      <c r="F24" s="73" t="n">
        <f aca="false">+F23</f>
        <v>-0.027</v>
      </c>
      <c r="G24" s="58" t="n">
        <f aca="false">+D24+F24+E24</f>
        <v>-0.0045</v>
      </c>
      <c r="H24" s="58" t="n">
        <f aca="false">'ELBA CURVE'!N16</f>
        <v>0.305251126126126</v>
      </c>
      <c r="I24" s="59" t="n">
        <f aca="false">'MONTHLY CURVES'!F16</f>
        <v>3.235</v>
      </c>
      <c r="J24" s="58" t="n">
        <f aca="false">+I24+H24</f>
        <v>3.54025112612613</v>
      </c>
      <c r="K24" s="60" t="n">
        <f aca="false">'MONTHLY CURVES'!G16</f>
        <v>0.4575</v>
      </c>
      <c r="L24" s="50" t="n">
        <f aca="false">+K24</f>
        <v>0.4575</v>
      </c>
      <c r="M24" s="61" t="n">
        <f aca="false">'MONTHLY CURVES'!D16</f>
        <v>0.0230326290286551</v>
      </c>
      <c r="N24" s="61" t="n">
        <f aca="false">+N23</f>
        <v>0.99</v>
      </c>
      <c r="O24" s="63" t="e">
        <f aca="true">SPRDOPT($J24,$I24,$G24,$M24,$K24,$L24,$N24,$B24-TODAY(),0,0)</f>
        <v>#NAME?</v>
      </c>
      <c r="P24" s="64" t="e">
        <f aca="false">+O24*C24</f>
        <v>#NAME?</v>
      </c>
      <c r="Q24" s="64" t="n">
        <f aca="false">-$Q$11*$C24*VLOOKUP(B24,'MONTHLY CURVES'!$C$6:$M$329,3,0)</f>
        <v>-1039166.66666667</v>
      </c>
      <c r="R24" s="64" t="e">
        <f aca="false">+Q24+P24</f>
        <v>#NAME?</v>
      </c>
      <c r="S24" s="65" t="e">
        <f aca="true">SPRDOPT($J24,$I24,$G24,$M24,$K24,$L24,$N24,$B24-TODAY(),0,1)*C24</f>
        <v>#NAME?</v>
      </c>
      <c r="T24" s="65" t="e">
        <f aca="true">SPRDOPT($J24,$I24,$G24,$M24,$K24,$L24,$N24,$B24-TODAY(),0,2)*C24</f>
        <v>#NAME?</v>
      </c>
      <c r="U24" s="74" t="e">
        <f aca="false">+T24+S24</f>
        <v>#NAME?</v>
      </c>
      <c r="W24" s="24"/>
      <c r="X24" s="69"/>
      <c r="Y24" s="69"/>
      <c r="Z24" s="69"/>
      <c r="AA24" s="69"/>
      <c r="AB24" s="69"/>
      <c r="AC24" s="69"/>
      <c r="AD24" s="69"/>
      <c r="AE24" s="69"/>
      <c r="AF24" s="71"/>
      <c r="AG24" s="71"/>
      <c r="AH24" s="71"/>
      <c r="AI24" s="71"/>
      <c r="AJ24" s="71"/>
      <c r="AK24" s="71"/>
      <c r="AL24" s="71"/>
      <c r="AM24" s="71"/>
      <c r="AN24" s="71"/>
      <c r="AO24" s="71"/>
      <c r="AP24" s="71"/>
      <c r="AQ24" s="71"/>
      <c r="AR24" s="71"/>
      <c r="AS24" s="71"/>
      <c r="AT24" s="71"/>
      <c r="AU24" s="71"/>
      <c r="AV24" s="71"/>
      <c r="AW24" s="71"/>
      <c r="AX24" s="71"/>
      <c r="AY24" s="71"/>
      <c r="AZ24" s="71"/>
      <c r="BA24" s="71"/>
      <c r="BB24" s="71"/>
      <c r="BC24" s="71"/>
      <c r="BD24" s="71"/>
      <c r="BE24" s="71"/>
      <c r="BF24" s="71"/>
      <c r="BG24" s="71"/>
      <c r="BH24" s="71"/>
      <c r="BI24" s="71"/>
      <c r="BJ24" s="71"/>
      <c r="BK24" s="71"/>
      <c r="BL24" s="71"/>
      <c r="BM24" s="71"/>
      <c r="BN24" s="71"/>
      <c r="BO24" s="71"/>
      <c r="BP24" s="71"/>
      <c r="BQ24" s="71"/>
      <c r="BR24" s="71"/>
      <c r="BS24" s="71"/>
      <c r="BT24" s="71"/>
      <c r="BU24" s="71"/>
      <c r="BV24" s="71"/>
      <c r="BW24" s="71"/>
      <c r="BX24" s="71"/>
      <c r="BY24" s="71"/>
      <c r="BZ24" s="71"/>
      <c r="CA24" s="71"/>
      <c r="CB24" s="71"/>
      <c r="CC24" s="71"/>
      <c r="CD24" s="71"/>
      <c r="CE24" s="71"/>
      <c r="CF24" s="71"/>
      <c r="CG24" s="71"/>
      <c r="CH24" s="71"/>
      <c r="CI24" s="71"/>
      <c r="CJ24" s="71"/>
      <c r="CK24" s="71"/>
      <c r="CL24" s="71"/>
      <c r="CM24" s="71"/>
      <c r="CN24" s="71"/>
      <c r="CO24" s="71"/>
      <c r="CP24" s="71"/>
      <c r="CQ24" s="71"/>
      <c r="CR24" s="71"/>
    </row>
    <row r="25" customFormat="false" ht="12.75" hidden="false" customHeight="false" outlineLevel="0" collapsed="false">
      <c r="A25" s="5" t="n">
        <f aca="false">YEAR(B25)</f>
        <v>2002</v>
      </c>
      <c r="B25" s="53" t="n">
        <f aca="false">Fetch!A22</f>
        <v>37500</v>
      </c>
      <c r="C25" s="54" t="n">
        <f aca="false">58000000*1.075/12</f>
        <v>5195833.33333333</v>
      </c>
      <c r="D25" s="72" t="n">
        <f aca="false">+D24</f>
        <v>0.02</v>
      </c>
      <c r="E25" s="73" t="n">
        <f aca="false">+'MONTHLY CURVES'!N17</f>
        <v>0.0025</v>
      </c>
      <c r="F25" s="73" t="n">
        <f aca="false">+F24</f>
        <v>-0.027</v>
      </c>
      <c r="G25" s="58" t="n">
        <f aca="false">+D25+F25+E25</f>
        <v>-0.0045</v>
      </c>
      <c r="H25" s="58" t="n">
        <f aca="false">'ELBA CURVE'!N17</f>
        <v>0.266751126126126</v>
      </c>
      <c r="I25" s="59" t="n">
        <f aca="false">'MONTHLY CURVES'!F17</f>
        <v>3.235</v>
      </c>
      <c r="J25" s="58" t="n">
        <f aca="false">+I25+H25</f>
        <v>3.50175112612613</v>
      </c>
      <c r="K25" s="60" t="n">
        <f aca="false">'MONTHLY CURVES'!G17</f>
        <v>0.4575</v>
      </c>
      <c r="L25" s="50" t="n">
        <f aca="false">+K25</f>
        <v>0.4575</v>
      </c>
      <c r="M25" s="61" t="n">
        <f aca="false">'MONTHLY CURVES'!D17</f>
        <v>0.0233065435484479</v>
      </c>
      <c r="N25" s="61" t="n">
        <f aca="false">+N24</f>
        <v>0.99</v>
      </c>
      <c r="O25" s="63" t="e">
        <f aca="true">SPRDOPT($J25,$I25,$G25,$M25,$K25,$L25,$N25,$B25-TODAY(),0,0)</f>
        <v>#NAME?</v>
      </c>
      <c r="P25" s="64" t="e">
        <f aca="false">+O25*C25</f>
        <v>#NAME?</v>
      </c>
      <c r="Q25" s="64" t="n">
        <f aca="false">-$Q$11*$C25*VLOOKUP(B25,'MONTHLY CURVES'!$C$6:$M$329,3,0)</f>
        <v>-1039166.66666667</v>
      </c>
      <c r="R25" s="64" t="e">
        <f aca="false">+Q25+P25</f>
        <v>#NAME?</v>
      </c>
      <c r="S25" s="65" t="e">
        <f aca="true">SPRDOPT($J25,$I25,$G25,$M25,$K25,$L25,$N25,$B25-TODAY(),0,1)*C25</f>
        <v>#NAME?</v>
      </c>
      <c r="T25" s="65" t="e">
        <f aca="true">SPRDOPT($J25,$I25,$G25,$M25,$K25,$L25,$N25,$B25-TODAY(),0,2)*C25</f>
        <v>#NAME?</v>
      </c>
      <c r="U25" s="74" t="e">
        <f aca="false">+T25+S25</f>
        <v>#NAME?</v>
      </c>
      <c r="W25" s="24"/>
      <c r="X25" s="69"/>
      <c r="Y25" s="69"/>
      <c r="Z25" s="69"/>
      <c r="AA25" s="69"/>
      <c r="AB25" s="69"/>
      <c r="AC25" s="69"/>
      <c r="AD25" s="69"/>
      <c r="AE25" s="69"/>
      <c r="AF25" s="71"/>
      <c r="AG25" s="71"/>
      <c r="AH25" s="71"/>
      <c r="AI25" s="71"/>
      <c r="AJ25" s="71"/>
      <c r="AK25" s="71"/>
      <c r="AL25" s="71"/>
      <c r="AM25" s="71"/>
      <c r="AN25" s="71"/>
      <c r="AO25" s="71"/>
      <c r="AP25" s="71"/>
      <c r="AQ25" s="71"/>
      <c r="AR25" s="71"/>
      <c r="AS25" s="71"/>
      <c r="AT25" s="71"/>
      <c r="AU25" s="71"/>
      <c r="AV25" s="71"/>
      <c r="AW25" s="71"/>
      <c r="AX25" s="71"/>
      <c r="AY25" s="71"/>
      <c r="AZ25" s="71"/>
      <c r="BA25" s="71"/>
      <c r="BB25" s="71"/>
      <c r="BC25" s="71"/>
      <c r="BD25" s="71"/>
      <c r="BE25" s="71"/>
      <c r="BF25" s="71"/>
      <c r="BG25" s="71"/>
      <c r="BH25" s="71"/>
      <c r="BI25" s="71"/>
      <c r="BJ25" s="71"/>
      <c r="BK25" s="71"/>
      <c r="BL25" s="71"/>
      <c r="BM25" s="71"/>
      <c r="BN25" s="71"/>
      <c r="BO25" s="71"/>
      <c r="BP25" s="71"/>
      <c r="BQ25" s="71"/>
      <c r="BR25" s="71"/>
      <c r="BS25" s="71"/>
      <c r="BT25" s="71"/>
      <c r="BU25" s="71"/>
      <c r="BV25" s="71"/>
      <c r="BW25" s="71"/>
      <c r="BX25" s="71"/>
      <c r="BY25" s="71"/>
      <c r="BZ25" s="71"/>
      <c r="CA25" s="71"/>
      <c r="CB25" s="71"/>
      <c r="CC25" s="71"/>
      <c r="CD25" s="71"/>
      <c r="CE25" s="71"/>
      <c r="CF25" s="71"/>
      <c r="CG25" s="71"/>
      <c r="CH25" s="71"/>
      <c r="CI25" s="71"/>
      <c r="CJ25" s="71"/>
      <c r="CK25" s="71"/>
      <c r="CL25" s="71"/>
      <c r="CM25" s="71"/>
      <c r="CN25" s="71"/>
      <c r="CO25" s="71"/>
      <c r="CP25" s="71"/>
      <c r="CQ25" s="71"/>
      <c r="CR25" s="71"/>
    </row>
    <row r="26" customFormat="false" ht="12.75" hidden="false" customHeight="false" outlineLevel="0" collapsed="false">
      <c r="A26" s="5" t="n">
        <f aca="false">YEAR(B26)</f>
        <v>2002</v>
      </c>
      <c r="B26" s="53" t="n">
        <f aca="false">Fetch!A23</f>
        <v>37530</v>
      </c>
      <c r="C26" s="54" t="n">
        <f aca="false">58000000*1.075/12</f>
        <v>5195833.33333333</v>
      </c>
      <c r="D26" s="72" t="n">
        <f aca="false">+D25</f>
        <v>0.02</v>
      </c>
      <c r="E26" s="73" t="n">
        <f aca="false">+'MONTHLY CURVES'!N18</f>
        <v>0.0025</v>
      </c>
      <c r="F26" s="73" t="n">
        <f aca="false">+F25</f>
        <v>-0.027</v>
      </c>
      <c r="G26" s="58" t="n">
        <f aca="false">+D26+F26+E26</f>
        <v>-0.0045</v>
      </c>
      <c r="H26" s="58" t="n">
        <f aca="false">'ELBA CURVE'!N18</f>
        <v>0.289251126126126</v>
      </c>
      <c r="I26" s="59" t="n">
        <f aca="false">'MONTHLY CURVES'!F18</f>
        <v>3.265</v>
      </c>
      <c r="J26" s="58" t="n">
        <f aca="false">+I26+H26</f>
        <v>3.55425112612613</v>
      </c>
      <c r="K26" s="60" t="n">
        <f aca="false">'MONTHLY CURVES'!G18</f>
        <v>0.4575</v>
      </c>
      <c r="L26" s="50" t="n">
        <f aca="false">+K26</f>
        <v>0.4575</v>
      </c>
      <c r="M26" s="61" t="n">
        <f aca="false">'MONTHLY CURVES'!D18</f>
        <v>0.0236432483818145</v>
      </c>
      <c r="N26" s="61" t="n">
        <f aca="false">+N25</f>
        <v>0.99</v>
      </c>
      <c r="O26" s="63" t="e">
        <f aca="true">SPRDOPT($J26,$I26,$G26,$M26,$K26,$L26,$N26,$B26-TODAY(),0,0)</f>
        <v>#NAME?</v>
      </c>
      <c r="P26" s="64" t="e">
        <f aca="false">+O26*C26</f>
        <v>#NAME?</v>
      </c>
      <c r="Q26" s="64" t="n">
        <f aca="false">-$Q$11*$C26*VLOOKUP(B26,'MONTHLY CURVES'!$C$6:$M$329,3,0)</f>
        <v>-1039166.66666667</v>
      </c>
      <c r="R26" s="64" t="e">
        <f aca="false">+Q26+P26</f>
        <v>#NAME?</v>
      </c>
      <c r="S26" s="65" t="e">
        <f aca="true">SPRDOPT($J26,$I26,$G26,$M26,$K26,$L26,$N26,$B26-TODAY(),0,1)*C26</f>
        <v>#NAME?</v>
      </c>
      <c r="T26" s="65" t="e">
        <f aca="true">SPRDOPT($J26,$I26,$G26,$M26,$K26,$L26,$N26,$B26-TODAY(),0,2)*C26</f>
        <v>#NAME?</v>
      </c>
      <c r="U26" s="74" t="e">
        <f aca="false">+T26+S26</f>
        <v>#NAME?</v>
      </c>
      <c r="X26" s="71"/>
      <c r="Y26" s="71"/>
      <c r="Z26" s="71"/>
      <c r="AA26" s="71"/>
      <c r="AB26" s="71"/>
      <c r="AC26" s="71"/>
      <c r="AD26" s="71"/>
      <c r="AE26" s="71"/>
      <c r="AF26" s="71"/>
      <c r="AG26" s="71"/>
      <c r="AH26" s="71"/>
      <c r="AI26" s="71"/>
      <c r="AJ26" s="71"/>
      <c r="AK26" s="71"/>
      <c r="AL26" s="71"/>
      <c r="AM26" s="71"/>
      <c r="AN26" s="71"/>
      <c r="AO26" s="71"/>
      <c r="AP26" s="71"/>
      <c r="AQ26" s="71"/>
      <c r="AR26" s="71"/>
      <c r="AS26" s="71"/>
      <c r="AT26" s="71"/>
      <c r="AU26" s="71"/>
      <c r="AV26" s="71"/>
      <c r="AW26" s="71"/>
      <c r="AX26" s="71"/>
      <c r="AY26" s="71"/>
      <c r="AZ26" s="71"/>
      <c r="BA26" s="71"/>
      <c r="BB26" s="71"/>
      <c r="BC26" s="71"/>
      <c r="BD26" s="71"/>
      <c r="BE26" s="71"/>
      <c r="BF26" s="71"/>
      <c r="BG26" s="71"/>
      <c r="BH26" s="71"/>
      <c r="BI26" s="71"/>
      <c r="BJ26" s="71"/>
      <c r="BK26" s="71"/>
      <c r="BL26" s="71"/>
      <c r="BM26" s="71"/>
      <c r="BN26" s="71"/>
      <c r="BO26" s="71"/>
      <c r="BP26" s="71"/>
      <c r="BQ26" s="71"/>
      <c r="BR26" s="71"/>
      <c r="BS26" s="71"/>
      <c r="BT26" s="71"/>
      <c r="BU26" s="71"/>
      <c r="BV26" s="71"/>
      <c r="BW26" s="71"/>
      <c r="BX26" s="71"/>
      <c r="BY26" s="71"/>
      <c r="BZ26" s="71"/>
      <c r="CA26" s="71"/>
      <c r="CB26" s="71"/>
      <c r="CC26" s="71"/>
      <c r="CD26" s="71"/>
      <c r="CE26" s="71"/>
      <c r="CF26" s="71"/>
      <c r="CG26" s="71"/>
      <c r="CH26" s="71"/>
      <c r="CI26" s="71"/>
      <c r="CJ26" s="71"/>
      <c r="CK26" s="71"/>
      <c r="CL26" s="71"/>
      <c r="CM26" s="71"/>
      <c r="CN26" s="71"/>
      <c r="CO26" s="71"/>
      <c r="CP26" s="71"/>
      <c r="CQ26" s="71"/>
      <c r="CR26" s="71"/>
    </row>
    <row r="27" customFormat="false" ht="12.75" hidden="false" customHeight="false" outlineLevel="0" collapsed="false">
      <c r="A27" s="5" t="n">
        <f aca="false">YEAR(B27)</f>
        <v>2002</v>
      </c>
      <c r="B27" s="53" t="n">
        <f aca="false">Fetch!A24</f>
        <v>37561</v>
      </c>
      <c r="C27" s="54" t="n">
        <f aca="false">58000000*1.075/12</f>
        <v>5195833.33333333</v>
      </c>
      <c r="D27" s="72" t="n">
        <f aca="false">+D26</f>
        <v>0.02</v>
      </c>
      <c r="E27" s="73" t="n">
        <f aca="false">+'MONTHLY CURVES'!N19</f>
        <v>0.0025</v>
      </c>
      <c r="F27" s="73" t="n">
        <f aca="false">+F26</f>
        <v>-0.027</v>
      </c>
      <c r="G27" s="58" t="n">
        <f aca="false">+D27+F27+E27</f>
        <v>-0.0045</v>
      </c>
      <c r="H27" s="58" t="n">
        <f aca="false">'ELBA CURVE'!N19</f>
        <v>0.468751126126126</v>
      </c>
      <c r="I27" s="59" t="n">
        <f aca="false">'MONTHLY CURVES'!F19</f>
        <v>3.433</v>
      </c>
      <c r="J27" s="58" t="n">
        <f aca="false">+I27+H27</f>
        <v>3.90175112612613</v>
      </c>
      <c r="K27" s="60" t="n">
        <f aca="false">'MONTHLY CURVES'!G19</f>
        <v>0.455</v>
      </c>
      <c r="L27" s="50" t="n">
        <f aca="false">+K27</f>
        <v>0.455</v>
      </c>
      <c r="M27" s="61" t="n">
        <f aca="false">'MONTHLY CURVES'!D19</f>
        <v>0.0240928657319892</v>
      </c>
      <c r="N27" s="61" t="n">
        <f aca="false">+N26</f>
        <v>0.99</v>
      </c>
      <c r="O27" s="63" t="e">
        <f aca="true">SPRDOPT($J27,$I27,$G27,$M27,$K27,$L27,$N27,$B27-TODAY(),0,0)</f>
        <v>#NAME?</v>
      </c>
      <c r="P27" s="64" t="e">
        <f aca="false">+O27*C27</f>
        <v>#NAME?</v>
      </c>
      <c r="Q27" s="64" t="n">
        <f aca="false">-$Q$11*$C27*VLOOKUP(B27,'MONTHLY CURVES'!$C$6:$M$329,3,0)</f>
        <v>-1039166.66666667</v>
      </c>
      <c r="R27" s="64" t="e">
        <f aca="false">+Q27+P27</f>
        <v>#NAME?</v>
      </c>
      <c r="S27" s="65" t="e">
        <f aca="true">SPRDOPT($J27,$I27,$G27,$M27,$K27,$L27,$N27,$B27-TODAY(),0,1)*C27</f>
        <v>#NAME?</v>
      </c>
      <c r="T27" s="65" t="e">
        <f aca="true">SPRDOPT($J27,$I27,$G27,$M27,$K27,$L27,$N27,$B27-TODAY(),0,2)*C27</f>
        <v>#NAME?</v>
      </c>
      <c r="U27" s="74" t="e">
        <f aca="false">+T27+S27</f>
        <v>#NAME?</v>
      </c>
      <c r="X27" s="71"/>
      <c r="Y27" s="71"/>
      <c r="Z27" s="71"/>
      <c r="AA27" s="71"/>
      <c r="AB27" s="71"/>
      <c r="AC27" s="71"/>
      <c r="AD27" s="71"/>
      <c r="AE27" s="71"/>
      <c r="AF27" s="71"/>
      <c r="AG27" s="71"/>
      <c r="AH27" s="71"/>
      <c r="AI27" s="71"/>
      <c r="AJ27" s="71"/>
      <c r="AK27" s="71"/>
      <c r="AL27" s="71"/>
      <c r="AM27" s="71"/>
      <c r="AN27" s="71"/>
      <c r="AO27" s="71"/>
      <c r="AP27" s="71"/>
      <c r="AQ27" s="71"/>
      <c r="AR27" s="71"/>
      <c r="AS27" s="71"/>
      <c r="AT27" s="71"/>
      <c r="AU27" s="71"/>
      <c r="AV27" s="71"/>
      <c r="AW27" s="71"/>
      <c r="AX27" s="71"/>
      <c r="AY27" s="71"/>
      <c r="AZ27" s="71"/>
      <c r="BA27" s="71"/>
      <c r="BB27" s="71"/>
      <c r="BC27" s="71"/>
      <c r="BD27" s="71"/>
      <c r="BE27" s="71"/>
      <c r="BF27" s="71"/>
      <c r="BG27" s="71"/>
      <c r="BH27" s="71"/>
      <c r="BI27" s="71"/>
      <c r="BJ27" s="71"/>
      <c r="BK27" s="71"/>
      <c r="BL27" s="71"/>
      <c r="BM27" s="71"/>
      <c r="BN27" s="71"/>
      <c r="BO27" s="71"/>
      <c r="BP27" s="71"/>
      <c r="BQ27" s="71"/>
      <c r="BR27" s="71"/>
      <c r="BS27" s="71"/>
      <c r="BT27" s="71"/>
      <c r="BU27" s="71"/>
      <c r="BV27" s="71"/>
      <c r="BW27" s="71"/>
      <c r="BX27" s="71"/>
      <c r="BY27" s="71"/>
      <c r="BZ27" s="71"/>
      <c r="CA27" s="71"/>
      <c r="CB27" s="71"/>
      <c r="CC27" s="71"/>
      <c r="CD27" s="71"/>
      <c r="CE27" s="71"/>
      <c r="CF27" s="71"/>
      <c r="CG27" s="71"/>
      <c r="CH27" s="71"/>
      <c r="CI27" s="71"/>
      <c r="CJ27" s="71"/>
      <c r="CK27" s="71"/>
      <c r="CL27" s="71"/>
      <c r="CM27" s="71"/>
      <c r="CN27" s="71"/>
      <c r="CO27" s="71"/>
      <c r="CP27" s="71"/>
      <c r="CQ27" s="71"/>
      <c r="CR27" s="71"/>
    </row>
    <row r="28" customFormat="false" ht="12.75" hidden="false" customHeight="false" outlineLevel="0" collapsed="false">
      <c r="A28" s="5" t="n">
        <f aca="false">YEAR(B28)</f>
        <v>2002</v>
      </c>
      <c r="B28" s="53" t="n">
        <f aca="false">Fetch!A25</f>
        <v>37591</v>
      </c>
      <c r="C28" s="54" t="n">
        <f aca="false">58000000*1.075/12</f>
        <v>5195833.33333333</v>
      </c>
      <c r="D28" s="72" t="n">
        <f aca="false">+D27</f>
        <v>0.02</v>
      </c>
      <c r="E28" s="73" t="n">
        <f aca="false">+'MONTHLY CURVES'!N20</f>
        <v>0.0025</v>
      </c>
      <c r="F28" s="73" t="n">
        <f aca="false">+F27</f>
        <v>-0.027</v>
      </c>
      <c r="G28" s="58" t="n">
        <f aca="false">+D28+F28+E28</f>
        <v>-0.0045</v>
      </c>
      <c r="H28" s="58" t="n">
        <f aca="false">'ELBA CURVE'!N20</f>
        <v>1.01750112612613</v>
      </c>
      <c r="I28" s="59" t="n">
        <f aca="false">'MONTHLY CURVES'!F20</f>
        <v>3.622</v>
      </c>
      <c r="J28" s="58" t="n">
        <f aca="false">+I28+H28</f>
        <v>4.63950112612613</v>
      </c>
      <c r="K28" s="60" t="n">
        <f aca="false">'MONTHLY CURVES'!G20</f>
        <v>0.4525</v>
      </c>
      <c r="L28" s="50" t="n">
        <f aca="false">+K28</f>
        <v>0.4525</v>
      </c>
      <c r="M28" s="61" t="n">
        <f aca="false">'MONTHLY CURVES'!D20</f>
        <v>0.0245279793617628</v>
      </c>
      <c r="N28" s="61" t="n">
        <f aca="false">+N27</f>
        <v>0.99</v>
      </c>
      <c r="O28" s="63" t="e">
        <f aca="true">SPRDOPT($J28,$I28,$G28,$M28,$K28,$L28,$N28,$B28-TODAY(),0,0)</f>
        <v>#NAME?</v>
      </c>
      <c r="P28" s="64" t="e">
        <f aca="false">+O28*C28</f>
        <v>#NAME?</v>
      </c>
      <c r="Q28" s="64" t="n">
        <f aca="false">-$Q$11*$C28*VLOOKUP(B28,'MONTHLY CURVES'!$C$6:$M$329,3,0)</f>
        <v>-1039166.66666667</v>
      </c>
      <c r="R28" s="64" t="e">
        <f aca="false">+Q28+P28</f>
        <v>#NAME?</v>
      </c>
      <c r="S28" s="65" t="e">
        <f aca="true">SPRDOPT($J28,$I28,$G28,$M28,$K28,$L28,$N28,$B28-TODAY(),0,1)*C28</f>
        <v>#NAME?</v>
      </c>
      <c r="T28" s="65" t="e">
        <f aca="true">SPRDOPT($J28,$I28,$G28,$M28,$K28,$L28,$N28,$B28-TODAY(),0,2)*C28</f>
        <v>#NAME?</v>
      </c>
      <c r="U28" s="74" t="e">
        <f aca="false">+T28+S28</f>
        <v>#NAME?</v>
      </c>
    </row>
    <row r="29" customFormat="false" ht="12.75" hidden="false" customHeight="false" outlineLevel="0" collapsed="false">
      <c r="A29" s="5" t="n">
        <f aca="false">YEAR(B29)</f>
        <v>2003</v>
      </c>
      <c r="B29" s="53" t="n">
        <f aca="false">Fetch!A26</f>
        <v>37622</v>
      </c>
      <c r="C29" s="54" t="n">
        <f aca="false">58000000*1.075/12</f>
        <v>5195833.33333333</v>
      </c>
      <c r="D29" s="72" t="n">
        <f aca="false">+D28</f>
        <v>0.02</v>
      </c>
      <c r="E29" s="73" t="n">
        <f aca="false">+'MONTHLY CURVES'!N21</f>
        <v>0.0025</v>
      </c>
      <c r="F29" s="73" t="n">
        <f aca="false">+F28</f>
        <v>-0.027</v>
      </c>
      <c r="G29" s="58" t="n">
        <f aca="false">+D29+F29+E29</f>
        <v>-0.0045</v>
      </c>
      <c r="H29" s="58" t="n">
        <f aca="false">'ELBA CURVE'!N21</f>
        <v>1.50616779279279</v>
      </c>
      <c r="I29" s="59" t="n">
        <f aca="false">'MONTHLY CURVES'!F21</f>
        <v>3.747</v>
      </c>
      <c r="J29" s="58" t="n">
        <f aca="false">+I29+H29</f>
        <v>5.25316779279279</v>
      </c>
      <c r="K29" s="60" t="n">
        <f aca="false">'MONTHLY CURVES'!G21</f>
        <v>0.4525</v>
      </c>
      <c r="L29" s="50" t="n">
        <f aca="false">+K29</f>
        <v>0.4525</v>
      </c>
      <c r="M29" s="61" t="n">
        <f aca="false">'MONTHLY CURVES'!D21</f>
        <v>0.0250432909664111</v>
      </c>
      <c r="N29" s="61" t="n">
        <f aca="false">+N28</f>
        <v>0.99</v>
      </c>
      <c r="O29" s="63" t="e">
        <f aca="true">SPRDOPT($J29,$I29,$G29,$M29,$K29,$L29,$N29,$B29-TODAY(),0,0)</f>
        <v>#NAME?</v>
      </c>
      <c r="P29" s="64" t="e">
        <f aca="false">+O29*C29</f>
        <v>#NAME?</v>
      </c>
      <c r="Q29" s="64" t="n">
        <f aca="false">-$Q$11*$C29*VLOOKUP(B29,'MONTHLY CURVES'!$C$6:$M$329,3,0)</f>
        <v>-1039166.66666667</v>
      </c>
      <c r="R29" s="64" t="e">
        <f aca="false">+Q29+P29</f>
        <v>#NAME?</v>
      </c>
      <c r="S29" s="65" t="e">
        <f aca="true">SPRDOPT($J29,$I29,$G29,$M29,$K29,$L29,$N29,$B29-TODAY(),0,1)*C29</f>
        <v>#NAME?</v>
      </c>
      <c r="T29" s="65" t="e">
        <f aca="true">SPRDOPT($J29,$I29,$G29,$M29,$K29,$L29,$N29,$B29-TODAY(),0,2)*C29</f>
        <v>#NAME?</v>
      </c>
      <c r="U29" s="74" t="e">
        <f aca="false">+T29+S29</f>
        <v>#NAME?</v>
      </c>
    </row>
    <row r="30" customFormat="false" ht="12.75" hidden="false" customHeight="false" outlineLevel="0" collapsed="false">
      <c r="A30" s="5" t="n">
        <f aca="false">YEAR(B30)</f>
        <v>2003</v>
      </c>
      <c r="B30" s="53" t="n">
        <f aca="false">Fetch!A27</f>
        <v>37653</v>
      </c>
      <c r="C30" s="54" t="n">
        <f aca="false">58000000*1.075/12</f>
        <v>5195833.33333333</v>
      </c>
      <c r="D30" s="72" t="n">
        <f aca="false">+D29</f>
        <v>0.02</v>
      </c>
      <c r="E30" s="73" t="n">
        <f aca="false">+'MONTHLY CURVES'!N22</f>
        <v>0.0025</v>
      </c>
      <c r="F30" s="73" t="n">
        <f aca="false">+F29</f>
        <v>-0.027</v>
      </c>
      <c r="G30" s="58" t="n">
        <f aca="false">+D30+F30+E30</f>
        <v>-0.0045</v>
      </c>
      <c r="H30" s="58" t="n">
        <f aca="false">'ELBA CURVE'!N22</f>
        <v>1.50166779279279</v>
      </c>
      <c r="I30" s="59" t="n">
        <f aca="false">'MONTHLY CURVES'!F22</f>
        <v>3.655</v>
      </c>
      <c r="J30" s="58" t="n">
        <f aca="false">+I30+H30</f>
        <v>5.15666779279279</v>
      </c>
      <c r="K30" s="60" t="n">
        <f aca="false">'MONTHLY CURVES'!G22</f>
        <v>0.445</v>
      </c>
      <c r="L30" s="50" t="n">
        <f aca="false">+K30</f>
        <v>0.445</v>
      </c>
      <c r="M30" s="61" t="n">
        <f aca="false">'MONTHLY CURVES'!D22</f>
        <v>0.0256383741080604</v>
      </c>
      <c r="N30" s="61" t="n">
        <f aca="false">+N29</f>
        <v>0.99</v>
      </c>
      <c r="O30" s="63" t="e">
        <f aca="true">SPRDOPT($J30,$I30,$G30,$M30,$K30,$L30,$N30,$B30-TODAY(),0,0)</f>
        <v>#NAME?</v>
      </c>
      <c r="P30" s="64" t="e">
        <f aca="false">+O30*C30</f>
        <v>#NAME?</v>
      </c>
      <c r="Q30" s="64" t="n">
        <f aca="false">-$Q$11*$C30*VLOOKUP(B30,'MONTHLY CURVES'!$C$6:$M$329,3,0)</f>
        <v>-1039166.66666667</v>
      </c>
      <c r="R30" s="64" t="e">
        <f aca="false">+Q30+P30</f>
        <v>#NAME?</v>
      </c>
      <c r="S30" s="65" t="e">
        <f aca="true">SPRDOPT($J30,$I30,$G30,$M30,$K30,$L30,$N30,$B30-TODAY(),0,1)*C30</f>
        <v>#NAME?</v>
      </c>
      <c r="T30" s="65" t="e">
        <f aca="true">SPRDOPT($J30,$I30,$G30,$M30,$K30,$L30,$N30,$B30-TODAY(),0,2)*C30</f>
        <v>#NAME?</v>
      </c>
      <c r="U30" s="74" t="e">
        <f aca="false">+T30+S30</f>
        <v>#NAME?</v>
      </c>
    </row>
    <row r="31" customFormat="false" ht="12.75" hidden="false" customHeight="false" outlineLevel="0" collapsed="false">
      <c r="A31" s="5" t="n">
        <f aca="false">YEAR(B31)</f>
        <v>2003</v>
      </c>
      <c r="B31" s="53" t="n">
        <f aca="false">Fetch!A28</f>
        <v>37681</v>
      </c>
      <c r="C31" s="54" t="n">
        <f aca="false">58000000*1.075/12</f>
        <v>5195833.33333333</v>
      </c>
      <c r="D31" s="72" t="n">
        <f aca="false">+D30</f>
        <v>0.02</v>
      </c>
      <c r="E31" s="73" t="n">
        <f aca="false">+'MONTHLY CURVES'!N23</f>
        <v>0.0025</v>
      </c>
      <c r="F31" s="73" t="n">
        <f aca="false">+F30</f>
        <v>-0.027</v>
      </c>
      <c r="G31" s="58" t="n">
        <f aca="false">+D31+F31+E31</f>
        <v>-0.0045</v>
      </c>
      <c r="H31" s="58" t="n">
        <f aca="false">'ELBA CURVE'!N23</f>
        <v>0.560167792792793</v>
      </c>
      <c r="I31" s="59" t="n">
        <f aca="false">'MONTHLY CURVES'!F23</f>
        <v>3.56</v>
      </c>
      <c r="J31" s="58" t="n">
        <f aca="false">+I31+H31</f>
        <v>4.12016779279279</v>
      </c>
      <c r="K31" s="60" t="n">
        <f aca="false">'MONTHLY CURVES'!G23</f>
        <v>0.425</v>
      </c>
      <c r="L31" s="50" t="n">
        <f aca="false">+K31</f>
        <v>0.425</v>
      </c>
      <c r="M31" s="61" t="n">
        <f aca="false">'MONTHLY CURVES'!D23</f>
        <v>0.0261758686614324</v>
      </c>
      <c r="N31" s="61" t="n">
        <f aca="false">+N30</f>
        <v>0.99</v>
      </c>
      <c r="O31" s="63" t="e">
        <f aca="true">SPRDOPT($J31,$I31,$G31,$M31,$K31,$L31,$N31,$B31-TODAY(),0,0)</f>
        <v>#NAME?</v>
      </c>
      <c r="P31" s="64" t="e">
        <f aca="false">+O31*C31</f>
        <v>#NAME?</v>
      </c>
      <c r="Q31" s="64" t="n">
        <f aca="false">-$Q$11*$C31*VLOOKUP(B31,'MONTHLY CURVES'!$C$6:$M$329,3,0)</f>
        <v>-1039166.66666667</v>
      </c>
      <c r="R31" s="64" t="e">
        <f aca="false">+Q31+P31</f>
        <v>#NAME?</v>
      </c>
      <c r="S31" s="65" t="e">
        <f aca="true">SPRDOPT($J31,$I31,$G31,$M31,$K31,$L31,$N31,$B31-TODAY(),0,1)*C31</f>
        <v>#NAME?</v>
      </c>
      <c r="T31" s="65" t="e">
        <f aca="true">SPRDOPT($J31,$I31,$G31,$M31,$K31,$L31,$N31,$B31-TODAY(),0,2)*C31</f>
        <v>#NAME?</v>
      </c>
      <c r="U31" s="74" t="e">
        <f aca="false">+T31+S31</f>
        <v>#NAME?</v>
      </c>
    </row>
    <row r="32" customFormat="false" ht="12.75" hidden="false" customHeight="false" outlineLevel="0" collapsed="false">
      <c r="A32" s="5" t="n">
        <f aca="false">YEAR(B32)</f>
        <v>2003</v>
      </c>
      <c r="B32" s="53" t="n">
        <f aca="false">Fetch!A29</f>
        <v>37712</v>
      </c>
      <c r="C32" s="54" t="n">
        <f aca="false">58000000*1.075/12</f>
        <v>5195833.33333333</v>
      </c>
      <c r="D32" s="72" t="n">
        <f aca="false">+D31</f>
        <v>0.02</v>
      </c>
      <c r="E32" s="73" t="n">
        <f aca="false">+'MONTHLY CURVES'!N24</f>
        <v>0.0025</v>
      </c>
      <c r="F32" s="73" t="n">
        <f aca="false">+F31</f>
        <v>-0.027</v>
      </c>
      <c r="G32" s="58" t="n">
        <f aca="false">+D32+F32+E32</f>
        <v>-0.0045</v>
      </c>
      <c r="H32" s="58" t="n">
        <f aca="false">'ELBA CURVE'!N24</f>
        <v>0.268292792792793</v>
      </c>
      <c r="I32" s="59" t="n">
        <f aca="false">'MONTHLY CURVES'!F24</f>
        <v>3.435</v>
      </c>
      <c r="J32" s="58" t="n">
        <f aca="false">+I32+H32</f>
        <v>3.70329279279279</v>
      </c>
      <c r="K32" s="60" t="n">
        <f aca="false">'MONTHLY CURVES'!G24</f>
        <v>0.3775</v>
      </c>
      <c r="L32" s="50" t="n">
        <f aca="false">+K32</f>
        <v>0.3775</v>
      </c>
      <c r="M32" s="61" t="n">
        <f aca="false">'MONTHLY CURVES'!D24</f>
        <v>0.0267772179046459</v>
      </c>
      <c r="N32" s="61" t="n">
        <f aca="false">+N31</f>
        <v>0.99</v>
      </c>
      <c r="O32" s="63" t="e">
        <f aca="true">SPRDOPT($J32,$I32,$G32,$M32,$K32,$L32,$N32,$B32-TODAY(),0,0)</f>
        <v>#NAME?</v>
      </c>
      <c r="P32" s="64" t="e">
        <f aca="false">+O32*C32</f>
        <v>#NAME?</v>
      </c>
      <c r="Q32" s="64" t="n">
        <f aca="false">-$Q$11*$C32*VLOOKUP(B32,'MONTHLY CURVES'!$C$6:$M$329,3,0)</f>
        <v>-1039166.66666667</v>
      </c>
      <c r="R32" s="64" t="e">
        <f aca="false">+Q32+P32</f>
        <v>#NAME?</v>
      </c>
      <c r="S32" s="65" t="e">
        <f aca="true">SPRDOPT($J32,$I32,$G32,$M32,$K32,$L32,$N32,$B32-TODAY(),0,1)*C32</f>
        <v>#NAME?</v>
      </c>
      <c r="T32" s="65" t="e">
        <f aca="true">SPRDOPT($J32,$I32,$G32,$M32,$K32,$L32,$N32,$B32-TODAY(),0,2)*C32</f>
        <v>#NAME?</v>
      </c>
      <c r="U32" s="74" t="e">
        <f aca="false">+T32+S32</f>
        <v>#NAME?</v>
      </c>
    </row>
    <row r="33" customFormat="false" ht="12.75" hidden="false" customHeight="false" outlineLevel="0" collapsed="false">
      <c r="A33" s="5" t="n">
        <f aca="false">YEAR(B33)</f>
        <v>2003</v>
      </c>
      <c r="B33" s="53" t="n">
        <f aca="false">Fetch!A30</f>
        <v>37742</v>
      </c>
      <c r="C33" s="54" t="n">
        <f aca="false">58000000*1.075/12</f>
        <v>5195833.33333333</v>
      </c>
      <c r="D33" s="72" t="n">
        <f aca="false">+D32</f>
        <v>0.02</v>
      </c>
      <c r="E33" s="73" t="n">
        <f aca="false">+'MONTHLY CURVES'!N25</f>
        <v>0.0025</v>
      </c>
      <c r="F33" s="73" t="n">
        <f aca="false">+F32</f>
        <v>-0.027</v>
      </c>
      <c r="G33" s="58" t="n">
        <f aca="false">+D33+F33+E33</f>
        <v>-0.0045</v>
      </c>
      <c r="H33" s="58" t="n">
        <f aca="false">'ELBA CURVE'!N25</f>
        <v>0.226167792792793</v>
      </c>
      <c r="I33" s="59" t="n">
        <f aca="false">'MONTHLY CURVES'!F25</f>
        <v>3.435</v>
      </c>
      <c r="J33" s="58" t="n">
        <f aca="false">+I33+H33</f>
        <v>3.66116779279279</v>
      </c>
      <c r="K33" s="60" t="n">
        <f aca="false">'MONTHLY CURVES'!G25</f>
        <v>0.36</v>
      </c>
      <c r="L33" s="50" t="n">
        <f aca="false">+K33</f>
        <v>0.36</v>
      </c>
      <c r="M33" s="61" t="n">
        <f aca="false">'MONTHLY CURVES'!D25</f>
        <v>0.027358296961919</v>
      </c>
      <c r="N33" s="61" t="n">
        <f aca="false">+N32</f>
        <v>0.99</v>
      </c>
      <c r="O33" s="63" t="e">
        <f aca="true">SPRDOPT($J33,$I33,$G33,$M33,$K33,$L33,$N33,$B33-TODAY(),0,0)</f>
        <v>#NAME?</v>
      </c>
      <c r="P33" s="64" t="e">
        <f aca="false">+O33*C33</f>
        <v>#NAME?</v>
      </c>
      <c r="Q33" s="64" t="n">
        <f aca="false">-$Q$11*$C33*VLOOKUP(B33,'MONTHLY CURVES'!$C$6:$M$329,3,0)</f>
        <v>-1039166.66666667</v>
      </c>
      <c r="R33" s="64" t="e">
        <f aca="false">+Q33+P33</f>
        <v>#NAME?</v>
      </c>
      <c r="S33" s="65" t="e">
        <f aca="true">SPRDOPT($J33,$I33,$G33,$M33,$K33,$L33,$N33,$B33-TODAY(),0,1)*C33</f>
        <v>#NAME?</v>
      </c>
      <c r="T33" s="65" t="e">
        <f aca="true">SPRDOPT($J33,$I33,$G33,$M33,$K33,$L33,$N33,$B33-TODAY(),0,2)*C33</f>
        <v>#NAME?</v>
      </c>
      <c r="U33" s="74" t="e">
        <f aca="false">+T33+S33</f>
        <v>#NAME?</v>
      </c>
    </row>
    <row r="34" customFormat="false" ht="12.75" hidden="false" customHeight="false" outlineLevel="0" collapsed="false">
      <c r="A34" s="5" t="n">
        <f aca="false">YEAR(B34)</f>
        <v>2003</v>
      </c>
      <c r="B34" s="53" t="n">
        <f aca="false">Fetch!A31</f>
        <v>37773</v>
      </c>
      <c r="C34" s="54" t="n">
        <f aca="false">58000000*1.075/12</f>
        <v>5195833.33333333</v>
      </c>
      <c r="D34" s="72" t="n">
        <f aca="false">+D33</f>
        <v>0.02</v>
      </c>
      <c r="E34" s="73" t="n">
        <f aca="false">+'MONTHLY CURVES'!N26</f>
        <v>0.0025</v>
      </c>
      <c r="F34" s="73" t="n">
        <f aca="false">+F33</f>
        <v>-0.027</v>
      </c>
      <c r="G34" s="58" t="n">
        <f aca="false">+D34+F34+E34</f>
        <v>-0.0045</v>
      </c>
      <c r="H34" s="58" t="n">
        <f aca="false">'ELBA CURVE'!N26</f>
        <v>0.259792792792793</v>
      </c>
      <c r="I34" s="59" t="n">
        <f aca="false">'MONTHLY CURVES'!F26</f>
        <v>3.455</v>
      </c>
      <c r="J34" s="58" t="n">
        <f aca="false">+I34+H34</f>
        <v>3.71479279279279</v>
      </c>
      <c r="K34" s="60" t="n">
        <f aca="false">'MONTHLY CURVES'!G26</f>
        <v>0.355</v>
      </c>
      <c r="L34" s="50" t="n">
        <f aca="false">+K34</f>
        <v>0.355</v>
      </c>
      <c r="M34" s="61" t="n">
        <f aca="false">'MONTHLY CURVES'!D26</f>
        <v>0.0279587454408601</v>
      </c>
      <c r="N34" s="61" t="n">
        <f aca="false">+N33</f>
        <v>0.99</v>
      </c>
      <c r="O34" s="63" t="e">
        <f aca="true">SPRDOPT($J34,$I34,$G34,$M34,$K34,$L34,$N34,$B34-TODAY(),0,0)</f>
        <v>#NAME?</v>
      </c>
      <c r="P34" s="64" t="e">
        <f aca="false">+O34*C34</f>
        <v>#NAME?</v>
      </c>
      <c r="Q34" s="64" t="n">
        <f aca="false">-$Q$11*$C34*VLOOKUP(B34,'MONTHLY CURVES'!$C$6:$M$329,3,0)</f>
        <v>-1039166.66666667</v>
      </c>
      <c r="R34" s="64" t="e">
        <f aca="false">+Q34+P34</f>
        <v>#NAME?</v>
      </c>
      <c r="S34" s="65" t="e">
        <f aca="true">SPRDOPT($J34,$I34,$G34,$M34,$K34,$L34,$N34,$B34-TODAY(),0,1)*C34</f>
        <v>#NAME?</v>
      </c>
      <c r="T34" s="65" t="e">
        <f aca="true">SPRDOPT($J34,$I34,$G34,$M34,$K34,$L34,$N34,$B34-TODAY(),0,2)*C34</f>
        <v>#NAME?</v>
      </c>
      <c r="U34" s="74" t="e">
        <f aca="false">+T34+S34</f>
        <v>#NAME?</v>
      </c>
    </row>
    <row r="35" customFormat="false" ht="12.75" hidden="false" customHeight="false" outlineLevel="0" collapsed="false">
      <c r="A35" s="5" t="n">
        <f aca="false">YEAR(B35)</f>
        <v>2003</v>
      </c>
      <c r="B35" s="53" t="n">
        <f aca="false">Fetch!A32</f>
        <v>37803</v>
      </c>
      <c r="C35" s="54" t="n">
        <f aca="false">58000000*1.075/12</f>
        <v>5195833.33333333</v>
      </c>
      <c r="D35" s="72" t="n">
        <f aca="false">+D34</f>
        <v>0.02</v>
      </c>
      <c r="E35" s="73" t="n">
        <f aca="false">+'MONTHLY CURVES'!N27</f>
        <v>0.0025</v>
      </c>
      <c r="F35" s="73" t="n">
        <f aca="false">+F34</f>
        <v>-0.027</v>
      </c>
      <c r="G35" s="58" t="n">
        <f aca="false">+D35+F35+E35</f>
        <v>-0.0045</v>
      </c>
      <c r="H35" s="58" t="n">
        <f aca="false">'ELBA CURVE'!N27</f>
        <v>0.292167792792793</v>
      </c>
      <c r="I35" s="59" t="n">
        <f aca="false">'MONTHLY CURVES'!F27</f>
        <v>3.48</v>
      </c>
      <c r="J35" s="58" t="n">
        <f aca="false">+I35+H35</f>
        <v>3.77216779279279</v>
      </c>
      <c r="K35" s="60" t="n">
        <f aca="false">'MONTHLY CURVES'!G27</f>
        <v>0.355</v>
      </c>
      <c r="L35" s="50" t="n">
        <f aca="false">+K35</f>
        <v>0.355</v>
      </c>
      <c r="M35" s="61" t="n">
        <f aca="false">'MONTHLY CURVES'!D27</f>
        <v>0.0285465669880978</v>
      </c>
      <c r="N35" s="61" t="n">
        <f aca="false">+N34</f>
        <v>0.99</v>
      </c>
      <c r="O35" s="63" t="e">
        <f aca="true">SPRDOPT($J35,$I35,$G35,$M35,$K35,$L35,$N35,$B35-TODAY(),0,0)</f>
        <v>#NAME?</v>
      </c>
      <c r="P35" s="64" t="e">
        <f aca="false">+O35*C35</f>
        <v>#NAME?</v>
      </c>
      <c r="Q35" s="64" t="n">
        <f aca="false">-$Q$11*$C35*VLOOKUP(B35,'MONTHLY CURVES'!$C$6:$M$329,3,0)</f>
        <v>-1039166.66666667</v>
      </c>
      <c r="R35" s="64" t="e">
        <f aca="false">+Q35+P35</f>
        <v>#NAME?</v>
      </c>
      <c r="S35" s="65" t="e">
        <f aca="true">SPRDOPT($J35,$I35,$G35,$M35,$K35,$L35,$N35,$B35-TODAY(),0,1)*C35</f>
        <v>#NAME?</v>
      </c>
      <c r="T35" s="65" t="e">
        <f aca="true">SPRDOPT($J35,$I35,$G35,$M35,$K35,$L35,$N35,$B35-TODAY(),0,2)*C35</f>
        <v>#NAME?</v>
      </c>
      <c r="U35" s="74" t="e">
        <f aca="false">+T35+S35</f>
        <v>#NAME?</v>
      </c>
    </row>
    <row r="36" customFormat="false" ht="12.75" hidden="false" customHeight="false" outlineLevel="0" collapsed="false">
      <c r="A36" s="5" t="n">
        <f aca="false">YEAR(B36)</f>
        <v>2003</v>
      </c>
      <c r="B36" s="53" t="n">
        <f aca="false">Fetch!A33</f>
        <v>37834</v>
      </c>
      <c r="C36" s="54" t="n">
        <f aca="false">58000000*1.075/12</f>
        <v>5195833.33333333</v>
      </c>
      <c r="D36" s="72" t="n">
        <f aca="false">+D35</f>
        <v>0.02</v>
      </c>
      <c r="E36" s="73" t="n">
        <f aca="false">+'MONTHLY CURVES'!N28</f>
        <v>0.0025</v>
      </c>
      <c r="F36" s="73" t="n">
        <f aca="false">+F35</f>
        <v>-0.027</v>
      </c>
      <c r="G36" s="58" t="n">
        <f aca="false">+D36+F36+E36</f>
        <v>-0.0045</v>
      </c>
      <c r="H36" s="58" t="n">
        <f aca="false">'ELBA CURVE'!N28</f>
        <v>0.285792792792793</v>
      </c>
      <c r="I36" s="59" t="n">
        <f aca="false">'MONTHLY CURVES'!F28</f>
        <v>3.512</v>
      </c>
      <c r="J36" s="58" t="n">
        <f aca="false">+I36+H36</f>
        <v>3.79779279279279</v>
      </c>
      <c r="K36" s="60" t="n">
        <f aca="false">'MONTHLY CURVES'!G28</f>
        <v>0.355</v>
      </c>
      <c r="L36" s="50" t="n">
        <f aca="false">+K36</f>
        <v>0.355</v>
      </c>
      <c r="M36" s="61" t="n">
        <f aca="false">'MONTHLY CURVES'!D28</f>
        <v>0.0291636424223904</v>
      </c>
      <c r="N36" s="61" t="n">
        <f aca="false">+N35</f>
        <v>0.99</v>
      </c>
      <c r="O36" s="63" t="e">
        <f aca="true">SPRDOPT($J36,$I36,$G36,$M36,$K36,$L36,$N36,$B36-TODAY(),0,0)</f>
        <v>#NAME?</v>
      </c>
      <c r="P36" s="64" t="e">
        <f aca="false">+O36*C36</f>
        <v>#NAME?</v>
      </c>
      <c r="Q36" s="64" t="n">
        <f aca="false">-$Q$11*$C36*VLOOKUP(B36,'MONTHLY CURVES'!$C$6:$M$329,3,0)</f>
        <v>-1039166.66666667</v>
      </c>
      <c r="R36" s="64" t="e">
        <f aca="false">+Q36+P36</f>
        <v>#NAME?</v>
      </c>
      <c r="S36" s="65" t="e">
        <f aca="true">SPRDOPT($J36,$I36,$G36,$M36,$K36,$L36,$N36,$B36-TODAY(),0,1)*C36</f>
        <v>#NAME?</v>
      </c>
      <c r="T36" s="65" t="e">
        <f aca="true">SPRDOPT($J36,$I36,$G36,$M36,$K36,$L36,$N36,$B36-TODAY(),0,2)*C36</f>
        <v>#NAME?</v>
      </c>
      <c r="U36" s="74" t="e">
        <f aca="false">+T36+S36</f>
        <v>#NAME?</v>
      </c>
    </row>
    <row r="37" customFormat="false" ht="12.75" hidden="false" customHeight="false" outlineLevel="0" collapsed="false">
      <c r="A37" s="5" t="n">
        <f aca="false">YEAR(B37)</f>
        <v>2003</v>
      </c>
      <c r="B37" s="53" t="n">
        <f aca="false">Fetch!A34</f>
        <v>37865</v>
      </c>
      <c r="C37" s="54" t="n">
        <f aca="false">58000000*1.075/12</f>
        <v>5195833.33333333</v>
      </c>
      <c r="D37" s="72" t="n">
        <f aca="false">+D36</f>
        <v>0.02</v>
      </c>
      <c r="E37" s="73" t="n">
        <f aca="false">+'MONTHLY CURVES'!N29</f>
        <v>0.0025</v>
      </c>
      <c r="F37" s="73" t="n">
        <f aca="false">+F36</f>
        <v>-0.027</v>
      </c>
      <c r="G37" s="58" t="n">
        <f aca="false">+D37+F37+E37</f>
        <v>-0.0045</v>
      </c>
      <c r="H37" s="58" t="n">
        <f aca="false">'ELBA CURVE'!N29</f>
        <v>0.246167792792793</v>
      </c>
      <c r="I37" s="59" t="n">
        <f aca="false">'MONTHLY CURVES'!F29</f>
        <v>3.517</v>
      </c>
      <c r="J37" s="58" t="n">
        <f aca="false">+I37+H37</f>
        <v>3.76316779279279</v>
      </c>
      <c r="K37" s="60" t="n">
        <f aca="false">'MONTHLY CURVES'!G29</f>
        <v>0.355</v>
      </c>
      <c r="L37" s="50" t="n">
        <f aca="false">+K37</f>
        <v>0.355</v>
      </c>
      <c r="M37" s="61" t="n">
        <f aca="false">'MONTHLY CURVES'!D29</f>
        <v>0.0297807179851253</v>
      </c>
      <c r="N37" s="61" t="n">
        <f aca="false">+N36</f>
        <v>0.99</v>
      </c>
      <c r="O37" s="63" t="e">
        <f aca="true">SPRDOPT($J37,$I37,$G37,$M37,$K37,$L37,$N37,$B37-TODAY(),0,0)</f>
        <v>#NAME?</v>
      </c>
      <c r="P37" s="64" t="e">
        <f aca="false">+O37*C37</f>
        <v>#NAME?</v>
      </c>
      <c r="Q37" s="64" t="n">
        <f aca="false">-$Q$11*$C37*VLOOKUP(B37,'MONTHLY CURVES'!$C$6:$M$329,3,0)</f>
        <v>-1039166.66666667</v>
      </c>
      <c r="R37" s="64" t="e">
        <f aca="false">+Q37+P37</f>
        <v>#NAME?</v>
      </c>
      <c r="S37" s="65" t="e">
        <f aca="true">SPRDOPT($J37,$I37,$G37,$M37,$K37,$L37,$N37,$B37-TODAY(),0,1)*C37</f>
        <v>#NAME?</v>
      </c>
      <c r="T37" s="65" t="e">
        <f aca="true">SPRDOPT($J37,$I37,$G37,$M37,$K37,$L37,$N37,$B37-TODAY(),0,2)*C37</f>
        <v>#NAME?</v>
      </c>
      <c r="U37" s="74" t="e">
        <f aca="false">+T37+S37</f>
        <v>#NAME?</v>
      </c>
    </row>
    <row r="38" customFormat="false" ht="12.75" hidden="false" customHeight="false" outlineLevel="0" collapsed="false">
      <c r="A38" s="5" t="n">
        <f aca="false">YEAR(B38)</f>
        <v>2003</v>
      </c>
      <c r="B38" s="53" t="n">
        <f aca="false">Fetch!A35</f>
        <v>37895</v>
      </c>
      <c r="C38" s="54" t="n">
        <f aca="false">58000000*1.075/12</f>
        <v>5195833.33333333</v>
      </c>
      <c r="D38" s="72" t="n">
        <f aca="false">+D37</f>
        <v>0.02</v>
      </c>
      <c r="E38" s="73" t="n">
        <f aca="false">+'MONTHLY CURVES'!N30</f>
        <v>0.0025</v>
      </c>
      <c r="F38" s="73" t="n">
        <f aca="false">+F37</f>
        <v>-0.027</v>
      </c>
      <c r="G38" s="58" t="n">
        <f aca="false">+D38+F38+E38</f>
        <v>-0.0045</v>
      </c>
      <c r="H38" s="58" t="n">
        <f aca="false">'ELBA CURVE'!N30</f>
        <v>0.261792792792793</v>
      </c>
      <c r="I38" s="59" t="n">
        <f aca="false">'MONTHLY CURVES'!F30</f>
        <v>3.537</v>
      </c>
      <c r="J38" s="58" t="n">
        <f aca="false">+I38+H38</f>
        <v>3.79879279279279</v>
      </c>
      <c r="K38" s="60" t="n">
        <f aca="false">'MONTHLY CURVES'!G30</f>
        <v>0.355</v>
      </c>
      <c r="L38" s="50" t="n">
        <f aca="false">+K38</f>
        <v>0.355</v>
      </c>
      <c r="M38" s="61" t="n">
        <f aca="false">'MONTHLY CURVES'!D30</f>
        <v>0.0303730042965968</v>
      </c>
      <c r="N38" s="61" t="n">
        <f aca="false">+N37</f>
        <v>0.99</v>
      </c>
      <c r="O38" s="63" t="e">
        <f aca="true">SPRDOPT($J38,$I38,$G38,$M38,$K38,$L38,$N38,$B38-TODAY(),0,0)</f>
        <v>#NAME?</v>
      </c>
      <c r="P38" s="64" t="e">
        <f aca="false">+O38*C38</f>
        <v>#NAME?</v>
      </c>
      <c r="Q38" s="64" t="n">
        <f aca="false">-$Q$11*$C38*VLOOKUP(B38,'MONTHLY CURVES'!$C$6:$M$329,3,0)</f>
        <v>-1039166.66666667</v>
      </c>
      <c r="R38" s="64" t="e">
        <f aca="false">+Q38+P38</f>
        <v>#NAME?</v>
      </c>
      <c r="S38" s="65" t="e">
        <f aca="true">SPRDOPT($J38,$I38,$G38,$M38,$K38,$L38,$N38,$B38-TODAY(),0,1)*C38</f>
        <v>#NAME?</v>
      </c>
      <c r="T38" s="65" t="e">
        <f aca="true">SPRDOPT($J38,$I38,$G38,$M38,$K38,$L38,$N38,$B38-TODAY(),0,2)*C38</f>
        <v>#NAME?</v>
      </c>
      <c r="U38" s="74" t="e">
        <f aca="false">+T38+S38</f>
        <v>#NAME?</v>
      </c>
    </row>
    <row r="39" customFormat="false" ht="12.75" hidden="false" customHeight="false" outlineLevel="0" collapsed="false">
      <c r="A39" s="5" t="n">
        <f aca="false">YEAR(B39)</f>
        <v>2003</v>
      </c>
      <c r="B39" s="53" t="n">
        <f aca="false">Fetch!A36</f>
        <v>37926</v>
      </c>
      <c r="C39" s="54" t="n">
        <f aca="false">58000000*1.075/12</f>
        <v>5195833.33333333</v>
      </c>
      <c r="D39" s="72" t="n">
        <f aca="false">+D38</f>
        <v>0.02</v>
      </c>
      <c r="E39" s="73" t="n">
        <f aca="false">+'MONTHLY CURVES'!N31</f>
        <v>0.0025</v>
      </c>
      <c r="F39" s="73" t="n">
        <f aca="false">+F38</f>
        <v>-0.027</v>
      </c>
      <c r="G39" s="58" t="n">
        <f aca="false">+D39+F39+E39</f>
        <v>-0.0045</v>
      </c>
      <c r="H39" s="58" t="n">
        <f aca="false">'ELBA CURVE'!N31</f>
        <v>0.515917792792793</v>
      </c>
      <c r="I39" s="59" t="n">
        <f aca="false">'MONTHLY CURVES'!F31</f>
        <v>3.705</v>
      </c>
      <c r="J39" s="58" t="n">
        <f aca="false">+I39+H39</f>
        <v>4.22091779279279</v>
      </c>
      <c r="K39" s="60" t="n">
        <f aca="false">'MONTHLY CURVES'!G31</f>
        <v>0.3575</v>
      </c>
      <c r="L39" s="50" t="n">
        <f aca="false">+K39</f>
        <v>0.3575</v>
      </c>
      <c r="M39" s="61" t="n">
        <f aca="false">'MONTHLY CURVES'!D31</f>
        <v>0.0309789219117209</v>
      </c>
      <c r="N39" s="61" t="n">
        <f aca="false">+N38</f>
        <v>0.99</v>
      </c>
      <c r="O39" s="63" t="e">
        <f aca="true">SPRDOPT($J39,$I39,$G39,$M39,$K39,$L39,$N39,$B39-TODAY(),0,0)</f>
        <v>#NAME?</v>
      </c>
      <c r="P39" s="64" t="e">
        <f aca="false">+O39*C39</f>
        <v>#NAME?</v>
      </c>
      <c r="Q39" s="64" t="n">
        <f aca="false">-$Q$11*$C39*VLOOKUP(B39,'MONTHLY CURVES'!$C$6:$M$329,3,0)</f>
        <v>-1039166.66666667</v>
      </c>
      <c r="R39" s="64" t="e">
        <f aca="false">+Q39+P39</f>
        <v>#NAME?</v>
      </c>
      <c r="S39" s="65" t="e">
        <f aca="true">SPRDOPT($J39,$I39,$G39,$M39,$K39,$L39,$N39,$B39-TODAY(),0,1)*C39</f>
        <v>#NAME?</v>
      </c>
      <c r="T39" s="65" t="e">
        <f aca="true">SPRDOPT($J39,$I39,$G39,$M39,$K39,$L39,$N39,$B39-TODAY(),0,2)*C39</f>
        <v>#NAME?</v>
      </c>
      <c r="U39" s="74" t="e">
        <f aca="false">+T39+S39</f>
        <v>#NAME?</v>
      </c>
    </row>
    <row r="40" customFormat="false" ht="12.75" hidden="false" customHeight="false" outlineLevel="0" collapsed="false">
      <c r="A40" s="5" t="n">
        <f aca="false">YEAR(B40)</f>
        <v>2003</v>
      </c>
      <c r="B40" s="53" t="n">
        <f aca="false">Fetch!A37</f>
        <v>37956</v>
      </c>
      <c r="C40" s="54" t="n">
        <f aca="false">58000000*1.075/12</f>
        <v>5195833.33333333</v>
      </c>
      <c r="D40" s="72" t="n">
        <f aca="false">+D39</f>
        <v>0.02</v>
      </c>
      <c r="E40" s="73" t="n">
        <f aca="false">+'MONTHLY CURVES'!N32</f>
        <v>0.0025</v>
      </c>
      <c r="F40" s="73" t="n">
        <f aca="false">+F39</f>
        <v>-0.027</v>
      </c>
      <c r="G40" s="58" t="n">
        <f aca="false">+D40+F40+E40</f>
        <v>-0.0045</v>
      </c>
      <c r="H40" s="58" t="n">
        <f aca="false">'ELBA CURVE'!N32</f>
        <v>0.893167792792793</v>
      </c>
      <c r="I40" s="59" t="n">
        <f aca="false">'MONTHLY CURVES'!F32</f>
        <v>3.857</v>
      </c>
      <c r="J40" s="58" t="n">
        <f aca="false">+I40+H40</f>
        <v>4.75016779279279</v>
      </c>
      <c r="K40" s="60" t="n">
        <f aca="false">'MONTHLY CURVES'!G32</f>
        <v>0.3575</v>
      </c>
      <c r="L40" s="50" t="n">
        <f aca="false">+K40</f>
        <v>0.3575</v>
      </c>
      <c r="M40" s="61" t="n">
        <f aca="false">'MONTHLY CURVES'!D32</f>
        <v>0.0315652939151314</v>
      </c>
      <c r="N40" s="61" t="n">
        <f aca="false">+N39</f>
        <v>0.99</v>
      </c>
      <c r="O40" s="63" t="e">
        <f aca="true">SPRDOPT($J40,$I40,$G40,$M40,$K40,$L40,$N40,$B40-TODAY(),0,0)</f>
        <v>#NAME?</v>
      </c>
      <c r="P40" s="64" t="e">
        <f aca="false">+O40*C40</f>
        <v>#NAME?</v>
      </c>
      <c r="Q40" s="64" t="n">
        <f aca="false">-$Q$11*$C40*VLOOKUP(B40,'MONTHLY CURVES'!$C$6:$M$329,3,0)</f>
        <v>-1039166.66666667</v>
      </c>
      <c r="R40" s="64" t="e">
        <f aca="false">+Q40+P40</f>
        <v>#NAME?</v>
      </c>
      <c r="S40" s="65" t="e">
        <f aca="true">SPRDOPT($J40,$I40,$G40,$M40,$K40,$L40,$N40,$B40-TODAY(),0,1)*C40</f>
        <v>#NAME?</v>
      </c>
      <c r="T40" s="65" t="e">
        <f aca="true">SPRDOPT($J40,$I40,$G40,$M40,$K40,$L40,$N40,$B40-TODAY(),0,2)*C40</f>
        <v>#NAME?</v>
      </c>
      <c r="U40" s="74" t="e">
        <f aca="false">+T40+S40</f>
        <v>#NAME?</v>
      </c>
    </row>
    <row r="41" customFormat="false" ht="12.75" hidden="false" customHeight="false" outlineLevel="0" collapsed="false">
      <c r="A41" s="5" t="n">
        <f aca="false">YEAR(B41)</f>
        <v>2004</v>
      </c>
      <c r="B41" s="53" t="n">
        <f aca="false">Fetch!A38</f>
        <v>37987</v>
      </c>
      <c r="C41" s="54" t="n">
        <f aca="false">58000000*1.075/12</f>
        <v>5195833.33333333</v>
      </c>
      <c r="D41" s="72" t="n">
        <f aca="false">+D40</f>
        <v>0.02</v>
      </c>
      <c r="E41" s="73" t="n">
        <f aca="false">+'MONTHLY CURVES'!N33</f>
        <v>0.0025</v>
      </c>
      <c r="F41" s="73" t="n">
        <f aca="false">+F40</f>
        <v>-0.027</v>
      </c>
      <c r="G41" s="58" t="n">
        <f aca="false">+D41+F41+E41</f>
        <v>-0.0045</v>
      </c>
      <c r="H41" s="58" t="n">
        <f aca="false">'ELBA CURVE'!N33</f>
        <v>1.27937612612613</v>
      </c>
      <c r="I41" s="59" t="n">
        <f aca="false">'MONTHLY CURVES'!F33</f>
        <v>3.907</v>
      </c>
      <c r="J41" s="58" t="n">
        <f aca="false">+I41+H41</f>
        <v>5.18637612612613</v>
      </c>
      <c r="K41" s="60" t="n">
        <f aca="false">'MONTHLY CURVES'!G33</f>
        <v>0.3525</v>
      </c>
      <c r="L41" s="50" t="n">
        <f aca="false">+K41</f>
        <v>0.3525</v>
      </c>
      <c r="M41" s="61" t="n">
        <f aca="false">'MONTHLY CURVES'!D33</f>
        <v>0.0321681107693386</v>
      </c>
      <c r="N41" s="61" t="n">
        <f aca="false">+N40</f>
        <v>0.99</v>
      </c>
      <c r="O41" s="63" t="e">
        <f aca="true">SPRDOPT($J41,$I41,$G41,$M41,$K41,$L41,$N41,$B41-TODAY(),0,0)</f>
        <v>#NAME?</v>
      </c>
      <c r="P41" s="64" t="e">
        <f aca="false">+O41*C41</f>
        <v>#NAME?</v>
      </c>
      <c r="Q41" s="64" t="n">
        <f aca="false">-$Q$11*$C41*VLOOKUP(B41,'MONTHLY CURVES'!$C$6:$M$329,3,0)</f>
        <v>-1039166.66666667</v>
      </c>
      <c r="R41" s="64" t="e">
        <f aca="false">+Q41+P41</f>
        <v>#NAME?</v>
      </c>
      <c r="S41" s="65" t="e">
        <f aca="true">SPRDOPT($J41,$I41,$G41,$M41,$K41,$L41,$N41,$B41-TODAY(),0,1)*C41</f>
        <v>#NAME?</v>
      </c>
      <c r="T41" s="65" t="e">
        <f aca="true">SPRDOPT($J41,$I41,$G41,$M41,$K41,$L41,$N41,$B41-TODAY(),0,2)*C41</f>
        <v>#NAME?</v>
      </c>
      <c r="U41" s="74" t="e">
        <f aca="false">+T41+S41</f>
        <v>#NAME?</v>
      </c>
    </row>
    <row r="42" customFormat="false" ht="12.75" hidden="false" customHeight="false" outlineLevel="0" collapsed="false">
      <c r="A42" s="5" t="n">
        <f aca="false">YEAR(B42)</f>
        <v>2004</v>
      </c>
      <c r="B42" s="53" t="n">
        <f aca="false">Fetch!A39</f>
        <v>38018</v>
      </c>
      <c r="C42" s="54" t="n">
        <f aca="false">58000000*1.075/12</f>
        <v>5195833.33333333</v>
      </c>
      <c r="D42" s="72" t="n">
        <f aca="false">+D41</f>
        <v>0.02</v>
      </c>
      <c r="E42" s="73" t="n">
        <f aca="false">+'MONTHLY CURVES'!N34</f>
        <v>0.0025</v>
      </c>
      <c r="F42" s="73" t="n">
        <f aca="false">+F41</f>
        <v>-0.027</v>
      </c>
      <c r="G42" s="58" t="n">
        <f aca="false">+D42+F42+E42</f>
        <v>-0.0045</v>
      </c>
      <c r="H42" s="58" t="n">
        <f aca="false">'ELBA CURVE'!N34</f>
        <v>1.27337612612613</v>
      </c>
      <c r="I42" s="59" t="n">
        <f aca="false">'MONTHLY CURVES'!F34</f>
        <v>3.819</v>
      </c>
      <c r="J42" s="58" t="n">
        <f aca="false">+I42+H42</f>
        <v>5.09237612612613</v>
      </c>
      <c r="K42" s="60" t="n">
        <f aca="false">'MONTHLY CURVES'!G34</f>
        <v>0.3475</v>
      </c>
      <c r="L42" s="50" t="n">
        <f aca="false">+K42</f>
        <v>0.3475</v>
      </c>
      <c r="M42" s="61" t="n">
        <f aca="false">'MONTHLY CURVES'!D34</f>
        <v>0.0327676200073008</v>
      </c>
      <c r="N42" s="61" t="n">
        <f aca="false">+N41</f>
        <v>0.99</v>
      </c>
      <c r="O42" s="63" t="e">
        <f aca="true">SPRDOPT($J42,$I42,$G42,$M42,$K42,$L42,$N42,$B42-TODAY(),0,0)</f>
        <v>#NAME?</v>
      </c>
      <c r="P42" s="64" t="e">
        <f aca="false">+O42*C42</f>
        <v>#NAME?</v>
      </c>
      <c r="Q42" s="64" t="n">
        <f aca="false">-$Q$11*$C42*VLOOKUP(B42,'MONTHLY CURVES'!$C$6:$M$329,3,0)</f>
        <v>-1039166.66666667</v>
      </c>
      <c r="R42" s="64" t="e">
        <f aca="false">+Q42+P42</f>
        <v>#NAME?</v>
      </c>
      <c r="S42" s="65" t="e">
        <f aca="true">SPRDOPT($J42,$I42,$G42,$M42,$K42,$L42,$N42,$B42-TODAY(),0,1)*C42</f>
        <v>#NAME?</v>
      </c>
      <c r="T42" s="65" t="e">
        <f aca="true">SPRDOPT($J42,$I42,$G42,$M42,$K42,$L42,$N42,$B42-TODAY(),0,2)*C42</f>
        <v>#NAME?</v>
      </c>
      <c r="U42" s="74" t="e">
        <f aca="false">+T42+S42</f>
        <v>#NAME?</v>
      </c>
    </row>
    <row r="43" customFormat="false" ht="12.75" hidden="false" customHeight="false" outlineLevel="0" collapsed="false">
      <c r="A43" s="5" t="n">
        <f aca="false">YEAR(B43)</f>
        <v>2004</v>
      </c>
      <c r="B43" s="53" t="n">
        <f aca="false">Fetch!A40</f>
        <v>38047</v>
      </c>
      <c r="C43" s="54" t="n">
        <f aca="false">58000000*1.075/12</f>
        <v>5195833.33333333</v>
      </c>
      <c r="D43" s="72" t="n">
        <f aca="false">+D42</f>
        <v>0.02</v>
      </c>
      <c r="E43" s="73" t="n">
        <f aca="false">+'MONTHLY CURVES'!N35</f>
        <v>0.0025</v>
      </c>
      <c r="F43" s="73" t="n">
        <f aca="false">+F42</f>
        <v>-0.027</v>
      </c>
      <c r="G43" s="58" t="n">
        <f aca="false">+D43+F43+E43</f>
        <v>-0.0045</v>
      </c>
      <c r="H43" s="58" t="n">
        <f aca="false">'ELBA CURVE'!N35</f>
        <v>0.521376126126126</v>
      </c>
      <c r="I43" s="59" t="n">
        <f aca="false">'MONTHLY CURVES'!F35</f>
        <v>3.68</v>
      </c>
      <c r="J43" s="58" t="n">
        <f aca="false">+I43+H43</f>
        <v>4.20137612612613</v>
      </c>
      <c r="K43" s="60" t="n">
        <f aca="false">'MONTHLY CURVES'!G35</f>
        <v>0.335</v>
      </c>
      <c r="L43" s="50" t="n">
        <f aca="false">+K43</f>
        <v>0.335</v>
      </c>
      <c r="M43" s="61" t="n">
        <f aca="false">'MONTHLY CURVES'!D35</f>
        <v>0.0333284513394707</v>
      </c>
      <c r="N43" s="61" t="n">
        <f aca="false">+N42</f>
        <v>0.99</v>
      </c>
      <c r="O43" s="63" t="e">
        <f aca="true">SPRDOPT($J43,$I43,$G43,$M43,$K43,$L43,$N43,$B43-TODAY(),0,0)</f>
        <v>#NAME?</v>
      </c>
      <c r="P43" s="64" t="e">
        <f aca="false">+O43*C43</f>
        <v>#NAME?</v>
      </c>
      <c r="Q43" s="64" t="n">
        <f aca="false">-$Q$11*$C43*VLOOKUP(B43,'MONTHLY CURVES'!$C$6:$M$329,3,0)</f>
        <v>-1039166.66666667</v>
      </c>
      <c r="R43" s="64" t="e">
        <f aca="false">+Q43+P43</f>
        <v>#NAME?</v>
      </c>
      <c r="S43" s="65" t="e">
        <f aca="true">SPRDOPT($J43,$I43,$G43,$M43,$K43,$L43,$N43,$B43-TODAY(),0,1)*C43</f>
        <v>#NAME?</v>
      </c>
      <c r="T43" s="65" t="e">
        <f aca="true">SPRDOPT($J43,$I43,$G43,$M43,$K43,$L43,$N43,$B43-TODAY(),0,2)*C43</f>
        <v>#NAME?</v>
      </c>
      <c r="U43" s="74" t="e">
        <f aca="false">+T43+S43</f>
        <v>#NAME?</v>
      </c>
    </row>
    <row r="44" customFormat="false" ht="12.75" hidden="false" customHeight="false" outlineLevel="0" collapsed="false">
      <c r="A44" s="5" t="n">
        <f aca="false">YEAR(B44)</f>
        <v>2004</v>
      </c>
      <c r="B44" s="53" t="n">
        <f aca="false">Fetch!A41</f>
        <v>38078</v>
      </c>
      <c r="C44" s="54" t="n">
        <f aca="false">58000000*1.075/12</f>
        <v>5195833.33333333</v>
      </c>
      <c r="D44" s="72" t="n">
        <f aca="false">+D43</f>
        <v>0.02</v>
      </c>
      <c r="E44" s="73" t="n">
        <f aca="false">+'MONTHLY CURVES'!N36</f>
        <v>0.0025</v>
      </c>
      <c r="F44" s="73" t="n">
        <f aca="false">+F43</f>
        <v>-0.027</v>
      </c>
      <c r="G44" s="58" t="n">
        <f aca="false">+D44+F44+E44</f>
        <v>-0.0045</v>
      </c>
      <c r="H44" s="58" t="n">
        <f aca="false">'ELBA CURVE'!N36</f>
        <v>0.246376126126126</v>
      </c>
      <c r="I44" s="59" t="n">
        <f aca="false">'MONTHLY CURVES'!F36</f>
        <v>3.526</v>
      </c>
      <c r="J44" s="58" t="n">
        <f aca="false">+I44+H44</f>
        <v>3.77237612612613</v>
      </c>
      <c r="K44" s="60" t="n">
        <f aca="false">'MONTHLY CURVES'!G36</f>
        <v>0.3075</v>
      </c>
      <c r="L44" s="50" t="n">
        <f aca="false">+K44</f>
        <v>0.3075</v>
      </c>
      <c r="M44" s="61" t="n">
        <f aca="false">'MONTHLY CURVES'!D36</f>
        <v>0.0338958923939585</v>
      </c>
      <c r="N44" s="61" t="n">
        <f aca="false">+N43</f>
        <v>0.99</v>
      </c>
      <c r="O44" s="63" t="e">
        <f aca="true">SPRDOPT($J44,$I44,$G44,$M44,$K44,$L44,$N44,$B44-TODAY(),0,0)</f>
        <v>#NAME?</v>
      </c>
      <c r="P44" s="64" t="e">
        <f aca="false">+O44*C44</f>
        <v>#NAME?</v>
      </c>
      <c r="Q44" s="64" t="n">
        <f aca="false">-$Q$11*$C44*VLOOKUP(B44,'MONTHLY CURVES'!$C$6:$M$329,3,0)</f>
        <v>-1039166.66666667</v>
      </c>
      <c r="R44" s="64" t="e">
        <f aca="false">+Q44+P44</f>
        <v>#NAME?</v>
      </c>
      <c r="S44" s="65" t="e">
        <f aca="true">SPRDOPT($J44,$I44,$G44,$M44,$K44,$L44,$N44,$B44-TODAY(),0,1)*C44</f>
        <v>#NAME?</v>
      </c>
      <c r="T44" s="65" t="e">
        <f aca="true">SPRDOPT($J44,$I44,$G44,$M44,$K44,$L44,$N44,$B44-TODAY(),0,2)*C44</f>
        <v>#NAME?</v>
      </c>
      <c r="U44" s="74" t="e">
        <f aca="false">+T44+S44</f>
        <v>#NAME?</v>
      </c>
    </row>
    <row r="45" customFormat="false" ht="12.75" hidden="false" customHeight="false" outlineLevel="0" collapsed="false">
      <c r="A45" s="5" t="n">
        <f aca="false">YEAR(B45)</f>
        <v>2004</v>
      </c>
      <c r="B45" s="53" t="n">
        <f aca="false">Fetch!A42</f>
        <v>38108</v>
      </c>
      <c r="C45" s="54" t="n">
        <f aca="false">58000000*1.075/12</f>
        <v>5195833.33333333</v>
      </c>
      <c r="D45" s="72" t="n">
        <f aca="false">+D44</f>
        <v>0.02</v>
      </c>
      <c r="E45" s="73" t="n">
        <f aca="false">+'MONTHLY CURVES'!N37</f>
        <v>0.0025</v>
      </c>
      <c r="F45" s="73" t="n">
        <f aca="false">+F44</f>
        <v>-0.027</v>
      </c>
      <c r="G45" s="58" t="n">
        <f aca="false">+D45+F45+E45</f>
        <v>-0.0045</v>
      </c>
      <c r="H45" s="58" t="n">
        <f aca="false">'ELBA CURVE'!N37</f>
        <v>0.206876126126126</v>
      </c>
      <c r="I45" s="59" t="n">
        <f aca="false">'MONTHLY CURVES'!F37</f>
        <v>3.531</v>
      </c>
      <c r="J45" s="58" t="n">
        <f aca="false">+I45+H45</f>
        <v>3.73787612612613</v>
      </c>
      <c r="K45" s="60" t="n">
        <f aca="false">'MONTHLY CURVES'!G37</f>
        <v>0.3025</v>
      </c>
      <c r="L45" s="50" t="n">
        <f aca="false">+K45</f>
        <v>0.3025</v>
      </c>
      <c r="M45" s="61" t="n">
        <f aca="false">'MONTHLY CURVES'!D37</f>
        <v>0.0344119261129614</v>
      </c>
      <c r="N45" s="61" t="n">
        <f aca="false">+N44</f>
        <v>0.99</v>
      </c>
      <c r="O45" s="63" t="e">
        <f aca="true">SPRDOPT($J45,$I45,$G45,$M45,$K45,$L45,$N45,$B45-TODAY(),0,0)</f>
        <v>#NAME?</v>
      </c>
      <c r="P45" s="64" t="e">
        <f aca="false">+O45*C45</f>
        <v>#NAME?</v>
      </c>
      <c r="Q45" s="64" t="n">
        <f aca="false">-$Q$11*$C45*VLOOKUP(B45,'MONTHLY CURVES'!$C$6:$M$329,3,0)</f>
        <v>-1039166.66666667</v>
      </c>
      <c r="R45" s="64" t="e">
        <f aca="false">+Q45+P45</f>
        <v>#NAME?</v>
      </c>
      <c r="S45" s="65" t="e">
        <f aca="true">SPRDOPT($J45,$I45,$G45,$M45,$K45,$L45,$N45,$B45-TODAY(),0,1)*C45</f>
        <v>#NAME?</v>
      </c>
      <c r="T45" s="65" t="e">
        <f aca="true">SPRDOPT($J45,$I45,$G45,$M45,$K45,$L45,$N45,$B45-TODAY(),0,2)*C45</f>
        <v>#NAME?</v>
      </c>
      <c r="U45" s="74" t="e">
        <f aca="false">+T45+S45</f>
        <v>#NAME?</v>
      </c>
    </row>
    <row r="46" customFormat="false" ht="12.75" hidden="false" customHeight="false" outlineLevel="0" collapsed="false">
      <c r="A46" s="5" t="n">
        <f aca="false">YEAR(B46)</f>
        <v>2004</v>
      </c>
      <c r="B46" s="53" t="n">
        <f aca="false">Fetch!A43</f>
        <v>38139</v>
      </c>
      <c r="C46" s="54" t="n">
        <f aca="false">58000000*1.075/12</f>
        <v>5195833.33333333</v>
      </c>
      <c r="D46" s="72" t="n">
        <f aca="false">+D45</f>
        <v>0.02</v>
      </c>
      <c r="E46" s="73" t="n">
        <f aca="false">+'MONTHLY CURVES'!N38</f>
        <v>0.0025</v>
      </c>
      <c r="F46" s="73" t="n">
        <f aca="false">+F45</f>
        <v>-0.027</v>
      </c>
      <c r="G46" s="58" t="n">
        <f aca="false">+D46+F46+E46</f>
        <v>-0.0045</v>
      </c>
      <c r="H46" s="58" t="n">
        <f aca="false">'ELBA CURVE'!N38</f>
        <v>0.240876126126126</v>
      </c>
      <c r="I46" s="59" t="n">
        <f aca="false">'MONTHLY CURVES'!F38</f>
        <v>3.569</v>
      </c>
      <c r="J46" s="58" t="n">
        <f aca="false">+I46+H46</f>
        <v>3.80987612612613</v>
      </c>
      <c r="K46" s="60" t="n">
        <f aca="false">'MONTHLY CURVES'!G38</f>
        <v>0.3025</v>
      </c>
      <c r="L46" s="50" t="n">
        <f aca="false">+K46</f>
        <v>0.3025</v>
      </c>
      <c r="M46" s="61" t="n">
        <f aca="false">'MONTHLY CURVES'!D38</f>
        <v>0.0349451610500515</v>
      </c>
      <c r="N46" s="61" t="n">
        <f aca="false">+N45</f>
        <v>0.99</v>
      </c>
      <c r="O46" s="63" t="e">
        <f aca="true">SPRDOPT($J46,$I46,$G46,$M46,$K46,$L46,$N46,$B46-TODAY(),0,0)</f>
        <v>#NAME?</v>
      </c>
      <c r="P46" s="64" t="e">
        <f aca="false">+O46*C46</f>
        <v>#NAME?</v>
      </c>
      <c r="Q46" s="64" t="n">
        <f aca="false">-$Q$11*$C46*VLOOKUP(B46,'MONTHLY CURVES'!$C$6:$M$329,3,0)</f>
        <v>-1039166.66666667</v>
      </c>
      <c r="R46" s="64" t="e">
        <f aca="false">+Q46+P46</f>
        <v>#NAME?</v>
      </c>
      <c r="S46" s="65" t="e">
        <f aca="true">SPRDOPT($J46,$I46,$G46,$M46,$K46,$L46,$N46,$B46-TODAY(),0,1)*C46</f>
        <v>#NAME?</v>
      </c>
      <c r="T46" s="65" t="e">
        <f aca="true">SPRDOPT($J46,$I46,$G46,$M46,$K46,$L46,$N46,$B46-TODAY(),0,2)*C46</f>
        <v>#NAME?</v>
      </c>
      <c r="U46" s="74" t="e">
        <f aca="false">+T46+S46</f>
        <v>#NAME?</v>
      </c>
    </row>
    <row r="47" customFormat="false" ht="12.75" hidden="false" customHeight="false" outlineLevel="0" collapsed="false">
      <c r="A47" s="5" t="n">
        <f aca="false">YEAR(B47)</f>
        <v>2004</v>
      </c>
      <c r="B47" s="53" t="n">
        <f aca="false">Fetch!A44</f>
        <v>38169</v>
      </c>
      <c r="C47" s="54" t="n">
        <f aca="false">58000000*1.075/12</f>
        <v>5195833.33333333</v>
      </c>
      <c r="D47" s="72" t="n">
        <f aca="false">+D46</f>
        <v>0.02</v>
      </c>
      <c r="E47" s="73" t="n">
        <f aca="false">+'MONTHLY CURVES'!N39</f>
        <v>0.0025</v>
      </c>
      <c r="F47" s="73" t="n">
        <f aca="false">+F46</f>
        <v>-0.027</v>
      </c>
      <c r="G47" s="58" t="n">
        <f aca="false">+D47+F47+E47</f>
        <v>-0.0045</v>
      </c>
      <c r="H47" s="58" t="n">
        <f aca="false">'ELBA CURVE'!N39</f>
        <v>0.273626126126126</v>
      </c>
      <c r="I47" s="59" t="n">
        <f aca="false">'MONTHLY CURVES'!F39</f>
        <v>3.614</v>
      </c>
      <c r="J47" s="58" t="n">
        <f aca="false">+I47+H47</f>
        <v>3.88762612612613</v>
      </c>
      <c r="K47" s="60" t="n">
        <f aca="false">'MONTHLY CURVES'!G39</f>
        <v>0.3025</v>
      </c>
      <c r="L47" s="50" t="n">
        <f aca="false">+K47</f>
        <v>0.3025</v>
      </c>
      <c r="M47" s="61" t="n">
        <f aca="false">'MONTHLY CURVES'!D39</f>
        <v>0.0354438624381452</v>
      </c>
      <c r="N47" s="61" t="n">
        <f aca="false">+N46</f>
        <v>0.99</v>
      </c>
      <c r="O47" s="63" t="e">
        <f aca="true">SPRDOPT($J47,$I47,$G47,$M47,$K47,$L47,$N47,$B47-TODAY(),0,0)</f>
        <v>#NAME?</v>
      </c>
      <c r="P47" s="64" t="e">
        <f aca="false">+O47*C47</f>
        <v>#NAME?</v>
      </c>
      <c r="Q47" s="64" t="n">
        <f aca="false">-$Q$11*$C47*VLOOKUP(B47,'MONTHLY CURVES'!$C$6:$M$329,3,0)</f>
        <v>-1039166.66666667</v>
      </c>
      <c r="R47" s="64" t="e">
        <f aca="false">+Q47+P47</f>
        <v>#NAME?</v>
      </c>
      <c r="S47" s="65" t="e">
        <f aca="true">SPRDOPT($J47,$I47,$G47,$M47,$K47,$L47,$N47,$B47-TODAY(),0,1)*C47</f>
        <v>#NAME?</v>
      </c>
      <c r="T47" s="65" t="e">
        <f aca="true">SPRDOPT($J47,$I47,$G47,$M47,$K47,$L47,$N47,$B47-TODAY(),0,2)*C47</f>
        <v>#NAME?</v>
      </c>
      <c r="U47" s="74" t="e">
        <f aca="false">+T47+S47</f>
        <v>#NAME?</v>
      </c>
    </row>
    <row r="48" customFormat="false" ht="12.75" hidden="false" customHeight="false" outlineLevel="0" collapsed="false">
      <c r="A48" s="5" t="n">
        <f aca="false">YEAR(B48)</f>
        <v>2004</v>
      </c>
      <c r="B48" s="53" t="n">
        <f aca="false">Fetch!A45</f>
        <v>38200</v>
      </c>
      <c r="C48" s="54" t="n">
        <f aca="false">58000000*1.075/12</f>
        <v>5195833.33333333</v>
      </c>
      <c r="D48" s="72" t="n">
        <f aca="false">+D47</f>
        <v>0.02</v>
      </c>
      <c r="E48" s="73" t="n">
        <f aca="false">+'MONTHLY CURVES'!N40</f>
        <v>0.0025</v>
      </c>
      <c r="F48" s="73" t="n">
        <f aca="false">+F47</f>
        <v>-0.027</v>
      </c>
      <c r="G48" s="58" t="n">
        <f aca="false">+D48+F48+E48</f>
        <v>-0.0045</v>
      </c>
      <c r="H48" s="58" t="n">
        <f aca="false">'ELBA CURVE'!N40</f>
        <v>0.268876126126126</v>
      </c>
      <c r="I48" s="59" t="n">
        <f aca="false">'MONTHLY CURVES'!F40</f>
        <v>3.652</v>
      </c>
      <c r="J48" s="58" t="n">
        <f aca="false">+I48+H48</f>
        <v>3.92087612612613</v>
      </c>
      <c r="K48" s="60" t="n">
        <f aca="false">'MONTHLY CURVES'!G40</f>
        <v>0.3025</v>
      </c>
      <c r="L48" s="50" t="n">
        <f aca="false">+K48</f>
        <v>0.3025</v>
      </c>
      <c r="M48" s="61" t="n">
        <f aca="false">'MONTHLY CURVES'!D40</f>
        <v>0.0359401709746083</v>
      </c>
      <c r="N48" s="61" t="n">
        <f aca="false">+N47</f>
        <v>0.99</v>
      </c>
      <c r="O48" s="63" t="e">
        <f aca="true">SPRDOPT($J48,$I48,$G48,$M48,$K48,$L48,$N48,$B48-TODAY(),0,0)</f>
        <v>#NAME?</v>
      </c>
      <c r="P48" s="64" t="e">
        <f aca="false">+O48*C48</f>
        <v>#NAME?</v>
      </c>
      <c r="Q48" s="64" t="n">
        <f aca="false">-$Q$11*$C48*VLOOKUP(B48,'MONTHLY CURVES'!$C$6:$M$329,3,0)</f>
        <v>-1039166.66666667</v>
      </c>
      <c r="R48" s="64" t="e">
        <f aca="false">+Q48+P48</f>
        <v>#NAME?</v>
      </c>
      <c r="S48" s="65" t="e">
        <f aca="true">SPRDOPT($J48,$I48,$G48,$M48,$K48,$L48,$N48,$B48-TODAY(),0,1)*C48</f>
        <v>#NAME?</v>
      </c>
      <c r="T48" s="65" t="e">
        <f aca="true">SPRDOPT($J48,$I48,$G48,$M48,$K48,$L48,$N48,$B48-TODAY(),0,2)*C48</f>
        <v>#NAME?</v>
      </c>
      <c r="U48" s="74" t="e">
        <f aca="false">+T48+S48</f>
        <v>#NAME?</v>
      </c>
    </row>
    <row r="49" customFormat="false" ht="12.75" hidden="false" customHeight="false" outlineLevel="0" collapsed="false">
      <c r="A49" s="5" t="n">
        <f aca="false">YEAR(B49)</f>
        <v>2004</v>
      </c>
      <c r="B49" s="53" t="n">
        <f aca="false">Fetch!A46</f>
        <v>38231</v>
      </c>
      <c r="C49" s="54" t="n">
        <f aca="false">58000000*1.075/12</f>
        <v>5195833.33333333</v>
      </c>
      <c r="D49" s="72" t="n">
        <f aca="false">+D48</f>
        <v>0.02</v>
      </c>
      <c r="E49" s="73" t="n">
        <f aca="false">+'MONTHLY CURVES'!N41</f>
        <v>0.0025</v>
      </c>
      <c r="F49" s="73" t="n">
        <f aca="false">+F48</f>
        <v>-0.027</v>
      </c>
      <c r="G49" s="58" t="n">
        <f aca="false">+D49+F49+E49</f>
        <v>-0.0045</v>
      </c>
      <c r="H49" s="58" t="n">
        <f aca="false">'ELBA CURVE'!N41</f>
        <v>0.228126126126126</v>
      </c>
      <c r="I49" s="59" t="n">
        <f aca="false">'MONTHLY CURVES'!F41</f>
        <v>3.646</v>
      </c>
      <c r="J49" s="58" t="n">
        <f aca="false">+I49+H49</f>
        <v>3.87412612612613</v>
      </c>
      <c r="K49" s="60" t="n">
        <f aca="false">'MONTHLY CURVES'!G41</f>
        <v>0.3025</v>
      </c>
      <c r="L49" s="50" t="n">
        <f aca="false">+K49</f>
        <v>0.3025</v>
      </c>
      <c r="M49" s="61" t="n">
        <f aca="false">'MONTHLY CURVES'!D41</f>
        <v>0.036436479593883</v>
      </c>
      <c r="N49" s="61" t="n">
        <f aca="false">+N48</f>
        <v>0.99</v>
      </c>
      <c r="O49" s="63" t="e">
        <f aca="true">SPRDOPT($J49,$I49,$G49,$M49,$K49,$L49,$N49,$B49-TODAY(),0,0)</f>
        <v>#NAME?</v>
      </c>
      <c r="P49" s="64" t="e">
        <f aca="false">+O49*C49</f>
        <v>#NAME?</v>
      </c>
      <c r="Q49" s="64" t="n">
        <f aca="false">-$Q$11*$C49*VLOOKUP(B49,'MONTHLY CURVES'!$C$6:$M$329,3,0)</f>
        <v>-1039166.66666667</v>
      </c>
      <c r="R49" s="64" t="e">
        <f aca="false">+Q49+P49</f>
        <v>#NAME?</v>
      </c>
      <c r="S49" s="65" t="e">
        <f aca="true">SPRDOPT($J49,$I49,$G49,$M49,$K49,$L49,$N49,$B49-TODAY(),0,1)*C49</f>
        <v>#NAME?</v>
      </c>
      <c r="T49" s="65" t="e">
        <f aca="true">SPRDOPT($J49,$I49,$G49,$M49,$K49,$L49,$N49,$B49-TODAY(),0,2)*C49</f>
        <v>#NAME?</v>
      </c>
      <c r="U49" s="74" t="e">
        <f aca="false">+T49+S49</f>
        <v>#NAME?</v>
      </c>
    </row>
    <row r="50" customFormat="false" ht="12.75" hidden="false" customHeight="false" outlineLevel="0" collapsed="false">
      <c r="A50" s="5" t="n">
        <f aca="false">YEAR(B50)</f>
        <v>2004</v>
      </c>
      <c r="B50" s="53" t="n">
        <f aca="false">Fetch!A47</f>
        <v>38261</v>
      </c>
      <c r="C50" s="54" t="n">
        <f aca="false">58000000*1.075/12</f>
        <v>5195833.33333333</v>
      </c>
      <c r="D50" s="72" t="n">
        <f aca="false">+D49</f>
        <v>0.02</v>
      </c>
      <c r="E50" s="73" t="n">
        <f aca="false">+'MONTHLY CURVES'!N42</f>
        <v>0.0025</v>
      </c>
      <c r="F50" s="73" t="n">
        <f aca="false">+F49</f>
        <v>-0.027</v>
      </c>
      <c r="G50" s="58" t="n">
        <f aca="false">+D50+F50+E50</f>
        <v>-0.0045</v>
      </c>
      <c r="H50" s="58" t="n">
        <f aca="false">'ELBA CURVE'!N42</f>
        <v>0.241876126126126</v>
      </c>
      <c r="I50" s="59" t="n">
        <f aca="false">'MONTHLY CURVES'!F42</f>
        <v>3.646</v>
      </c>
      <c r="J50" s="58" t="n">
        <f aca="false">+I50+H50</f>
        <v>3.88787612612613</v>
      </c>
      <c r="K50" s="60" t="n">
        <f aca="false">'MONTHLY CURVES'!G42</f>
        <v>0.3025</v>
      </c>
      <c r="L50" s="50" t="n">
        <f aca="false">+K50</f>
        <v>0.3025</v>
      </c>
      <c r="M50" s="61" t="n">
        <f aca="false">'MONTHLY CURVES'!D42</f>
        <v>0.0368986023100666</v>
      </c>
      <c r="N50" s="61" t="n">
        <f aca="false">+N49</f>
        <v>0.99</v>
      </c>
      <c r="O50" s="63" t="e">
        <f aca="true">SPRDOPT($J50,$I50,$G50,$M50,$K50,$L50,$N50,$B50-TODAY(),0,0)</f>
        <v>#NAME?</v>
      </c>
      <c r="P50" s="64" t="e">
        <f aca="false">+O50*C50</f>
        <v>#NAME?</v>
      </c>
      <c r="Q50" s="64" t="n">
        <f aca="false">-$Q$11*$C50*VLOOKUP(B50,'MONTHLY CURVES'!$C$6:$M$329,3,0)</f>
        <v>-1039166.66666667</v>
      </c>
      <c r="R50" s="64" t="e">
        <f aca="false">+Q50+P50</f>
        <v>#NAME?</v>
      </c>
      <c r="S50" s="65" t="e">
        <f aca="true">SPRDOPT($J50,$I50,$G50,$M50,$K50,$L50,$N50,$B50-TODAY(),0,1)*C50</f>
        <v>#NAME?</v>
      </c>
      <c r="T50" s="65" t="e">
        <f aca="true">SPRDOPT($J50,$I50,$G50,$M50,$K50,$L50,$N50,$B50-TODAY(),0,2)*C50</f>
        <v>#NAME?</v>
      </c>
      <c r="U50" s="74" t="e">
        <f aca="false">+T50+S50</f>
        <v>#NAME?</v>
      </c>
    </row>
    <row r="51" customFormat="false" ht="12.75" hidden="false" customHeight="false" outlineLevel="0" collapsed="false">
      <c r="A51" s="5" t="n">
        <f aca="false">YEAR(B51)</f>
        <v>2004</v>
      </c>
      <c r="B51" s="53" t="n">
        <f aca="false">Fetch!A48</f>
        <v>38292</v>
      </c>
      <c r="C51" s="54" t="n">
        <f aca="false">58000000*1.075/12</f>
        <v>5195833.33333333</v>
      </c>
      <c r="D51" s="72" t="n">
        <f aca="false">+D50</f>
        <v>0.02</v>
      </c>
      <c r="E51" s="73" t="n">
        <f aca="false">+'MONTHLY CURVES'!N43</f>
        <v>0.0025</v>
      </c>
      <c r="F51" s="73" t="n">
        <f aca="false">+F50</f>
        <v>-0.027</v>
      </c>
      <c r="G51" s="58" t="n">
        <f aca="false">+D51+F51+E51</f>
        <v>-0.0045</v>
      </c>
      <c r="H51" s="58" t="n">
        <f aca="false">'ELBA CURVE'!N43</f>
        <v>0.482376126126126</v>
      </c>
      <c r="I51" s="59" t="n">
        <f aca="false">'MONTHLY CURVES'!F43</f>
        <v>3.795</v>
      </c>
      <c r="J51" s="58" t="n">
        <f aca="false">+I51+H51</f>
        <v>4.27737612612613</v>
      </c>
      <c r="K51" s="60" t="n">
        <f aca="false">'MONTHLY CURVES'!G43</f>
        <v>0.3025</v>
      </c>
      <c r="L51" s="50" t="n">
        <f aca="false">+K51</f>
        <v>0.3025</v>
      </c>
      <c r="M51" s="61" t="n">
        <f aca="false">'MONTHLY CURVES'!D43</f>
        <v>0.0373586593081532</v>
      </c>
      <c r="N51" s="61" t="n">
        <f aca="false">+N50</f>
        <v>0.99</v>
      </c>
      <c r="O51" s="63" t="e">
        <f aca="true">SPRDOPT($J51,$I51,$G51,$M51,$K51,$L51,$N51,$B51-TODAY(),0,0)</f>
        <v>#NAME?</v>
      </c>
      <c r="P51" s="64" t="e">
        <f aca="false">+O51*C51</f>
        <v>#NAME?</v>
      </c>
      <c r="Q51" s="64" t="n">
        <f aca="false">-$Q$11*$C51*VLOOKUP(B51,'MONTHLY CURVES'!$C$6:$M$329,3,0)</f>
        <v>-1039166.66666667</v>
      </c>
      <c r="R51" s="64" t="e">
        <f aca="false">+Q51+P51</f>
        <v>#NAME?</v>
      </c>
      <c r="S51" s="65" t="e">
        <f aca="true">SPRDOPT($J51,$I51,$G51,$M51,$K51,$L51,$N51,$B51-TODAY(),0,1)*C51</f>
        <v>#NAME?</v>
      </c>
      <c r="T51" s="65" t="e">
        <f aca="true">SPRDOPT($J51,$I51,$G51,$M51,$K51,$L51,$N51,$B51-TODAY(),0,2)*C51</f>
        <v>#NAME?</v>
      </c>
      <c r="U51" s="74" t="e">
        <f aca="false">+T51+S51</f>
        <v>#NAME?</v>
      </c>
    </row>
    <row r="52" customFormat="false" ht="12.75" hidden="false" customHeight="false" outlineLevel="0" collapsed="false">
      <c r="A52" s="5" t="n">
        <f aca="false">YEAR(B52)</f>
        <v>2004</v>
      </c>
      <c r="B52" s="53" t="n">
        <f aca="false">Fetch!A49</f>
        <v>38322</v>
      </c>
      <c r="C52" s="54" t="n">
        <f aca="false">58000000*1.075/12</f>
        <v>5195833.33333333</v>
      </c>
      <c r="D52" s="72" t="n">
        <f aca="false">+D51</f>
        <v>0.02</v>
      </c>
      <c r="E52" s="73" t="n">
        <f aca="false">+'MONTHLY CURVES'!N44</f>
        <v>0.0025</v>
      </c>
      <c r="F52" s="73" t="n">
        <f aca="false">+F51</f>
        <v>-0.027</v>
      </c>
      <c r="G52" s="58" t="n">
        <f aca="false">+D52+F52+E52</f>
        <v>-0.0045</v>
      </c>
      <c r="H52" s="58" t="n">
        <f aca="false">'ELBA CURVE'!N44</f>
        <v>0.830376126126126</v>
      </c>
      <c r="I52" s="59" t="n">
        <f aca="false">'MONTHLY CURVES'!F44</f>
        <v>3.947</v>
      </c>
      <c r="J52" s="58" t="n">
        <f aca="false">+I52+H52</f>
        <v>4.77737612612613</v>
      </c>
      <c r="K52" s="60" t="n">
        <f aca="false">'MONTHLY CURVES'!G44</f>
        <v>0.2975</v>
      </c>
      <c r="L52" s="50" t="n">
        <f aca="false">+K52</f>
        <v>0.2975</v>
      </c>
      <c r="M52" s="61" t="n">
        <f aca="false">'MONTHLY CURVES'!D44</f>
        <v>0.0378038758256172</v>
      </c>
      <c r="N52" s="61" t="n">
        <f aca="false">+N51</f>
        <v>0.99</v>
      </c>
      <c r="O52" s="63" t="e">
        <f aca="true">SPRDOPT($J52,$I52,$G52,$M52,$K52,$L52,$N52,$B52-TODAY(),0,0)</f>
        <v>#NAME?</v>
      </c>
      <c r="P52" s="64" t="e">
        <f aca="false">+O52*C52</f>
        <v>#NAME?</v>
      </c>
      <c r="Q52" s="64" t="n">
        <f aca="false">-$Q$11*$C52*VLOOKUP(B52,'MONTHLY CURVES'!$C$6:$M$329,3,0)</f>
        <v>-1039166.66666667</v>
      </c>
      <c r="R52" s="64" t="e">
        <f aca="false">+Q52+P52</f>
        <v>#NAME?</v>
      </c>
      <c r="S52" s="65" t="e">
        <f aca="true">SPRDOPT($J52,$I52,$G52,$M52,$K52,$L52,$N52,$B52-TODAY(),0,1)*C52</f>
        <v>#NAME?</v>
      </c>
      <c r="T52" s="65" t="e">
        <f aca="true">SPRDOPT($J52,$I52,$G52,$M52,$K52,$L52,$N52,$B52-TODAY(),0,2)*C52</f>
        <v>#NAME?</v>
      </c>
      <c r="U52" s="74" t="e">
        <f aca="false">+T52+S52</f>
        <v>#NAME?</v>
      </c>
    </row>
    <row r="53" customFormat="false" ht="12.75" hidden="false" customHeight="false" outlineLevel="0" collapsed="false">
      <c r="A53" s="5" t="n">
        <f aca="false">YEAR(B53)</f>
        <v>2005</v>
      </c>
      <c r="B53" s="53" t="n">
        <f aca="false">Fetch!A50</f>
        <v>38353</v>
      </c>
      <c r="C53" s="54" t="n">
        <f aca="false">58000000*1.075/12</f>
        <v>5195833.33333333</v>
      </c>
      <c r="D53" s="72" t="n">
        <f aca="false">+D52</f>
        <v>0.02</v>
      </c>
      <c r="E53" s="73" t="n">
        <f aca="false">+'MONTHLY CURVES'!N45</f>
        <v>0.0025</v>
      </c>
      <c r="F53" s="73" t="n">
        <f aca="false">+F52</f>
        <v>-0.027</v>
      </c>
      <c r="G53" s="58" t="n">
        <f aca="false">+D53+F53+E53</f>
        <v>-0.0045</v>
      </c>
      <c r="H53" s="58" t="n">
        <f aca="false">'ELBA CURVE'!N45</f>
        <v>1.29032094594595</v>
      </c>
      <c r="I53" s="59" t="n">
        <f aca="false">'MONTHLY CURVES'!F45</f>
        <v>4.007</v>
      </c>
      <c r="J53" s="58" t="n">
        <f aca="false">+I53+H53</f>
        <v>5.29732094594595</v>
      </c>
      <c r="K53" s="60" t="n">
        <f aca="false">'MONTHLY CURVES'!G45</f>
        <v>0.2975</v>
      </c>
      <c r="L53" s="50" t="n">
        <f aca="false">+K53</f>
        <v>0.2975</v>
      </c>
      <c r="M53" s="61" t="n">
        <f aca="false">'MONTHLY CURVES'!D45</f>
        <v>0.0382521196870007</v>
      </c>
      <c r="N53" s="61" t="n">
        <f aca="false">+N52</f>
        <v>0.99</v>
      </c>
      <c r="O53" s="63" t="e">
        <f aca="true">SPRDOPT($J53,$I53,$G53,$M53,$K53,$L53,$N53,$B53-TODAY(),0,0)</f>
        <v>#NAME?</v>
      </c>
      <c r="P53" s="64" t="e">
        <f aca="false">+O53*C53</f>
        <v>#NAME?</v>
      </c>
      <c r="Q53" s="64" t="n">
        <f aca="false">-$Q$11*$C53*VLOOKUP(B53,'MONTHLY CURVES'!$C$6:$M$329,3,0)</f>
        <v>-1039166.66666667</v>
      </c>
      <c r="R53" s="64" t="e">
        <f aca="false">+Q53+P53</f>
        <v>#NAME?</v>
      </c>
      <c r="S53" s="65" t="e">
        <f aca="true">SPRDOPT($J53,$I53,$G53,$M53,$K53,$L53,$N53,$B53-TODAY(),0,1)*C53</f>
        <v>#NAME?</v>
      </c>
      <c r="T53" s="65" t="e">
        <f aca="true">SPRDOPT($J53,$I53,$G53,$M53,$K53,$L53,$N53,$B53-TODAY(),0,2)*C53</f>
        <v>#NAME?</v>
      </c>
      <c r="U53" s="74" t="e">
        <f aca="false">+T53+S53</f>
        <v>#NAME?</v>
      </c>
    </row>
    <row r="54" customFormat="false" ht="12.75" hidden="false" customHeight="false" outlineLevel="0" collapsed="false">
      <c r="A54" s="5" t="n">
        <f aca="false">YEAR(B54)</f>
        <v>2005</v>
      </c>
      <c r="B54" s="53" t="n">
        <f aca="false">Fetch!A51</f>
        <v>38384</v>
      </c>
      <c r="C54" s="54" t="n">
        <f aca="false">58000000*1.075/12</f>
        <v>5195833.33333333</v>
      </c>
      <c r="D54" s="72" t="n">
        <f aca="false">+D53</f>
        <v>0.02</v>
      </c>
      <c r="E54" s="73" t="n">
        <f aca="false">+'MONTHLY CURVES'!N46</f>
        <v>0.0025</v>
      </c>
      <c r="F54" s="73" t="n">
        <f aca="false">+F53</f>
        <v>-0.027</v>
      </c>
      <c r="G54" s="58" t="n">
        <f aca="false">+D54+F54+E54</f>
        <v>-0.0045</v>
      </c>
      <c r="H54" s="58" t="n">
        <f aca="false">'ELBA CURVE'!N46</f>
        <v>1.28432094594595</v>
      </c>
      <c r="I54" s="59" t="n">
        <f aca="false">'MONTHLY CURVES'!F46</f>
        <v>3.919</v>
      </c>
      <c r="J54" s="58" t="n">
        <f aca="false">+I54+H54</f>
        <v>5.20332094594595</v>
      </c>
      <c r="K54" s="60" t="n">
        <f aca="false">'MONTHLY CURVES'!G46</f>
        <v>0.295</v>
      </c>
      <c r="L54" s="50" t="n">
        <f aca="false">+K54</f>
        <v>0.295</v>
      </c>
      <c r="M54" s="61" t="n">
        <f aca="false">'MONTHLY CURVES'!D46</f>
        <v>0.0386906350336922</v>
      </c>
      <c r="N54" s="61" t="n">
        <f aca="false">+N53</f>
        <v>0.99</v>
      </c>
      <c r="O54" s="63" t="e">
        <f aca="true">SPRDOPT($J54,$I54,$G54,$M54,$K54,$L54,$N54,$B54-TODAY(),0,0)</f>
        <v>#NAME?</v>
      </c>
      <c r="P54" s="64" t="e">
        <f aca="false">+O54*C54</f>
        <v>#NAME?</v>
      </c>
      <c r="Q54" s="64" t="n">
        <f aca="false">-$Q$11*$C54*VLOOKUP(B54,'MONTHLY CURVES'!$C$6:$M$329,3,0)</f>
        <v>-1039166.66666667</v>
      </c>
      <c r="R54" s="64" t="e">
        <f aca="false">+Q54+P54</f>
        <v>#NAME?</v>
      </c>
      <c r="S54" s="65" t="e">
        <f aca="true">SPRDOPT($J54,$I54,$G54,$M54,$K54,$L54,$N54,$B54-TODAY(),0,1)*C54</f>
        <v>#NAME?</v>
      </c>
      <c r="T54" s="65" t="e">
        <f aca="true">SPRDOPT($J54,$I54,$G54,$M54,$K54,$L54,$N54,$B54-TODAY(),0,2)*C54</f>
        <v>#NAME?</v>
      </c>
      <c r="U54" s="74" t="e">
        <f aca="false">+T54+S54</f>
        <v>#NAME?</v>
      </c>
    </row>
    <row r="55" customFormat="false" ht="12.75" hidden="false" customHeight="false" outlineLevel="0" collapsed="false">
      <c r="A55" s="5" t="n">
        <f aca="false">YEAR(B55)</f>
        <v>2005</v>
      </c>
      <c r="B55" s="53" t="n">
        <f aca="false">Fetch!A52</f>
        <v>38412</v>
      </c>
      <c r="C55" s="54" t="n">
        <f aca="false">58000000*1.075/12</f>
        <v>5195833.33333333</v>
      </c>
      <c r="D55" s="72" t="n">
        <f aca="false">+D54</f>
        <v>0.02</v>
      </c>
      <c r="E55" s="73" t="n">
        <f aca="false">+'MONTHLY CURVES'!N47</f>
        <v>0.0025</v>
      </c>
      <c r="F55" s="73" t="n">
        <f aca="false">+F54</f>
        <v>-0.027</v>
      </c>
      <c r="G55" s="58" t="n">
        <f aca="false">+D55+F55+E55</f>
        <v>-0.0045</v>
      </c>
      <c r="H55" s="58" t="n">
        <f aca="false">'ELBA CURVE'!N47</f>
        <v>0.527320945945946</v>
      </c>
      <c r="I55" s="59" t="n">
        <f aca="false">'MONTHLY CURVES'!F47</f>
        <v>3.78</v>
      </c>
      <c r="J55" s="58" t="n">
        <f aca="false">+I55+H55</f>
        <v>4.30732094594595</v>
      </c>
      <c r="K55" s="60" t="n">
        <f aca="false">'MONTHLY CURVES'!G47</f>
        <v>0.28</v>
      </c>
      <c r="L55" s="50" t="n">
        <f aca="false">+K55</f>
        <v>0.28</v>
      </c>
      <c r="M55" s="61" t="n">
        <f aca="false">'MONTHLY CURVES'!D47</f>
        <v>0.0390867134668404</v>
      </c>
      <c r="N55" s="61" t="n">
        <f aca="false">+N54</f>
        <v>0.99</v>
      </c>
      <c r="O55" s="63" t="e">
        <f aca="true">SPRDOPT($J55,$I55,$G55,$M55,$K55,$L55,$N55,$B55-TODAY(),0,0)</f>
        <v>#NAME?</v>
      </c>
      <c r="P55" s="64" t="e">
        <f aca="false">+O55*C55</f>
        <v>#NAME?</v>
      </c>
      <c r="Q55" s="64" t="n">
        <f aca="false">-$Q$11*$C55*VLOOKUP(B55,'MONTHLY CURVES'!$C$6:$M$329,3,0)</f>
        <v>-1039166.66666667</v>
      </c>
      <c r="R55" s="64" t="e">
        <f aca="false">+Q55+P55</f>
        <v>#NAME?</v>
      </c>
      <c r="S55" s="65" t="e">
        <f aca="true">SPRDOPT($J55,$I55,$G55,$M55,$K55,$L55,$N55,$B55-TODAY(),0,1)*C55</f>
        <v>#NAME?</v>
      </c>
      <c r="T55" s="65" t="e">
        <f aca="true">SPRDOPT($J55,$I55,$G55,$M55,$K55,$L55,$N55,$B55-TODAY(),0,2)*C55</f>
        <v>#NAME?</v>
      </c>
      <c r="U55" s="74" t="e">
        <f aca="false">+T55+S55</f>
        <v>#NAME?</v>
      </c>
    </row>
    <row r="56" customFormat="false" ht="12.75" hidden="false" customHeight="false" outlineLevel="0" collapsed="false">
      <c r="A56" s="5" t="n">
        <f aca="false">YEAR(B56)</f>
        <v>2005</v>
      </c>
      <c r="B56" s="53" t="n">
        <f aca="false">Fetch!A53</f>
        <v>38443</v>
      </c>
      <c r="C56" s="54" t="n">
        <f aca="false">58000000*1.075/12</f>
        <v>5195833.33333333</v>
      </c>
      <c r="D56" s="72" t="n">
        <f aca="false">+D55</f>
        <v>0.02</v>
      </c>
      <c r="E56" s="73" t="n">
        <f aca="false">+'MONTHLY CURVES'!N48</f>
        <v>0.0025</v>
      </c>
      <c r="F56" s="73" t="n">
        <f aca="false">+F55</f>
        <v>-0.027</v>
      </c>
      <c r="G56" s="58" t="n">
        <f aca="false">+D56+F56+E56</f>
        <v>-0.0045</v>
      </c>
      <c r="H56" s="58" t="n">
        <f aca="false">'ELBA CURVE'!N48</f>
        <v>0.249820945945946</v>
      </c>
      <c r="I56" s="59" t="n">
        <f aca="false">'MONTHLY CURVES'!F48</f>
        <v>3.626</v>
      </c>
      <c r="J56" s="58" t="n">
        <f aca="false">+I56+H56</f>
        <v>3.87582094594595</v>
      </c>
      <c r="K56" s="60" t="n">
        <f aca="false">'MONTHLY CURVES'!G48</f>
        <v>0.27</v>
      </c>
      <c r="L56" s="50" t="n">
        <f aca="false">+K56</f>
        <v>0.27</v>
      </c>
      <c r="M56" s="61" t="n">
        <f aca="false">'MONTHLY CURVES'!D48</f>
        <v>0.0394960399910107</v>
      </c>
      <c r="N56" s="61" t="n">
        <f aca="false">+N55</f>
        <v>0.99</v>
      </c>
      <c r="O56" s="63" t="e">
        <f aca="true">SPRDOPT($J56,$I56,$G56,$M56,$K56,$L56,$N56,$B56-TODAY(),0,0)</f>
        <v>#NAME?</v>
      </c>
      <c r="P56" s="64" t="e">
        <f aca="false">+O56*C56</f>
        <v>#NAME?</v>
      </c>
      <c r="Q56" s="64" t="n">
        <f aca="false">-$Q$11*$C56*VLOOKUP(B56,'MONTHLY CURVES'!$C$6:$M$329,3,0)</f>
        <v>-1039166.66666667</v>
      </c>
      <c r="R56" s="64" t="e">
        <f aca="false">+Q56+P56</f>
        <v>#NAME?</v>
      </c>
      <c r="S56" s="65" t="e">
        <f aca="true">SPRDOPT($J56,$I56,$G56,$M56,$K56,$L56,$N56,$B56-TODAY(),0,1)*C56</f>
        <v>#NAME?</v>
      </c>
      <c r="T56" s="65" t="e">
        <f aca="true">SPRDOPT($J56,$I56,$G56,$M56,$K56,$L56,$N56,$B56-TODAY(),0,2)*C56</f>
        <v>#NAME?</v>
      </c>
      <c r="U56" s="74" t="e">
        <f aca="false">+T56+S56</f>
        <v>#NAME?</v>
      </c>
    </row>
    <row r="57" customFormat="false" ht="12.75" hidden="false" customHeight="false" outlineLevel="0" collapsed="false">
      <c r="A57" s="5" t="n">
        <f aca="false">YEAR(B57)</f>
        <v>2005</v>
      </c>
      <c r="B57" s="53" t="n">
        <f aca="false">Fetch!A54</f>
        <v>38473</v>
      </c>
      <c r="C57" s="54" t="n">
        <f aca="false">58000000*1.075/12</f>
        <v>5195833.33333333</v>
      </c>
      <c r="D57" s="72" t="n">
        <f aca="false">+D56</f>
        <v>0.02</v>
      </c>
      <c r="E57" s="73" t="n">
        <f aca="false">+'MONTHLY CURVES'!N49</f>
        <v>0.0025</v>
      </c>
      <c r="F57" s="73" t="n">
        <f aca="false">+F56</f>
        <v>-0.027</v>
      </c>
      <c r="G57" s="58" t="n">
        <f aca="false">+D57+F57+E57</f>
        <v>-0.0045</v>
      </c>
      <c r="H57" s="58" t="n">
        <f aca="false">'ELBA CURVE'!N49</f>
        <v>0.210320945945946</v>
      </c>
      <c r="I57" s="59" t="n">
        <f aca="false">'MONTHLY CURVES'!F49</f>
        <v>3.631</v>
      </c>
      <c r="J57" s="58" t="n">
        <f aca="false">+I57+H57</f>
        <v>3.84132094594595</v>
      </c>
      <c r="K57" s="60" t="n">
        <f aca="false">'MONTHLY CURVES'!G49</f>
        <v>0.2625</v>
      </c>
      <c r="L57" s="50" t="n">
        <f aca="false">+K57</f>
        <v>0.2625</v>
      </c>
      <c r="M57" s="61" t="n">
        <f aca="false">'MONTHLY CURVES'!D49</f>
        <v>0.039866739779777</v>
      </c>
      <c r="N57" s="61" t="n">
        <f aca="false">+N56</f>
        <v>0.99</v>
      </c>
      <c r="O57" s="63" t="e">
        <f aca="true">SPRDOPT($J57,$I57,$G57,$M57,$K57,$L57,$N57,$B57-TODAY(),0,0)</f>
        <v>#NAME?</v>
      </c>
      <c r="P57" s="64" t="e">
        <f aca="false">+O57*C57</f>
        <v>#NAME?</v>
      </c>
      <c r="Q57" s="64" t="n">
        <f aca="false">-$Q$11*$C57*VLOOKUP(B57,'MONTHLY CURVES'!$C$6:$M$329,3,0)</f>
        <v>-1039166.66666667</v>
      </c>
      <c r="R57" s="64" t="e">
        <f aca="false">+Q57+P57</f>
        <v>#NAME?</v>
      </c>
      <c r="S57" s="65" t="e">
        <f aca="true">SPRDOPT($J57,$I57,$G57,$M57,$K57,$L57,$N57,$B57-TODAY(),0,1)*C57</f>
        <v>#NAME?</v>
      </c>
      <c r="T57" s="65" t="e">
        <f aca="true">SPRDOPT($J57,$I57,$G57,$M57,$K57,$L57,$N57,$B57-TODAY(),0,2)*C57</f>
        <v>#NAME?</v>
      </c>
      <c r="U57" s="74" t="e">
        <f aca="false">+T57+S57</f>
        <v>#NAME?</v>
      </c>
    </row>
    <row r="58" customFormat="false" ht="12.75" hidden="false" customHeight="false" outlineLevel="0" collapsed="false">
      <c r="A58" s="5" t="n">
        <f aca="false">YEAR(B58)</f>
        <v>2005</v>
      </c>
      <c r="B58" s="53" t="n">
        <f aca="false">Fetch!A55</f>
        <v>38504</v>
      </c>
      <c r="C58" s="54" t="n">
        <f aca="false">58000000*1.075/12</f>
        <v>5195833.33333333</v>
      </c>
      <c r="D58" s="72" t="n">
        <f aca="false">+D57</f>
        <v>0.02</v>
      </c>
      <c r="E58" s="73" t="n">
        <f aca="false">+'MONTHLY CURVES'!N50</f>
        <v>0.0025</v>
      </c>
      <c r="F58" s="73" t="n">
        <f aca="false">+F57</f>
        <v>-0.027</v>
      </c>
      <c r="G58" s="58" t="n">
        <f aca="false">+D58+F58+E58</f>
        <v>-0.0045</v>
      </c>
      <c r="H58" s="58" t="n">
        <f aca="false">'ELBA CURVE'!N50</f>
        <v>0.244320945945946</v>
      </c>
      <c r="I58" s="59" t="n">
        <f aca="false">'MONTHLY CURVES'!F50</f>
        <v>3.669</v>
      </c>
      <c r="J58" s="58" t="n">
        <f aca="false">+I58+H58</f>
        <v>3.91332094594595</v>
      </c>
      <c r="K58" s="60" t="n">
        <f aca="false">'MONTHLY CURVES'!G50</f>
        <v>0.2575</v>
      </c>
      <c r="L58" s="50" t="n">
        <f aca="false">+K58</f>
        <v>0.2575</v>
      </c>
      <c r="M58" s="61" t="n">
        <f aca="false">'MONTHLY CURVES'!D50</f>
        <v>0.0402497962766097</v>
      </c>
      <c r="N58" s="61" t="n">
        <f aca="false">+N57</f>
        <v>0.99</v>
      </c>
      <c r="O58" s="63" t="e">
        <f aca="true">SPRDOPT($J58,$I58,$G58,$M58,$K58,$L58,$N58,$B58-TODAY(),0,0)</f>
        <v>#NAME?</v>
      </c>
      <c r="P58" s="64" t="e">
        <f aca="false">+O58*C58</f>
        <v>#NAME?</v>
      </c>
      <c r="Q58" s="64" t="n">
        <f aca="false">-$Q$11*$C58*VLOOKUP(B58,'MONTHLY CURVES'!$C$6:$M$329,3,0)</f>
        <v>-1039166.66666667</v>
      </c>
      <c r="R58" s="64" t="e">
        <f aca="false">+Q58+P58</f>
        <v>#NAME?</v>
      </c>
      <c r="S58" s="65" t="e">
        <f aca="true">SPRDOPT($J58,$I58,$G58,$M58,$K58,$L58,$N58,$B58-TODAY(),0,1)*C58</f>
        <v>#NAME?</v>
      </c>
      <c r="T58" s="65" t="e">
        <f aca="true">SPRDOPT($J58,$I58,$G58,$M58,$K58,$L58,$N58,$B58-TODAY(),0,2)*C58</f>
        <v>#NAME?</v>
      </c>
      <c r="U58" s="74" t="e">
        <f aca="false">+T58+S58</f>
        <v>#NAME?</v>
      </c>
    </row>
    <row r="59" customFormat="false" ht="12.75" hidden="false" customHeight="false" outlineLevel="0" collapsed="false">
      <c r="A59" s="5" t="n">
        <f aca="false">YEAR(B59)</f>
        <v>2005</v>
      </c>
      <c r="B59" s="53" t="n">
        <f aca="false">Fetch!A56</f>
        <v>38534</v>
      </c>
      <c r="C59" s="54" t="n">
        <f aca="false">58000000*1.075/12</f>
        <v>5195833.33333333</v>
      </c>
      <c r="D59" s="72" t="n">
        <f aca="false">+D58</f>
        <v>0.02</v>
      </c>
      <c r="E59" s="73" t="n">
        <f aca="false">+'MONTHLY CURVES'!N51</f>
        <v>0.0025</v>
      </c>
      <c r="F59" s="73" t="n">
        <f aca="false">+F58</f>
        <v>-0.027</v>
      </c>
      <c r="G59" s="58" t="n">
        <f aca="false">+D59+F59+E59</f>
        <v>-0.0045</v>
      </c>
      <c r="H59" s="58" t="n">
        <f aca="false">'ELBA CURVE'!N51</f>
        <v>0.277070945945946</v>
      </c>
      <c r="I59" s="59" t="n">
        <f aca="false">'MONTHLY CURVES'!F51</f>
        <v>3.714</v>
      </c>
      <c r="J59" s="58" t="n">
        <f aca="false">+I59+H59</f>
        <v>3.99107094594595</v>
      </c>
      <c r="K59" s="60" t="n">
        <f aca="false">'MONTHLY CURVES'!G51</f>
        <v>0.2575</v>
      </c>
      <c r="L59" s="50" t="n">
        <f aca="false">+K59</f>
        <v>0.2575</v>
      </c>
      <c r="M59" s="61" t="n">
        <f aca="false">'MONTHLY CURVES'!D51</f>
        <v>0.040606004466254</v>
      </c>
      <c r="N59" s="61" t="n">
        <f aca="false">+N58</f>
        <v>0.99</v>
      </c>
      <c r="O59" s="63" t="e">
        <f aca="true">SPRDOPT($J59,$I59,$G59,$M59,$K59,$L59,$N59,$B59-TODAY(),0,0)</f>
        <v>#NAME?</v>
      </c>
      <c r="P59" s="64" t="e">
        <f aca="false">+O59*C59</f>
        <v>#NAME?</v>
      </c>
      <c r="Q59" s="64" t="n">
        <f aca="false">-$Q$11*$C59*VLOOKUP(B59,'MONTHLY CURVES'!$C$6:$M$329,3,0)</f>
        <v>-1039166.66666667</v>
      </c>
      <c r="R59" s="64" t="e">
        <f aca="false">+Q59+P59</f>
        <v>#NAME?</v>
      </c>
      <c r="S59" s="65" t="e">
        <f aca="true">SPRDOPT($J59,$I59,$G59,$M59,$K59,$L59,$N59,$B59-TODAY(),0,1)*C59</f>
        <v>#NAME?</v>
      </c>
      <c r="T59" s="65" t="e">
        <f aca="true">SPRDOPT($J59,$I59,$G59,$M59,$K59,$L59,$N59,$B59-TODAY(),0,2)*C59</f>
        <v>#NAME?</v>
      </c>
      <c r="U59" s="74" t="e">
        <f aca="false">+T59+S59</f>
        <v>#NAME?</v>
      </c>
    </row>
    <row r="60" customFormat="false" ht="12.75" hidden="false" customHeight="false" outlineLevel="0" collapsed="false">
      <c r="A60" s="5" t="n">
        <f aca="false">YEAR(B60)</f>
        <v>2005</v>
      </c>
      <c r="B60" s="53" t="n">
        <f aca="false">Fetch!A57</f>
        <v>38565</v>
      </c>
      <c r="C60" s="54" t="n">
        <f aca="false">58000000*1.075/12</f>
        <v>5195833.33333333</v>
      </c>
      <c r="D60" s="72" t="n">
        <f aca="false">+D59</f>
        <v>0.02</v>
      </c>
      <c r="E60" s="73" t="n">
        <f aca="false">+'MONTHLY CURVES'!N52</f>
        <v>0.0025</v>
      </c>
      <c r="F60" s="73" t="n">
        <f aca="false">+F59</f>
        <v>-0.027</v>
      </c>
      <c r="G60" s="58" t="n">
        <f aca="false">+D60+F60+E60</f>
        <v>-0.0045</v>
      </c>
      <c r="H60" s="58" t="n">
        <f aca="false">'ELBA CURVE'!N52</f>
        <v>0.272320945945946</v>
      </c>
      <c r="I60" s="59" t="n">
        <f aca="false">'MONTHLY CURVES'!F52</f>
        <v>3.752</v>
      </c>
      <c r="J60" s="58" t="n">
        <f aca="false">+I60+H60</f>
        <v>4.02432094594595</v>
      </c>
      <c r="K60" s="60" t="n">
        <f aca="false">'MONTHLY CURVES'!G52</f>
        <v>0.2575</v>
      </c>
      <c r="L60" s="50" t="n">
        <f aca="false">+K60</f>
        <v>0.2575</v>
      </c>
      <c r="M60" s="61" t="n">
        <f aca="false">'MONTHLY CURVES'!D52</f>
        <v>0.0409601418119756</v>
      </c>
      <c r="N60" s="61" t="n">
        <f aca="false">+N59</f>
        <v>0.99</v>
      </c>
      <c r="O60" s="63" t="e">
        <f aca="true">SPRDOPT($J60,$I60,$G60,$M60,$K60,$L60,$N60,$B60-TODAY(),0,0)</f>
        <v>#NAME?</v>
      </c>
      <c r="P60" s="64" t="e">
        <f aca="false">+O60*C60</f>
        <v>#NAME?</v>
      </c>
      <c r="Q60" s="64" t="n">
        <f aca="false">-$Q$11*$C60*VLOOKUP(B60,'MONTHLY CURVES'!$C$6:$M$329,3,0)</f>
        <v>-1039166.66666667</v>
      </c>
      <c r="R60" s="64" t="e">
        <f aca="false">+Q60+P60</f>
        <v>#NAME?</v>
      </c>
      <c r="S60" s="65" t="e">
        <f aca="true">SPRDOPT($J60,$I60,$G60,$M60,$K60,$L60,$N60,$B60-TODAY(),0,1)*C60</f>
        <v>#NAME?</v>
      </c>
      <c r="T60" s="65" t="e">
        <f aca="true">SPRDOPT($J60,$I60,$G60,$M60,$K60,$L60,$N60,$B60-TODAY(),0,2)*C60</f>
        <v>#NAME?</v>
      </c>
      <c r="U60" s="74" t="e">
        <f aca="false">+T60+S60</f>
        <v>#NAME?</v>
      </c>
    </row>
    <row r="61" customFormat="false" ht="12.75" hidden="false" customHeight="false" outlineLevel="0" collapsed="false">
      <c r="A61" s="5" t="n">
        <f aca="false">YEAR(B61)</f>
        <v>2005</v>
      </c>
      <c r="B61" s="53" t="n">
        <f aca="false">Fetch!A58</f>
        <v>38596</v>
      </c>
      <c r="C61" s="54" t="n">
        <f aca="false">58000000*1.075/12</f>
        <v>5195833.33333333</v>
      </c>
      <c r="D61" s="72" t="n">
        <f aca="false">+D60</f>
        <v>0.02</v>
      </c>
      <c r="E61" s="73" t="n">
        <f aca="false">+'MONTHLY CURVES'!N53</f>
        <v>0.0025</v>
      </c>
      <c r="F61" s="73" t="n">
        <f aca="false">+F60</f>
        <v>-0.027</v>
      </c>
      <c r="G61" s="58" t="n">
        <f aca="false">+D61+F61+E61</f>
        <v>-0.0045</v>
      </c>
      <c r="H61" s="58" t="n">
        <f aca="false">'ELBA CURVE'!N53</f>
        <v>0.231570945945946</v>
      </c>
      <c r="I61" s="59" t="n">
        <f aca="false">'MONTHLY CURVES'!F53</f>
        <v>3.746</v>
      </c>
      <c r="J61" s="58" t="n">
        <f aca="false">+I61+H61</f>
        <v>3.97757094594595</v>
      </c>
      <c r="K61" s="60" t="n">
        <f aca="false">'MONTHLY CURVES'!G53</f>
        <v>0.2575</v>
      </c>
      <c r="L61" s="50" t="n">
        <f aca="false">+K61</f>
        <v>0.2575</v>
      </c>
      <c r="M61" s="61" t="n">
        <f aca="false">'MONTHLY CURVES'!D53</f>
        <v>0.0413142791997565</v>
      </c>
      <c r="N61" s="61" t="n">
        <f aca="false">+N60</f>
        <v>0.99</v>
      </c>
      <c r="O61" s="63" t="e">
        <f aca="true">SPRDOPT($J61,$I61,$G61,$M61,$K61,$L61,$N61,$B61-TODAY(),0,0)</f>
        <v>#NAME?</v>
      </c>
      <c r="P61" s="64" t="e">
        <f aca="false">+O61*C61</f>
        <v>#NAME?</v>
      </c>
      <c r="Q61" s="64" t="n">
        <f aca="false">-$Q$11*$C61*VLOOKUP(B61,'MONTHLY CURVES'!$C$6:$M$329,3,0)</f>
        <v>-1039166.66666667</v>
      </c>
      <c r="R61" s="64" t="e">
        <f aca="false">+Q61+P61</f>
        <v>#NAME?</v>
      </c>
      <c r="S61" s="65" t="e">
        <f aca="true">SPRDOPT($J61,$I61,$G61,$M61,$K61,$L61,$N61,$B61-TODAY(),0,1)*C61</f>
        <v>#NAME?</v>
      </c>
      <c r="T61" s="65" t="e">
        <f aca="true">SPRDOPT($J61,$I61,$G61,$M61,$K61,$L61,$N61,$B61-TODAY(),0,2)*C61</f>
        <v>#NAME?</v>
      </c>
      <c r="U61" s="74" t="e">
        <f aca="false">+T61+S61</f>
        <v>#NAME?</v>
      </c>
    </row>
    <row r="62" customFormat="false" ht="12.75" hidden="false" customHeight="false" outlineLevel="0" collapsed="false">
      <c r="A62" s="5" t="n">
        <f aca="false">YEAR(B62)</f>
        <v>2005</v>
      </c>
      <c r="B62" s="53" t="n">
        <f aca="false">Fetch!A59</f>
        <v>38626</v>
      </c>
      <c r="C62" s="54" t="n">
        <f aca="false">58000000*1.075/12</f>
        <v>5195833.33333333</v>
      </c>
      <c r="D62" s="72" t="n">
        <f aca="false">+D61</f>
        <v>0.02</v>
      </c>
      <c r="E62" s="73" t="n">
        <f aca="false">+'MONTHLY CURVES'!N54</f>
        <v>0.0025</v>
      </c>
      <c r="F62" s="73" t="n">
        <f aca="false">+F61</f>
        <v>-0.027</v>
      </c>
      <c r="G62" s="58" t="n">
        <f aca="false">+D62+F62+E62</f>
        <v>-0.0045</v>
      </c>
      <c r="H62" s="58" t="n">
        <f aca="false">'ELBA CURVE'!N54</f>
        <v>0.245320945945946</v>
      </c>
      <c r="I62" s="59" t="n">
        <f aca="false">'MONTHLY CURVES'!F54</f>
        <v>3.746</v>
      </c>
      <c r="J62" s="58" t="n">
        <f aca="false">+I62+H62</f>
        <v>3.99132094594595</v>
      </c>
      <c r="K62" s="60" t="n">
        <f aca="false">'MONTHLY CURVES'!G54</f>
        <v>0.2575</v>
      </c>
      <c r="L62" s="50" t="n">
        <f aca="false">+K62</f>
        <v>0.2575</v>
      </c>
      <c r="M62" s="61" t="n">
        <f aca="false">'MONTHLY CURVES'!D54</f>
        <v>0.0416483358120012</v>
      </c>
      <c r="N62" s="61" t="n">
        <f aca="false">+N61</f>
        <v>0.99</v>
      </c>
      <c r="O62" s="63" t="e">
        <f aca="true">SPRDOPT($J62,$I62,$G62,$M62,$K62,$L62,$N62,$B62-TODAY(),0,0)</f>
        <v>#NAME?</v>
      </c>
      <c r="P62" s="64" t="e">
        <f aca="false">+O62*C62</f>
        <v>#NAME?</v>
      </c>
      <c r="Q62" s="64" t="n">
        <f aca="false">-$Q$11*$C62*VLOOKUP(B62,'MONTHLY CURVES'!$C$6:$M$329,3,0)</f>
        <v>-1039166.66666667</v>
      </c>
      <c r="R62" s="64" t="e">
        <f aca="false">+Q62+P62</f>
        <v>#NAME?</v>
      </c>
      <c r="S62" s="65" t="e">
        <f aca="true">SPRDOPT($J62,$I62,$G62,$M62,$K62,$L62,$N62,$B62-TODAY(),0,1)*C62</f>
        <v>#NAME?</v>
      </c>
      <c r="T62" s="65" t="e">
        <f aca="true">SPRDOPT($J62,$I62,$G62,$M62,$K62,$L62,$N62,$B62-TODAY(),0,2)*C62</f>
        <v>#NAME?</v>
      </c>
      <c r="U62" s="74" t="e">
        <f aca="false">+T62+S62</f>
        <v>#NAME?</v>
      </c>
    </row>
    <row r="63" customFormat="false" ht="12.75" hidden="false" customHeight="false" outlineLevel="0" collapsed="false">
      <c r="A63" s="5" t="n">
        <f aca="false">YEAR(B63)</f>
        <v>2005</v>
      </c>
      <c r="B63" s="53" t="n">
        <f aca="false">Fetch!A60</f>
        <v>38657</v>
      </c>
      <c r="C63" s="54" t="n">
        <f aca="false">58000000*1.075/12</f>
        <v>5195833.33333333</v>
      </c>
      <c r="D63" s="72" t="n">
        <f aca="false">+D62</f>
        <v>0.02</v>
      </c>
      <c r="E63" s="73" t="n">
        <f aca="false">+'MONTHLY CURVES'!N55</f>
        <v>0.0025</v>
      </c>
      <c r="F63" s="73" t="n">
        <f aca="false">+F62</f>
        <v>-0.027</v>
      </c>
      <c r="G63" s="58" t="n">
        <f aca="false">+D63+F63+E63</f>
        <v>-0.0045</v>
      </c>
      <c r="H63" s="58" t="n">
        <f aca="false">'ELBA CURVE'!N55</f>
        <v>0.489820945945946</v>
      </c>
      <c r="I63" s="59" t="n">
        <f aca="false">'MONTHLY CURVES'!F55</f>
        <v>3.895</v>
      </c>
      <c r="J63" s="58" t="n">
        <f aca="false">+I63+H63</f>
        <v>4.38482094594595</v>
      </c>
      <c r="K63" s="60" t="n">
        <f aca="false">'MONTHLY CURVES'!G55</f>
        <v>0.2575</v>
      </c>
      <c r="L63" s="50" t="n">
        <f aca="false">+K63</f>
        <v>0.2575</v>
      </c>
      <c r="M63" s="61" t="n">
        <f aca="false">'MONTHLY CURVES'!D55</f>
        <v>0.041974248302385</v>
      </c>
      <c r="N63" s="61" t="n">
        <f aca="false">+N62</f>
        <v>0.99</v>
      </c>
      <c r="O63" s="63" t="e">
        <f aca="true">SPRDOPT($J63,$I63,$G63,$M63,$K63,$L63,$N63,$B63-TODAY(),0,0)</f>
        <v>#NAME?</v>
      </c>
      <c r="P63" s="64" t="e">
        <f aca="false">+O63*C63</f>
        <v>#NAME?</v>
      </c>
      <c r="Q63" s="64" t="n">
        <f aca="false">-$Q$11*$C63*VLOOKUP(B63,'MONTHLY CURVES'!$C$6:$M$329,3,0)</f>
        <v>-1039166.66666667</v>
      </c>
      <c r="R63" s="64" t="e">
        <f aca="false">+Q63+P63</f>
        <v>#NAME?</v>
      </c>
      <c r="S63" s="65" t="e">
        <f aca="true">SPRDOPT($J63,$I63,$G63,$M63,$K63,$L63,$N63,$B63-TODAY(),0,1)*C63</f>
        <v>#NAME?</v>
      </c>
      <c r="T63" s="65" t="e">
        <f aca="true">SPRDOPT($J63,$I63,$G63,$M63,$K63,$L63,$N63,$B63-TODAY(),0,2)*C63</f>
        <v>#NAME?</v>
      </c>
      <c r="U63" s="74" t="e">
        <f aca="false">+T63+S63</f>
        <v>#NAME?</v>
      </c>
    </row>
    <row r="64" customFormat="false" ht="12.75" hidden="false" customHeight="false" outlineLevel="0" collapsed="false">
      <c r="A64" s="5" t="n">
        <f aca="false">YEAR(B64)</f>
        <v>2005</v>
      </c>
      <c r="B64" s="53" t="n">
        <f aca="false">Fetch!A61</f>
        <v>38687</v>
      </c>
      <c r="C64" s="54" t="n">
        <f aca="false">58000000*1.075/12</f>
        <v>5195833.33333333</v>
      </c>
      <c r="D64" s="72" t="n">
        <f aca="false">+D63</f>
        <v>0.02</v>
      </c>
      <c r="E64" s="73" t="n">
        <f aca="false">+'MONTHLY CURVES'!N56</f>
        <v>0.0025</v>
      </c>
      <c r="F64" s="73" t="n">
        <f aca="false">+F63</f>
        <v>-0.027</v>
      </c>
      <c r="G64" s="58" t="n">
        <f aca="false">+D64+F64+E64</f>
        <v>-0.0045</v>
      </c>
      <c r="H64" s="58" t="n">
        <f aca="false">'ELBA CURVE'!N56</f>
        <v>0.836820945945946</v>
      </c>
      <c r="I64" s="59" t="n">
        <f aca="false">'MONTHLY CURVES'!F56</f>
        <v>4.047</v>
      </c>
      <c r="J64" s="58" t="n">
        <f aca="false">+I64+H64</f>
        <v>4.88382094594595</v>
      </c>
      <c r="K64" s="60" t="n">
        <f aca="false">'MONTHLY CURVES'!G56</f>
        <v>0.2575</v>
      </c>
      <c r="L64" s="50" t="n">
        <f aca="false">+K64</f>
        <v>0.2575</v>
      </c>
      <c r="M64" s="61" t="n">
        <f aca="false">'MONTHLY CURVES'!D56</f>
        <v>0.0422896475205272</v>
      </c>
      <c r="N64" s="61" t="n">
        <f aca="false">+N63</f>
        <v>0.99</v>
      </c>
      <c r="O64" s="63" t="e">
        <f aca="true">SPRDOPT($J64,$I64,$G64,$M64,$K64,$L64,$N64,$B64-TODAY(),0,0)</f>
        <v>#NAME?</v>
      </c>
      <c r="P64" s="64" t="e">
        <f aca="false">+O64*C64</f>
        <v>#NAME?</v>
      </c>
      <c r="Q64" s="64" t="n">
        <f aca="false">-$Q$11*$C64*VLOOKUP(B64,'MONTHLY CURVES'!$C$6:$M$329,3,0)</f>
        <v>-1039166.66666667</v>
      </c>
      <c r="R64" s="64" t="e">
        <f aca="false">+Q64+P64</f>
        <v>#NAME?</v>
      </c>
      <c r="S64" s="65" t="e">
        <f aca="true">SPRDOPT($J64,$I64,$G64,$M64,$K64,$L64,$N64,$B64-TODAY(),0,1)*C64</f>
        <v>#NAME?</v>
      </c>
      <c r="T64" s="65" t="e">
        <f aca="true">SPRDOPT($J64,$I64,$G64,$M64,$K64,$L64,$N64,$B64-TODAY(),0,2)*C64</f>
        <v>#NAME?</v>
      </c>
      <c r="U64" s="74" t="e">
        <f aca="false">+T64+S64</f>
        <v>#NAME?</v>
      </c>
    </row>
    <row r="65" customFormat="false" ht="12.75" hidden="false" customHeight="false" outlineLevel="0" collapsed="false">
      <c r="A65" s="5" t="n">
        <f aca="false">YEAR(B65)</f>
        <v>2006</v>
      </c>
      <c r="B65" s="53" t="n">
        <f aca="false">Fetch!A62</f>
        <v>38718</v>
      </c>
      <c r="C65" s="54" t="n">
        <f aca="false">58000000*1.075/12</f>
        <v>5195833.33333333</v>
      </c>
      <c r="D65" s="72" t="n">
        <f aca="false">+D64</f>
        <v>0.02</v>
      </c>
      <c r="E65" s="73" t="n">
        <f aca="false">+'MONTHLY CURVES'!N57</f>
        <v>0.0025</v>
      </c>
      <c r="F65" s="73" t="n">
        <f aca="false">+F64</f>
        <v>-0.027</v>
      </c>
      <c r="G65" s="58" t="n">
        <f aca="false">+D65+F65+E65</f>
        <v>-0.0045</v>
      </c>
      <c r="H65" s="58" t="n">
        <f aca="false">'ELBA CURVE'!N57</f>
        <v>-0.127073057432432</v>
      </c>
      <c r="I65" s="59" t="n">
        <f aca="false">'MONTHLY CURVES'!F57</f>
        <v>4.1095</v>
      </c>
      <c r="J65" s="58" t="n">
        <f aca="false">+I65+H65</f>
        <v>3.98242694256757</v>
      </c>
      <c r="K65" s="60" t="n">
        <f aca="false">'MONTHLY CURVES'!G57</f>
        <v>0.2575</v>
      </c>
      <c r="L65" s="50" t="n">
        <f aca="false">+K65</f>
        <v>0.2575</v>
      </c>
      <c r="M65" s="61" t="n">
        <f aca="false">'MONTHLY CURVES'!D57</f>
        <v>0.0426000010389398</v>
      </c>
      <c r="N65" s="61" t="n">
        <f aca="false">+N64</f>
        <v>0.99</v>
      </c>
      <c r="O65" s="63" t="e">
        <f aca="true">SPRDOPT($J65,$I65,$G65,$M65,$K65,$L65,$N65,$B65-TODAY(),0,0)</f>
        <v>#NAME?</v>
      </c>
      <c r="P65" s="64" t="e">
        <f aca="false">+O65*C65</f>
        <v>#NAME?</v>
      </c>
      <c r="Q65" s="64" t="n">
        <f aca="false">-$Q$11*$C65*VLOOKUP(B65,'MONTHLY CURVES'!$C$6:$M$329,3,0)</f>
        <v>-1039166.66666667</v>
      </c>
      <c r="R65" s="64" t="e">
        <f aca="false">+Q65+P65</f>
        <v>#NAME?</v>
      </c>
      <c r="S65" s="65" t="e">
        <f aca="true">SPRDOPT($J65,$I65,$G65,$M65,$K65,$L65,$N65,$B65-TODAY(),0,1)*C65</f>
        <v>#NAME?</v>
      </c>
      <c r="T65" s="65" t="e">
        <f aca="true">SPRDOPT($J65,$I65,$G65,$M65,$K65,$L65,$N65,$B65-TODAY(),0,2)*C65</f>
        <v>#NAME?</v>
      </c>
      <c r="U65" s="74" t="e">
        <f aca="false">+T65+S65</f>
        <v>#NAME?</v>
      </c>
    </row>
    <row r="66" customFormat="false" ht="12.75" hidden="false" customHeight="false" outlineLevel="0" collapsed="false">
      <c r="A66" s="5" t="n">
        <f aca="false">YEAR(B66)</f>
        <v>2006</v>
      </c>
      <c r="B66" s="53" t="n">
        <f aca="false">Fetch!A63</f>
        <v>38749</v>
      </c>
      <c r="C66" s="54" t="n">
        <f aca="false">58000000*1.075/12</f>
        <v>5195833.33333333</v>
      </c>
      <c r="D66" s="72" t="n">
        <f aca="false">+D65</f>
        <v>0.02</v>
      </c>
      <c r="E66" s="73" t="n">
        <f aca="false">+'MONTHLY CURVES'!N58</f>
        <v>0.0025</v>
      </c>
      <c r="F66" s="73" t="n">
        <f aca="false">+F65</f>
        <v>-0.027</v>
      </c>
      <c r="G66" s="58" t="n">
        <f aca="false">+D66+F66+E66</f>
        <v>-0.0045</v>
      </c>
      <c r="H66" s="58" t="n">
        <f aca="false">'ELBA CURVE'!N58</f>
        <v>-0.138573057432432</v>
      </c>
      <c r="I66" s="59" t="n">
        <f aca="false">'MONTHLY CURVES'!F58</f>
        <v>4.0215</v>
      </c>
      <c r="J66" s="58" t="n">
        <f aca="false">+I66+H66</f>
        <v>3.88292694256757</v>
      </c>
      <c r="K66" s="60" t="n">
        <f aca="false">'MONTHLY CURVES'!G58</f>
        <v>0.25</v>
      </c>
      <c r="L66" s="50" t="n">
        <f aca="false">+K66</f>
        <v>0.25</v>
      </c>
      <c r="M66" s="61" t="n">
        <f aca="false">'MONTHLY CURVES'!D58</f>
        <v>0.0428820654195743</v>
      </c>
      <c r="N66" s="61" t="n">
        <f aca="false">+N65</f>
        <v>0.99</v>
      </c>
      <c r="O66" s="63" t="e">
        <f aca="true">SPRDOPT($J66,$I66,$G66,$M66,$K66,$L66,$N66,$B66-TODAY(),0,0)</f>
        <v>#NAME?</v>
      </c>
      <c r="P66" s="64" t="e">
        <f aca="false">+O66*C66</f>
        <v>#NAME?</v>
      </c>
      <c r="Q66" s="64" t="n">
        <f aca="false">-$Q$11*$C66*VLOOKUP(B66,'MONTHLY CURVES'!$C$6:$M$329,3,0)</f>
        <v>-1039166.66666667</v>
      </c>
      <c r="R66" s="64" t="e">
        <f aca="false">+Q66+P66</f>
        <v>#NAME?</v>
      </c>
      <c r="S66" s="65" t="e">
        <f aca="true">SPRDOPT($J66,$I66,$G66,$M66,$K66,$L66,$N66,$B66-TODAY(),0,1)*C66</f>
        <v>#NAME?</v>
      </c>
      <c r="T66" s="65" t="e">
        <f aca="true">SPRDOPT($J66,$I66,$G66,$M66,$K66,$L66,$N66,$B66-TODAY(),0,2)*C66</f>
        <v>#NAME?</v>
      </c>
      <c r="U66" s="74" t="e">
        <f aca="false">+T66+S66</f>
        <v>#NAME?</v>
      </c>
    </row>
    <row r="67" customFormat="false" ht="12.75" hidden="false" customHeight="false" outlineLevel="0" collapsed="false">
      <c r="A67" s="5" t="n">
        <f aca="false">YEAR(B67)</f>
        <v>2006</v>
      </c>
      <c r="B67" s="53" t="n">
        <f aca="false">Fetch!A64</f>
        <v>38777</v>
      </c>
      <c r="C67" s="54" t="n">
        <f aca="false">58000000*1.075/12</f>
        <v>5195833.33333333</v>
      </c>
      <c r="D67" s="72" t="n">
        <f aca="false">+D66</f>
        <v>0.02</v>
      </c>
      <c r="E67" s="73" t="n">
        <f aca="false">+'MONTHLY CURVES'!N59</f>
        <v>0.0025</v>
      </c>
      <c r="F67" s="73" t="n">
        <f aca="false">+F66</f>
        <v>-0.027</v>
      </c>
      <c r="G67" s="58" t="n">
        <f aca="false">+D67+F67+E67</f>
        <v>-0.0045</v>
      </c>
      <c r="H67" s="58" t="n">
        <f aca="false">'ELBA CURVE'!N59</f>
        <v>-0.269823057432433</v>
      </c>
      <c r="I67" s="59" t="n">
        <f aca="false">'MONTHLY CURVES'!F59</f>
        <v>3.8825</v>
      </c>
      <c r="J67" s="58" t="n">
        <f aca="false">+I67+H67</f>
        <v>3.61267694256757</v>
      </c>
      <c r="K67" s="60" t="n">
        <f aca="false">'MONTHLY CURVES'!G59</f>
        <v>0.2425</v>
      </c>
      <c r="L67" s="50" t="n">
        <f aca="false">+K67</f>
        <v>0.2425</v>
      </c>
      <c r="M67" s="61" t="n">
        <f aca="false">'MONTHLY CURVES'!D59</f>
        <v>0.0431368332701565</v>
      </c>
      <c r="N67" s="61" t="n">
        <f aca="false">+N66</f>
        <v>0.99</v>
      </c>
      <c r="O67" s="63" t="e">
        <f aca="true">SPRDOPT($J67,$I67,$G67,$M67,$K67,$L67,$N67,$B67-TODAY(),0,0)</f>
        <v>#NAME?</v>
      </c>
      <c r="P67" s="64" t="e">
        <f aca="false">+O67*C67</f>
        <v>#NAME?</v>
      </c>
      <c r="Q67" s="64" t="n">
        <f aca="false">-$Q$11*$C67*VLOOKUP(B67,'MONTHLY CURVES'!$C$6:$M$329,3,0)</f>
        <v>-1039166.66666667</v>
      </c>
      <c r="R67" s="64" t="e">
        <f aca="false">+Q67+P67</f>
        <v>#NAME?</v>
      </c>
      <c r="S67" s="65" t="e">
        <f aca="true">SPRDOPT($J67,$I67,$G67,$M67,$K67,$L67,$N67,$B67-TODAY(),0,1)*C67</f>
        <v>#NAME?</v>
      </c>
      <c r="T67" s="65" t="e">
        <f aca="true">SPRDOPT($J67,$I67,$G67,$M67,$K67,$L67,$N67,$B67-TODAY(),0,2)*C67</f>
        <v>#NAME?</v>
      </c>
      <c r="U67" s="74" t="e">
        <f aca="false">+T67+S67</f>
        <v>#NAME?</v>
      </c>
    </row>
    <row r="68" customFormat="false" ht="12.75" hidden="false" customHeight="false" outlineLevel="0" collapsed="false">
      <c r="A68" s="5" t="n">
        <f aca="false">YEAR(B68)</f>
        <v>2006</v>
      </c>
      <c r="B68" s="53" t="n">
        <f aca="false">Fetch!A65</f>
        <v>38808</v>
      </c>
      <c r="C68" s="54" t="n">
        <f aca="false">58000000*1.075/12</f>
        <v>5195833.33333333</v>
      </c>
      <c r="D68" s="72" t="n">
        <f aca="false">+D67</f>
        <v>0.02</v>
      </c>
      <c r="E68" s="73" t="n">
        <f aca="false">+'MONTHLY CURVES'!N60</f>
        <v>0.0025</v>
      </c>
      <c r="F68" s="73" t="n">
        <f aca="false">+F67</f>
        <v>-0.027</v>
      </c>
      <c r="G68" s="58" t="n">
        <f aca="false">+D68+F68+E68</f>
        <v>-0.0045</v>
      </c>
      <c r="H68" s="58" t="n">
        <f aca="false">'ELBA CURVE'!N60</f>
        <v>-0.232323057432432</v>
      </c>
      <c r="I68" s="59" t="n">
        <f aca="false">'MONTHLY CURVES'!F60</f>
        <v>3.7285</v>
      </c>
      <c r="J68" s="58" t="n">
        <f aca="false">+I68+H68</f>
        <v>3.49617694256757</v>
      </c>
      <c r="K68" s="60" t="n">
        <f aca="false">'MONTHLY CURVES'!G60</f>
        <v>0.24</v>
      </c>
      <c r="L68" s="50" t="n">
        <f aca="false">+K68</f>
        <v>0.24</v>
      </c>
      <c r="M68" s="61" t="n">
        <f aca="false">'MONTHLY CURVES'!D60</f>
        <v>0.0434188977015211</v>
      </c>
      <c r="N68" s="61" t="n">
        <f aca="false">+N67</f>
        <v>0.99</v>
      </c>
      <c r="O68" s="63" t="e">
        <f aca="true">SPRDOPT($J68,$I68,$G68,$M68,$K68,$L68,$N68,$B68-TODAY(),0,0)</f>
        <v>#NAME?</v>
      </c>
      <c r="P68" s="64" t="e">
        <f aca="false">+O68*C68</f>
        <v>#NAME?</v>
      </c>
      <c r="Q68" s="64" t="n">
        <f aca="false">-$Q$11*$C68*VLOOKUP(B68,'MONTHLY CURVES'!$C$6:$M$329,3,0)</f>
        <v>-1039166.66666667</v>
      </c>
      <c r="R68" s="64" t="e">
        <f aca="false">+Q68+P68</f>
        <v>#NAME?</v>
      </c>
      <c r="S68" s="65" t="e">
        <f aca="true">SPRDOPT($J68,$I68,$G68,$M68,$K68,$L68,$N68,$B68-TODAY(),0,1)*C68</f>
        <v>#NAME?</v>
      </c>
      <c r="T68" s="65" t="e">
        <f aca="true">SPRDOPT($J68,$I68,$G68,$M68,$K68,$L68,$N68,$B68-TODAY(),0,2)*C68</f>
        <v>#NAME?</v>
      </c>
      <c r="U68" s="74" t="e">
        <f aca="false">+T68+S68</f>
        <v>#NAME?</v>
      </c>
    </row>
    <row r="69" customFormat="false" ht="12.75" hidden="false" customHeight="false" outlineLevel="0" collapsed="false">
      <c r="A69" s="5" t="n">
        <f aca="false">YEAR(B69)</f>
        <v>2006</v>
      </c>
      <c r="B69" s="53" t="n">
        <f aca="false">Fetch!A66</f>
        <v>38838</v>
      </c>
      <c r="C69" s="54" t="n">
        <f aca="false">58000000*1.075/12</f>
        <v>5195833.33333333</v>
      </c>
      <c r="D69" s="72" t="n">
        <f aca="false">+D68</f>
        <v>0.02</v>
      </c>
      <c r="E69" s="73" t="n">
        <f aca="false">+'MONTHLY CURVES'!N61</f>
        <v>0.0025</v>
      </c>
      <c r="F69" s="73" t="n">
        <f aca="false">+F68</f>
        <v>-0.027</v>
      </c>
      <c r="G69" s="58" t="n">
        <f aca="false">+D69+F69+E69</f>
        <v>-0.0045</v>
      </c>
      <c r="H69" s="58" t="n">
        <f aca="false">'ELBA CURVE'!N61</f>
        <v>-0.214323057432432</v>
      </c>
      <c r="I69" s="59" t="n">
        <f aca="false">'MONTHLY CURVES'!F61</f>
        <v>3.7335</v>
      </c>
      <c r="J69" s="58" t="n">
        <f aca="false">+I69+H69</f>
        <v>3.51917694256757</v>
      </c>
      <c r="K69" s="60" t="n">
        <f aca="false">'MONTHLY CURVES'!G61</f>
        <v>0.2375</v>
      </c>
      <c r="L69" s="50" t="n">
        <f aca="false">+K69</f>
        <v>0.2375</v>
      </c>
      <c r="M69" s="61" t="n">
        <f aca="false">'MONTHLY CURVES'!D61</f>
        <v>0.0436918633056349</v>
      </c>
      <c r="N69" s="61" t="n">
        <f aca="false">+N68</f>
        <v>0.99</v>
      </c>
      <c r="O69" s="63" t="e">
        <f aca="true">SPRDOPT($J69,$I69,$G69,$M69,$K69,$L69,$N69,$B69-TODAY(),0,0)</f>
        <v>#NAME?</v>
      </c>
      <c r="P69" s="64" t="e">
        <f aca="false">+O69*C69</f>
        <v>#NAME?</v>
      </c>
      <c r="Q69" s="64" t="n">
        <f aca="false">-$Q$11*$C69*VLOOKUP(B69,'MONTHLY CURVES'!$C$6:$M$329,3,0)</f>
        <v>-1039166.66666667</v>
      </c>
      <c r="R69" s="64" t="e">
        <f aca="false">+Q69+P69</f>
        <v>#NAME?</v>
      </c>
      <c r="S69" s="65" t="e">
        <f aca="true">SPRDOPT($J69,$I69,$G69,$M69,$K69,$L69,$N69,$B69-TODAY(),0,1)*C69</f>
        <v>#NAME?</v>
      </c>
      <c r="T69" s="65" t="e">
        <f aca="true">SPRDOPT($J69,$I69,$G69,$M69,$K69,$L69,$N69,$B69-TODAY(),0,2)*C69</f>
        <v>#NAME?</v>
      </c>
      <c r="U69" s="74" t="e">
        <f aca="false">+T69+S69</f>
        <v>#NAME?</v>
      </c>
    </row>
    <row r="70" customFormat="false" ht="12.75" hidden="false" customHeight="false" outlineLevel="0" collapsed="false">
      <c r="A70" s="5" t="n">
        <f aca="false">YEAR(B70)</f>
        <v>2006</v>
      </c>
      <c r="B70" s="53" t="n">
        <f aca="false">Fetch!A67</f>
        <v>38869</v>
      </c>
      <c r="C70" s="54" t="n">
        <f aca="false">58000000*1.075/12</f>
        <v>5195833.33333333</v>
      </c>
      <c r="D70" s="72" t="n">
        <f aca="false">+D69</f>
        <v>0.02</v>
      </c>
      <c r="E70" s="73" t="n">
        <f aca="false">+'MONTHLY CURVES'!N62</f>
        <v>0.0025</v>
      </c>
      <c r="F70" s="73" t="n">
        <f aca="false">+F69</f>
        <v>-0.027</v>
      </c>
      <c r="G70" s="58" t="n">
        <f aca="false">+D70+F70+E70</f>
        <v>-0.0045</v>
      </c>
      <c r="H70" s="58" t="n">
        <f aca="false">'ELBA CURVE'!N62</f>
        <v>-0.191823057432432</v>
      </c>
      <c r="I70" s="59" t="n">
        <f aca="false">'MONTHLY CURVES'!F62</f>
        <v>3.7715</v>
      </c>
      <c r="J70" s="58" t="n">
        <f aca="false">+I70+H70</f>
        <v>3.57967694256757</v>
      </c>
      <c r="K70" s="60" t="n">
        <f aca="false">'MONTHLY CURVES'!G62</f>
        <v>0.2375</v>
      </c>
      <c r="L70" s="50" t="n">
        <f aca="false">+K70</f>
        <v>0.2375</v>
      </c>
      <c r="M70" s="61" t="n">
        <f aca="false">'MONTHLY CURVES'!D62</f>
        <v>0.0439739277894358</v>
      </c>
      <c r="N70" s="61" t="n">
        <f aca="false">+N69</f>
        <v>0.99</v>
      </c>
      <c r="O70" s="63" t="e">
        <f aca="true">SPRDOPT($J70,$I70,$G70,$M70,$K70,$L70,$N70,$B70-TODAY(),0,0)</f>
        <v>#NAME?</v>
      </c>
      <c r="P70" s="64" t="e">
        <f aca="false">+O70*C70</f>
        <v>#NAME?</v>
      </c>
      <c r="Q70" s="64" t="n">
        <f aca="false">-$Q$11*$C70*VLOOKUP(B70,'MONTHLY CURVES'!$C$6:$M$329,3,0)</f>
        <v>-1039166.66666667</v>
      </c>
      <c r="R70" s="64" t="e">
        <f aca="false">+Q70+P70</f>
        <v>#NAME?</v>
      </c>
      <c r="S70" s="65" t="e">
        <f aca="true">SPRDOPT($J70,$I70,$G70,$M70,$K70,$L70,$N70,$B70-TODAY(),0,1)*C70</f>
        <v>#NAME?</v>
      </c>
      <c r="T70" s="65" t="e">
        <f aca="true">SPRDOPT($J70,$I70,$G70,$M70,$K70,$L70,$N70,$B70-TODAY(),0,2)*C70</f>
        <v>#NAME?</v>
      </c>
      <c r="U70" s="74" t="e">
        <f aca="false">+T70+S70</f>
        <v>#NAME?</v>
      </c>
    </row>
    <row r="71" customFormat="false" ht="12.75" hidden="false" customHeight="false" outlineLevel="0" collapsed="false">
      <c r="A71" s="5" t="n">
        <f aca="false">YEAR(B71)</f>
        <v>2006</v>
      </c>
      <c r="B71" s="53" t="n">
        <f aca="false">Fetch!A68</f>
        <v>38899</v>
      </c>
      <c r="C71" s="54" t="n">
        <f aca="false">58000000*1.075/12</f>
        <v>5195833.33333333</v>
      </c>
      <c r="D71" s="72" t="n">
        <f aca="false">+D70</f>
        <v>0.02</v>
      </c>
      <c r="E71" s="73" t="n">
        <f aca="false">+'MONTHLY CURVES'!N63</f>
        <v>0.0025</v>
      </c>
      <c r="F71" s="73" t="n">
        <f aca="false">+F70</f>
        <v>-0.027</v>
      </c>
      <c r="G71" s="58" t="n">
        <f aca="false">+D71+F71+E71</f>
        <v>-0.0045</v>
      </c>
      <c r="H71" s="58" t="n">
        <f aca="false">'ELBA CURVE'!N63</f>
        <v>-0.150573057432433</v>
      </c>
      <c r="I71" s="59" t="n">
        <f aca="false">'MONTHLY CURVES'!F63</f>
        <v>3.8165</v>
      </c>
      <c r="J71" s="58" t="n">
        <f aca="false">+I71+H71</f>
        <v>3.66592694256757</v>
      </c>
      <c r="K71" s="60" t="n">
        <f aca="false">'MONTHLY CURVES'!G63</f>
        <v>0.2375</v>
      </c>
      <c r="L71" s="50" t="n">
        <f aca="false">+K71</f>
        <v>0.2375</v>
      </c>
      <c r="M71" s="61" t="n">
        <f aca="false">'MONTHLY CURVES'!D63</f>
        <v>0.0442468934442877</v>
      </c>
      <c r="N71" s="61" t="n">
        <f aca="false">+N70</f>
        <v>0.99</v>
      </c>
      <c r="O71" s="63" t="e">
        <f aca="true">SPRDOPT($J71,$I71,$G71,$M71,$K71,$L71,$N71,$B71-TODAY(),0,0)</f>
        <v>#NAME?</v>
      </c>
      <c r="P71" s="64" t="e">
        <f aca="false">+O71*C71</f>
        <v>#NAME?</v>
      </c>
      <c r="Q71" s="64" t="n">
        <f aca="false">-$Q$11*$C71*VLOOKUP(B71,'MONTHLY CURVES'!$C$6:$M$329,3,0)</f>
        <v>-1039166.66666667</v>
      </c>
      <c r="R71" s="64" t="e">
        <f aca="false">+Q71+P71</f>
        <v>#NAME?</v>
      </c>
      <c r="S71" s="65" t="e">
        <f aca="true">SPRDOPT($J71,$I71,$G71,$M71,$K71,$L71,$N71,$B71-TODAY(),0,1)*C71</f>
        <v>#NAME?</v>
      </c>
      <c r="T71" s="65" t="e">
        <f aca="true">SPRDOPT($J71,$I71,$G71,$M71,$K71,$L71,$N71,$B71-TODAY(),0,2)*C71</f>
        <v>#NAME?</v>
      </c>
      <c r="U71" s="74" t="e">
        <f aca="false">+T71+S71</f>
        <v>#NAME?</v>
      </c>
    </row>
    <row r="72" customFormat="false" ht="12.75" hidden="false" customHeight="false" outlineLevel="0" collapsed="false">
      <c r="A72" s="5" t="n">
        <f aca="false">YEAR(B72)</f>
        <v>2006</v>
      </c>
      <c r="B72" s="53" t="n">
        <f aca="false">Fetch!A69</f>
        <v>38930</v>
      </c>
      <c r="C72" s="54" t="n">
        <f aca="false">58000000*1.075/12</f>
        <v>5195833.33333333</v>
      </c>
      <c r="D72" s="72" t="n">
        <f aca="false">+D71</f>
        <v>0.02</v>
      </c>
      <c r="E72" s="73" t="n">
        <f aca="false">+'MONTHLY CURVES'!N64</f>
        <v>0.0025</v>
      </c>
      <c r="F72" s="73" t="n">
        <f aca="false">+F71</f>
        <v>-0.027</v>
      </c>
      <c r="G72" s="58" t="n">
        <f aca="false">+D72+F72+E72</f>
        <v>-0.0045</v>
      </c>
      <c r="H72" s="58" t="n">
        <f aca="false">'ELBA CURVE'!N64</f>
        <v>-0.150573057432433</v>
      </c>
      <c r="I72" s="59" t="n">
        <f aca="false">'MONTHLY CURVES'!F64</f>
        <v>3.8545</v>
      </c>
      <c r="J72" s="58" t="n">
        <f aca="false">+I72+H72</f>
        <v>3.70392694256757</v>
      </c>
      <c r="K72" s="60" t="n">
        <f aca="false">'MONTHLY CURVES'!G64</f>
        <v>0.2375</v>
      </c>
      <c r="L72" s="50" t="n">
        <f aca="false">+K72</f>
        <v>0.2375</v>
      </c>
      <c r="M72" s="61" t="n">
        <f aca="false">'MONTHLY CURVES'!D64</f>
        <v>0.0445289579805102</v>
      </c>
      <c r="N72" s="61" t="n">
        <f aca="false">+N71</f>
        <v>0.99</v>
      </c>
      <c r="O72" s="63" t="e">
        <f aca="true">SPRDOPT($J72,$I72,$G72,$M72,$K72,$L72,$N72,$B72-TODAY(),0,0)</f>
        <v>#NAME?</v>
      </c>
      <c r="P72" s="64" t="e">
        <f aca="false">+O72*C72</f>
        <v>#NAME?</v>
      </c>
      <c r="Q72" s="64" t="n">
        <f aca="false">-$Q$11*$C72*VLOOKUP(B72,'MONTHLY CURVES'!$C$6:$M$329,3,0)</f>
        <v>-1039166.66666667</v>
      </c>
      <c r="R72" s="64" t="e">
        <f aca="false">+Q72+P72</f>
        <v>#NAME?</v>
      </c>
      <c r="S72" s="65" t="e">
        <f aca="true">SPRDOPT($J72,$I72,$G72,$M72,$K72,$L72,$N72,$B72-TODAY(),0,1)*C72</f>
        <v>#NAME?</v>
      </c>
      <c r="T72" s="65" t="e">
        <f aca="true">SPRDOPT($J72,$I72,$G72,$M72,$K72,$L72,$N72,$B72-TODAY(),0,2)*C72</f>
        <v>#NAME?</v>
      </c>
      <c r="U72" s="74" t="e">
        <f aca="false">+T72+S72</f>
        <v>#NAME?</v>
      </c>
    </row>
    <row r="73" customFormat="false" ht="12.75" hidden="false" customHeight="false" outlineLevel="0" collapsed="false">
      <c r="A73" s="5" t="n">
        <f aca="false">YEAR(B73)</f>
        <v>2006</v>
      </c>
      <c r="B73" s="53" t="n">
        <f aca="false">Fetch!A70</f>
        <v>38961</v>
      </c>
      <c r="C73" s="54" t="n">
        <f aca="false">58000000*1.075/12</f>
        <v>5195833.33333333</v>
      </c>
      <c r="D73" s="72" t="n">
        <f aca="false">+D72</f>
        <v>0.02</v>
      </c>
      <c r="E73" s="73" t="n">
        <f aca="false">+'MONTHLY CURVES'!N65</f>
        <v>0.0025</v>
      </c>
      <c r="F73" s="73" t="n">
        <f aca="false">+F72</f>
        <v>-0.027</v>
      </c>
      <c r="G73" s="58" t="n">
        <f aca="false">+D73+F73+E73</f>
        <v>-0.0045</v>
      </c>
      <c r="H73" s="58" t="n">
        <f aca="false">'ELBA CURVE'!N65</f>
        <v>-0.249573057432432</v>
      </c>
      <c r="I73" s="59" t="n">
        <f aca="false">'MONTHLY CURVES'!F65</f>
        <v>3.8485</v>
      </c>
      <c r="J73" s="58" t="n">
        <f aca="false">+I73+H73</f>
        <v>3.59892694256757</v>
      </c>
      <c r="K73" s="60" t="n">
        <f aca="false">'MONTHLY CURVES'!G65</f>
        <v>0.2375</v>
      </c>
      <c r="L73" s="50" t="n">
        <f aca="false">+K73</f>
        <v>0.2375</v>
      </c>
      <c r="M73" s="61" t="n">
        <f aca="false">'MONTHLY CURVES'!D65</f>
        <v>0.0448110225433673</v>
      </c>
      <c r="N73" s="61" t="n">
        <f aca="false">+N72</f>
        <v>0.99</v>
      </c>
      <c r="O73" s="63" t="e">
        <f aca="true">SPRDOPT($J73,$I73,$G73,$M73,$K73,$L73,$N73,$B73-TODAY(),0,0)</f>
        <v>#NAME?</v>
      </c>
      <c r="P73" s="64" t="e">
        <f aca="false">+O73*C73</f>
        <v>#NAME?</v>
      </c>
      <c r="Q73" s="64" t="n">
        <f aca="false">-$Q$11*$C73*VLOOKUP(B73,'MONTHLY CURVES'!$C$6:$M$329,3,0)</f>
        <v>-1039166.66666667</v>
      </c>
      <c r="R73" s="64" t="e">
        <f aca="false">+Q73+P73</f>
        <v>#NAME?</v>
      </c>
      <c r="S73" s="65" t="e">
        <f aca="true">SPRDOPT($J73,$I73,$G73,$M73,$K73,$L73,$N73,$B73-TODAY(),0,1)*C73</f>
        <v>#NAME?</v>
      </c>
      <c r="T73" s="65" t="e">
        <f aca="true">SPRDOPT($J73,$I73,$G73,$M73,$K73,$L73,$N73,$B73-TODAY(),0,2)*C73</f>
        <v>#NAME?</v>
      </c>
      <c r="U73" s="74" t="e">
        <f aca="false">+T73+S73</f>
        <v>#NAME?</v>
      </c>
    </row>
    <row r="74" customFormat="false" ht="12.75" hidden="false" customHeight="false" outlineLevel="0" collapsed="false">
      <c r="A74" s="5" t="n">
        <f aca="false">YEAR(B74)</f>
        <v>2006</v>
      </c>
      <c r="B74" s="53" t="n">
        <f aca="false">Fetch!A71</f>
        <v>38991</v>
      </c>
      <c r="C74" s="54" t="n">
        <f aca="false">58000000*1.075/12</f>
        <v>5195833.33333333</v>
      </c>
      <c r="D74" s="72" t="n">
        <f aca="false">+D73</f>
        <v>0.02</v>
      </c>
      <c r="E74" s="73" t="n">
        <f aca="false">+'MONTHLY CURVES'!N66</f>
        <v>0.0025</v>
      </c>
      <c r="F74" s="73" t="n">
        <f aca="false">+F73</f>
        <v>-0.027</v>
      </c>
      <c r="G74" s="58" t="n">
        <f aca="false">+D74+F74+E74</f>
        <v>-0.0045</v>
      </c>
      <c r="H74" s="58" t="n">
        <f aca="false">'ELBA CURVE'!N66</f>
        <v>-0.274323057432432</v>
      </c>
      <c r="I74" s="59" t="n">
        <f aca="false">'MONTHLY CURVES'!F66</f>
        <v>3.8485</v>
      </c>
      <c r="J74" s="58" t="n">
        <f aca="false">+I74+H74</f>
        <v>3.57417694256757</v>
      </c>
      <c r="K74" s="60" t="n">
        <f aca="false">'MONTHLY CURVES'!G66</f>
        <v>0.2375</v>
      </c>
      <c r="L74" s="50" t="n">
        <f aca="false">+K74</f>
        <v>0.2375</v>
      </c>
      <c r="M74" s="61" t="n">
        <f aca="false">'MONTHLY CURVES'!D66</f>
        <v>0.0450839882747154</v>
      </c>
      <c r="N74" s="61" t="n">
        <f aca="false">+N73</f>
        <v>0.99</v>
      </c>
      <c r="O74" s="63" t="e">
        <f aca="true">SPRDOPT($J74,$I74,$G74,$M74,$K74,$L74,$N74,$B74-TODAY(),0,0)</f>
        <v>#NAME?</v>
      </c>
      <c r="P74" s="64" t="e">
        <f aca="false">+O74*C74</f>
        <v>#NAME?</v>
      </c>
      <c r="Q74" s="64" t="n">
        <f aca="false">-$Q$11*$C74*VLOOKUP(B74,'MONTHLY CURVES'!$C$6:$M$329,3,0)</f>
        <v>-1039166.66666667</v>
      </c>
      <c r="R74" s="64" t="e">
        <f aca="false">+Q74+P74</f>
        <v>#NAME?</v>
      </c>
      <c r="S74" s="65" t="e">
        <f aca="true">SPRDOPT($J74,$I74,$G74,$M74,$K74,$L74,$N74,$B74-TODAY(),0,1)*C74</f>
        <v>#NAME?</v>
      </c>
      <c r="T74" s="65" t="e">
        <f aca="true">SPRDOPT($J74,$I74,$G74,$M74,$K74,$L74,$N74,$B74-TODAY(),0,2)*C74</f>
        <v>#NAME?</v>
      </c>
      <c r="U74" s="74" t="e">
        <f aca="false">+T74+S74</f>
        <v>#NAME?</v>
      </c>
    </row>
    <row r="75" customFormat="false" ht="12.75" hidden="false" customHeight="false" outlineLevel="0" collapsed="false">
      <c r="A75" s="5" t="n">
        <f aca="false">YEAR(B75)</f>
        <v>2006</v>
      </c>
      <c r="B75" s="53" t="n">
        <f aca="false">Fetch!A72</f>
        <v>39022</v>
      </c>
      <c r="C75" s="54" t="n">
        <f aca="false">58000000*1.075/12</f>
        <v>5195833.33333333</v>
      </c>
      <c r="D75" s="72" t="n">
        <f aca="false">+D74</f>
        <v>0.02</v>
      </c>
      <c r="E75" s="73" t="n">
        <f aca="false">+'MONTHLY CURVES'!N67</f>
        <v>0.0025</v>
      </c>
      <c r="F75" s="73" t="n">
        <f aca="false">+F74</f>
        <v>-0.027</v>
      </c>
      <c r="G75" s="58" t="n">
        <f aca="false">+D75+F75+E75</f>
        <v>-0.0045</v>
      </c>
      <c r="H75" s="58" t="n">
        <f aca="false">'ELBA CURVE'!N67</f>
        <v>-0.221573057432433</v>
      </c>
      <c r="I75" s="59" t="n">
        <f aca="false">'MONTHLY CURVES'!F67</f>
        <v>3.9975</v>
      </c>
      <c r="J75" s="58" t="n">
        <f aca="false">+I75+H75</f>
        <v>3.77592694256757</v>
      </c>
      <c r="K75" s="60" t="n">
        <f aca="false">'MONTHLY CURVES'!G67</f>
        <v>0.2375</v>
      </c>
      <c r="L75" s="50" t="n">
        <f aca="false">+K75</f>
        <v>0.2375</v>
      </c>
      <c r="M75" s="61" t="n">
        <f aca="false">'MONTHLY CURVES'!D67</f>
        <v>0.0453601433830859</v>
      </c>
      <c r="N75" s="61" t="n">
        <f aca="false">+N74</f>
        <v>0.99</v>
      </c>
      <c r="O75" s="63" t="e">
        <f aca="true">SPRDOPT($J75,$I75,$G75,$M75,$K75,$L75,$N75,$B75-TODAY(),0,0)</f>
        <v>#NAME?</v>
      </c>
      <c r="P75" s="64" t="e">
        <f aca="false">+O75*C75</f>
        <v>#NAME?</v>
      </c>
      <c r="Q75" s="64" t="n">
        <f aca="false">-$Q$11*$C75*VLOOKUP(B75,'MONTHLY CURVES'!$C$6:$M$329,3,0)</f>
        <v>-1039166.66666667</v>
      </c>
      <c r="R75" s="64" t="e">
        <f aca="false">+Q75+P75</f>
        <v>#NAME?</v>
      </c>
      <c r="S75" s="65" t="e">
        <f aca="true">SPRDOPT($J75,$I75,$G75,$M75,$K75,$L75,$N75,$B75-TODAY(),0,1)*C75</f>
        <v>#NAME?</v>
      </c>
      <c r="T75" s="65" t="e">
        <f aca="true">SPRDOPT($J75,$I75,$G75,$M75,$K75,$L75,$N75,$B75-TODAY(),0,2)*C75</f>
        <v>#NAME?</v>
      </c>
      <c r="U75" s="74" t="e">
        <f aca="false">+T75+S75</f>
        <v>#NAME?</v>
      </c>
    </row>
    <row r="76" customFormat="false" ht="12.75" hidden="false" customHeight="false" outlineLevel="0" collapsed="false">
      <c r="A76" s="5" t="n">
        <f aca="false">YEAR(B76)</f>
        <v>2006</v>
      </c>
      <c r="B76" s="53" t="n">
        <f aca="false">Fetch!A73</f>
        <v>39052</v>
      </c>
      <c r="C76" s="54" t="n">
        <f aca="false">58000000*1.075/12</f>
        <v>5195833.33333333</v>
      </c>
      <c r="D76" s="72" t="n">
        <f aca="false">+D75</f>
        <v>0.02</v>
      </c>
      <c r="E76" s="73" t="n">
        <f aca="false">+'MONTHLY CURVES'!N68</f>
        <v>0.0025</v>
      </c>
      <c r="F76" s="73" t="n">
        <f aca="false">+F75</f>
        <v>-0.027</v>
      </c>
      <c r="G76" s="58" t="n">
        <f aca="false">+D76+F76+E76</f>
        <v>-0.0045</v>
      </c>
      <c r="H76" s="58" t="n">
        <f aca="false">'ELBA CURVE'!N68</f>
        <v>-0.189823057432433</v>
      </c>
      <c r="I76" s="59" t="n">
        <f aca="false">'MONTHLY CURVES'!F68</f>
        <v>4.1495</v>
      </c>
      <c r="J76" s="58" t="n">
        <f aca="false">+I76+H76</f>
        <v>3.95967694256757</v>
      </c>
      <c r="K76" s="60" t="n">
        <f aca="false">'MONTHLY CURVES'!G68</f>
        <v>0.24</v>
      </c>
      <c r="L76" s="50" t="n">
        <f aca="false">+K76</f>
        <v>0.24</v>
      </c>
      <c r="M76" s="61" t="n">
        <f aca="false">'MONTHLY CURVES'!D68</f>
        <v>0.0455444665545994</v>
      </c>
      <c r="N76" s="61" t="n">
        <f aca="false">+N75</f>
        <v>0.99</v>
      </c>
      <c r="O76" s="63" t="e">
        <f aca="true">SPRDOPT($J76,$I76,$G76,$M76,$K76,$L76,$N76,$B76-TODAY(),0,0)</f>
        <v>#NAME?</v>
      </c>
      <c r="P76" s="64" t="e">
        <f aca="false">+O76*C76</f>
        <v>#NAME?</v>
      </c>
      <c r="Q76" s="64" t="n">
        <f aca="false">-$Q$11*$C76*VLOOKUP(B76,'MONTHLY CURVES'!$C$6:$M$329,3,0)</f>
        <v>-1039166.66666667</v>
      </c>
      <c r="R76" s="64" t="e">
        <f aca="false">+Q76+P76</f>
        <v>#NAME?</v>
      </c>
      <c r="S76" s="65" t="e">
        <f aca="true">SPRDOPT($J76,$I76,$G76,$M76,$K76,$L76,$N76,$B76-TODAY(),0,1)*C76</f>
        <v>#NAME?</v>
      </c>
      <c r="T76" s="65" t="e">
        <f aca="true">SPRDOPT($J76,$I76,$G76,$M76,$K76,$L76,$N76,$B76-TODAY(),0,2)*C76</f>
        <v>#NAME?</v>
      </c>
      <c r="U76" s="74" t="e">
        <f aca="false">+T76+S76</f>
        <v>#NAME?</v>
      </c>
    </row>
    <row r="77" customFormat="false" ht="12.75" hidden="false" customHeight="false" outlineLevel="0" collapsed="false">
      <c r="A77" s="5" t="n">
        <f aca="false">YEAR(B77)</f>
        <v>2007</v>
      </c>
      <c r="B77" s="53" t="n">
        <f aca="false">Fetch!A74</f>
        <v>39083</v>
      </c>
      <c r="C77" s="54" t="n">
        <f aca="false">58000000*1.075/12</f>
        <v>5195833.33333333</v>
      </c>
      <c r="D77" s="72" t="n">
        <f aca="false">+D76</f>
        <v>0.02</v>
      </c>
      <c r="E77" s="73" t="n">
        <f aca="false">+'MONTHLY CURVES'!N69</f>
        <v>0.0025</v>
      </c>
      <c r="F77" s="73" t="n">
        <f aca="false">+F76</f>
        <v>-0.027</v>
      </c>
      <c r="G77" s="58" t="n">
        <f aca="false">+D77+F77+E77</f>
        <v>-0.0045</v>
      </c>
      <c r="H77" s="58" t="n">
        <f aca="false">'ELBA CURVE'!N69</f>
        <v>-0.324383445945946</v>
      </c>
      <c r="I77" s="59" t="n">
        <f aca="false">'MONTHLY CURVES'!F69</f>
        <v>4.2145</v>
      </c>
      <c r="J77" s="58" t="n">
        <f aca="false">+I77+H77</f>
        <v>3.89011655405405</v>
      </c>
      <c r="K77" s="60" t="n">
        <f aca="false">'MONTHLY CURVES'!G69</f>
        <v>0.2425</v>
      </c>
      <c r="L77" s="50" t="n">
        <f aca="false">+K77</f>
        <v>0.2425</v>
      </c>
      <c r="M77" s="61" t="n">
        <f aca="false">'MONTHLY CURVES'!D69</f>
        <v>0.0457349338437738</v>
      </c>
      <c r="N77" s="61" t="n">
        <f aca="false">+N76</f>
        <v>0.99</v>
      </c>
      <c r="O77" s="63" t="e">
        <f aca="true">SPRDOPT($J77,$I77,$G77,$M77,$K77,$L77,$N77,$B77-TODAY(),0,0)</f>
        <v>#NAME?</v>
      </c>
      <c r="P77" s="64" t="e">
        <f aca="false">+O77*C77</f>
        <v>#NAME?</v>
      </c>
      <c r="Q77" s="64" t="n">
        <f aca="false">-$Q$11*$C77*VLOOKUP(B77,'MONTHLY CURVES'!$C$6:$M$329,3,0)</f>
        <v>-1039166.66666667</v>
      </c>
      <c r="R77" s="64" t="e">
        <f aca="false">+Q77+P77</f>
        <v>#NAME?</v>
      </c>
      <c r="S77" s="65" t="e">
        <f aca="true">SPRDOPT($J77,$I77,$G77,$M77,$K77,$L77,$N77,$B77-TODAY(),0,1)*C77</f>
        <v>#NAME?</v>
      </c>
      <c r="T77" s="65" t="e">
        <f aca="true">SPRDOPT($J77,$I77,$G77,$M77,$K77,$L77,$N77,$B77-TODAY(),0,2)*C77</f>
        <v>#NAME?</v>
      </c>
      <c r="U77" s="74" t="e">
        <f aca="false">+T77+S77</f>
        <v>#NAME?</v>
      </c>
    </row>
    <row r="78" customFormat="false" ht="12.75" hidden="false" customHeight="false" outlineLevel="0" collapsed="false">
      <c r="A78" s="5" t="n">
        <f aca="false">YEAR(B78)</f>
        <v>2007</v>
      </c>
      <c r="B78" s="53" t="n">
        <f aca="false">Fetch!A75</f>
        <v>39114</v>
      </c>
      <c r="C78" s="54" t="n">
        <f aca="false">58000000*1.075/12</f>
        <v>5195833.33333333</v>
      </c>
      <c r="D78" s="72" t="n">
        <f aca="false">+D77</f>
        <v>0.02</v>
      </c>
      <c r="E78" s="73" t="n">
        <f aca="false">+'MONTHLY CURVES'!N70</f>
        <v>0.0025</v>
      </c>
      <c r="F78" s="73" t="n">
        <f aca="false">+F77</f>
        <v>-0.027</v>
      </c>
      <c r="G78" s="58" t="n">
        <f aca="false">+D78+F78+E78</f>
        <v>-0.0045</v>
      </c>
      <c r="H78" s="58" t="n">
        <f aca="false">'ELBA CURVE'!N70</f>
        <v>-0.334383445945946</v>
      </c>
      <c r="I78" s="59" t="n">
        <f aca="false">'MONTHLY CURVES'!F70</f>
        <v>4.1265</v>
      </c>
      <c r="J78" s="58" t="n">
        <f aca="false">+I78+H78</f>
        <v>3.79211655405405</v>
      </c>
      <c r="K78" s="60" t="n">
        <f aca="false">'MONTHLY CURVES'!G70</f>
        <v>0.2375</v>
      </c>
      <c r="L78" s="50" t="n">
        <f aca="false">+K78</f>
        <v>0.2375</v>
      </c>
      <c r="M78" s="61" t="n">
        <f aca="false">'MONTHLY CURVES'!D70</f>
        <v>0.0459254011450851</v>
      </c>
      <c r="N78" s="61" t="n">
        <f aca="false">+N77</f>
        <v>0.99</v>
      </c>
      <c r="O78" s="63" t="e">
        <f aca="true">SPRDOPT($J78,$I78,$G78,$M78,$K78,$L78,$N78,$B78-TODAY(),0,0)</f>
        <v>#NAME?</v>
      </c>
      <c r="P78" s="64" t="e">
        <f aca="false">+O78*C78</f>
        <v>#NAME?</v>
      </c>
      <c r="Q78" s="64" t="n">
        <f aca="false">-$Q$11*$C78*VLOOKUP(B78,'MONTHLY CURVES'!$C$6:$M$329,3,0)</f>
        <v>-1039166.66666667</v>
      </c>
      <c r="R78" s="64" t="e">
        <f aca="false">+Q78+P78</f>
        <v>#NAME?</v>
      </c>
      <c r="S78" s="65" t="e">
        <f aca="true">SPRDOPT($J78,$I78,$G78,$M78,$K78,$L78,$N78,$B78-TODAY(),0,1)*C78</f>
        <v>#NAME?</v>
      </c>
      <c r="T78" s="65" t="e">
        <f aca="true">SPRDOPT($J78,$I78,$G78,$M78,$K78,$L78,$N78,$B78-TODAY(),0,2)*C78</f>
        <v>#NAME?</v>
      </c>
      <c r="U78" s="74" t="e">
        <f aca="false">+T78+S78</f>
        <v>#NAME?</v>
      </c>
    </row>
    <row r="79" customFormat="false" ht="12.75" hidden="false" customHeight="false" outlineLevel="0" collapsed="false">
      <c r="A79" s="5" t="n">
        <f aca="false">YEAR(B79)</f>
        <v>2007</v>
      </c>
      <c r="B79" s="53" t="n">
        <f aca="false">Fetch!A76</f>
        <v>39142</v>
      </c>
      <c r="C79" s="54" t="n">
        <f aca="false">58000000*1.075/12</f>
        <v>5195833.33333333</v>
      </c>
      <c r="D79" s="72" t="n">
        <f aca="false">+D78</f>
        <v>0.02</v>
      </c>
      <c r="E79" s="73" t="n">
        <f aca="false">+'MONTHLY CURVES'!N71</f>
        <v>0.0025</v>
      </c>
      <c r="F79" s="73" t="n">
        <f aca="false">+F78</f>
        <v>-0.027</v>
      </c>
      <c r="G79" s="58" t="n">
        <f aca="false">+D79+F79+E79</f>
        <v>-0.0045</v>
      </c>
      <c r="H79" s="58" t="n">
        <f aca="false">'ELBA CURVE'!N71</f>
        <v>-0.394383445945946</v>
      </c>
      <c r="I79" s="59" t="n">
        <f aca="false">'MONTHLY CURVES'!F71</f>
        <v>3.9875</v>
      </c>
      <c r="J79" s="58" t="n">
        <f aca="false">+I79+H79</f>
        <v>3.59311655405405</v>
      </c>
      <c r="K79" s="60" t="n">
        <f aca="false">'MONTHLY CURVES'!G71</f>
        <v>0.2325</v>
      </c>
      <c r="L79" s="50" t="n">
        <f aca="false">+K79</f>
        <v>0.2325</v>
      </c>
      <c r="M79" s="61" t="n">
        <f aca="false">'MONTHLY CURVES'!D71</f>
        <v>0.0460974361373472</v>
      </c>
      <c r="N79" s="61" t="n">
        <f aca="false">+N78</f>
        <v>0.99</v>
      </c>
      <c r="O79" s="63" t="e">
        <f aca="true">SPRDOPT($J79,$I79,$G79,$M79,$K79,$L79,$N79,$B79-TODAY(),0,0)</f>
        <v>#NAME?</v>
      </c>
      <c r="P79" s="64" t="e">
        <f aca="false">+O79*C79</f>
        <v>#NAME?</v>
      </c>
      <c r="Q79" s="64" t="n">
        <f aca="false">-$Q$11*$C79*VLOOKUP(B79,'MONTHLY CURVES'!$C$6:$M$329,3,0)</f>
        <v>-1039166.66666667</v>
      </c>
      <c r="R79" s="64" t="e">
        <f aca="false">+Q79+P79</f>
        <v>#NAME?</v>
      </c>
      <c r="S79" s="65" t="e">
        <f aca="true">SPRDOPT($J79,$I79,$G79,$M79,$K79,$L79,$N79,$B79-TODAY(),0,1)*C79</f>
        <v>#NAME?</v>
      </c>
      <c r="T79" s="65" t="e">
        <f aca="true">SPRDOPT($J79,$I79,$G79,$M79,$K79,$L79,$N79,$B79-TODAY(),0,2)*C79</f>
        <v>#NAME?</v>
      </c>
      <c r="U79" s="74" t="e">
        <f aca="false">+T79+S79</f>
        <v>#NAME?</v>
      </c>
    </row>
    <row r="80" customFormat="false" ht="12.75" hidden="false" customHeight="false" outlineLevel="0" collapsed="false">
      <c r="A80" s="5" t="n">
        <f aca="false">YEAR(B80)</f>
        <v>2007</v>
      </c>
      <c r="B80" s="53" t="n">
        <f aca="false">Fetch!A77</f>
        <v>39173</v>
      </c>
      <c r="C80" s="54" t="n">
        <f aca="false">58000000*1.075/12</f>
        <v>5195833.33333333</v>
      </c>
      <c r="D80" s="72" t="n">
        <f aca="false">+D79</f>
        <v>0.02</v>
      </c>
      <c r="E80" s="73" t="n">
        <f aca="false">+'MONTHLY CURVES'!N72</f>
        <v>0.0025</v>
      </c>
      <c r="F80" s="73" t="n">
        <f aca="false">+F79</f>
        <v>-0.027</v>
      </c>
      <c r="G80" s="58" t="n">
        <f aca="false">+D80+F80+E80</f>
        <v>-0.0045</v>
      </c>
      <c r="H80" s="58" t="n">
        <f aca="false">'ELBA CURVE'!N72</f>
        <v>-0.371883445945946</v>
      </c>
      <c r="I80" s="59" t="n">
        <f aca="false">'MONTHLY CURVES'!F72</f>
        <v>3.8335</v>
      </c>
      <c r="J80" s="58" t="n">
        <f aca="false">+I80+H80</f>
        <v>3.46161655405405</v>
      </c>
      <c r="K80" s="60" t="n">
        <f aca="false">'MONTHLY CURVES'!G72</f>
        <v>0.2325</v>
      </c>
      <c r="L80" s="50" t="n">
        <f aca="false">+K80</f>
        <v>0.2325</v>
      </c>
      <c r="M80" s="61" t="n">
        <f aca="false">'MONTHLY CURVES'!D72</f>
        <v>0.0462879034617569</v>
      </c>
      <c r="N80" s="61" t="n">
        <f aca="false">+N79</f>
        <v>0.99</v>
      </c>
      <c r="O80" s="63" t="e">
        <f aca="true">SPRDOPT($J80,$I80,$G80,$M80,$K80,$L80,$N80,$B80-TODAY(),0,0)</f>
        <v>#NAME?</v>
      </c>
      <c r="P80" s="64" t="e">
        <f aca="false">+O80*C80</f>
        <v>#NAME?</v>
      </c>
      <c r="Q80" s="64" t="n">
        <f aca="false">-$Q$11*$C80*VLOOKUP(B80,'MONTHLY CURVES'!$C$6:$M$329,3,0)</f>
        <v>-1039166.66666667</v>
      </c>
      <c r="R80" s="64" t="e">
        <f aca="false">+Q80+P80</f>
        <v>#NAME?</v>
      </c>
      <c r="S80" s="65" t="e">
        <f aca="true">SPRDOPT($J80,$I80,$G80,$M80,$K80,$L80,$N80,$B80-TODAY(),0,1)*C80</f>
        <v>#NAME?</v>
      </c>
      <c r="T80" s="65" t="e">
        <f aca="true">SPRDOPT($J80,$I80,$G80,$M80,$K80,$L80,$N80,$B80-TODAY(),0,2)*C80</f>
        <v>#NAME?</v>
      </c>
      <c r="U80" s="74" t="e">
        <f aca="false">+T80+S80</f>
        <v>#NAME?</v>
      </c>
    </row>
    <row r="81" customFormat="false" ht="12.75" hidden="false" customHeight="false" outlineLevel="0" collapsed="false">
      <c r="A81" s="5" t="n">
        <f aca="false">YEAR(B81)</f>
        <v>2007</v>
      </c>
      <c r="B81" s="53" t="n">
        <f aca="false">Fetch!A78</f>
        <v>39203</v>
      </c>
      <c r="C81" s="54" t="n">
        <f aca="false">58000000*1.075/12</f>
        <v>5195833.33333333</v>
      </c>
      <c r="D81" s="72" t="n">
        <f aca="false">+D80</f>
        <v>0.02</v>
      </c>
      <c r="E81" s="73" t="n">
        <f aca="false">+'MONTHLY CURVES'!N73</f>
        <v>0.0025</v>
      </c>
      <c r="F81" s="73" t="n">
        <f aca="false">+F80</f>
        <v>-0.027</v>
      </c>
      <c r="G81" s="58" t="n">
        <f aca="false">+D81+F81+E81</f>
        <v>-0.0045</v>
      </c>
      <c r="H81" s="58" t="n">
        <f aca="false">'ELBA CURVE'!N73</f>
        <v>-0.371883445945946</v>
      </c>
      <c r="I81" s="59" t="n">
        <f aca="false">'MONTHLY CURVES'!F73</f>
        <v>3.8385</v>
      </c>
      <c r="J81" s="58" t="n">
        <f aca="false">+I81+H81</f>
        <v>3.46661655405405</v>
      </c>
      <c r="K81" s="60" t="n">
        <f aca="false">'MONTHLY CURVES'!G73</f>
        <v>0.2325</v>
      </c>
      <c r="L81" s="50" t="n">
        <f aca="false">+K81</f>
        <v>0.2325</v>
      </c>
      <c r="M81" s="61" t="n">
        <f aca="false">'MONTHLY CURVES'!D73</f>
        <v>0.0464722266904816</v>
      </c>
      <c r="N81" s="61" t="n">
        <f aca="false">+N80</f>
        <v>0.99</v>
      </c>
      <c r="O81" s="63" t="e">
        <f aca="true">SPRDOPT($J81,$I81,$G81,$M81,$K81,$L81,$N81,$B81-TODAY(),0,0)</f>
        <v>#NAME?</v>
      </c>
      <c r="P81" s="64" t="e">
        <f aca="false">+O81*C81</f>
        <v>#NAME?</v>
      </c>
      <c r="Q81" s="64" t="n">
        <f aca="false">-$Q$11*$C81*VLOOKUP(B81,'MONTHLY CURVES'!$C$6:$M$329,3,0)</f>
        <v>-1039166.66666667</v>
      </c>
      <c r="R81" s="64" t="e">
        <f aca="false">+Q81+P81</f>
        <v>#NAME?</v>
      </c>
      <c r="S81" s="65" t="e">
        <f aca="true">SPRDOPT($J81,$I81,$G81,$M81,$K81,$L81,$N81,$B81-TODAY(),0,1)*C81</f>
        <v>#NAME?</v>
      </c>
      <c r="T81" s="65" t="e">
        <f aca="true">SPRDOPT($J81,$I81,$G81,$M81,$K81,$L81,$N81,$B81-TODAY(),0,2)*C81</f>
        <v>#NAME?</v>
      </c>
      <c r="U81" s="74" t="e">
        <f aca="false">+T81+S81</f>
        <v>#NAME?</v>
      </c>
    </row>
    <row r="82" customFormat="false" ht="12.75" hidden="false" customHeight="false" outlineLevel="0" collapsed="false">
      <c r="A82" s="5" t="n">
        <f aca="false">YEAR(B82)</f>
        <v>2007</v>
      </c>
      <c r="B82" s="53" t="n">
        <f aca="false">Fetch!A79</f>
        <v>39234</v>
      </c>
      <c r="C82" s="54" t="n">
        <f aca="false">58000000*1.075/12</f>
        <v>5195833.33333333</v>
      </c>
      <c r="D82" s="72" t="n">
        <f aca="false">+D81</f>
        <v>0.02</v>
      </c>
      <c r="E82" s="73" t="n">
        <f aca="false">+'MONTHLY CURVES'!N74</f>
        <v>0.0025</v>
      </c>
      <c r="F82" s="73" t="n">
        <f aca="false">+F81</f>
        <v>-0.027</v>
      </c>
      <c r="G82" s="58" t="n">
        <f aca="false">+D82+F82+E82</f>
        <v>-0.0045</v>
      </c>
      <c r="H82" s="58" t="n">
        <f aca="false">'ELBA CURVE'!N74</f>
        <v>-0.371883445945946</v>
      </c>
      <c r="I82" s="59" t="n">
        <f aca="false">'MONTHLY CURVES'!F74</f>
        <v>3.8765</v>
      </c>
      <c r="J82" s="58" t="n">
        <f aca="false">+I82+H82</f>
        <v>3.50461655405405</v>
      </c>
      <c r="K82" s="60" t="n">
        <f aca="false">'MONTHLY CURVES'!G74</f>
        <v>0.2325</v>
      </c>
      <c r="L82" s="50" t="n">
        <f aca="false">+K82</f>
        <v>0.2325</v>
      </c>
      <c r="M82" s="61" t="n">
        <f aca="false">'MONTHLY CURVES'!D74</f>
        <v>0.0466626940387678</v>
      </c>
      <c r="N82" s="61" t="n">
        <f aca="false">+N81</f>
        <v>0.99</v>
      </c>
      <c r="O82" s="63" t="e">
        <f aca="true">SPRDOPT($J82,$I82,$G82,$M82,$K82,$L82,$N82,$B82-TODAY(),0,0)</f>
        <v>#NAME?</v>
      </c>
      <c r="P82" s="64" t="e">
        <f aca="false">+O82*C82</f>
        <v>#NAME?</v>
      </c>
      <c r="Q82" s="64" t="n">
        <f aca="false">-$Q$11*$C82*VLOOKUP(B82,'MONTHLY CURVES'!$C$6:$M$329,3,0)</f>
        <v>-1039166.66666667</v>
      </c>
      <c r="R82" s="64" t="e">
        <f aca="false">+Q82+P82</f>
        <v>#NAME?</v>
      </c>
      <c r="S82" s="65" t="e">
        <f aca="true">SPRDOPT($J82,$I82,$G82,$M82,$K82,$L82,$N82,$B82-TODAY(),0,1)*C82</f>
        <v>#NAME?</v>
      </c>
      <c r="T82" s="65" t="e">
        <f aca="true">SPRDOPT($J82,$I82,$G82,$M82,$K82,$L82,$N82,$B82-TODAY(),0,2)*C82</f>
        <v>#NAME?</v>
      </c>
      <c r="U82" s="74" t="e">
        <f aca="false">+T82+S82</f>
        <v>#NAME?</v>
      </c>
    </row>
    <row r="83" customFormat="false" ht="12.75" hidden="false" customHeight="false" outlineLevel="0" collapsed="false">
      <c r="A83" s="5" t="n">
        <f aca="false">YEAR(B83)</f>
        <v>2007</v>
      </c>
      <c r="B83" s="53" t="n">
        <f aca="false">Fetch!A80</f>
        <v>39264</v>
      </c>
      <c r="C83" s="54" t="n">
        <f aca="false">58000000*1.075/12</f>
        <v>5195833.33333333</v>
      </c>
      <c r="D83" s="72" t="n">
        <f aca="false">+D82</f>
        <v>0.02</v>
      </c>
      <c r="E83" s="73" t="n">
        <f aca="false">+'MONTHLY CURVES'!N75</f>
        <v>0.0025</v>
      </c>
      <c r="F83" s="73" t="n">
        <f aca="false">+F82</f>
        <v>-0.027</v>
      </c>
      <c r="G83" s="58" t="n">
        <f aca="false">+D83+F83+E83</f>
        <v>-0.0045</v>
      </c>
      <c r="H83" s="58" t="n">
        <f aca="false">'ELBA CURVE'!N75</f>
        <v>-0.371883445945946</v>
      </c>
      <c r="I83" s="59" t="n">
        <f aca="false">'MONTHLY CURVES'!F75</f>
        <v>3.9215</v>
      </c>
      <c r="J83" s="58" t="n">
        <f aca="false">+I83+H83</f>
        <v>3.54961655405405</v>
      </c>
      <c r="K83" s="60" t="n">
        <f aca="false">'MONTHLY CURVES'!G75</f>
        <v>0.2325</v>
      </c>
      <c r="L83" s="50" t="n">
        <f aca="false">+K83</f>
        <v>0.2325</v>
      </c>
      <c r="M83" s="61" t="n">
        <f aca="false">'MONTHLY CURVES'!D75</f>
        <v>0.0468470172905962</v>
      </c>
      <c r="N83" s="61" t="n">
        <f aca="false">+N82</f>
        <v>0.99</v>
      </c>
      <c r="O83" s="63" t="e">
        <f aca="true">SPRDOPT($J83,$I83,$G83,$M83,$K83,$L83,$N83,$B83-TODAY(),0,0)</f>
        <v>#NAME?</v>
      </c>
      <c r="P83" s="64" t="e">
        <f aca="false">+O83*C83</f>
        <v>#NAME?</v>
      </c>
      <c r="Q83" s="64" t="n">
        <f aca="false">-$Q$11*$C83*VLOOKUP(B83,'MONTHLY CURVES'!$C$6:$M$329,3,0)</f>
        <v>-1039166.66666667</v>
      </c>
      <c r="R83" s="64" t="e">
        <f aca="false">+Q83+P83</f>
        <v>#NAME?</v>
      </c>
      <c r="S83" s="65" t="e">
        <f aca="true">SPRDOPT($J83,$I83,$G83,$M83,$K83,$L83,$N83,$B83-TODAY(),0,1)*C83</f>
        <v>#NAME?</v>
      </c>
      <c r="T83" s="65" t="e">
        <f aca="true">SPRDOPT($J83,$I83,$G83,$M83,$K83,$L83,$N83,$B83-TODAY(),0,2)*C83</f>
        <v>#NAME?</v>
      </c>
      <c r="U83" s="74" t="e">
        <f aca="false">+T83+S83</f>
        <v>#NAME?</v>
      </c>
    </row>
    <row r="84" customFormat="false" ht="12.75" hidden="false" customHeight="false" outlineLevel="0" collapsed="false">
      <c r="A84" s="5" t="n">
        <f aca="false">YEAR(B84)</f>
        <v>2007</v>
      </c>
      <c r="B84" s="53" t="n">
        <f aca="false">Fetch!A81</f>
        <v>39295</v>
      </c>
      <c r="C84" s="54" t="n">
        <f aca="false">58000000*1.075/12</f>
        <v>5195833.33333333</v>
      </c>
      <c r="D84" s="72" t="n">
        <f aca="false">+D83</f>
        <v>0.02</v>
      </c>
      <c r="E84" s="73" t="n">
        <f aca="false">+'MONTHLY CURVES'!N76</f>
        <v>0.0025</v>
      </c>
      <c r="F84" s="73" t="n">
        <f aca="false">+F83</f>
        <v>-0.027</v>
      </c>
      <c r="G84" s="58" t="n">
        <f aca="false">+D84+F84+E84</f>
        <v>-0.0045</v>
      </c>
      <c r="H84" s="58" t="n">
        <f aca="false">'ELBA CURVE'!N76</f>
        <v>-0.371883445945946</v>
      </c>
      <c r="I84" s="59" t="n">
        <f aca="false">'MONTHLY CURVES'!F76</f>
        <v>3.9595</v>
      </c>
      <c r="J84" s="58" t="n">
        <f aca="false">+I84+H84</f>
        <v>3.58761655405405</v>
      </c>
      <c r="K84" s="60" t="n">
        <f aca="false">'MONTHLY CURVES'!G76</f>
        <v>0.2325</v>
      </c>
      <c r="L84" s="50" t="n">
        <f aca="false">+K84</f>
        <v>0.2325</v>
      </c>
      <c r="M84" s="61" t="n">
        <f aca="false">'MONTHLY CURVES'!D76</f>
        <v>0.0470374846627553</v>
      </c>
      <c r="N84" s="61" t="n">
        <f aca="false">+N83</f>
        <v>0.99</v>
      </c>
      <c r="O84" s="63" t="e">
        <f aca="true">SPRDOPT($J84,$I84,$G84,$M84,$K84,$L84,$N84,$B84-TODAY(),0,0)</f>
        <v>#NAME?</v>
      </c>
      <c r="P84" s="64" t="e">
        <f aca="false">+O84*C84</f>
        <v>#NAME?</v>
      </c>
      <c r="Q84" s="64" t="n">
        <f aca="false">-$Q$11*$C84*VLOOKUP(B84,'MONTHLY CURVES'!$C$6:$M$329,3,0)</f>
        <v>-1039166.66666667</v>
      </c>
      <c r="R84" s="64" t="e">
        <f aca="false">+Q84+P84</f>
        <v>#NAME?</v>
      </c>
      <c r="S84" s="65" t="e">
        <f aca="true">SPRDOPT($J84,$I84,$G84,$M84,$K84,$L84,$N84,$B84-TODAY(),0,1)*C84</f>
        <v>#NAME?</v>
      </c>
      <c r="T84" s="65" t="e">
        <f aca="true">SPRDOPT($J84,$I84,$G84,$M84,$K84,$L84,$N84,$B84-TODAY(),0,2)*C84</f>
        <v>#NAME?</v>
      </c>
      <c r="U84" s="74" t="e">
        <f aca="false">+T84+S84</f>
        <v>#NAME?</v>
      </c>
    </row>
    <row r="85" customFormat="false" ht="12.75" hidden="false" customHeight="false" outlineLevel="0" collapsed="false">
      <c r="A85" s="5" t="n">
        <f aca="false">YEAR(B85)</f>
        <v>2007</v>
      </c>
      <c r="B85" s="53" t="n">
        <f aca="false">Fetch!A82</f>
        <v>39326</v>
      </c>
      <c r="C85" s="54" t="n">
        <f aca="false">58000000*1.075/12</f>
        <v>5195833.33333333</v>
      </c>
      <c r="D85" s="72" t="n">
        <f aca="false">+D84</f>
        <v>0.02</v>
      </c>
      <c r="E85" s="73" t="n">
        <f aca="false">+'MONTHLY CURVES'!N77</f>
        <v>0.0025</v>
      </c>
      <c r="F85" s="73" t="n">
        <f aca="false">+F84</f>
        <v>-0.027</v>
      </c>
      <c r="G85" s="58" t="n">
        <f aca="false">+D85+F85+E85</f>
        <v>-0.0045</v>
      </c>
      <c r="H85" s="58" t="n">
        <f aca="false">'ELBA CURVE'!N77</f>
        <v>-0.401883445945946</v>
      </c>
      <c r="I85" s="59" t="n">
        <f aca="false">'MONTHLY CURVES'!F77</f>
        <v>3.9535</v>
      </c>
      <c r="J85" s="58" t="n">
        <f aca="false">+I85+H85</f>
        <v>3.55161655405405</v>
      </c>
      <c r="K85" s="60" t="n">
        <f aca="false">'MONTHLY CURVES'!G77</f>
        <v>0.2325</v>
      </c>
      <c r="L85" s="50" t="n">
        <f aca="false">+K85</f>
        <v>0.2325</v>
      </c>
      <c r="M85" s="61" t="n">
        <f aca="false">'MONTHLY CURVES'!D77</f>
        <v>0.0472279520470438</v>
      </c>
      <c r="N85" s="61" t="n">
        <f aca="false">+N84</f>
        <v>0.99</v>
      </c>
      <c r="O85" s="63" t="e">
        <f aca="true">SPRDOPT($J85,$I85,$G85,$M85,$K85,$L85,$N85,$B85-TODAY(),0,0)</f>
        <v>#NAME?</v>
      </c>
      <c r="P85" s="64" t="e">
        <f aca="false">+O85*C85</f>
        <v>#NAME?</v>
      </c>
      <c r="Q85" s="64" t="n">
        <f aca="false">-$Q$11*$C85*VLOOKUP(B85,'MONTHLY CURVES'!$C$6:$M$329,3,0)</f>
        <v>-1039166.66666667</v>
      </c>
      <c r="R85" s="64" t="e">
        <f aca="false">+Q85+P85</f>
        <v>#NAME?</v>
      </c>
      <c r="S85" s="65" t="e">
        <f aca="true">SPRDOPT($J85,$I85,$G85,$M85,$K85,$L85,$N85,$B85-TODAY(),0,1)*C85</f>
        <v>#NAME?</v>
      </c>
      <c r="T85" s="65" t="e">
        <f aca="true">SPRDOPT($J85,$I85,$G85,$M85,$K85,$L85,$N85,$B85-TODAY(),0,2)*C85</f>
        <v>#NAME?</v>
      </c>
      <c r="U85" s="74" t="e">
        <f aca="false">+T85+S85</f>
        <v>#NAME?</v>
      </c>
    </row>
    <row r="86" customFormat="false" ht="12.75" hidden="false" customHeight="false" outlineLevel="0" collapsed="false">
      <c r="A86" s="5" t="n">
        <f aca="false">YEAR(B86)</f>
        <v>2007</v>
      </c>
      <c r="B86" s="53" t="n">
        <f aca="false">Fetch!A83</f>
        <v>39356</v>
      </c>
      <c r="C86" s="54" t="n">
        <f aca="false">58000000*1.075/12</f>
        <v>5195833.33333333</v>
      </c>
      <c r="D86" s="72" t="n">
        <f aca="false">+D85</f>
        <v>0.02</v>
      </c>
      <c r="E86" s="73" t="n">
        <f aca="false">+'MONTHLY CURVES'!N78</f>
        <v>0.0025</v>
      </c>
      <c r="F86" s="73" t="n">
        <f aca="false">+F85</f>
        <v>-0.027</v>
      </c>
      <c r="G86" s="58" t="n">
        <f aca="false">+D86+F86+E86</f>
        <v>-0.0045</v>
      </c>
      <c r="H86" s="58" t="n">
        <f aca="false">'ELBA CURVE'!N78</f>
        <v>-0.371883445945946</v>
      </c>
      <c r="I86" s="59" t="n">
        <f aca="false">'MONTHLY CURVES'!F78</f>
        <v>3.9535</v>
      </c>
      <c r="J86" s="58" t="n">
        <f aca="false">+I86+H86</f>
        <v>3.58161655405405</v>
      </c>
      <c r="K86" s="60" t="n">
        <f aca="false">'MONTHLY CURVES'!G78</f>
        <v>0.2325</v>
      </c>
      <c r="L86" s="50" t="n">
        <f aca="false">+K86</f>
        <v>0.2325</v>
      </c>
      <c r="M86" s="61" t="n">
        <f aca="false">'MONTHLY CURVES'!D78</f>
        <v>0.0474122753337101</v>
      </c>
      <c r="N86" s="61" t="n">
        <f aca="false">+N85</f>
        <v>0.99</v>
      </c>
      <c r="O86" s="63" t="e">
        <f aca="true">SPRDOPT($J86,$I86,$G86,$M86,$K86,$L86,$N86,$B86-TODAY(),0,0)</f>
        <v>#NAME?</v>
      </c>
      <c r="P86" s="64" t="e">
        <f aca="false">+O86*C86</f>
        <v>#NAME?</v>
      </c>
      <c r="Q86" s="64" t="n">
        <f aca="false">-$Q$11*$C86*VLOOKUP(B86,'MONTHLY CURVES'!$C$6:$M$329,3,0)</f>
        <v>-1039166.66666667</v>
      </c>
      <c r="R86" s="64" t="e">
        <f aca="false">+Q86+P86</f>
        <v>#NAME?</v>
      </c>
      <c r="S86" s="65" t="e">
        <f aca="true">SPRDOPT($J86,$I86,$G86,$M86,$K86,$L86,$N86,$B86-TODAY(),0,1)*C86</f>
        <v>#NAME?</v>
      </c>
      <c r="T86" s="65" t="e">
        <f aca="true">SPRDOPT($J86,$I86,$G86,$M86,$K86,$L86,$N86,$B86-TODAY(),0,2)*C86</f>
        <v>#NAME?</v>
      </c>
      <c r="U86" s="74" t="e">
        <f aca="false">+T86+S86</f>
        <v>#NAME?</v>
      </c>
    </row>
    <row r="87" customFormat="false" ht="12.75" hidden="false" customHeight="false" outlineLevel="0" collapsed="false">
      <c r="A87" s="5" t="n">
        <f aca="false">YEAR(B87)</f>
        <v>2007</v>
      </c>
      <c r="B87" s="53" t="n">
        <f aca="false">Fetch!A84</f>
        <v>39387</v>
      </c>
      <c r="C87" s="54" t="n">
        <f aca="false">58000000*1.075/12</f>
        <v>5195833.33333333</v>
      </c>
      <c r="D87" s="72" t="n">
        <f aca="false">+D86</f>
        <v>0.02</v>
      </c>
      <c r="E87" s="73" t="n">
        <f aca="false">+'MONTHLY CURVES'!N79</f>
        <v>0.0025</v>
      </c>
      <c r="F87" s="73" t="n">
        <f aca="false">+F86</f>
        <v>-0.027</v>
      </c>
      <c r="G87" s="58" t="n">
        <f aca="false">+D87+F87+E87</f>
        <v>-0.0045</v>
      </c>
      <c r="H87" s="58" t="n">
        <f aca="false">'ELBA CURVE'!N79</f>
        <v>-0.331883445945946</v>
      </c>
      <c r="I87" s="59" t="n">
        <f aca="false">'MONTHLY CURVES'!F79</f>
        <v>4.1025</v>
      </c>
      <c r="J87" s="58" t="n">
        <f aca="false">+I87+H87</f>
        <v>3.77061655405405</v>
      </c>
      <c r="K87" s="60" t="n">
        <f aca="false">'MONTHLY CURVES'!G79</f>
        <v>0.2325</v>
      </c>
      <c r="L87" s="50" t="n">
        <f aca="false">+K87</f>
        <v>0.2325</v>
      </c>
      <c r="M87" s="61" t="n">
        <f aca="false">'MONTHLY CURVES'!D79</f>
        <v>0.0476027427418648</v>
      </c>
      <c r="N87" s="61" t="n">
        <f aca="false">+N86</f>
        <v>0.99</v>
      </c>
      <c r="O87" s="63" t="e">
        <f aca="true">SPRDOPT($J87,$I87,$G87,$M87,$K87,$L87,$N87,$B87-TODAY(),0,0)</f>
        <v>#NAME?</v>
      </c>
      <c r="P87" s="64" t="e">
        <f aca="false">+O87*C87</f>
        <v>#NAME?</v>
      </c>
      <c r="Q87" s="64" t="n">
        <f aca="false">-$Q$11*$C87*VLOOKUP(B87,'MONTHLY CURVES'!$C$6:$M$329,3,0)</f>
        <v>-1039166.66666667</v>
      </c>
      <c r="R87" s="64" t="e">
        <f aca="false">+Q87+P87</f>
        <v>#NAME?</v>
      </c>
      <c r="S87" s="65" t="e">
        <f aca="true">SPRDOPT($J87,$I87,$G87,$M87,$K87,$L87,$N87,$B87-TODAY(),0,1)*C87</f>
        <v>#NAME?</v>
      </c>
      <c r="T87" s="65" t="e">
        <f aca="true">SPRDOPT($J87,$I87,$G87,$M87,$K87,$L87,$N87,$B87-TODAY(),0,2)*C87</f>
        <v>#NAME?</v>
      </c>
      <c r="U87" s="74" t="e">
        <f aca="false">+T87+S87</f>
        <v>#NAME?</v>
      </c>
    </row>
    <row r="88" customFormat="false" ht="12.75" hidden="false" customHeight="false" outlineLevel="0" collapsed="false">
      <c r="A88" s="5" t="n">
        <f aca="false">YEAR(B88)</f>
        <v>2007</v>
      </c>
      <c r="B88" s="53" t="n">
        <f aca="false">Fetch!A85</f>
        <v>39417</v>
      </c>
      <c r="C88" s="54" t="n">
        <f aca="false">58000000*1.075/12</f>
        <v>5195833.33333333</v>
      </c>
      <c r="D88" s="72" t="n">
        <f aca="false">+D87</f>
        <v>0.02</v>
      </c>
      <c r="E88" s="73" t="n">
        <f aca="false">+'MONTHLY CURVES'!N80</f>
        <v>0.0025</v>
      </c>
      <c r="F88" s="73" t="n">
        <f aca="false">+F87</f>
        <v>-0.027</v>
      </c>
      <c r="G88" s="58" t="n">
        <f aca="false">+D88+F88+E88</f>
        <v>-0.0045</v>
      </c>
      <c r="H88" s="58" t="n">
        <f aca="false">'ELBA CURVE'!N80</f>
        <v>-0.344383445945946</v>
      </c>
      <c r="I88" s="59" t="n">
        <f aca="false">'MONTHLY CURVES'!F80</f>
        <v>4.2545</v>
      </c>
      <c r="J88" s="58" t="n">
        <f aca="false">+I88+H88</f>
        <v>3.91011655405405</v>
      </c>
      <c r="K88" s="60" t="n">
        <f aca="false">'MONTHLY CURVES'!G80</f>
        <v>0.2325</v>
      </c>
      <c r="L88" s="50" t="n">
        <f aca="false">+K88</f>
        <v>0.2325</v>
      </c>
      <c r="M88" s="61" t="n">
        <f aca="false">'MONTHLY CURVES'!D80</f>
        <v>0.0477870660516251</v>
      </c>
      <c r="N88" s="61" t="n">
        <f aca="false">+N87</f>
        <v>0.99</v>
      </c>
      <c r="O88" s="63" t="e">
        <f aca="true">SPRDOPT($J88,$I88,$G88,$M88,$K88,$L88,$N88,$B88-TODAY(),0,0)</f>
        <v>#NAME?</v>
      </c>
      <c r="P88" s="64" t="e">
        <f aca="false">+O88*C88</f>
        <v>#NAME?</v>
      </c>
      <c r="Q88" s="64" t="n">
        <f aca="false">-$Q$11*$C88*VLOOKUP(B88,'MONTHLY CURVES'!$C$6:$M$329,3,0)</f>
        <v>-1039166.66666667</v>
      </c>
      <c r="R88" s="64" t="e">
        <f aca="false">+Q88+P88</f>
        <v>#NAME?</v>
      </c>
      <c r="S88" s="65" t="e">
        <f aca="true">SPRDOPT($J88,$I88,$G88,$M88,$K88,$L88,$N88,$B88-TODAY(),0,1)*C88</f>
        <v>#NAME?</v>
      </c>
      <c r="T88" s="65" t="e">
        <f aca="true">SPRDOPT($J88,$I88,$G88,$M88,$K88,$L88,$N88,$B88-TODAY(),0,2)*C88</f>
        <v>#NAME?</v>
      </c>
      <c r="U88" s="74" t="e">
        <f aca="false">+T88+S88</f>
        <v>#NAME?</v>
      </c>
    </row>
    <row r="89" customFormat="false" ht="12.75" hidden="false" customHeight="false" outlineLevel="0" collapsed="false">
      <c r="A89" s="5" t="n">
        <f aca="false">YEAR(B89)</f>
        <v>2008</v>
      </c>
      <c r="B89" s="53" t="n">
        <f aca="false">Fetch!A86</f>
        <v>39448</v>
      </c>
      <c r="C89" s="54" t="n">
        <f aca="false">58000000*1.075/12</f>
        <v>5195833.33333333</v>
      </c>
      <c r="D89" s="72" t="n">
        <f aca="false">+D88</f>
        <v>0.02</v>
      </c>
      <c r="E89" s="73" t="n">
        <f aca="false">+'MONTHLY CURVES'!N81</f>
        <v>0.0025</v>
      </c>
      <c r="F89" s="73" t="n">
        <f aca="false">+F88</f>
        <v>-0.027</v>
      </c>
      <c r="G89" s="58" t="n">
        <f aca="false">+D89+F89+E89</f>
        <v>-0.0045</v>
      </c>
      <c r="H89" s="58" t="n">
        <f aca="false">'ELBA CURVE'!N81</f>
        <v>-0.321883445945946</v>
      </c>
      <c r="I89" s="59" t="n">
        <f aca="false">'MONTHLY CURVES'!F81</f>
        <v>4.322</v>
      </c>
      <c r="J89" s="58" t="n">
        <f aca="false">+I89+H89</f>
        <v>4.00011655405405</v>
      </c>
      <c r="K89" s="60" t="n">
        <f aca="false">'MONTHLY CURVES'!G81</f>
        <v>0.2325</v>
      </c>
      <c r="L89" s="50" t="n">
        <f aca="false">+K89</f>
        <v>0.2325</v>
      </c>
      <c r="M89" s="61" t="n">
        <f aca="false">'MONTHLY CURVES'!D81</f>
        <v>0.0479775334836408</v>
      </c>
      <c r="N89" s="61" t="n">
        <f aca="false">+N88</f>
        <v>0.99</v>
      </c>
      <c r="O89" s="63" t="e">
        <f aca="true">SPRDOPT($J89,$I89,$G89,$M89,$K89,$L89,$N89,$B89-TODAY(),0,0)</f>
        <v>#NAME?</v>
      </c>
      <c r="P89" s="64" t="e">
        <f aca="false">+O89*C89</f>
        <v>#NAME?</v>
      </c>
      <c r="Q89" s="64" t="n">
        <f aca="false">-$Q$11*$C89*VLOOKUP(B89,'MONTHLY CURVES'!$C$6:$M$329,3,0)</f>
        <v>-1039166.66666667</v>
      </c>
      <c r="R89" s="64" t="e">
        <f aca="false">+Q89+P89</f>
        <v>#NAME?</v>
      </c>
      <c r="S89" s="65" t="e">
        <f aca="true">SPRDOPT($J89,$I89,$G89,$M89,$K89,$L89,$N89,$B89-TODAY(),0,1)*C89</f>
        <v>#NAME?</v>
      </c>
      <c r="T89" s="65" t="e">
        <f aca="true">SPRDOPT($J89,$I89,$G89,$M89,$K89,$L89,$N89,$B89-TODAY(),0,2)*C89</f>
        <v>#NAME?</v>
      </c>
      <c r="U89" s="74" t="e">
        <f aca="false">+T89+S89</f>
        <v>#NAME?</v>
      </c>
    </row>
    <row r="90" customFormat="false" ht="12.75" hidden="false" customHeight="false" outlineLevel="0" collapsed="false">
      <c r="A90" s="5" t="n">
        <f aca="false">YEAR(B90)</f>
        <v>2008</v>
      </c>
      <c r="B90" s="53" t="n">
        <f aca="false">Fetch!A87</f>
        <v>39479</v>
      </c>
      <c r="C90" s="54" t="n">
        <f aca="false">58000000*1.075/12</f>
        <v>5195833.33333333</v>
      </c>
      <c r="D90" s="72" t="n">
        <f aca="false">+D89</f>
        <v>0.02</v>
      </c>
      <c r="E90" s="73" t="n">
        <f aca="false">+'MONTHLY CURVES'!N82</f>
        <v>0.0025</v>
      </c>
      <c r="F90" s="73" t="n">
        <f aca="false">+F89</f>
        <v>-0.027</v>
      </c>
      <c r="G90" s="58" t="n">
        <f aca="false">+D90+F90+E90</f>
        <v>-0.0045</v>
      </c>
      <c r="H90" s="58" t="n">
        <f aca="false">'ELBA CURVE'!N82</f>
        <v>-0.331883445945946</v>
      </c>
      <c r="I90" s="59" t="n">
        <f aca="false">'MONTHLY CURVES'!F82</f>
        <v>4.234</v>
      </c>
      <c r="J90" s="58" t="n">
        <f aca="false">+I90+H90</f>
        <v>3.90211655405405</v>
      </c>
      <c r="K90" s="60" t="n">
        <f aca="false">'MONTHLY CURVES'!G82</f>
        <v>0.2325</v>
      </c>
      <c r="L90" s="50" t="n">
        <f aca="false">+K90</f>
        <v>0.2325</v>
      </c>
      <c r="M90" s="61" t="n">
        <f aca="false">'MONTHLY CURVES'!D82</f>
        <v>0.048168000927781</v>
      </c>
      <c r="N90" s="61" t="n">
        <f aca="false">+N89</f>
        <v>0.99</v>
      </c>
      <c r="O90" s="63" t="e">
        <f aca="true">SPRDOPT($J90,$I90,$G90,$M90,$K90,$L90,$N90,$B90-TODAY(),0,0)</f>
        <v>#NAME?</v>
      </c>
      <c r="P90" s="64" t="e">
        <f aca="false">+O90*C90</f>
        <v>#NAME?</v>
      </c>
      <c r="Q90" s="64" t="n">
        <f aca="false">-$Q$11*$C90*VLOOKUP(B90,'MONTHLY CURVES'!$C$6:$M$329,3,0)</f>
        <v>-1039166.66666667</v>
      </c>
      <c r="R90" s="64" t="e">
        <f aca="false">+Q90+P90</f>
        <v>#NAME?</v>
      </c>
      <c r="S90" s="65" t="e">
        <f aca="true">SPRDOPT($J90,$I90,$G90,$M90,$K90,$L90,$N90,$B90-TODAY(),0,1)*C90</f>
        <v>#NAME?</v>
      </c>
      <c r="T90" s="65" t="e">
        <f aca="true">SPRDOPT($J90,$I90,$G90,$M90,$K90,$L90,$N90,$B90-TODAY(),0,2)*C90</f>
        <v>#NAME?</v>
      </c>
      <c r="U90" s="74" t="e">
        <f aca="false">+T90+S90</f>
        <v>#NAME?</v>
      </c>
    </row>
    <row r="91" customFormat="false" ht="12.75" hidden="false" customHeight="false" outlineLevel="0" collapsed="false">
      <c r="A91" s="5" t="n">
        <f aca="false">YEAR(B91)</f>
        <v>2008</v>
      </c>
      <c r="B91" s="53" t="n">
        <f aca="false">Fetch!A88</f>
        <v>39508</v>
      </c>
      <c r="C91" s="54" t="n">
        <f aca="false">58000000*1.075/12</f>
        <v>5195833.33333333</v>
      </c>
      <c r="D91" s="72" t="n">
        <f aca="false">+D90</f>
        <v>0.02</v>
      </c>
      <c r="E91" s="73" t="n">
        <f aca="false">+'MONTHLY CURVES'!N83</f>
        <v>0.0025</v>
      </c>
      <c r="F91" s="73" t="n">
        <f aca="false">+F90</f>
        <v>-0.027</v>
      </c>
      <c r="G91" s="58" t="n">
        <f aca="false">+D91+F91+E91</f>
        <v>-0.0045</v>
      </c>
      <c r="H91" s="58" t="n">
        <f aca="false">'ELBA CURVE'!N83</f>
        <v>-0.391883445945946</v>
      </c>
      <c r="I91" s="59" t="n">
        <f aca="false">'MONTHLY CURVES'!F83</f>
        <v>4.095</v>
      </c>
      <c r="J91" s="58" t="n">
        <f aca="false">+I91+H91</f>
        <v>3.70311655405405</v>
      </c>
      <c r="K91" s="60" t="n">
        <f aca="false">'MONTHLY CURVES'!G83</f>
        <v>0.2225</v>
      </c>
      <c r="L91" s="50" t="n">
        <f aca="false">+K91</f>
        <v>0.2225</v>
      </c>
      <c r="M91" s="61" t="n">
        <f aca="false">'MONTHLY CURVES'!D83</f>
        <v>0.0483461801606944</v>
      </c>
      <c r="N91" s="61" t="n">
        <f aca="false">+N90</f>
        <v>0.99</v>
      </c>
      <c r="O91" s="63" t="e">
        <f aca="true">SPRDOPT($J91,$I91,$G91,$M91,$K91,$L91,$N91,$B91-TODAY(),0,0)</f>
        <v>#NAME?</v>
      </c>
      <c r="P91" s="64" t="e">
        <f aca="false">+O91*C91</f>
        <v>#NAME?</v>
      </c>
      <c r="Q91" s="64" t="n">
        <f aca="false">-$Q$11*$C91*VLOOKUP(B91,'MONTHLY CURVES'!$C$6:$M$329,3,0)</f>
        <v>-1039166.66666667</v>
      </c>
      <c r="R91" s="64" t="e">
        <f aca="false">+Q91+P91</f>
        <v>#NAME?</v>
      </c>
      <c r="S91" s="65" t="e">
        <f aca="true">SPRDOPT($J91,$I91,$G91,$M91,$K91,$L91,$N91,$B91-TODAY(),0,1)*C91</f>
        <v>#NAME?</v>
      </c>
      <c r="T91" s="65" t="e">
        <f aca="true">SPRDOPT($J91,$I91,$G91,$M91,$K91,$L91,$N91,$B91-TODAY(),0,2)*C91</f>
        <v>#NAME?</v>
      </c>
      <c r="U91" s="74" t="e">
        <f aca="false">+T91+S91</f>
        <v>#NAME?</v>
      </c>
    </row>
    <row r="92" customFormat="false" ht="12.75" hidden="false" customHeight="false" outlineLevel="0" collapsed="false">
      <c r="A92" s="5" t="n">
        <f aca="false">YEAR(B92)</f>
        <v>2008</v>
      </c>
      <c r="B92" s="53" t="n">
        <f aca="false">Fetch!A89</f>
        <v>39539</v>
      </c>
      <c r="C92" s="54" t="n">
        <f aca="false">58000000*1.075/12</f>
        <v>5195833.33333333</v>
      </c>
      <c r="D92" s="72" t="n">
        <f aca="false">+D91</f>
        <v>0.02</v>
      </c>
      <c r="E92" s="73" t="n">
        <f aca="false">+'MONTHLY CURVES'!N84</f>
        <v>0.0025</v>
      </c>
      <c r="F92" s="73" t="n">
        <f aca="false">+F91</f>
        <v>-0.027</v>
      </c>
      <c r="G92" s="58" t="n">
        <f aca="false">+D92+F92+E92</f>
        <v>-0.0045</v>
      </c>
      <c r="H92" s="58" t="n">
        <f aca="false">'ELBA CURVE'!N84</f>
        <v>-0.369383445945946</v>
      </c>
      <c r="I92" s="59" t="n">
        <f aca="false">'MONTHLY CURVES'!F84</f>
        <v>3.941</v>
      </c>
      <c r="J92" s="58" t="n">
        <f aca="false">+I92+H92</f>
        <v>3.57161655405405</v>
      </c>
      <c r="K92" s="60" t="n">
        <f aca="false">'MONTHLY CURVES'!G84</f>
        <v>0.2225</v>
      </c>
      <c r="L92" s="50" t="n">
        <f aca="false">+K92</f>
        <v>0.2225</v>
      </c>
      <c r="M92" s="61" t="n">
        <f aca="false">'MONTHLY CURVES'!D84</f>
        <v>0.048536647628298</v>
      </c>
      <c r="N92" s="61" t="n">
        <f aca="false">+N91</f>
        <v>0.99</v>
      </c>
      <c r="O92" s="63" t="e">
        <f aca="true">SPRDOPT($J92,$I92,$G92,$M92,$K92,$L92,$N92,$B92-TODAY(),0,0)</f>
        <v>#NAME?</v>
      </c>
      <c r="P92" s="64" t="e">
        <f aca="false">+O92*C92</f>
        <v>#NAME?</v>
      </c>
      <c r="Q92" s="64" t="n">
        <f aca="false">-$Q$11*$C92*VLOOKUP(B92,'MONTHLY CURVES'!$C$6:$M$329,3,0)</f>
        <v>-1039166.66666667</v>
      </c>
      <c r="R92" s="64" t="e">
        <f aca="false">+Q92+P92</f>
        <v>#NAME?</v>
      </c>
      <c r="S92" s="65" t="e">
        <f aca="true">SPRDOPT($J92,$I92,$G92,$M92,$K92,$L92,$N92,$B92-TODAY(),0,1)*C92</f>
        <v>#NAME?</v>
      </c>
      <c r="T92" s="65" t="e">
        <f aca="true">SPRDOPT($J92,$I92,$G92,$M92,$K92,$L92,$N92,$B92-TODAY(),0,2)*C92</f>
        <v>#NAME?</v>
      </c>
      <c r="U92" s="74" t="e">
        <f aca="false">+T92+S92</f>
        <v>#NAME?</v>
      </c>
    </row>
    <row r="93" customFormat="false" ht="12.75" hidden="false" customHeight="false" outlineLevel="0" collapsed="false">
      <c r="A93" s="5" t="n">
        <f aca="false">YEAR(B93)</f>
        <v>2008</v>
      </c>
      <c r="B93" s="53" t="n">
        <f aca="false">Fetch!A90</f>
        <v>39569</v>
      </c>
      <c r="C93" s="54" t="n">
        <f aca="false">58000000*1.075/12</f>
        <v>5195833.33333333</v>
      </c>
      <c r="D93" s="72" t="n">
        <f aca="false">+D92</f>
        <v>0.02</v>
      </c>
      <c r="E93" s="73" t="n">
        <f aca="false">+'MONTHLY CURVES'!N85</f>
        <v>0.0025</v>
      </c>
      <c r="F93" s="73" t="n">
        <f aca="false">+F92</f>
        <v>-0.027</v>
      </c>
      <c r="G93" s="58" t="n">
        <f aca="false">+D93+F93+E93</f>
        <v>-0.0045</v>
      </c>
      <c r="H93" s="58" t="n">
        <f aca="false">'ELBA CURVE'!N85</f>
        <v>-0.369383445945946</v>
      </c>
      <c r="I93" s="59" t="n">
        <f aca="false">'MONTHLY CURVES'!F85</f>
        <v>3.946</v>
      </c>
      <c r="J93" s="58" t="n">
        <f aca="false">+I93+H93</f>
        <v>3.57661655405405</v>
      </c>
      <c r="K93" s="60" t="n">
        <f aca="false">'MONTHLY CURVES'!G85</f>
        <v>0.2225</v>
      </c>
      <c r="L93" s="50" t="n">
        <f aca="false">+K93</f>
        <v>0.2225</v>
      </c>
      <c r="M93" s="61" t="n">
        <f aca="false">'MONTHLY CURVES'!D85</f>
        <v>0.0487209709955847</v>
      </c>
      <c r="N93" s="61" t="n">
        <f aca="false">+N92</f>
        <v>0.99</v>
      </c>
      <c r="O93" s="63" t="e">
        <f aca="true">SPRDOPT($J93,$I93,$G93,$M93,$K93,$L93,$N93,$B93-TODAY(),0,0)</f>
        <v>#NAME?</v>
      </c>
      <c r="P93" s="64" t="e">
        <f aca="false">+O93*C93</f>
        <v>#NAME?</v>
      </c>
      <c r="Q93" s="64" t="n">
        <f aca="false">-$Q$11*$C93*VLOOKUP(B93,'MONTHLY CURVES'!$C$6:$M$329,3,0)</f>
        <v>-1039166.66666667</v>
      </c>
      <c r="R93" s="64" t="e">
        <f aca="false">+Q93+P93</f>
        <v>#NAME?</v>
      </c>
      <c r="S93" s="65" t="e">
        <f aca="true">SPRDOPT($J93,$I93,$G93,$M93,$K93,$L93,$N93,$B93-TODAY(),0,1)*C93</f>
        <v>#NAME?</v>
      </c>
      <c r="T93" s="65" t="e">
        <f aca="true">SPRDOPT($J93,$I93,$G93,$M93,$K93,$L93,$N93,$B93-TODAY(),0,2)*C93</f>
        <v>#NAME?</v>
      </c>
      <c r="U93" s="74" t="e">
        <f aca="false">+T93+S93</f>
        <v>#NAME?</v>
      </c>
    </row>
    <row r="94" customFormat="false" ht="12.75" hidden="false" customHeight="false" outlineLevel="0" collapsed="false">
      <c r="A94" s="5" t="n">
        <f aca="false">YEAR(B94)</f>
        <v>2008</v>
      </c>
      <c r="B94" s="53" t="n">
        <f aca="false">Fetch!A91</f>
        <v>39600</v>
      </c>
      <c r="C94" s="54" t="n">
        <f aca="false">58000000*1.075/12</f>
        <v>5195833.33333333</v>
      </c>
      <c r="D94" s="72" t="n">
        <f aca="false">+D93</f>
        <v>0.02</v>
      </c>
      <c r="E94" s="73" t="n">
        <f aca="false">+'MONTHLY CURVES'!N86</f>
        <v>0.0025</v>
      </c>
      <c r="F94" s="73" t="n">
        <f aca="false">+F93</f>
        <v>-0.027</v>
      </c>
      <c r="G94" s="58" t="n">
        <f aca="false">+D94+F94+E94</f>
        <v>-0.0045</v>
      </c>
      <c r="H94" s="58" t="n">
        <f aca="false">'ELBA CURVE'!N86</f>
        <v>-0.369383445945946</v>
      </c>
      <c r="I94" s="59" t="n">
        <f aca="false">'MONTHLY CURVES'!F86</f>
        <v>3.984</v>
      </c>
      <c r="J94" s="58" t="n">
        <f aca="false">+I94+H94</f>
        <v>3.61461655405405</v>
      </c>
      <c r="K94" s="60" t="n">
        <f aca="false">'MONTHLY CURVES'!G86</f>
        <v>0.2225</v>
      </c>
      <c r="L94" s="50" t="n">
        <f aca="false">+K94</f>
        <v>0.2225</v>
      </c>
      <c r="M94" s="61" t="n">
        <f aca="false">'MONTHLY CURVES'!D86</f>
        <v>0.0489114384870395</v>
      </c>
      <c r="N94" s="61" t="n">
        <f aca="false">+N93</f>
        <v>0.99</v>
      </c>
      <c r="O94" s="63" t="e">
        <f aca="true">SPRDOPT($J94,$I94,$G94,$M94,$K94,$L94,$N94,$B94-TODAY(),0,0)</f>
        <v>#NAME?</v>
      </c>
      <c r="P94" s="64" t="e">
        <f aca="false">+O94*C94</f>
        <v>#NAME?</v>
      </c>
      <c r="Q94" s="64" t="n">
        <f aca="false">-$Q$11*$C94*VLOOKUP(B94,'MONTHLY CURVES'!$C$6:$M$329,3,0)</f>
        <v>-1039166.66666667</v>
      </c>
      <c r="R94" s="64" t="e">
        <f aca="false">+Q94+P94</f>
        <v>#NAME?</v>
      </c>
      <c r="S94" s="65" t="e">
        <f aca="true">SPRDOPT($J94,$I94,$G94,$M94,$K94,$L94,$N94,$B94-TODAY(),0,1)*C94</f>
        <v>#NAME?</v>
      </c>
      <c r="T94" s="65" t="e">
        <f aca="true">SPRDOPT($J94,$I94,$G94,$M94,$K94,$L94,$N94,$B94-TODAY(),0,2)*C94</f>
        <v>#NAME?</v>
      </c>
      <c r="U94" s="74" t="e">
        <f aca="false">+T94+S94</f>
        <v>#NAME?</v>
      </c>
    </row>
    <row r="95" customFormat="false" ht="12.75" hidden="false" customHeight="false" outlineLevel="0" collapsed="false">
      <c r="A95" s="5" t="n">
        <f aca="false">YEAR(B95)</f>
        <v>2008</v>
      </c>
      <c r="B95" s="53" t="n">
        <f aca="false">Fetch!A92</f>
        <v>39630</v>
      </c>
      <c r="C95" s="54" t="n">
        <f aca="false">58000000*1.075/12</f>
        <v>5195833.33333333</v>
      </c>
      <c r="D95" s="72" t="n">
        <f aca="false">+D94</f>
        <v>0.02</v>
      </c>
      <c r="E95" s="73" t="n">
        <f aca="false">+'MONTHLY CURVES'!N87</f>
        <v>0.0025</v>
      </c>
      <c r="F95" s="73" t="n">
        <f aca="false">+F94</f>
        <v>-0.027</v>
      </c>
      <c r="G95" s="58" t="n">
        <f aca="false">+D95+F95+E95</f>
        <v>-0.0045</v>
      </c>
      <c r="H95" s="58" t="n">
        <f aca="false">'ELBA CURVE'!N87</f>
        <v>-0.369383445945946</v>
      </c>
      <c r="I95" s="59" t="n">
        <f aca="false">'MONTHLY CURVES'!F87</f>
        <v>4.029</v>
      </c>
      <c r="J95" s="58" t="n">
        <f aca="false">+I95+H95</f>
        <v>3.65961655405405</v>
      </c>
      <c r="K95" s="60" t="n">
        <f aca="false">'MONTHLY CURVES'!G87</f>
        <v>0.22</v>
      </c>
      <c r="L95" s="50" t="n">
        <f aca="false">+K95</f>
        <v>0.22</v>
      </c>
      <c r="M95" s="61" t="n">
        <f aca="false">'MONTHLY CURVES'!D87</f>
        <v>0.049095761877405</v>
      </c>
      <c r="N95" s="61" t="n">
        <f aca="false">+N94</f>
        <v>0.99</v>
      </c>
      <c r="O95" s="63" t="e">
        <f aca="true">SPRDOPT($J95,$I95,$G95,$M95,$K95,$L95,$N95,$B95-TODAY(),0,0)</f>
        <v>#NAME?</v>
      </c>
      <c r="P95" s="64" t="e">
        <f aca="false">+O95*C95</f>
        <v>#NAME?</v>
      </c>
      <c r="Q95" s="64" t="n">
        <f aca="false">-$Q$11*$C95*VLOOKUP(B95,'MONTHLY CURVES'!$C$6:$M$329,3,0)</f>
        <v>-1039166.66666667</v>
      </c>
      <c r="R95" s="64" t="e">
        <f aca="false">+Q95+P95</f>
        <v>#NAME?</v>
      </c>
      <c r="S95" s="65" t="e">
        <f aca="true">SPRDOPT($J95,$I95,$G95,$M95,$K95,$L95,$N95,$B95-TODAY(),0,1)*C95</f>
        <v>#NAME?</v>
      </c>
      <c r="T95" s="65" t="e">
        <f aca="true">SPRDOPT($J95,$I95,$G95,$M95,$K95,$L95,$N95,$B95-TODAY(),0,2)*C95</f>
        <v>#NAME?</v>
      </c>
      <c r="U95" s="74" t="e">
        <f aca="false">+T95+S95</f>
        <v>#NAME?</v>
      </c>
    </row>
    <row r="96" customFormat="false" ht="12.75" hidden="false" customHeight="false" outlineLevel="0" collapsed="false">
      <c r="A96" s="5" t="n">
        <f aca="false">YEAR(B96)</f>
        <v>2008</v>
      </c>
      <c r="B96" s="53" t="n">
        <f aca="false">Fetch!A93</f>
        <v>39661</v>
      </c>
      <c r="C96" s="54" t="n">
        <f aca="false">58000000*1.075/12</f>
        <v>5195833.33333333</v>
      </c>
      <c r="D96" s="72" t="n">
        <f aca="false">+D95</f>
        <v>0.02</v>
      </c>
      <c r="E96" s="73" t="n">
        <f aca="false">+'MONTHLY CURVES'!N88</f>
        <v>0.0025</v>
      </c>
      <c r="F96" s="73" t="n">
        <f aca="false">+F95</f>
        <v>-0.027</v>
      </c>
      <c r="G96" s="58" t="n">
        <f aca="false">+D96+F96+E96</f>
        <v>-0.0045</v>
      </c>
      <c r="H96" s="58" t="n">
        <f aca="false">'ELBA CURVE'!N88</f>
        <v>-0.369383445945946</v>
      </c>
      <c r="I96" s="59" t="n">
        <f aca="false">'MONTHLY CURVES'!F88</f>
        <v>4.067</v>
      </c>
      <c r="J96" s="58" t="n">
        <f aca="false">+I96+H96</f>
        <v>3.69761655405405</v>
      </c>
      <c r="K96" s="60" t="n">
        <f aca="false">'MONTHLY CURVES'!G88</f>
        <v>0.22</v>
      </c>
      <c r="L96" s="50" t="n">
        <f aca="false">+K96</f>
        <v>0.22</v>
      </c>
      <c r="M96" s="61" t="n">
        <f aca="false">'MONTHLY CURVES'!D88</f>
        <v>0.0492862293927052</v>
      </c>
      <c r="N96" s="61" t="n">
        <f aca="false">+N95</f>
        <v>0.99</v>
      </c>
      <c r="O96" s="63" t="e">
        <f aca="true">SPRDOPT($J96,$I96,$G96,$M96,$K96,$L96,$N96,$B96-TODAY(),0,0)</f>
        <v>#NAME?</v>
      </c>
      <c r="P96" s="64" t="e">
        <f aca="false">+O96*C96</f>
        <v>#NAME?</v>
      </c>
      <c r="Q96" s="64" t="n">
        <f aca="false">-$Q$11*$C96*VLOOKUP(B96,'MONTHLY CURVES'!$C$6:$M$329,3,0)</f>
        <v>-1039166.66666667</v>
      </c>
      <c r="R96" s="64" t="e">
        <f aca="false">+Q96+P96</f>
        <v>#NAME?</v>
      </c>
      <c r="S96" s="65" t="e">
        <f aca="true">SPRDOPT($J96,$I96,$G96,$M96,$K96,$L96,$N96,$B96-TODAY(),0,1)*C96</f>
        <v>#NAME?</v>
      </c>
      <c r="T96" s="65" t="e">
        <f aca="true">SPRDOPT($J96,$I96,$G96,$M96,$K96,$L96,$N96,$B96-TODAY(),0,2)*C96</f>
        <v>#NAME?</v>
      </c>
      <c r="U96" s="74" t="e">
        <f aca="false">+T96+S96</f>
        <v>#NAME?</v>
      </c>
    </row>
    <row r="97" customFormat="false" ht="12.75" hidden="false" customHeight="false" outlineLevel="0" collapsed="false">
      <c r="A97" s="5" t="n">
        <f aca="false">YEAR(B97)</f>
        <v>2008</v>
      </c>
      <c r="B97" s="53" t="n">
        <f aca="false">Fetch!A94</f>
        <v>39692</v>
      </c>
      <c r="C97" s="54" t="n">
        <f aca="false">58000000*1.075/12</f>
        <v>5195833.33333333</v>
      </c>
      <c r="D97" s="72" t="n">
        <f aca="false">+D96</f>
        <v>0.02</v>
      </c>
      <c r="E97" s="73" t="n">
        <f aca="false">+'MONTHLY CURVES'!N89</f>
        <v>0.0025</v>
      </c>
      <c r="F97" s="73" t="n">
        <f aca="false">+F96</f>
        <v>-0.027</v>
      </c>
      <c r="G97" s="58" t="n">
        <f aca="false">+D97+F97+E97</f>
        <v>-0.0045</v>
      </c>
      <c r="H97" s="58" t="n">
        <f aca="false">'ELBA CURVE'!N89</f>
        <v>-0.399383445945946</v>
      </c>
      <c r="I97" s="59" t="n">
        <f aca="false">'MONTHLY CURVES'!F89</f>
        <v>4.061</v>
      </c>
      <c r="J97" s="58" t="n">
        <f aca="false">+I97+H97</f>
        <v>3.66161655405405</v>
      </c>
      <c r="K97" s="60" t="n">
        <f aca="false">'MONTHLY CURVES'!G89</f>
        <v>0.22</v>
      </c>
      <c r="L97" s="50" t="n">
        <f aca="false">+K97</f>
        <v>0.22</v>
      </c>
      <c r="M97" s="61" t="n">
        <f aca="false">'MONTHLY CURVES'!D89</f>
        <v>0.0494766969201228</v>
      </c>
      <c r="N97" s="61" t="n">
        <f aca="false">+N96</f>
        <v>0.99</v>
      </c>
      <c r="O97" s="63" t="e">
        <f aca="true">SPRDOPT($J97,$I97,$G97,$M97,$K97,$L97,$N97,$B97-TODAY(),0,0)</f>
        <v>#NAME?</v>
      </c>
      <c r="P97" s="64" t="e">
        <f aca="false">+O97*C97</f>
        <v>#NAME?</v>
      </c>
      <c r="Q97" s="64" t="n">
        <f aca="false">-$Q$11*$C97*VLOOKUP(B97,'MONTHLY CURVES'!$C$6:$M$329,3,0)</f>
        <v>-1039166.66666667</v>
      </c>
      <c r="R97" s="64" t="e">
        <f aca="false">+Q97+P97</f>
        <v>#NAME?</v>
      </c>
      <c r="S97" s="65" t="e">
        <f aca="true">SPRDOPT($J97,$I97,$G97,$M97,$K97,$L97,$N97,$B97-TODAY(),0,1)*C97</f>
        <v>#NAME?</v>
      </c>
      <c r="T97" s="65" t="e">
        <f aca="true">SPRDOPT($J97,$I97,$G97,$M97,$K97,$L97,$N97,$B97-TODAY(),0,2)*C97</f>
        <v>#NAME?</v>
      </c>
      <c r="U97" s="74" t="e">
        <f aca="false">+T97+S97</f>
        <v>#NAME?</v>
      </c>
    </row>
    <row r="98" customFormat="false" ht="12.75" hidden="false" customHeight="false" outlineLevel="0" collapsed="false">
      <c r="A98" s="5" t="n">
        <f aca="false">YEAR(B98)</f>
        <v>2008</v>
      </c>
      <c r="B98" s="53" t="n">
        <f aca="false">Fetch!A95</f>
        <v>39722</v>
      </c>
      <c r="C98" s="54" t="n">
        <f aca="false">58000000*1.075/12</f>
        <v>5195833.33333333</v>
      </c>
      <c r="D98" s="72" t="n">
        <f aca="false">+D97</f>
        <v>0.02</v>
      </c>
      <c r="E98" s="73" t="n">
        <f aca="false">+'MONTHLY CURVES'!N90</f>
        <v>0.0025</v>
      </c>
      <c r="F98" s="73" t="n">
        <f aca="false">+F97</f>
        <v>-0.027</v>
      </c>
      <c r="G98" s="58" t="n">
        <f aca="false">+D98+F98+E98</f>
        <v>-0.0045</v>
      </c>
      <c r="H98" s="58" t="n">
        <f aca="false">'ELBA CURVE'!N90</f>
        <v>-0.369383445945946</v>
      </c>
      <c r="I98" s="59" t="n">
        <f aca="false">'MONTHLY CURVES'!F90</f>
        <v>4.061</v>
      </c>
      <c r="J98" s="58" t="n">
        <f aca="false">+I98+H98</f>
        <v>3.69161655405405</v>
      </c>
      <c r="K98" s="60" t="n">
        <f aca="false">'MONTHLY CURVES'!G90</f>
        <v>0.22</v>
      </c>
      <c r="L98" s="50" t="n">
        <f aca="false">+K98</f>
        <v>0.22</v>
      </c>
      <c r="M98" s="61" t="n">
        <f aca="false">'MONTHLY CURVES'!D90</f>
        <v>0.0496610203452881</v>
      </c>
      <c r="N98" s="61" t="n">
        <f aca="false">+N97</f>
        <v>0.99</v>
      </c>
      <c r="O98" s="63" t="e">
        <f aca="true">SPRDOPT($J98,$I98,$G98,$M98,$K98,$L98,$N98,$B98-TODAY(),0,0)</f>
        <v>#NAME?</v>
      </c>
      <c r="P98" s="64" t="e">
        <f aca="false">+O98*C98</f>
        <v>#NAME?</v>
      </c>
      <c r="Q98" s="64" t="n">
        <f aca="false">-$Q$11*$C98*VLOOKUP(B98,'MONTHLY CURVES'!$C$6:$M$329,3,0)</f>
        <v>-1039166.66666667</v>
      </c>
      <c r="R98" s="64" t="e">
        <f aca="false">+Q98+P98</f>
        <v>#NAME?</v>
      </c>
      <c r="S98" s="65" t="e">
        <f aca="true">SPRDOPT($J98,$I98,$G98,$M98,$K98,$L98,$N98,$B98-TODAY(),0,1)*C98</f>
        <v>#NAME?</v>
      </c>
      <c r="T98" s="65" t="e">
        <f aca="true">SPRDOPT($J98,$I98,$G98,$M98,$K98,$L98,$N98,$B98-TODAY(),0,2)*C98</f>
        <v>#NAME?</v>
      </c>
      <c r="U98" s="74" t="e">
        <f aca="false">+T98+S98</f>
        <v>#NAME?</v>
      </c>
    </row>
    <row r="99" customFormat="false" ht="12.75" hidden="false" customHeight="false" outlineLevel="0" collapsed="false">
      <c r="A99" s="5" t="n">
        <f aca="false">YEAR(B99)</f>
        <v>2008</v>
      </c>
      <c r="B99" s="53" t="n">
        <f aca="false">Fetch!A96</f>
        <v>39753</v>
      </c>
      <c r="C99" s="54" t="n">
        <f aca="false">58000000*1.075/12</f>
        <v>5195833.33333333</v>
      </c>
      <c r="D99" s="72" t="n">
        <f aca="false">+D98</f>
        <v>0.02</v>
      </c>
      <c r="E99" s="73" t="n">
        <f aca="false">+'MONTHLY CURVES'!N91</f>
        <v>0.0025</v>
      </c>
      <c r="F99" s="73" t="n">
        <f aca="false">+F98</f>
        <v>-0.027</v>
      </c>
      <c r="G99" s="58" t="n">
        <f aca="false">+D99+F99+E99</f>
        <v>-0.0045</v>
      </c>
      <c r="H99" s="58" t="n">
        <f aca="false">'ELBA CURVE'!N91</f>
        <v>-0.319383445945946</v>
      </c>
      <c r="I99" s="59" t="n">
        <f aca="false">'MONTHLY CURVES'!F91</f>
        <v>4.21</v>
      </c>
      <c r="J99" s="58" t="n">
        <f aca="false">+I99+H99</f>
        <v>3.89061655405405</v>
      </c>
      <c r="K99" s="60" t="n">
        <f aca="false">'MONTHLY CURVES'!G91</f>
        <v>0.22</v>
      </c>
      <c r="L99" s="50" t="n">
        <f aca="false">+K99</f>
        <v>0.22</v>
      </c>
      <c r="M99" s="61" t="n">
        <f aca="false">'MONTHLY CURVES'!D91</f>
        <v>0.0498436824885404</v>
      </c>
      <c r="N99" s="61" t="n">
        <f aca="false">+N98</f>
        <v>0.99</v>
      </c>
      <c r="O99" s="63" t="e">
        <f aca="true">SPRDOPT($J99,$I99,$G99,$M99,$K99,$L99,$N99,$B99-TODAY(),0,0)</f>
        <v>#NAME?</v>
      </c>
      <c r="P99" s="64" t="e">
        <f aca="false">+O99*C99</f>
        <v>#NAME?</v>
      </c>
      <c r="Q99" s="64" t="n">
        <f aca="false">-$Q$11*$C99*VLOOKUP(B99,'MONTHLY CURVES'!$C$6:$M$329,3,0)</f>
        <v>-1039166.66666667</v>
      </c>
      <c r="R99" s="64" t="e">
        <f aca="false">+Q99+P99</f>
        <v>#NAME?</v>
      </c>
      <c r="S99" s="65" t="e">
        <f aca="true">SPRDOPT($J99,$I99,$G99,$M99,$K99,$L99,$N99,$B99-TODAY(),0,1)*C99</f>
        <v>#NAME?</v>
      </c>
      <c r="T99" s="65" t="e">
        <f aca="true">SPRDOPT($J99,$I99,$G99,$M99,$K99,$L99,$N99,$B99-TODAY(),0,2)*C99</f>
        <v>#NAME?</v>
      </c>
      <c r="U99" s="74" t="e">
        <f aca="false">+T99+S99</f>
        <v>#NAME?</v>
      </c>
    </row>
    <row r="100" customFormat="false" ht="12.75" hidden="false" customHeight="false" outlineLevel="0" collapsed="false">
      <c r="A100" s="5" t="n">
        <f aca="false">YEAR(B100)</f>
        <v>2008</v>
      </c>
      <c r="B100" s="53" t="n">
        <f aca="false">Fetch!A97</f>
        <v>39783</v>
      </c>
      <c r="C100" s="54" t="n">
        <f aca="false">58000000*1.075/12</f>
        <v>5195833.33333333</v>
      </c>
      <c r="D100" s="72" t="n">
        <f aca="false">+D99</f>
        <v>0.02</v>
      </c>
      <c r="E100" s="73" t="n">
        <f aca="false">+'MONTHLY CURVES'!N92</f>
        <v>0.0025</v>
      </c>
      <c r="F100" s="73" t="n">
        <f aca="false">+F99</f>
        <v>-0.027</v>
      </c>
      <c r="G100" s="58" t="n">
        <f aca="false">+D100+F100+E100</f>
        <v>-0.0045</v>
      </c>
      <c r="H100" s="58" t="n">
        <f aca="false">'ELBA CURVE'!N92</f>
        <v>-0.331883445945946</v>
      </c>
      <c r="I100" s="59" t="n">
        <f aca="false">'MONTHLY CURVES'!F92</f>
        <v>4.362</v>
      </c>
      <c r="J100" s="58" t="n">
        <f aca="false">+I100+H100</f>
        <v>4.03011655405405</v>
      </c>
      <c r="K100" s="60" t="n">
        <f aca="false">'MONTHLY CURVES'!G92</f>
        <v>0.2225</v>
      </c>
      <c r="L100" s="50" t="n">
        <f aca="false">+K100</f>
        <v>0.2225</v>
      </c>
      <c r="M100" s="61" t="n">
        <f aca="false">'MONTHLY CURVES'!D92</f>
        <v>0.0499499518525597</v>
      </c>
      <c r="N100" s="61" t="n">
        <f aca="false">+N99</f>
        <v>0.99</v>
      </c>
      <c r="O100" s="63" t="e">
        <f aca="true">SPRDOPT($J100,$I100,$G100,$M100,$K100,$L100,$N100,$B100-TODAY(),0,0)</f>
        <v>#NAME?</v>
      </c>
      <c r="P100" s="64" t="e">
        <f aca="false">+O100*C100</f>
        <v>#NAME?</v>
      </c>
      <c r="Q100" s="64" t="n">
        <f aca="false">-$Q$11*$C100*VLOOKUP(B100,'MONTHLY CURVES'!$C$6:$M$329,3,0)</f>
        <v>-1039166.66666667</v>
      </c>
      <c r="R100" s="64" t="e">
        <f aca="false">+Q100+P100</f>
        <v>#NAME?</v>
      </c>
      <c r="S100" s="65" t="e">
        <f aca="true">SPRDOPT($J100,$I100,$G100,$M100,$K100,$L100,$N100,$B100-TODAY(),0,1)*C100</f>
        <v>#NAME?</v>
      </c>
      <c r="T100" s="65" t="e">
        <f aca="true">SPRDOPT($J100,$I100,$G100,$M100,$K100,$L100,$N100,$B100-TODAY(),0,2)*C100</f>
        <v>#NAME?</v>
      </c>
      <c r="U100" s="74" t="e">
        <f aca="false">+T100+S100</f>
        <v>#NAME?</v>
      </c>
    </row>
    <row r="101" customFormat="false" ht="12.75" hidden="false" customHeight="false" outlineLevel="0" collapsed="false">
      <c r="A101" s="5" t="n">
        <f aca="false">YEAR(B101)</f>
        <v>2009</v>
      </c>
      <c r="B101" s="53" t="n">
        <f aca="false">Fetch!A98</f>
        <v>39814</v>
      </c>
      <c r="C101" s="54" t="n">
        <f aca="false">58000000*1.075/12</f>
        <v>5195833.33333333</v>
      </c>
      <c r="D101" s="72" t="n">
        <f aca="false">+D100</f>
        <v>0.02</v>
      </c>
      <c r="E101" s="73" t="n">
        <f aca="false">+'MONTHLY CURVES'!N93</f>
        <v>0.0025</v>
      </c>
      <c r="F101" s="73" t="n">
        <f aca="false">+F100</f>
        <v>-0.027</v>
      </c>
      <c r="G101" s="58" t="n">
        <f aca="false">+D101+F101+E101</f>
        <v>-0.0045</v>
      </c>
      <c r="H101" s="58" t="n">
        <f aca="false">'ELBA CURVE'!N93</f>
        <v>-0.309383445945946</v>
      </c>
      <c r="I101" s="59" t="n">
        <f aca="false">'MONTHLY CURVES'!F93</f>
        <v>4.432</v>
      </c>
      <c r="J101" s="58" t="n">
        <f aca="false">+I101+H101</f>
        <v>4.12261655405405</v>
      </c>
      <c r="K101" s="60" t="n">
        <f aca="false">'MONTHLY CURVES'!G93</f>
        <v>0.225</v>
      </c>
      <c r="L101" s="50" t="n">
        <f aca="false">+K101</f>
        <v>0.225</v>
      </c>
      <c r="M101" s="61" t="n">
        <f aca="false">'MONTHLY CURVES'!D93</f>
        <v>0.0500597635326745</v>
      </c>
      <c r="N101" s="61" t="n">
        <f aca="false">+N100</f>
        <v>0.99</v>
      </c>
      <c r="O101" s="63" t="e">
        <f aca="true">SPRDOPT($J101,$I101,$G101,$M101,$K101,$L101,$N101,$B101-TODAY(),0,0)</f>
        <v>#NAME?</v>
      </c>
      <c r="P101" s="64" t="e">
        <f aca="false">+O101*C101</f>
        <v>#NAME?</v>
      </c>
      <c r="Q101" s="64" t="n">
        <f aca="false">-$Q$11*$C101*VLOOKUP(B101,'MONTHLY CURVES'!$C$6:$M$329,3,0)</f>
        <v>-1039166.66666667</v>
      </c>
      <c r="R101" s="64" t="e">
        <f aca="false">+Q101+P101</f>
        <v>#NAME?</v>
      </c>
      <c r="S101" s="65" t="e">
        <f aca="true">SPRDOPT($J101,$I101,$G101,$M101,$K101,$L101,$N101,$B101-TODAY(),0,1)*C101</f>
        <v>#NAME?</v>
      </c>
      <c r="T101" s="65" t="e">
        <f aca="true">SPRDOPT($J101,$I101,$G101,$M101,$K101,$L101,$N101,$B101-TODAY(),0,2)*C101</f>
        <v>#NAME?</v>
      </c>
      <c r="U101" s="74" t="e">
        <f aca="false">+T101+S101</f>
        <v>#NAME?</v>
      </c>
    </row>
    <row r="102" customFormat="false" ht="12.75" hidden="false" customHeight="false" outlineLevel="0" collapsed="false">
      <c r="A102" s="5" t="n">
        <f aca="false">YEAR(B102)</f>
        <v>2009</v>
      </c>
      <c r="B102" s="53" t="n">
        <f aca="false">Fetch!A99</f>
        <v>39845</v>
      </c>
      <c r="C102" s="54" t="n">
        <f aca="false">58000000*1.075/12</f>
        <v>5195833.33333333</v>
      </c>
      <c r="D102" s="72" t="n">
        <f aca="false">+D101</f>
        <v>0.02</v>
      </c>
      <c r="E102" s="73" t="n">
        <f aca="false">+'MONTHLY CURVES'!N94</f>
        <v>0.0025</v>
      </c>
      <c r="F102" s="73" t="n">
        <f aca="false">+F101</f>
        <v>-0.027</v>
      </c>
      <c r="G102" s="58" t="n">
        <f aca="false">+D102+F102+E102</f>
        <v>-0.0045</v>
      </c>
      <c r="H102" s="58" t="n">
        <f aca="false">'ELBA CURVE'!N94</f>
        <v>-0.319383445945946</v>
      </c>
      <c r="I102" s="59" t="n">
        <f aca="false">'MONTHLY CURVES'!F94</f>
        <v>4.344</v>
      </c>
      <c r="J102" s="58" t="n">
        <f aca="false">+I102+H102</f>
        <v>4.02461655405405</v>
      </c>
      <c r="K102" s="60" t="n">
        <f aca="false">'MONTHLY CURVES'!G94</f>
        <v>0.22</v>
      </c>
      <c r="L102" s="50" t="n">
        <f aca="false">+K102</f>
        <v>0.22</v>
      </c>
      <c r="M102" s="61" t="n">
        <f aca="false">'MONTHLY CURVES'!D94</f>
        <v>0.050169575216815</v>
      </c>
      <c r="N102" s="61" t="n">
        <f aca="false">+N101</f>
        <v>0.99</v>
      </c>
      <c r="O102" s="63" t="e">
        <f aca="true">SPRDOPT($J102,$I102,$G102,$M102,$K102,$L102,$N102,$B102-TODAY(),0,0)</f>
        <v>#NAME?</v>
      </c>
      <c r="P102" s="64" t="e">
        <f aca="false">+O102*C102</f>
        <v>#NAME?</v>
      </c>
      <c r="Q102" s="64" t="n">
        <f aca="false">-$Q$11*$C102*VLOOKUP(B102,'MONTHLY CURVES'!$C$6:$M$329,3,0)</f>
        <v>-1039166.66666667</v>
      </c>
      <c r="R102" s="64" t="e">
        <f aca="false">+Q102+P102</f>
        <v>#NAME?</v>
      </c>
      <c r="S102" s="65" t="e">
        <f aca="true">SPRDOPT($J102,$I102,$G102,$M102,$K102,$L102,$N102,$B102-TODAY(),0,1)*C102</f>
        <v>#NAME?</v>
      </c>
      <c r="T102" s="65" t="e">
        <f aca="true">SPRDOPT($J102,$I102,$G102,$M102,$K102,$L102,$N102,$B102-TODAY(),0,2)*C102</f>
        <v>#NAME?</v>
      </c>
      <c r="U102" s="74" t="e">
        <f aca="false">+T102+S102</f>
        <v>#NAME?</v>
      </c>
    </row>
    <row r="103" customFormat="false" ht="12.75" hidden="false" customHeight="false" outlineLevel="0" collapsed="false">
      <c r="A103" s="5" t="n">
        <f aca="false">YEAR(B103)</f>
        <v>2009</v>
      </c>
      <c r="B103" s="53" t="n">
        <f aca="false">Fetch!A100</f>
        <v>39873</v>
      </c>
      <c r="C103" s="54" t="n">
        <f aca="false">58000000*1.075/12</f>
        <v>5195833.33333333</v>
      </c>
      <c r="D103" s="72" t="n">
        <f aca="false">+D102</f>
        <v>0.02</v>
      </c>
      <c r="E103" s="73" t="n">
        <f aca="false">+'MONTHLY CURVES'!N95</f>
        <v>0.0025</v>
      </c>
      <c r="F103" s="73" t="n">
        <f aca="false">+F102</f>
        <v>-0.027</v>
      </c>
      <c r="G103" s="58" t="n">
        <f aca="false">+D103+F103+E103</f>
        <v>-0.0045</v>
      </c>
      <c r="H103" s="58" t="n">
        <f aca="false">'ELBA CURVE'!N95</f>
        <v>-0.379383445945946</v>
      </c>
      <c r="I103" s="59" t="n">
        <f aca="false">'MONTHLY CURVES'!F95</f>
        <v>4.205</v>
      </c>
      <c r="J103" s="58" t="n">
        <f aca="false">+I103+H103</f>
        <v>3.82561655405405</v>
      </c>
      <c r="K103" s="60" t="n">
        <f aca="false">'MONTHLY CURVES'!G95</f>
        <v>0.205</v>
      </c>
      <c r="L103" s="50" t="n">
        <f aca="false">+K103</f>
        <v>0.205</v>
      </c>
      <c r="M103" s="61" t="n">
        <f aca="false">'MONTHLY CURVES'!D95</f>
        <v>0.0502687599672416</v>
      </c>
      <c r="N103" s="61" t="n">
        <f aca="false">+N102</f>
        <v>0.99</v>
      </c>
      <c r="O103" s="63" t="e">
        <f aca="true">SPRDOPT($J103,$I103,$G103,$M103,$K103,$L103,$N103,$B103-TODAY(),0,0)</f>
        <v>#NAME?</v>
      </c>
      <c r="P103" s="64" t="e">
        <f aca="false">+O103*C103</f>
        <v>#NAME?</v>
      </c>
      <c r="Q103" s="64" t="n">
        <f aca="false">-$Q$11*$C103*VLOOKUP(B103,'MONTHLY CURVES'!$C$6:$M$329,3,0)</f>
        <v>-1039166.66666667</v>
      </c>
      <c r="R103" s="64" t="e">
        <f aca="false">+Q103+P103</f>
        <v>#NAME?</v>
      </c>
      <c r="S103" s="65" t="e">
        <f aca="true">SPRDOPT($J103,$I103,$G103,$M103,$K103,$L103,$N103,$B103-TODAY(),0,1)*C103</f>
        <v>#NAME?</v>
      </c>
      <c r="T103" s="65" t="e">
        <f aca="true">SPRDOPT($J103,$I103,$G103,$M103,$K103,$L103,$N103,$B103-TODAY(),0,2)*C103</f>
        <v>#NAME?</v>
      </c>
      <c r="U103" s="74" t="e">
        <f aca="false">+T103+S103</f>
        <v>#NAME?</v>
      </c>
    </row>
    <row r="104" customFormat="false" ht="12.75" hidden="false" customHeight="false" outlineLevel="0" collapsed="false">
      <c r="A104" s="5" t="n">
        <f aca="false">YEAR(B104)</f>
        <v>2009</v>
      </c>
      <c r="B104" s="53" t="n">
        <f aca="false">Fetch!A101</f>
        <v>39904</v>
      </c>
      <c r="C104" s="54" t="n">
        <f aca="false">58000000*1.075/12</f>
        <v>5195833.33333333</v>
      </c>
      <c r="D104" s="72" t="n">
        <f aca="false">+D103</f>
        <v>0.02</v>
      </c>
      <c r="E104" s="73" t="n">
        <f aca="false">+'MONTHLY CURVES'!N96</f>
        <v>0.0025</v>
      </c>
      <c r="F104" s="73" t="n">
        <f aca="false">+F103</f>
        <v>-0.027</v>
      </c>
      <c r="G104" s="58" t="n">
        <f aca="false">+D104+F104+E104</f>
        <v>-0.0045</v>
      </c>
      <c r="H104" s="58" t="n">
        <f aca="false">'ELBA CURVE'!N96</f>
        <v>-0.356883445945946</v>
      </c>
      <c r="I104" s="59" t="n">
        <f aca="false">'MONTHLY CURVES'!F96</f>
        <v>4.051</v>
      </c>
      <c r="J104" s="58" t="n">
        <f aca="false">+I104+H104</f>
        <v>3.69411655405405</v>
      </c>
      <c r="K104" s="60" t="n">
        <f aca="false">'MONTHLY CURVES'!G96</f>
        <v>0.195</v>
      </c>
      <c r="L104" s="50" t="n">
        <f aca="false">+K104</f>
        <v>0.195</v>
      </c>
      <c r="M104" s="61" t="n">
        <f aca="false">'MONTHLY CURVES'!D96</f>
        <v>0.0503785716590444</v>
      </c>
      <c r="N104" s="61" t="n">
        <f aca="false">+N103</f>
        <v>0.99</v>
      </c>
      <c r="O104" s="63" t="e">
        <f aca="true">SPRDOPT($J104,$I104,$G104,$M104,$K104,$L104,$N104,$B104-TODAY(),0,0)</f>
        <v>#NAME?</v>
      </c>
      <c r="P104" s="64" t="e">
        <f aca="false">+O104*C104</f>
        <v>#NAME?</v>
      </c>
      <c r="Q104" s="64" t="n">
        <f aca="false">-$Q$11*$C104*VLOOKUP(B104,'MONTHLY CURVES'!$C$6:$M$329,3,0)</f>
        <v>-1039166.66666667</v>
      </c>
      <c r="R104" s="64" t="e">
        <f aca="false">+Q104+P104</f>
        <v>#NAME?</v>
      </c>
      <c r="S104" s="65" t="e">
        <f aca="true">SPRDOPT($J104,$I104,$G104,$M104,$K104,$L104,$N104,$B104-TODAY(),0,1)*C104</f>
        <v>#NAME?</v>
      </c>
      <c r="T104" s="65" t="e">
        <f aca="true">SPRDOPT($J104,$I104,$G104,$M104,$K104,$L104,$N104,$B104-TODAY(),0,2)*C104</f>
        <v>#NAME?</v>
      </c>
      <c r="U104" s="74" t="e">
        <f aca="false">+T104+S104</f>
        <v>#NAME?</v>
      </c>
    </row>
    <row r="105" customFormat="false" ht="12.75" hidden="false" customHeight="false" outlineLevel="0" collapsed="false">
      <c r="A105" s="5" t="n">
        <f aca="false">YEAR(B105)</f>
        <v>2009</v>
      </c>
      <c r="B105" s="53" t="n">
        <f aca="false">Fetch!A102</f>
        <v>39934</v>
      </c>
      <c r="C105" s="54" t="n">
        <f aca="false">58000000*1.075/12</f>
        <v>5195833.33333333</v>
      </c>
      <c r="D105" s="72" t="n">
        <f aca="false">+D104</f>
        <v>0.02</v>
      </c>
      <c r="E105" s="73" t="n">
        <f aca="false">+'MONTHLY CURVES'!N97</f>
        <v>0.0025</v>
      </c>
      <c r="F105" s="73" t="n">
        <f aca="false">+F104</f>
        <v>-0.027</v>
      </c>
      <c r="G105" s="58" t="n">
        <f aca="false">+D105+F105+E105</f>
        <v>-0.0045</v>
      </c>
      <c r="H105" s="58" t="n">
        <f aca="false">'ELBA CURVE'!N97</f>
        <v>-0.356883445945946</v>
      </c>
      <c r="I105" s="59" t="n">
        <f aca="false">'MONTHLY CURVES'!F97</f>
        <v>4.056</v>
      </c>
      <c r="J105" s="58" t="n">
        <f aca="false">+I105+H105</f>
        <v>3.69911655405405</v>
      </c>
      <c r="K105" s="60" t="n">
        <f aca="false">'MONTHLY CURVES'!G97</f>
        <v>0.195</v>
      </c>
      <c r="L105" s="50" t="n">
        <f aca="false">+K105</f>
        <v>0.195</v>
      </c>
      <c r="M105" s="61" t="n">
        <f aca="false">'MONTHLY CURVES'!D97</f>
        <v>0.0504848410420413</v>
      </c>
      <c r="N105" s="61" t="n">
        <f aca="false">+N104</f>
        <v>0.99</v>
      </c>
      <c r="O105" s="63" t="e">
        <f aca="true">SPRDOPT($J105,$I105,$G105,$M105,$K105,$L105,$N105,$B105-TODAY(),0,0)</f>
        <v>#NAME?</v>
      </c>
      <c r="P105" s="64" t="e">
        <f aca="false">+O105*C105</f>
        <v>#NAME?</v>
      </c>
      <c r="Q105" s="64" t="n">
        <f aca="false">-$Q$11*$C105*VLOOKUP(B105,'MONTHLY CURVES'!$C$6:$M$329,3,0)</f>
        <v>-1039166.66666667</v>
      </c>
      <c r="R105" s="64" t="e">
        <f aca="false">+Q105+P105</f>
        <v>#NAME?</v>
      </c>
      <c r="S105" s="65" t="e">
        <f aca="true">SPRDOPT($J105,$I105,$G105,$M105,$K105,$L105,$N105,$B105-TODAY(),0,1)*C105</f>
        <v>#NAME?</v>
      </c>
      <c r="T105" s="65" t="e">
        <f aca="true">SPRDOPT($J105,$I105,$G105,$M105,$K105,$L105,$N105,$B105-TODAY(),0,2)*C105</f>
        <v>#NAME?</v>
      </c>
      <c r="U105" s="74" t="e">
        <f aca="false">+T105+S105</f>
        <v>#NAME?</v>
      </c>
    </row>
    <row r="106" customFormat="false" ht="12.75" hidden="false" customHeight="false" outlineLevel="0" collapsed="false">
      <c r="A106" s="5" t="n">
        <f aca="false">YEAR(B106)</f>
        <v>2009</v>
      </c>
      <c r="B106" s="53" t="n">
        <f aca="false">Fetch!A103</f>
        <v>39965</v>
      </c>
      <c r="C106" s="54" t="n">
        <f aca="false">58000000*1.075/12</f>
        <v>5195833.33333333</v>
      </c>
      <c r="D106" s="72" t="n">
        <f aca="false">+D105</f>
        <v>0.02</v>
      </c>
      <c r="E106" s="73" t="n">
        <f aca="false">+'MONTHLY CURVES'!N98</f>
        <v>0.0025</v>
      </c>
      <c r="F106" s="73" t="n">
        <f aca="false">+F105</f>
        <v>-0.027</v>
      </c>
      <c r="G106" s="58" t="n">
        <f aca="false">+D106+F106+E106</f>
        <v>-0.0045</v>
      </c>
      <c r="H106" s="58" t="n">
        <f aca="false">'ELBA CURVE'!N98</f>
        <v>-0.356883445945946</v>
      </c>
      <c r="I106" s="59" t="n">
        <f aca="false">'MONTHLY CURVES'!F98</f>
        <v>4.094</v>
      </c>
      <c r="J106" s="58" t="n">
        <f aca="false">+I106+H106</f>
        <v>3.73711655405405</v>
      </c>
      <c r="K106" s="60" t="n">
        <f aca="false">'MONTHLY CURVES'!G98</f>
        <v>0.195</v>
      </c>
      <c r="L106" s="50" t="n">
        <f aca="false">+K106</f>
        <v>0.195</v>
      </c>
      <c r="M106" s="61" t="n">
        <f aca="false">'MONTHLY CURVES'!D98</f>
        <v>0.0505946527417649</v>
      </c>
      <c r="N106" s="61" t="n">
        <f aca="false">+N105</f>
        <v>0.99</v>
      </c>
      <c r="O106" s="63" t="e">
        <f aca="true">SPRDOPT($J106,$I106,$G106,$M106,$K106,$L106,$N106,$B106-TODAY(),0,0)</f>
        <v>#NAME?</v>
      </c>
      <c r="P106" s="64" t="e">
        <f aca="false">+O106*C106</f>
        <v>#NAME?</v>
      </c>
      <c r="Q106" s="64" t="n">
        <f aca="false">-$Q$11*$C106*VLOOKUP(B106,'MONTHLY CURVES'!$C$6:$M$329,3,0)</f>
        <v>-1039166.66666667</v>
      </c>
      <c r="R106" s="64" t="e">
        <f aca="false">+Q106+P106</f>
        <v>#NAME?</v>
      </c>
      <c r="S106" s="65" t="e">
        <f aca="true">SPRDOPT($J106,$I106,$G106,$M106,$K106,$L106,$N106,$B106-TODAY(),0,1)*C106</f>
        <v>#NAME?</v>
      </c>
      <c r="T106" s="65" t="e">
        <f aca="true">SPRDOPT($J106,$I106,$G106,$M106,$K106,$L106,$N106,$B106-TODAY(),0,2)*C106</f>
        <v>#NAME?</v>
      </c>
      <c r="U106" s="74" t="e">
        <f aca="false">+T106+S106</f>
        <v>#NAME?</v>
      </c>
    </row>
    <row r="107" customFormat="false" ht="12.75" hidden="false" customHeight="false" outlineLevel="0" collapsed="false">
      <c r="A107" s="5" t="n">
        <f aca="false">YEAR(B107)</f>
        <v>2009</v>
      </c>
      <c r="B107" s="53" t="n">
        <f aca="false">Fetch!A104</f>
        <v>39995</v>
      </c>
      <c r="C107" s="54" t="n">
        <f aca="false">58000000*1.075/12</f>
        <v>5195833.33333333</v>
      </c>
      <c r="D107" s="72" t="n">
        <f aca="false">+D106</f>
        <v>0.02</v>
      </c>
      <c r="E107" s="73" t="n">
        <f aca="false">+'MONTHLY CURVES'!N99</f>
        <v>0.0025</v>
      </c>
      <c r="F107" s="73" t="n">
        <f aca="false">+F106</f>
        <v>-0.027</v>
      </c>
      <c r="G107" s="58" t="n">
        <f aca="false">+D107+F107+E107</f>
        <v>-0.0045</v>
      </c>
      <c r="H107" s="58" t="n">
        <f aca="false">'ELBA CURVE'!N99</f>
        <v>-0.356883445945946</v>
      </c>
      <c r="I107" s="59" t="n">
        <f aca="false">'MONTHLY CURVES'!F99</f>
        <v>4.139</v>
      </c>
      <c r="J107" s="58" t="n">
        <f aca="false">+I107+H107</f>
        <v>3.78211655405405</v>
      </c>
      <c r="K107" s="60" t="n">
        <f aca="false">'MONTHLY CURVES'!G99</f>
        <v>0.195</v>
      </c>
      <c r="L107" s="50" t="n">
        <f aca="false">+K107</f>
        <v>0.195</v>
      </c>
      <c r="M107" s="61" t="n">
        <f aca="false">'MONTHLY CURVES'!D99</f>
        <v>0.0507009221324264</v>
      </c>
      <c r="N107" s="61" t="n">
        <f aca="false">+N106</f>
        <v>0.99</v>
      </c>
      <c r="O107" s="63" t="e">
        <f aca="true">SPRDOPT($J107,$I107,$G107,$M107,$K107,$L107,$N107,$B107-TODAY(),0,0)</f>
        <v>#NAME?</v>
      </c>
      <c r="P107" s="64" t="e">
        <f aca="false">+O107*C107</f>
        <v>#NAME?</v>
      </c>
      <c r="Q107" s="64" t="n">
        <f aca="false">-$Q$11*$C107*VLOOKUP(B107,'MONTHLY CURVES'!$C$6:$M$329,3,0)</f>
        <v>-1039166.66666667</v>
      </c>
      <c r="R107" s="64" t="e">
        <f aca="false">+Q107+P107</f>
        <v>#NAME?</v>
      </c>
      <c r="S107" s="65" t="e">
        <f aca="true">SPRDOPT($J107,$I107,$G107,$M107,$K107,$L107,$N107,$B107-TODAY(),0,1)*C107</f>
        <v>#NAME?</v>
      </c>
      <c r="T107" s="65" t="e">
        <f aca="true">SPRDOPT($J107,$I107,$G107,$M107,$K107,$L107,$N107,$B107-TODAY(),0,2)*C107</f>
        <v>#NAME?</v>
      </c>
      <c r="U107" s="74" t="e">
        <f aca="false">+T107+S107</f>
        <v>#NAME?</v>
      </c>
    </row>
    <row r="108" customFormat="false" ht="12.75" hidden="false" customHeight="false" outlineLevel="0" collapsed="false">
      <c r="A108" s="5" t="n">
        <f aca="false">YEAR(B108)</f>
        <v>2009</v>
      </c>
      <c r="B108" s="53" t="n">
        <f aca="false">Fetch!A105</f>
        <v>40026</v>
      </c>
      <c r="C108" s="54" t="n">
        <f aca="false">58000000*1.075/12</f>
        <v>5195833.33333333</v>
      </c>
      <c r="D108" s="72" t="n">
        <f aca="false">+D107</f>
        <v>0.02</v>
      </c>
      <c r="E108" s="73" t="n">
        <f aca="false">+'MONTHLY CURVES'!N100</f>
        <v>0.0025</v>
      </c>
      <c r="F108" s="73" t="n">
        <f aca="false">+F107</f>
        <v>-0.027</v>
      </c>
      <c r="G108" s="58" t="n">
        <f aca="false">+D108+F108+E108</f>
        <v>-0.0045</v>
      </c>
      <c r="H108" s="58" t="n">
        <f aca="false">'ELBA CURVE'!N100</f>
        <v>-0.356883445945946</v>
      </c>
      <c r="I108" s="59" t="n">
        <f aca="false">'MONTHLY CURVES'!F100</f>
        <v>4.177</v>
      </c>
      <c r="J108" s="58" t="n">
        <f aca="false">+I108+H108</f>
        <v>3.82011655405405</v>
      </c>
      <c r="K108" s="60" t="n">
        <f aca="false">'MONTHLY CURVES'!G100</f>
        <v>0.195</v>
      </c>
      <c r="L108" s="50" t="n">
        <f aca="false">+K108</f>
        <v>0.195</v>
      </c>
      <c r="M108" s="61" t="n">
        <f aca="false">'MONTHLY CURVES'!D100</f>
        <v>0.0508107338400698</v>
      </c>
      <c r="N108" s="61" t="n">
        <f aca="false">+N107</f>
        <v>0.99</v>
      </c>
      <c r="O108" s="63" t="e">
        <f aca="true">SPRDOPT($J108,$I108,$G108,$M108,$K108,$L108,$N108,$B108-TODAY(),0,0)</f>
        <v>#NAME?</v>
      </c>
      <c r="P108" s="64" t="e">
        <f aca="false">+O108*C108</f>
        <v>#NAME?</v>
      </c>
      <c r="Q108" s="64" t="n">
        <f aca="false">-$Q$11*$C108*VLOOKUP(B108,'MONTHLY CURVES'!$C$6:$M$329,3,0)</f>
        <v>-1039166.66666667</v>
      </c>
      <c r="R108" s="64" t="e">
        <f aca="false">+Q108+P108</f>
        <v>#NAME?</v>
      </c>
      <c r="S108" s="65" t="e">
        <f aca="true">SPRDOPT($J108,$I108,$G108,$M108,$K108,$L108,$N108,$B108-TODAY(),0,1)*C108</f>
        <v>#NAME?</v>
      </c>
      <c r="T108" s="65" t="e">
        <f aca="true">SPRDOPT($J108,$I108,$G108,$M108,$K108,$L108,$N108,$B108-TODAY(),0,2)*C108</f>
        <v>#NAME?</v>
      </c>
      <c r="U108" s="74" t="e">
        <f aca="false">+T108+S108</f>
        <v>#NAME?</v>
      </c>
    </row>
    <row r="109" customFormat="false" ht="12.75" hidden="false" customHeight="false" outlineLevel="0" collapsed="false">
      <c r="A109" s="5" t="n">
        <f aca="false">YEAR(B109)</f>
        <v>2009</v>
      </c>
      <c r="B109" s="53" t="n">
        <f aca="false">Fetch!A106</f>
        <v>40057</v>
      </c>
      <c r="C109" s="54" t="n">
        <f aca="false">58000000*1.075/12</f>
        <v>5195833.33333333</v>
      </c>
      <c r="D109" s="72" t="n">
        <f aca="false">+D108</f>
        <v>0.02</v>
      </c>
      <c r="E109" s="73" t="n">
        <f aca="false">+'MONTHLY CURVES'!N101</f>
        <v>0.0025</v>
      </c>
      <c r="F109" s="73" t="n">
        <f aca="false">+F108</f>
        <v>-0.027</v>
      </c>
      <c r="G109" s="58" t="n">
        <f aca="false">+D109+F109+E109</f>
        <v>-0.0045</v>
      </c>
      <c r="H109" s="58" t="n">
        <f aca="false">'ELBA CURVE'!N101</f>
        <v>-0.386883445945946</v>
      </c>
      <c r="I109" s="59" t="n">
        <f aca="false">'MONTHLY CURVES'!F101</f>
        <v>4.171</v>
      </c>
      <c r="J109" s="58" t="n">
        <f aca="false">+I109+H109</f>
        <v>3.78411655405405</v>
      </c>
      <c r="K109" s="60" t="n">
        <f aca="false">'MONTHLY CURVES'!G101</f>
        <v>0.195</v>
      </c>
      <c r="L109" s="50" t="n">
        <f aca="false">+K109</f>
        <v>0.195</v>
      </c>
      <c r="M109" s="61" t="n">
        <f aca="false">'MONTHLY CURVES'!D101</f>
        <v>0.0509205455517381</v>
      </c>
      <c r="N109" s="61" t="n">
        <f aca="false">+N108</f>
        <v>0.99</v>
      </c>
      <c r="O109" s="63" t="e">
        <f aca="true">SPRDOPT($J109,$I109,$G109,$M109,$K109,$L109,$N109,$B109-TODAY(),0,0)</f>
        <v>#NAME?</v>
      </c>
      <c r="P109" s="64" t="e">
        <f aca="false">+O109*C109</f>
        <v>#NAME?</v>
      </c>
      <c r="Q109" s="64" t="n">
        <f aca="false">-$Q$11*$C109*VLOOKUP(B109,'MONTHLY CURVES'!$C$6:$M$329,3,0)</f>
        <v>-1039166.66666667</v>
      </c>
      <c r="R109" s="64" t="e">
        <f aca="false">+Q109+P109</f>
        <v>#NAME?</v>
      </c>
      <c r="S109" s="65" t="e">
        <f aca="true">SPRDOPT($J109,$I109,$G109,$M109,$K109,$L109,$N109,$B109-TODAY(),0,1)*C109</f>
        <v>#NAME?</v>
      </c>
      <c r="T109" s="65" t="e">
        <f aca="true">SPRDOPT($J109,$I109,$G109,$M109,$K109,$L109,$N109,$B109-TODAY(),0,2)*C109</f>
        <v>#NAME?</v>
      </c>
      <c r="U109" s="74" t="e">
        <f aca="false">+T109+S109</f>
        <v>#NAME?</v>
      </c>
    </row>
    <row r="110" customFormat="false" ht="12.75" hidden="false" customHeight="false" outlineLevel="0" collapsed="false">
      <c r="A110" s="5" t="n">
        <f aca="false">YEAR(B110)</f>
        <v>2009</v>
      </c>
      <c r="B110" s="53" t="n">
        <f aca="false">Fetch!A107</f>
        <v>40087</v>
      </c>
      <c r="C110" s="54" t="n">
        <f aca="false">58000000*1.075/12</f>
        <v>5195833.33333333</v>
      </c>
      <c r="D110" s="72" t="n">
        <f aca="false">+D109</f>
        <v>0.02</v>
      </c>
      <c r="E110" s="73" t="n">
        <f aca="false">+'MONTHLY CURVES'!N102</f>
        <v>0.0025</v>
      </c>
      <c r="F110" s="73" t="n">
        <f aca="false">+F109</f>
        <v>-0.027</v>
      </c>
      <c r="G110" s="58" t="n">
        <f aca="false">+D110+F110+E110</f>
        <v>-0.0045</v>
      </c>
      <c r="H110" s="58" t="n">
        <f aca="false">'ELBA CURVE'!N102</f>
        <v>-0.356883445945946</v>
      </c>
      <c r="I110" s="59" t="n">
        <f aca="false">'MONTHLY CURVES'!F102</f>
        <v>4.171</v>
      </c>
      <c r="J110" s="58" t="n">
        <f aca="false">+I110+H110</f>
        <v>3.81411655405405</v>
      </c>
      <c r="K110" s="60" t="n">
        <f aca="false">'MONTHLY CURVES'!G102</f>
        <v>0.195</v>
      </c>
      <c r="L110" s="50" t="n">
        <f aca="false">+K110</f>
        <v>0.195</v>
      </c>
      <c r="M110" s="61" t="n">
        <f aca="false">'MONTHLY CURVES'!D102</f>
        <v>0.0510268149539583</v>
      </c>
      <c r="N110" s="61" t="n">
        <f aca="false">+N109</f>
        <v>0.99</v>
      </c>
      <c r="O110" s="63" t="e">
        <f aca="true">SPRDOPT($J110,$I110,$G110,$M110,$K110,$L110,$N110,$B110-TODAY(),0,0)</f>
        <v>#NAME?</v>
      </c>
      <c r="P110" s="64" t="e">
        <f aca="false">+O110*C110</f>
        <v>#NAME?</v>
      </c>
      <c r="Q110" s="64" t="n">
        <f aca="false">-$Q$11*$C110*VLOOKUP(B110,'MONTHLY CURVES'!$C$6:$M$329,3,0)</f>
        <v>-1039166.66666667</v>
      </c>
      <c r="R110" s="64" t="e">
        <f aca="false">+Q110+P110</f>
        <v>#NAME?</v>
      </c>
      <c r="S110" s="65" t="e">
        <f aca="true">SPRDOPT($J110,$I110,$G110,$M110,$K110,$L110,$N110,$B110-TODAY(),0,1)*C110</f>
        <v>#NAME?</v>
      </c>
      <c r="T110" s="65" t="e">
        <f aca="true">SPRDOPT($J110,$I110,$G110,$M110,$K110,$L110,$N110,$B110-TODAY(),0,2)*C110</f>
        <v>#NAME?</v>
      </c>
      <c r="U110" s="74" t="e">
        <f aca="false">+T110+S110</f>
        <v>#NAME?</v>
      </c>
    </row>
    <row r="111" customFormat="false" ht="12.75" hidden="false" customHeight="false" outlineLevel="0" collapsed="false">
      <c r="A111" s="5" t="n">
        <f aca="false">YEAR(B111)</f>
        <v>2009</v>
      </c>
      <c r="B111" s="53" t="n">
        <f aca="false">Fetch!A108</f>
        <v>40118</v>
      </c>
      <c r="C111" s="54" t="n">
        <f aca="false">58000000*1.075/12</f>
        <v>5195833.33333333</v>
      </c>
      <c r="D111" s="72" t="n">
        <f aca="false">+D110</f>
        <v>0.02</v>
      </c>
      <c r="E111" s="73" t="n">
        <f aca="false">+'MONTHLY CURVES'!N103</f>
        <v>0.0025</v>
      </c>
      <c r="F111" s="73" t="n">
        <f aca="false">+F110</f>
        <v>-0.027</v>
      </c>
      <c r="G111" s="58" t="n">
        <f aca="false">+D111+F111+E111</f>
        <v>-0.0045</v>
      </c>
      <c r="H111" s="58" t="n">
        <f aca="false">'ELBA CURVE'!N103</f>
        <v>-0.316383445945946</v>
      </c>
      <c r="I111" s="59" t="n">
        <f aca="false">'MONTHLY CURVES'!F103</f>
        <v>4.32</v>
      </c>
      <c r="J111" s="58" t="n">
        <f aca="false">+I111+H111</f>
        <v>4.00361655405405</v>
      </c>
      <c r="K111" s="60" t="n">
        <f aca="false">'MONTHLY CURVES'!G103</f>
        <v>0.195</v>
      </c>
      <c r="L111" s="50" t="n">
        <f aca="false">+K111</f>
        <v>0.195</v>
      </c>
      <c r="M111" s="61" t="n">
        <f aca="false">'MONTHLY CURVES'!D103</f>
        <v>0.0511366266735451</v>
      </c>
      <c r="N111" s="61" t="n">
        <f aca="false">+N110</f>
        <v>0.99</v>
      </c>
      <c r="O111" s="63" t="e">
        <f aca="true">SPRDOPT($J111,$I111,$G111,$M111,$K111,$L111,$N111,$B111-TODAY(),0,0)</f>
        <v>#NAME?</v>
      </c>
      <c r="P111" s="64" t="e">
        <f aca="false">+O111*C111</f>
        <v>#NAME?</v>
      </c>
      <c r="Q111" s="64" t="n">
        <f aca="false">-$Q$11*$C111*VLOOKUP(B111,'MONTHLY CURVES'!$C$6:$M$329,3,0)</f>
        <v>-1039166.66666667</v>
      </c>
      <c r="R111" s="64" t="e">
        <f aca="false">+Q111+P111</f>
        <v>#NAME?</v>
      </c>
      <c r="S111" s="65" t="e">
        <f aca="true">SPRDOPT($J111,$I111,$G111,$M111,$K111,$L111,$N111,$B111-TODAY(),0,1)*C111</f>
        <v>#NAME?</v>
      </c>
      <c r="T111" s="65" t="e">
        <f aca="true">SPRDOPT($J111,$I111,$G111,$M111,$K111,$L111,$N111,$B111-TODAY(),0,2)*C111</f>
        <v>#NAME?</v>
      </c>
      <c r="U111" s="74" t="e">
        <f aca="false">+T111+S111</f>
        <v>#NAME?</v>
      </c>
    </row>
    <row r="112" customFormat="false" ht="12.75" hidden="false" customHeight="false" outlineLevel="0" collapsed="false">
      <c r="A112" s="5" t="n">
        <f aca="false">YEAR(B112)</f>
        <v>2009</v>
      </c>
      <c r="B112" s="53" t="n">
        <f aca="false">Fetch!A109</f>
        <v>40148</v>
      </c>
      <c r="C112" s="54" t="n">
        <f aca="false">58000000*1.075/12</f>
        <v>5195833.33333333</v>
      </c>
      <c r="D112" s="72" t="n">
        <f aca="false">+D111</f>
        <v>0.02</v>
      </c>
      <c r="E112" s="73" t="n">
        <f aca="false">+'MONTHLY CURVES'!N104</f>
        <v>0.0025</v>
      </c>
      <c r="F112" s="73" t="n">
        <f aca="false">+F111</f>
        <v>-0.027</v>
      </c>
      <c r="G112" s="58" t="n">
        <f aca="false">+D112+F112+E112</f>
        <v>-0.0045</v>
      </c>
      <c r="H112" s="58" t="n">
        <f aca="false">'ELBA CURVE'!N104</f>
        <v>-0.328883445945946</v>
      </c>
      <c r="I112" s="59" t="n">
        <f aca="false">'MONTHLY CURVES'!F104</f>
        <v>4.472</v>
      </c>
      <c r="J112" s="58" t="n">
        <f aca="false">+I112+H112</f>
        <v>4.14311655405405</v>
      </c>
      <c r="K112" s="60" t="n">
        <f aca="false">'MONTHLY CURVES'!G104</f>
        <v>0.195</v>
      </c>
      <c r="L112" s="50" t="n">
        <f aca="false">+K112</f>
        <v>0.195</v>
      </c>
      <c r="M112" s="61" t="n">
        <f aca="false">'MONTHLY CURVES'!D104</f>
        <v>0.0512428960834281</v>
      </c>
      <c r="N112" s="61" t="n">
        <f aca="false">+N111</f>
        <v>0.99</v>
      </c>
      <c r="O112" s="63" t="e">
        <f aca="true">SPRDOPT($J112,$I112,$G112,$M112,$K112,$L112,$N112,$B112-TODAY(),0,0)</f>
        <v>#NAME?</v>
      </c>
      <c r="P112" s="64" t="e">
        <f aca="false">+O112*C112</f>
        <v>#NAME?</v>
      </c>
      <c r="Q112" s="64" t="n">
        <f aca="false">-$Q$11*$C112*VLOOKUP(B112,'MONTHLY CURVES'!$C$6:$M$329,3,0)</f>
        <v>-1039166.66666667</v>
      </c>
      <c r="R112" s="64" t="e">
        <f aca="false">+Q112+P112</f>
        <v>#NAME?</v>
      </c>
      <c r="S112" s="65" t="e">
        <f aca="true">SPRDOPT($J112,$I112,$G112,$M112,$K112,$L112,$N112,$B112-TODAY(),0,1)*C112</f>
        <v>#NAME?</v>
      </c>
      <c r="T112" s="65" t="e">
        <f aca="true">SPRDOPT($J112,$I112,$G112,$M112,$K112,$L112,$N112,$B112-TODAY(),0,2)*C112</f>
        <v>#NAME?</v>
      </c>
      <c r="U112" s="74" t="e">
        <f aca="false">+T112+S112</f>
        <v>#NAME?</v>
      </c>
    </row>
    <row r="113" customFormat="false" ht="12.75" hidden="false" customHeight="false" outlineLevel="0" collapsed="false">
      <c r="A113" s="5" t="n">
        <f aca="false">YEAR(B113)</f>
        <v>2010</v>
      </c>
      <c r="B113" s="53" t="n">
        <f aca="false">Fetch!A110</f>
        <v>40179</v>
      </c>
      <c r="C113" s="54" t="n">
        <f aca="false">58000000*1.075/12</f>
        <v>5195833.33333333</v>
      </c>
      <c r="D113" s="72" t="n">
        <f aca="false">+D112</f>
        <v>0.02</v>
      </c>
      <c r="E113" s="73" t="n">
        <f aca="false">+'MONTHLY CURVES'!N105</f>
        <v>0.0025</v>
      </c>
      <c r="F113" s="73" t="n">
        <f aca="false">+F112</f>
        <v>-0.027</v>
      </c>
      <c r="G113" s="58" t="n">
        <f aca="false">+D113+F113+E113</f>
        <v>-0.0045</v>
      </c>
      <c r="H113" s="58" t="n">
        <f aca="false">'ELBA CURVE'!N105</f>
        <v>-0.306383445945946</v>
      </c>
      <c r="I113" s="59" t="n">
        <f aca="false">'MONTHLY CURVES'!F105</f>
        <v>4.5445</v>
      </c>
      <c r="J113" s="58" t="n">
        <f aca="false">+I113+H113</f>
        <v>4.23811655405405</v>
      </c>
      <c r="K113" s="60" t="n">
        <f aca="false">'MONTHLY CURVES'!G105</f>
        <v>0.195</v>
      </c>
      <c r="L113" s="50" t="n">
        <f aca="false">+K113</f>
        <v>0.195</v>
      </c>
      <c r="M113" s="61" t="n">
        <f aca="false">'MONTHLY CURVES'!D105</f>
        <v>0.051352707810933</v>
      </c>
      <c r="N113" s="61" t="n">
        <f aca="false">+N112</f>
        <v>0.99</v>
      </c>
      <c r="O113" s="63" t="e">
        <f aca="true">SPRDOPT($J113,$I113,$G113,$M113,$K113,$L113,$N113,$B113-TODAY(),0,0)</f>
        <v>#NAME?</v>
      </c>
      <c r="P113" s="64" t="e">
        <f aca="false">+O113*C113</f>
        <v>#NAME?</v>
      </c>
      <c r="Q113" s="64" t="n">
        <f aca="false">-$Q$11*$C113*VLOOKUP(B113,'MONTHLY CURVES'!$C$6:$M$329,3,0)</f>
        <v>-1039166.66666667</v>
      </c>
      <c r="R113" s="64" t="e">
        <f aca="false">+Q113+P113</f>
        <v>#NAME?</v>
      </c>
      <c r="S113" s="65" t="e">
        <f aca="true">SPRDOPT($J113,$I113,$G113,$M113,$K113,$L113,$N113,$B113-TODAY(),0,1)*C113</f>
        <v>#NAME?</v>
      </c>
      <c r="T113" s="65" t="e">
        <f aca="true">SPRDOPT($J113,$I113,$G113,$M113,$K113,$L113,$N113,$B113-TODAY(),0,2)*C113</f>
        <v>#NAME?</v>
      </c>
      <c r="U113" s="74" t="e">
        <f aca="false">+T113+S113</f>
        <v>#NAME?</v>
      </c>
    </row>
    <row r="114" customFormat="false" ht="12.75" hidden="false" customHeight="false" outlineLevel="0" collapsed="false">
      <c r="A114" s="5" t="n">
        <f aca="false">YEAR(B114)</f>
        <v>2010</v>
      </c>
      <c r="B114" s="53" t="n">
        <f aca="false">Fetch!A111</f>
        <v>40210</v>
      </c>
      <c r="C114" s="54" t="n">
        <f aca="false">58000000*1.075/12</f>
        <v>5195833.33333333</v>
      </c>
      <c r="D114" s="72" t="n">
        <f aca="false">+D113</f>
        <v>0.02</v>
      </c>
      <c r="E114" s="73" t="n">
        <f aca="false">+'MONTHLY CURVES'!N106</f>
        <v>0.0025</v>
      </c>
      <c r="F114" s="73" t="n">
        <f aca="false">+F113</f>
        <v>-0.027</v>
      </c>
      <c r="G114" s="58" t="n">
        <f aca="false">+D114+F114+E114</f>
        <v>-0.0045</v>
      </c>
      <c r="H114" s="58" t="n">
        <f aca="false">'ELBA CURVE'!N106</f>
        <v>-0.316383445945946</v>
      </c>
      <c r="I114" s="59" t="n">
        <f aca="false">'MONTHLY CURVES'!F106</f>
        <v>4.4565</v>
      </c>
      <c r="J114" s="58" t="n">
        <f aca="false">+I114+H114</f>
        <v>4.14011655405405</v>
      </c>
      <c r="K114" s="60" t="n">
        <f aca="false">'MONTHLY CURVES'!G106</f>
        <v>0.19</v>
      </c>
      <c r="L114" s="50" t="n">
        <f aca="false">+K114</f>
        <v>0.19</v>
      </c>
      <c r="M114" s="61" t="n">
        <f aca="false">'MONTHLY CURVES'!D106</f>
        <v>0.0514625195424614</v>
      </c>
      <c r="N114" s="61" t="n">
        <f aca="false">+N113</f>
        <v>0.99</v>
      </c>
      <c r="O114" s="63" t="e">
        <f aca="true">SPRDOPT($J114,$I114,$G114,$M114,$K114,$L114,$N114,$B114-TODAY(),0,0)</f>
        <v>#NAME?</v>
      </c>
      <c r="P114" s="64" t="e">
        <f aca="false">+O114*C114</f>
        <v>#NAME?</v>
      </c>
      <c r="Q114" s="64" t="n">
        <f aca="false">-$Q$11*$C114*VLOOKUP(B114,'MONTHLY CURVES'!$C$6:$M$329,3,0)</f>
        <v>-1039166.66666667</v>
      </c>
      <c r="R114" s="64" t="e">
        <f aca="false">+Q114+P114</f>
        <v>#NAME?</v>
      </c>
      <c r="S114" s="65" t="e">
        <f aca="true">SPRDOPT($J114,$I114,$G114,$M114,$K114,$L114,$N114,$B114-TODAY(),0,1)*C114</f>
        <v>#NAME?</v>
      </c>
      <c r="T114" s="65" t="e">
        <f aca="true">SPRDOPT($J114,$I114,$G114,$M114,$K114,$L114,$N114,$B114-TODAY(),0,2)*C114</f>
        <v>#NAME?</v>
      </c>
      <c r="U114" s="74" t="e">
        <f aca="false">+T114+S114</f>
        <v>#NAME?</v>
      </c>
    </row>
    <row r="115" customFormat="false" ht="12.75" hidden="false" customHeight="false" outlineLevel="0" collapsed="false">
      <c r="A115" s="5" t="n">
        <f aca="false">YEAR(B115)</f>
        <v>2010</v>
      </c>
      <c r="B115" s="53" t="n">
        <f aca="false">Fetch!A112</f>
        <v>40238</v>
      </c>
      <c r="C115" s="54" t="n">
        <f aca="false">58000000*1.075/12</f>
        <v>5195833.33333333</v>
      </c>
      <c r="D115" s="72" t="n">
        <f aca="false">+D114</f>
        <v>0.02</v>
      </c>
      <c r="E115" s="73" t="n">
        <f aca="false">+'MONTHLY CURVES'!N107</f>
        <v>0.0025</v>
      </c>
      <c r="F115" s="73" t="n">
        <f aca="false">+F114</f>
        <v>-0.027</v>
      </c>
      <c r="G115" s="58" t="n">
        <f aca="false">+D115+F115+E115</f>
        <v>-0.0045</v>
      </c>
      <c r="H115" s="58" t="n">
        <f aca="false">'ELBA CURVE'!N107</f>
        <v>-0.376383445945946</v>
      </c>
      <c r="I115" s="59" t="n">
        <f aca="false">'MONTHLY CURVES'!F107</f>
        <v>4.3175</v>
      </c>
      <c r="J115" s="58" t="n">
        <f aca="false">+I115+H115</f>
        <v>3.94111655405405</v>
      </c>
      <c r="K115" s="60" t="n">
        <f aca="false">'MONTHLY CURVES'!G107</f>
        <v>0.1875</v>
      </c>
      <c r="L115" s="50" t="n">
        <f aca="false">+K115</f>
        <v>0.1875</v>
      </c>
      <c r="M115" s="61" t="n">
        <f aca="false">'MONTHLY CURVES'!D107</f>
        <v>0.0515617043356866</v>
      </c>
      <c r="N115" s="61" t="n">
        <f aca="false">+N114</f>
        <v>0.99</v>
      </c>
      <c r="O115" s="63" t="e">
        <f aca="true">SPRDOPT($J115,$I115,$G115,$M115,$K115,$L115,$N115,$B115-TODAY(),0,0)</f>
        <v>#NAME?</v>
      </c>
      <c r="P115" s="64" t="e">
        <f aca="false">+O115*C115</f>
        <v>#NAME?</v>
      </c>
      <c r="Q115" s="64" t="n">
        <f aca="false">-$Q$11*$C115*VLOOKUP(B115,'MONTHLY CURVES'!$C$6:$M$329,3,0)</f>
        <v>-1039166.66666667</v>
      </c>
      <c r="R115" s="64" t="e">
        <f aca="false">+Q115+P115</f>
        <v>#NAME?</v>
      </c>
      <c r="S115" s="65" t="e">
        <f aca="true">SPRDOPT($J115,$I115,$G115,$M115,$K115,$L115,$N115,$B115-TODAY(),0,1)*C115</f>
        <v>#NAME?</v>
      </c>
      <c r="T115" s="65" t="e">
        <f aca="true">SPRDOPT($J115,$I115,$G115,$M115,$K115,$L115,$N115,$B115-TODAY(),0,2)*C115</f>
        <v>#NAME?</v>
      </c>
      <c r="U115" s="74" t="e">
        <f aca="false">+T115+S115</f>
        <v>#NAME?</v>
      </c>
    </row>
    <row r="116" customFormat="false" ht="12.75" hidden="false" customHeight="false" outlineLevel="0" collapsed="false">
      <c r="A116" s="5" t="n">
        <f aca="false">YEAR(B116)</f>
        <v>2010</v>
      </c>
      <c r="B116" s="53" t="n">
        <f aca="false">Fetch!A113</f>
        <v>40269</v>
      </c>
      <c r="C116" s="54" t="n">
        <f aca="false">58000000*1.075/12</f>
        <v>5195833.33333333</v>
      </c>
      <c r="D116" s="72" t="n">
        <f aca="false">+D115</f>
        <v>0.02</v>
      </c>
      <c r="E116" s="73" t="n">
        <f aca="false">+'MONTHLY CURVES'!N108</f>
        <v>0.0025</v>
      </c>
      <c r="F116" s="73" t="n">
        <f aca="false">+F115</f>
        <v>-0.027</v>
      </c>
      <c r="G116" s="58" t="n">
        <f aca="false">+D116+F116+E116</f>
        <v>-0.0045</v>
      </c>
      <c r="H116" s="58" t="n">
        <f aca="false">'ELBA CURVE'!N108</f>
        <v>-0.353883445945946</v>
      </c>
      <c r="I116" s="59" t="n">
        <f aca="false">'MONTHLY CURVES'!F108</f>
        <v>4.1635</v>
      </c>
      <c r="J116" s="58" t="n">
        <f aca="false">+I116+H116</f>
        <v>3.80961655405405</v>
      </c>
      <c r="K116" s="60" t="n">
        <f aca="false">'MONTHLY CURVES'!G108</f>
        <v>0.185</v>
      </c>
      <c r="L116" s="50" t="n">
        <f aca="false">+K116</f>
        <v>0.185</v>
      </c>
      <c r="M116" s="61" t="n">
        <f aca="false">'MONTHLY CURVES'!D108</f>
        <v>0.0516715160748724</v>
      </c>
      <c r="N116" s="61" t="n">
        <f aca="false">+N115</f>
        <v>0.99</v>
      </c>
      <c r="O116" s="63" t="e">
        <f aca="true">SPRDOPT($J116,$I116,$G116,$M116,$K116,$L116,$N116,$B116-TODAY(),0,0)</f>
        <v>#NAME?</v>
      </c>
      <c r="P116" s="64" t="e">
        <f aca="false">+O116*C116</f>
        <v>#NAME?</v>
      </c>
      <c r="Q116" s="64" t="n">
        <f aca="false">-$Q$11*$C116*VLOOKUP(B116,'MONTHLY CURVES'!$C$6:$M$329,3,0)</f>
        <v>-1039166.66666667</v>
      </c>
      <c r="R116" s="64" t="e">
        <f aca="false">+Q116+P116</f>
        <v>#NAME?</v>
      </c>
      <c r="S116" s="65" t="e">
        <f aca="true">SPRDOPT($J116,$I116,$G116,$M116,$K116,$L116,$N116,$B116-TODAY(),0,1)*C116</f>
        <v>#NAME?</v>
      </c>
      <c r="T116" s="65" t="e">
        <f aca="true">SPRDOPT($J116,$I116,$G116,$M116,$K116,$L116,$N116,$B116-TODAY(),0,2)*C116</f>
        <v>#NAME?</v>
      </c>
      <c r="U116" s="74" t="e">
        <f aca="false">+T116+S116</f>
        <v>#NAME?</v>
      </c>
    </row>
    <row r="117" customFormat="false" ht="12.75" hidden="false" customHeight="false" outlineLevel="0" collapsed="false">
      <c r="A117" s="5" t="n">
        <f aca="false">YEAR(B117)</f>
        <v>2010</v>
      </c>
      <c r="B117" s="53" t="n">
        <f aca="false">Fetch!A114</f>
        <v>40299</v>
      </c>
      <c r="C117" s="54" t="n">
        <f aca="false">58000000*1.075/12</f>
        <v>5195833.33333333</v>
      </c>
      <c r="D117" s="72" t="n">
        <f aca="false">+D116</f>
        <v>0.02</v>
      </c>
      <c r="E117" s="73" t="n">
        <f aca="false">+'MONTHLY CURVES'!N109</f>
        <v>0.0025</v>
      </c>
      <c r="F117" s="73" t="n">
        <f aca="false">+F116</f>
        <v>-0.027</v>
      </c>
      <c r="G117" s="58" t="n">
        <f aca="false">+D117+F117+E117</f>
        <v>-0.0045</v>
      </c>
      <c r="H117" s="58" t="n">
        <f aca="false">'ELBA CURVE'!N109</f>
        <v>-0.353883445945946</v>
      </c>
      <c r="I117" s="59" t="n">
        <f aca="false">'MONTHLY CURVES'!F109</f>
        <v>4.1685</v>
      </c>
      <c r="J117" s="58" t="n">
        <f aca="false">+I117+H117</f>
        <v>3.81461655405405</v>
      </c>
      <c r="K117" s="60" t="n">
        <f aca="false">'MONTHLY CURVES'!G109</f>
        <v>0.185</v>
      </c>
      <c r="L117" s="50" t="n">
        <f aca="false">+K117</f>
        <v>0.185</v>
      </c>
      <c r="M117" s="61" t="n">
        <f aca="false">'MONTHLY CURVES'!D109</f>
        <v>0.0517777855037207</v>
      </c>
      <c r="N117" s="61" t="n">
        <f aca="false">+N116</f>
        <v>0.99</v>
      </c>
      <c r="O117" s="63" t="e">
        <f aca="true">SPRDOPT($J117,$I117,$G117,$M117,$K117,$L117,$N117,$B117-TODAY(),0,0)</f>
        <v>#NAME?</v>
      </c>
      <c r="P117" s="64" t="e">
        <f aca="false">+O117*C117</f>
        <v>#NAME?</v>
      </c>
      <c r="Q117" s="64" t="n">
        <f aca="false">-$Q$11*$C117*VLOOKUP(B117,'MONTHLY CURVES'!$C$6:$M$329,3,0)</f>
        <v>-1039166.66666667</v>
      </c>
      <c r="R117" s="64" t="e">
        <f aca="false">+Q117+P117</f>
        <v>#NAME?</v>
      </c>
      <c r="S117" s="65" t="e">
        <f aca="true">SPRDOPT($J117,$I117,$G117,$M117,$K117,$L117,$N117,$B117-TODAY(),0,1)*C117</f>
        <v>#NAME?</v>
      </c>
      <c r="T117" s="65" t="e">
        <f aca="true">SPRDOPT($J117,$I117,$G117,$M117,$K117,$L117,$N117,$B117-TODAY(),0,2)*C117</f>
        <v>#NAME?</v>
      </c>
      <c r="U117" s="74" t="e">
        <f aca="false">+T117+S117</f>
        <v>#NAME?</v>
      </c>
    </row>
    <row r="118" customFormat="false" ht="12.75" hidden="false" customHeight="false" outlineLevel="0" collapsed="false">
      <c r="A118" s="5" t="n">
        <f aca="false">YEAR(B118)</f>
        <v>2010</v>
      </c>
      <c r="B118" s="53" t="n">
        <f aca="false">Fetch!A115</f>
        <v>40330</v>
      </c>
      <c r="C118" s="54" t="n">
        <f aca="false">58000000*1.075/12</f>
        <v>5195833.33333333</v>
      </c>
      <c r="D118" s="72" t="n">
        <f aca="false">+D117</f>
        <v>0.02</v>
      </c>
      <c r="E118" s="73" t="n">
        <f aca="false">+'MONTHLY CURVES'!N110</f>
        <v>0.0025</v>
      </c>
      <c r="F118" s="73" t="n">
        <f aca="false">+F117</f>
        <v>-0.027</v>
      </c>
      <c r="G118" s="58" t="n">
        <f aca="false">+D118+F118+E118</f>
        <v>-0.0045</v>
      </c>
      <c r="H118" s="58" t="n">
        <f aca="false">'ELBA CURVE'!N110</f>
        <v>-0.353883445945946</v>
      </c>
      <c r="I118" s="59" t="n">
        <f aca="false">'MONTHLY CURVES'!F110</f>
        <v>4.2065</v>
      </c>
      <c r="J118" s="58" t="n">
        <f aca="false">+I118+H118</f>
        <v>3.85261655405405</v>
      </c>
      <c r="K118" s="60" t="n">
        <f aca="false">'MONTHLY CURVES'!G110</f>
        <v>0.185</v>
      </c>
      <c r="L118" s="50" t="n">
        <f aca="false">+K118</f>
        <v>0.185</v>
      </c>
      <c r="M118" s="61" t="n">
        <f aca="false">'MONTHLY CURVES'!D110</f>
        <v>0.0518875972508219</v>
      </c>
      <c r="N118" s="61" t="n">
        <f aca="false">+N117</f>
        <v>0.99</v>
      </c>
      <c r="O118" s="63" t="e">
        <f aca="true">SPRDOPT($J118,$I118,$G118,$M118,$K118,$L118,$N118,$B118-TODAY(),0,0)</f>
        <v>#NAME?</v>
      </c>
      <c r="P118" s="64" t="e">
        <f aca="false">+O118*C118</f>
        <v>#NAME?</v>
      </c>
      <c r="Q118" s="64" t="n">
        <f aca="false">-$Q$11*$C118*VLOOKUP(B118,'MONTHLY CURVES'!$C$6:$M$329,3,0)</f>
        <v>-1039166.66666667</v>
      </c>
      <c r="R118" s="64" t="e">
        <f aca="false">+Q118+P118</f>
        <v>#NAME?</v>
      </c>
      <c r="S118" s="65" t="e">
        <f aca="true">SPRDOPT($J118,$I118,$G118,$M118,$K118,$L118,$N118,$B118-TODAY(),0,1)*C118</f>
        <v>#NAME?</v>
      </c>
      <c r="T118" s="65" t="e">
        <f aca="true">SPRDOPT($J118,$I118,$G118,$M118,$K118,$L118,$N118,$B118-TODAY(),0,2)*C118</f>
        <v>#NAME?</v>
      </c>
      <c r="U118" s="74" t="e">
        <f aca="false">+T118+S118</f>
        <v>#NAME?</v>
      </c>
    </row>
    <row r="119" customFormat="false" ht="12.75" hidden="false" customHeight="false" outlineLevel="0" collapsed="false">
      <c r="A119" s="5" t="n">
        <f aca="false">YEAR(B119)</f>
        <v>2010</v>
      </c>
      <c r="B119" s="53" t="n">
        <f aca="false">Fetch!A116</f>
        <v>40360</v>
      </c>
      <c r="C119" s="54" t="n">
        <f aca="false">58000000*1.075/12</f>
        <v>5195833.33333333</v>
      </c>
      <c r="D119" s="72" t="n">
        <f aca="false">+D118</f>
        <v>0.02</v>
      </c>
      <c r="E119" s="73" t="n">
        <f aca="false">+'MONTHLY CURVES'!N111</f>
        <v>0.0025</v>
      </c>
      <c r="F119" s="73" t="n">
        <f aca="false">+F118</f>
        <v>-0.027</v>
      </c>
      <c r="G119" s="58" t="n">
        <f aca="false">+D119+F119+E119</f>
        <v>-0.0045</v>
      </c>
      <c r="H119" s="58" t="n">
        <f aca="false">'ELBA CURVE'!N111</f>
        <v>-0.353883445945946</v>
      </c>
      <c r="I119" s="59" t="n">
        <f aca="false">'MONTHLY CURVES'!F111</f>
        <v>4.2515</v>
      </c>
      <c r="J119" s="58" t="n">
        <f aca="false">+I119+H119</f>
        <v>3.89761655405405</v>
      </c>
      <c r="K119" s="60" t="n">
        <f aca="false">'MONTHLY CURVES'!G111</f>
        <v>0.185</v>
      </c>
      <c r="L119" s="50" t="n">
        <f aca="false">+K119</f>
        <v>0.185</v>
      </c>
      <c r="M119" s="61" t="n">
        <f aca="false">'MONTHLY CURVES'!D111</f>
        <v>0.0519938666873303</v>
      </c>
      <c r="N119" s="61" t="n">
        <f aca="false">+N118</f>
        <v>0.99</v>
      </c>
      <c r="O119" s="63" t="e">
        <f aca="true">SPRDOPT($J119,$I119,$G119,$M119,$K119,$L119,$N119,$B119-TODAY(),0,0)</f>
        <v>#NAME?</v>
      </c>
      <c r="P119" s="64" t="e">
        <f aca="false">+O119*C119</f>
        <v>#NAME?</v>
      </c>
      <c r="Q119" s="64" t="n">
        <f aca="false">-$Q$11*$C119*VLOOKUP(B119,'MONTHLY CURVES'!$C$6:$M$329,3,0)</f>
        <v>-1039166.66666667</v>
      </c>
      <c r="R119" s="64" t="e">
        <f aca="false">+Q119+P119</f>
        <v>#NAME?</v>
      </c>
      <c r="S119" s="65" t="e">
        <f aca="true">SPRDOPT($J119,$I119,$G119,$M119,$K119,$L119,$N119,$B119-TODAY(),0,1)*C119</f>
        <v>#NAME?</v>
      </c>
      <c r="T119" s="65" t="e">
        <f aca="true">SPRDOPT($J119,$I119,$G119,$M119,$K119,$L119,$N119,$B119-TODAY(),0,2)*C119</f>
        <v>#NAME?</v>
      </c>
      <c r="U119" s="74" t="e">
        <f aca="false">+T119+S119</f>
        <v>#NAME?</v>
      </c>
    </row>
    <row r="120" customFormat="false" ht="12.75" hidden="false" customHeight="false" outlineLevel="0" collapsed="false">
      <c r="A120" s="5" t="n">
        <f aca="false">YEAR(B120)</f>
        <v>2010</v>
      </c>
      <c r="B120" s="53" t="n">
        <f aca="false">Fetch!A117</f>
        <v>40391</v>
      </c>
      <c r="C120" s="54" t="n">
        <f aca="false">58000000*1.075/12</f>
        <v>5195833.33333333</v>
      </c>
      <c r="D120" s="72" t="n">
        <f aca="false">+D119</f>
        <v>0.02</v>
      </c>
      <c r="E120" s="73" t="n">
        <f aca="false">+'MONTHLY CURVES'!N112</f>
        <v>0.0025</v>
      </c>
      <c r="F120" s="73" t="n">
        <f aca="false">+F119</f>
        <v>-0.027</v>
      </c>
      <c r="G120" s="58" t="n">
        <f aca="false">+D120+F120+E120</f>
        <v>-0.0045</v>
      </c>
      <c r="H120" s="58" t="n">
        <f aca="false">'ELBA CURVE'!N112</f>
        <v>-0.353883445945946</v>
      </c>
      <c r="I120" s="59" t="n">
        <f aca="false">'MONTHLY CURVES'!F112</f>
        <v>4.2895</v>
      </c>
      <c r="J120" s="58" t="n">
        <f aca="false">+I120+H120</f>
        <v>3.93561655405405</v>
      </c>
      <c r="K120" s="60" t="n">
        <f aca="false">'MONTHLY CURVES'!G112</f>
        <v>0.185</v>
      </c>
      <c r="L120" s="50" t="n">
        <f aca="false">+K120</f>
        <v>0.185</v>
      </c>
      <c r="M120" s="61" t="n">
        <f aca="false">'MONTHLY CURVES'!D112</f>
        <v>0.052103678442347</v>
      </c>
      <c r="N120" s="61" t="n">
        <f aca="false">+N119</f>
        <v>0.99</v>
      </c>
      <c r="O120" s="63" t="e">
        <f aca="true">SPRDOPT($J120,$I120,$G120,$M120,$K120,$L120,$N120,$B120-TODAY(),0,0)</f>
        <v>#NAME?</v>
      </c>
      <c r="P120" s="64" t="e">
        <f aca="false">+O120*C120</f>
        <v>#NAME?</v>
      </c>
      <c r="Q120" s="64" t="n">
        <f aca="false">-$Q$11*$C120*VLOOKUP(B120,'MONTHLY CURVES'!$C$6:$M$329,3,0)</f>
        <v>-1039166.66666667</v>
      </c>
      <c r="R120" s="64" t="e">
        <f aca="false">+Q120+P120</f>
        <v>#NAME?</v>
      </c>
      <c r="S120" s="65" t="e">
        <f aca="true">SPRDOPT($J120,$I120,$G120,$M120,$K120,$L120,$N120,$B120-TODAY(),0,1)*C120</f>
        <v>#NAME?</v>
      </c>
      <c r="T120" s="65" t="e">
        <f aca="true">SPRDOPT($J120,$I120,$G120,$M120,$K120,$L120,$N120,$B120-TODAY(),0,2)*C120</f>
        <v>#NAME?</v>
      </c>
      <c r="U120" s="74" t="e">
        <f aca="false">+T120+S120</f>
        <v>#NAME?</v>
      </c>
    </row>
    <row r="121" customFormat="false" ht="12.75" hidden="false" customHeight="false" outlineLevel="0" collapsed="false">
      <c r="A121" s="5" t="n">
        <f aca="false">YEAR(B121)</f>
        <v>2010</v>
      </c>
      <c r="B121" s="53" t="n">
        <f aca="false">Fetch!A118</f>
        <v>40422</v>
      </c>
      <c r="C121" s="54" t="n">
        <f aca="false">58000000*1.075/12</f>
        <v>5195833.33333333</v>
      </c>
      <c r="D121" s="72" t="n">
        <f aca="false">+D120</f>
        <v>0.02</v>
      </c>
      <c r="E121" s="73" t="n">
        <f aca="false">+'MONTHLY CURVES'!N113</f>
        <v>0.0025</v>
      </c>
      <c r="F121" s="73" t="n">
        <f aca="false">+F120</f>
        <v>-0.027</v>
      </c>
      <c r="G121" s="58" t="n">
        <f aca="false">+D121+F121+E121</f>
        <v>-0.0045</v>
      </c>
      <c r="H121" s="58" t="n">
        <f aca="false">'ELBA CURVE'!N113</f>
        <v>-0.383883445945946</v>
      </c>
      <c r="I121" s="59" t="n">
        <f aca="false">'MONTHLY CURVES'!F113</f>
        <v>4.2835</v>
      </c>
      <c r="J121" s="58" t="n">
        <f aca="false">+I121+H121</f>
        <v>3.89961655405405</v>
      </c>
      <c r="K121" s="60" t="n">
        <f aca="false">'MONTHLY CURVES'!G113</f>
        <v>0.185</v>
      </c>
      <c r="L121" s="50" t="n">
        <f aca="false">+K121</f>
        <v>0.185</v>
      </c>
      <c r="M121" s="61" t="n">
        <f aca="false">'MONTHLY CURVES'!D113</f>
        <v>0.0522134902013849</v>
      </c>
      <c r="N121" s="61" t="n">
        <f aca="false">+N120</f>
        <v>0.99</v>
      </c>
      <c r="O121" s="63" t="e">
        <f aca="true">SPRDOPT($J121,$I121,$G121,$M121,$K121,$L121,$N121,$B121-TODAY(),0,0)</f>
        <v>#NAME?</v>
      </c>
      <c r="P121" s="64" t="e">
        <f aca="false">+O121*C121</f>
        <v>#NAME?</v>
      </c>
      <c r="Q121" s="64" t="n">
        <f aca="false">-$Q$11*$C121*VLOOKUP(B121,'MONTHLY CURVES'!$C$6:$M$329,3,0)</f>
        <v>-1039166.66666667</v>
      </c>
      <c r="R121" s="64" t="e">
        <f aca="false">+Q121+P121</f>
        <v>#NAME?</v>
      </c>
      <c r="S121" s="65" t="e">
        <f aca="true">SPRDOPT($J121,$I121,$G121,$M121,$K121,$L121,$N121,$B121-TODAY(),0,1)*C121</f>
        <v>#NAME?</v>
      </c>
      <c r="T121" s="65" t="e">
        <f aca="true">SPRDOPT($J121,$I121,$G121,$M121,$K121,$L121,$N121,$B121-TODAY(),0,2)*C121</f>
        <v>#NAME?</v>
      </c>
      <c r="U121" s="74" t="e">
        <f aca="false">+T121+S121</f>
        <v>#NAME?</v>
      </c>
    </row>
    <row r="122" customFormat="false" ht="12.75" hidden="false" customHeight="false" outlineLevel="0" collapsed="false">
      <c r="A122" s="5" t="n">
        <f aca="false">YEAR(B122)</f>
        <v>2010</v>
      </c>
      <c r="B122" s="53" t="n">
        <f aca="false">Fetch!A119</f>
        <v>40452</v>
      </c>
      <c r="C122" s="54" t="n">
        <f aca="false">58000000*1.075/12</f>
        <v>5195833.33333333</v>
      </c>
      <c r="D122" s="72" t="n">
        <f aca="false">+D121</f>
        <v>0.02</v>
      </c>
      <c r="E122" s="73" t="n">
        <f aca="false">+'MONTHLY CURVES'!N114</f>
        <v>0.0025</v>
      </c>
      <c r="F122" s="73" t="n">
        <f aca="false">+F121</f>
        <v>-0.027</v>
      </c>
      <c r="G122" s="58" t="n">
        <f aca="false">+D122+F122+E122</f>
        <v>-0.0045</v>
      </c>
      <c r="H122" s="58" t="n">
        <f aca="false">'ELBA CURVE'!N114</f>
        <v>-0.353883445945946</v>
      </c>
      <c r="I122" s="59" t="n">
        <f aca="false">'MONTHLY CURVES'!F114</f>
        <v>4.2835</v>
      </c>
      <c r="J122" s="58" t="n">
        <f aca="false">+I122+H122</f>
        <v>3.92961655405405</v>
      </c>
      <c r="K122" s="60" t="n">
        <f aca="false">'MONTHLY CURVES'!G114</f>
        <v>0.185</v>
      </c>
      <c r="L122" s="50" t="n">
        <f aca="false">+K122</f>
        <v>0.185</v>
      </c>
      <c r="M122" s="61" t="n">
        <f aca="false">'MONTHLY CURVES'!D114</f>
        <v>0.0523197596494449</v>
      </c>
      <c r="N122" s="61" t="n">
        <f aca="false">+N121</f>
        <v>0.99</v>
      </c>
      <c r="O122" s="63" t="e">
        <f aca="true">SPRDOPT($J122,$I122,$G122,$M122,$K122,$L122,$N122,$B122-TODAY(),0,0)</f>
        <v>#NAME?</v>
      </c>
      <c r="P122" s="64" t="e">
        <f aca="false">+O122*C122</f>
        <v>#NAME?</v>
      </c>
      <c r="Q122" s="64" t="n">
        <f aca="false">-$Q$11*$C122*VLOOKUP(B122,'MONTHLY CURVES'!$C$6:$M$329,3,0)</f>
        <v>-1039166.66666667</v>
      </c>
      <c r="R122" s="64" t="e">
        <f aca="false">+Q122+P122</f>
        <v>#NAME?</v>
      </c>
      <c r="S122" s="65" t="e">
        <f aca="true">SPRDOPT($J122,$I122,$G122,$M122,$K122,$L122,$N122,$B122-TODAY(),0,1)*C122</f>
        <v>#NAME?</v>
      </c>
      <c r="T122" s="65" t="e">
        <f aca="true">SPRDOPT($J122,$I122,$G122,$M122,$K122,$L122,$N122,$B122-TODAY(),0,2)*C122</f>
        <v>#NAME?</v>
      </c>
      <c r="U122" s="74" t="e">
        <f aca="false">+T122+S122</f>
        <v>#NAME?</v>
      </c>
    </row>
    <row r="123" customFormat="false" ht="12.75" hidden="false" customHeight="false" outlineLevel="0" collapsed="false">
      <c r="A123" s="5" t="n">
        <f aca="false">YEAR(B123)</f>
        <v>2010</v>
      </c>
      <c r="B123" s="53" t="n">
        <f aca="false">Fetch!A120</f>
        <v>40483</v>
      </c>
      <c r="C123" s="54" t="n">
        <f aca="false">58000000*1.075/12</f>
        <v>5195833.33333333</v>
      </c>
      <c r="D123" s="72" t="n">
        <f aca="false">+D122</f>
        <v>0.02</v>
      </c>
      <c r="E123" s="73" t="n">
        <f aca="false">+'MONTHLY CURVES'!N115</f>
        <v>0.0025</v>
      </c>
      <c r="F123" s="73" t="n">
        <f aca="false">+F122</f>
        <v>-0.027</v>
      </c>
      <c r="G123" s="58" t="n">
        <f aca="false">+D123+F123+E123</f>
        <v>-0.0045</v>
      </c>
      <c r="H123" s="58" t="n">
        <f aca="false">'ELBA CURVE'!N115</f>
        <v>-0.313383445945946</v>
      </c>
      <c r="I123" s="59" t="n">
        <f aca="false">'MONTHLY CURVES'!F115</f>
        <v>4.4325</v>
      </c>
      <c r="J123" s="58" t="n">
        <f aca="false">+I123+H123</f>
        <v>4.11911655405405</v>
      </c>
      <c r="K123" s="60" t="n">
        <f aca="false">'MONTHLY CURVES'!G115</f>
        <v>0.185</v>
      </c>
      <c r="L123" s="50" t="n">
        <f aca="false">+K123</f>
        <v>0.185</v>
      </c>
      <c r="M123" s="61" t="n">
        <f aca="false">'MONTHLY CURVES'!D115</f>
        <v>0.0524295714163965</v>
      </c>
      <c r="N123" s="61" t="n">
        <f aca="false">+N122</f>
        <v>0.99</v>
      </c>
      <c r="O123" s="63" t="e">
        <f aca="true">SPRDOPT($J123,$I123,$G123,$M123,$K123,$L123,$N123,$B123-TODAY(),0,0)</f>
        <v>#NAME?</v>
      </c>
      <c r="P123" s="64" t="e">
        <f aca="false">+O123*C123</f>
        <v>#NAME?</v>
      </c>
      <c r="Q123" s="64" t="n">
        <f aca="false">-$Q$11*$C123*VLOOKUP(B123,'MONTHLY CURVES'!$C$6:$M$329,3,0)</f>
        <v>-1039166.66666667</v>
      </c>
      <c r="R123" s="64" t="e">
        <f aca="false">+Q123+P123</f>
        <v>#NAME?</v>
      </c>
      <c r="S123" s="65" t="e">
        <f aca="true">SPRDOPT($J123,$I123,$G123,$M123,$K123,$L123,$N123,$B123-TODAY(),0,1)*C123</f>
        <v>#NAME?</v>
      </c>
      <c r="T123" s="65" t="e">
        <f aca="true">SPRDOPT($J123,$I123,$G123,$M123,$K123,$L123,$N123,$B123-TODAY(),0,2)*C123</f>
        <v>#NAME?</v>
      </c>
      <c r="U123" s="74" t="e">
        <f aca="false">+T123+S123</f>
        <v>#NAME?</v>
      </c>
    </row>
    <row r="124" customFormat="false" ht="12.75" hidden="false" customHeight="false" outlineLevel="0" collapsed="false">
      <c r="A124" s="5" t="n">
        <f aca="false">YEAR(B124)</f>
        <v>2010</v>
      </c>
      <c r="B124" s="53" t="n">
        <f aca="false">Fetch!A121</f>
        <v>40513</v>
      </c>
      <c r="C124" s="54" t="n">
        <f aca="false">58000000*1.075/12</f>
        <v>5195833.33333333</v>
      </c>
      <c r="D124" s="72" t="n">
        <f aca="false">+D123</f>
        <v>0.02</v>
      </c>
      <c r="E124" s="73" t="n">
        <f aca="false">+'MONTHLY CURVES'!N116</f>
        <v>0.0025</v>
      </c>
      <c r="F124" s="73" t="n">
        <f aca="false">+F123</f>
        <v>-0.027</v>
      </c>
      <c r="G124" s="58" t="n">
        <f aca="false">+D124+F124+E124</f>
        <v>-0.0045</v>
      </c>
      <c r="H124" s="58" t="n">
        <f aca="false">'ELBA CURVE'!N116</f>
        <v>-0.325883445945946</v>
      </c>
      <c r="I124" s="59" t="n">
        <f aca="false">'MONTHLY CURVES'!F116</f>
        <v>4.5845</v>
      </c>
      <c r="J124" s="58" t="n">
        <f aca="false">+I124+H124</f>
        <v>4.25861655405405</v>
      </c>
      <c r="K124" s="60" t="n">
        <f aca="false">'MONTHLY CURVES'!G116</f>
        <v>0.185</v>
      </c>
      <c r="L124" s="50" t="n">
        <f aca="false">+K124</f>
        <v>0.185</v>
      </c>
      <c r="M124" s="61" t="n">
        <f aca="false">'MONTHLY CURVES'!D116</f>
        <v>0.0525358408721148</v>
      </c>
      <c r="N124" s="61" t="n">
        <f aca="false">+N123</f>
        <v>0.99</v>
      </c>
      <c r="O124" s="63" t="e">
        <f aca="true">SPRDOPT($J124,$I124,$G124,$M124,$K124,$L124,$N124,$B124-TODAY(),0,0)</f>
        <v>#NAME?</v>
      </c>
      <c r="P124" s="64" t="e">
        <f aca="false">+O124*C124</f>
        <v>#NAME?</v>
      </c>
      <c r="Q124" s="64" t="n">
        <f aca="false">-$Q$11*$C124*VLOOKUP(B124,'MONTHLY CURVES'!$C$6:$M$329,3,0)</f>
        <v>-1039166.66666667</v>
      </c>
      <c r="R124" s="64" t="e">
        <f aca="false">+Q124+P124</f>
        <v>#NAME?</v>
      </c>
      <c r="S124" s="65" t="e">
        <f aca="true">SPRDOPT($J124,$I124,$G124,$M124,$K124,$L124,$N124,$B124-TODAY(),0,1)*C124</f>
        <v>#NAME?</v>
      </c>
      <c r="T124" s="65" t="e">
        <f aca="true">SPRDOPT($J124,$I124,$G124,$M124,$K124,$L124,$N124,$B124-TODAY(),0,2)*C124</f>
        <v>#NAME?</v>
      </c>
      <c r="U124" s="74" t="e">
        <f aca="false">+T124+S124</f>
        <v>#NAME?</v>
      </c>
    </row>
    <row r="125" customFormat="false" ht="12.75" hidden="false" customHeight="false" outlineLevel="0" collapsed="false">
      <c r="A125" s="5" t="n">
        <f aca="false">YEAR(B125)</f>
        <v>2011</v>
      </c>
      <c r="B125" s="53" t="n">
        <f aca="false">Fetch!A122</f>
        <v>40544</v>
      </c>
      <c r="C125" s="54" t="n">
        <f aca="false">58000000*1.075/12</f>
        <v>5195833.33333333</v>
      </c>
      <c r="D125" s="72" t="n">
        <f aca="false">+D124</f>
        <v>0.02</v>
      </c>
      <c r="E125" s="73" t="n">
        <f aca="false">+'MONTHLY CURVES'!N117</f>
        <v>0.0025</v>
      </c>
      <c r="F125" s="73" t="n">
        <f aca="false">+F124</f>
        <v>-0.027</v>
      </c>
      <c r="G125" s="58" t="n">
        <f aca="false">+D125+F125+E125</f>
        <v>-0.0045</v>
      </c>
      <c r="H125" s="58" t="n">
        <f aca="false">'ELBA CURVE'!N117</f>
        <v>-0.303383445945946</v>
      </c>
      <c r="I125" s="59" t="n">
        <f aca="false">'MONTHLY CURVES'!F117</f>
        <v>4.6595</v>
      </c>
      <c r="J125" s="58" t="n">
        <f aca="false">+I125+H125</f>
        <v>4.35611655405405</v>
      </c>
      <c r="K125" s="60" t="n">
        <f aca="false">'MONTHLY CURVES'!G117</f>
        <v>0.185</v>
      </c>
      <c r="L125" s="50" t="n">
        <f aca="false">+K125</f>
        <v>0.185</v>
      </c>
      <c r="M125" s="61" t="n">
        <f aca="false">'MONTHLY CURVES'!D117</f>
        <v>0.0526456526469796</v>
      </c>
      <c r="N125" s="61" t="n">
        <f aca="false">+N124</f>
        <v>0.99</v>
      </c>
      <c r="O125" s="63" t="e">
        <f aca="true">SPRDOPT($J125,$I125,$G125,$M125,$K125,$L125,$N125,$B125-TODAY(),0,0)</f>
        <v>#NAME?</v>
      </c>
      <c r="P125" s="64" t="e">
        <f aca="false">+O125*C125</f>
        <v>#NAME?</v>
      </c>
      <c r="Q125" s="64" t="n">
        <f aca="false">-$Q$11*$C125*VLOOKUP(B125,'MONTHLY CURVES'!$C$6:$M$329,3,0)</f>
        <v>-1039166.66666667</v>
      </c>
      <c r="R125" s="64" t="e">
        <f aca="false">+Q125+P125</f>
        <v>#NAME?</v>
      </c>
      <c r="S125" s="65" t="e">
        <f aca="true">SPRDOPT($J125,$I125,$G125,$M125,$K125,$L125,$N125,$B125-TODAY(),0,1)*C125</f>
        <v>#NAME?</v>
      </c>
      <c r="T125" s="65" t="e">
        <f aca="true">SPRDOPT($J125,$I125,$G125,$M125,$K125,$L125,$N125,$B125-TODAY(),0,2)*C125</f>
        <v>#NAME?</v>
      </c>
      <c r="U125" s="74" t="e">
        <f aca="false">+T125+S125</f>
        <v>#NAME?</v>
      </c>
    </row>
    <row r="126" customFormat="false" ht="12.75" hidden="false" customHeight="false" outlineLevel="0" collapsed="false">
      <c r="A126" s="5" t="n">
        <f aca="false">YEAR(B126)</f>
        <v>2011</v>
      </c>
      <c r="B126" s="53" t="n">
        <f aca="false">Fetch!A123</f>
        <v>40575</v>
      </c>
      <c r="C126" s="54" t="n">
        <f aca="false">58000000*1.075/12</f>
        <v>5195833.33333333</v>
      </c>
      <c r="D126" s="72" t="n">
        <f aca="false">+D125</f>
        <v>0.02</v>
      </c>
      <c r="E126" s="73" t="n">
        <f aca="false">+'MONTHLY CURVES'!N118</f>
        <v>0.0025</v>
      </c>
      <c r="F126" s="73" t="n">
        <f aca="false">+F125</f>
        <v>-0.027</v>
      </c>
      <c r="G126" s="58" t="n">
        <f aca="false">+D126+F126+E126</f>
        <v>-0.0045</v>
      </c>
      <c r="H126" s="58" t="n">
        <f aca="false">'ELBA CURVE'!N118</f>
        <v>-0.313383445945946</v>
      </c>
      <c r="I126" s="59" t="n">
        <f aca="false">'MONTHLY CURVES'!F118</f>
        <v>4.5715</v>
      </c>
      <c r="J126" s="58" t="n">
        <f aca="false">+I126+H126</f>
        <v>4.25811655405405</v>
      </c>
      <c r="K126" s="60" t="n">
        <f aca="false">'MONTHLY CURVES'!G118</f>
        <v>0.185</v>
      </c>
      <c r="L126" s="50" t="n">
        <f aca="false">+K126</f>
        <v>0.185</v>
      </c>
      <c r="M126" s="61" t="n">
        <f aca="false">'MONTHLY CURVES'!D118</f>
        <v>0.0527554644258656</v>
      </c>
      <c r="N126" s="61" t="n">
        <f aca="false">+N125</f>
        <v>0.99</v>
      </c>
      <c r="O126" s="63" t="e">
        <f aca="true">SPRDOPT($J126,$I126,$G126,$M126,$K126,$L126,$N126,$B126-TODAY(),0,0)</f>
        <v>#NAME?</v>
      </c>
      <c r="P126" s="64" t="e">
        <f aca="false">+O126*C126</f>
        <v>#NAME?</v>
      </c>
      <c r="Q126" s="64" t="n">
        <f aca="false">-$Q$11*$C126*VLOOKUP(B126,'MONTHLY CURVES'!$C$6:$M$329,3,0)</f>
        <v>-1039166.66666667</v>
      </c>
      <c r="R126" s="64" t="e">
        <f aca="false">+Q126+P126</f>
        <v>#NAME?</v>
      </c>
      <c r="S126" s="65" t="e">
        <f aca="true">SPRDOPT($J126,$I126,$G126,$M126,$K126,$L126,$N126,$B126-TODAY(),0,1)*C126</f>
        <v>#NAME?</v>
      </c>
      <c r="T126" s="65" t="e">
        <f aca="true">SPRDOPT($J126,$I126,$G126,$M126,$K126,$L126,$N126,$B126-TODAY(),0,2)*C126</f>
        <v>#NAME?</v>
      </c>
      <c r="U126" s="74" t="e">
        <f aca="false">+T126+S126</f>
        <v>#NAME?</v>
      </c>
    </row>
    <row r="127" customFormat="false" ht="12.75" hidden="false" customHeight="false" outlineLevel="0" collapsed="false">
      <c r="A127" s="5" t="n">
        <f aca="false">YEAR(B127)</f>
        <v>2011</v>
      </c>
      <c r="B127" s="53" t="n">
        <f aca="false">Fetch!A124</f>
        <v>40603</v>
      </c>
      <c r="C127" s="54" t="n">
        <f aca="false">58000000*1.075/12</f>
        <v>5195833.33333333</v>
      </c>
      <c r="D127" s="72" t="n">
        <f aca="false">+D126</f>
        <v>0.02</v>
      </c>
      <c r="E127" s="73" t="n">
        <f aca="false">+'MONTHLY CURVES'!N119</f>
        <v>0.0025</v>
      </c>
      <c r="F127" s="73" t="n">
        <f aca="false">+F126</f>
        <v>-0.027</v>
      </c>
      <c r="G127" s="58" t="n">
        <f aca="false">+D127+F127+E127</f>
        <v>-0.0045</v>
      </c>
      <c r="H127" s="58" t="n">
        <f aca="false">'ELBA CURVE'!N119</f>
        <v>-0.373383445945946</v>
      </c>
      <c r="I127" s="59" t="n">
        <f aca="false">'MONTHLY CURVES'!F119</f>
        <v>4.4325</v>
      </c>
      <c r="J127" s="58" t="n">
        <f aca="false">+I127+H127</f>
        <v>4.05911655405405</v>
      </c>
      <c r="K127" s="60" t="n">
        <f aca="false">'MONTHLY CURVES'!G119</f>
        <v>0.18</v>
      </c>
      <c r="L127" s="50" t="n">
        <f aca="false">+K127</f>
        <v>0.18</v>
      </c>
      <c r="M127" s="61" t="n">
        <f aca="false">'MONTHLY CURVES'!D119</f>
        <v>0.0528546492618638</v>
      </c>
      <c r="N127" s="61" t="n">
        <f aca="false">+N126</f>
        <v>0.99</v>
      </c>
      <c r="O127" s="63" t="e">
        <f aca="true">SPRDOPT($J127,$I127,$G127,$M127,$K127,$L127,$N127,$B127-TODAY(),0,0)</f>
        <v>#NAME?</v>
      </c>
      <c r="P127" s="64" t="e">
        <f aca="false">+O127*C127</f>
        <v>#NAME?</v>
      </c>
      <c r="Q127" s="64" t="n">
        <f aca="false">-$Q$11*$C127*VLOOKUP(B127,'MONTHLY CURVES'!$C$6:$M$329,3,0)</f>
        <v>-1039166.66666667</v>
      </c>
      <c r="R127" s="64" t="e">
        <f aca="false">+Q127+P127</f>
        <v>#NAME?</v>
      </c>
      <c r="S127" s="65" t="e">
        <f aca="true">SPRDOPT($J127,$I127,$G127,$M127,$K127,$L127,$N127,$B127-TODAY(),0,1)*C127</f>
        <v>#NAME?</v>
      </c>
      <c r="T127" s="65" t="e">
        <f aca="true">SPRDOPT($J127,$I127,$G127,$M127,$K127,$L127,$N127,$B127-TODAY(),0,2)*C127</f>
        <v>#NAME?</v>
      </c>
      <c r="U127" s="74" t="e">
        <f aca="false">+T127+S127</f>
        <v>#NAME?</v>
      </c>
    </row>
    <row r="128" customFormat="false" ht="12.75" hidden="false" customHeight="false" outlineLevel="0" collapsed="false">
      <c r="A128" s="5" t="n">
        <f aca="false">YEAR(B128)</f>
        <v>2011</v>
      </c>
      <c r="B128" s="53" t="n">
        <f aca="false">Fetch!A125</f>
        <v>40634</v>
      </c>
      <c r="C128" s="54" t="n">
        <f aca="false">58000000*1.075/12</f>
        <v>5195833.33333333</v>
      </c>
      <c r="D128" s="72" t="n">
        <f aca="false">+D127</f>
        <v>0.02</v>
      </c>
      <c r="E128" s="73" t="n">
        <f aca="false">+'MONTHLY CURVES'!N120</f>
        <v>0.0025</v>
      </c>
      <c r="F128" s="73" t="n">
        <f aca="false">+F127</f>
        <v>-0.027</v>
      </c>
      <c r="G128" s="58" t="n">
        <f aca="false">+D128+F128+E128</f>
        <v>-0.0045</v>
      </c>
      <c r="H128" s="58" t="n">
        <f aca="false">'ELBA CURVE'!N120</f>
        <v>-0.350883445945946</v>
      </c>
      <c r="I128" s="59" t="n">
        <f aca="false">'MONTHLY CURVES'!F120</f>
        <v>4.2785</v>
      </c>
      <c r="J128" s="58" t="n">
        <f aca="false">+I128+H128</f>
        <v>3.92761655405405</v>
      </c>
      <c r="K128" s="60" t="n">
        <f aca="false">'MONTHLY CURVES'!G120</f>
        <v>0.18</v>
      </c>
      <c r="L128" s="50" t="n">
        <f aca="false">+K128</f>
        <v>0.18</v>
      </c>
      <c r="M128" s="61" t="n">
        <f aca="false">'MONTHLY CURVES'!D120</f>
        <v>0.0529644610484019</v>
      </c>
      <c r="N128" s="61" t="n">
        <f aca="false">+N127</f>
        <v>0.99</v>
      </c>
      <c r="O128" s="63" t="e">
        <f aca="true">SPRDOPT($J128,$I128,$G128,$M128,$K128,$L128,$N128,$B128-TODAY(),0,0)</f>
        <v>#NAME?</v>
      </c>
      <c r="P128" s="64" t="e">
        <f aca="false">+O128*C128</f>
        <v>#NAME?</v>
      </c>
      <c r="Q128" s="64" t="n">
        <f aca="false">-$Q$11*$C128*VLOOKUP(B128,'MONTHLY CURVES'!$C$6:$M$329,3,0)</f>
        <v>-1039166.66666667</v>
      </c>
      <c r="R128" s="64" t="e">
        <f aca="false">+Q128+P128</f>
        <v>#NAME?</v>
      </c>
      <c r="S128" s="65" t="e">
        <f aca="true">SPRDOPT($J128,$I128,$G128,$M128,$K128,$L128,$N128,$B128-TODAY(),0,1)*C128</f>
        <v>#NAME?</v>
      </c>
      <c r="T128" s="65" t="e">
        <f aca="true">SPRDOPT($J128,$I128,$G128,$M128,$K128,$L128,$N128,$B128-TODAY(),0,2)*C128</f>
        <v>#NAME?</v>
      </c>
      <c r="U128" s="74" t="e">
        <f aca="false">+T128+S128</f>
        <v>#NAME?</v>
      </c>
    </row>
    <row r="129" customFormat="false" ht="12.75" hidden="false" customHeight="false" outlineLevel="0" collapsed="false">
      <c r="A129" s="5" t="n">
        <f aca="false">YEAR(B129)</f>
        <v>2011</v>
      </c>
      <c r="B129" s="53" t="n">
        <f aca="false">Fetch!A126</f>
        <v>40664</v>
      </c>
      <c r="C129" s="54" t="n">
        <f aca="false">58000000*1.075/12</f>
        <v>5195833.33333333</v>
      </c>
      <c r="D129" s="72" t="n">
        <f aca="false">+D128</f>
        <v>0.02</v>
      </c>
      <c r="E129" s="73" t="n">
        <f aca="false">+'MONTHLY CURVES'!N121</f>
        <v>0.0025</v>
      </c>
      <c r="F129" s="73" t="n">
        <f aca="false">+F128</f>
        <v>-0.027</v>
      </c>
      <c r="G129" s="58" t="n">
        <f aca="false">+D129+F129+E129</f>
        <v>-0.0045</v>
      </c>
      <c r="H129" s="58" t="n">
        <f aca="false">'ELBA CURVE'!N121</f>
        <v>-0.350883445945946</v>
      </c>
      <c r="I129" s="59" t="n">
        <f aca="false">'MONTHLY CURVES'!F121</f>
        <v>4.2835</v>
      </c>
      <c r="J129" s="58" t="n">
        <f aca="false">+I129+H129</f>
        <v>3.93261655405405</v>
      </c>
      <c r="K129" s="60" t="n">
        <f aca="false">'MONTHLY CURVES'!G121</f>
        <v>0.18</v>
      </c>
      <c r="L129" s="50" t="n">
        <f aca="false">+K129</f>
        <v>0.18</v>
      </c>
      <c r="M129" s="61" t="n">
        <f aca="false">'MONTHLY CURVES'!D121</f>
        <v>0.0530707305230731</v>
      </c>
      <c r="N129" s="61" t="n">
        <f aca="false">+N128</f>
        <v>0.99</v>
      </c>
      <c r="O129" s="63" t="e">
        <f aca="true">SPRDOPT($J129,$I129,$G129,$M129,$K129,$L129,$N129,$B129-TODAY(),0,0)</f>
        <v>#NAME?</v>
      </c>
      <c r="P129" s="64" t="e">
        <f aca="false">+O129*C129</f>
        <v>#NAME?</v>
      </c>
      <c r="Q129" s="64" t="n">
        <f aca="false">-$Q$11*$C129*VLOOKUP(B129,'MONTHLY CURVES'!$C$6:$M$329,3,0)</f>
        <v>-1039166.66666667</v>
      </c>
      <c r="R129" s="64" t="e">
        <f aca="false">+Q129+P129</f>
        <v>#NAME?</v>
      </c>
      <c r="S129" s="65" t="e">
        <f aca="true">SPRDOPT($J129,$I129,$G129,$M129,$K129,$L129,$N129,$B129-TODAY(),0,1)*C129</f>
        <v>#NAME?</v>
      </c>
      <c r="T129" s="65" t="e">
        <f aca="true">SPRDOPT($J129,$I129,$G129,$M129,$K129,$L129,$N129,$B129-TODAY(),0,2)*C129</f>
        <v>#NAME?</v>
      </c>
      <c r="U129" s="74" t="e">
        <f aca="false">+T129+S129</f>
        <v>#NAME?</v>
      </c>
    </row>
    <row r="130" customFormat="false" ht="12.75" hidden="false" customHeight="false" outlineLevel="0" collapsed="false">
      <c r="A130" s="5" t="n">
        <f aca="false">YEAR(B130)</f>
        <v>2011</v>
      </c>
      <c r="B130" s="53" t="n">
        <f aca="false">Fetch!A127</f>
        <v>40695</v>
      </c>
      <c r="C130" s="54" t="n">
        <f aca="false">58000000*1.075/12</f>
        <v>5195833.33333333</v>
      </c>
      <c r="D130" s="72" t="n">
        <f aca="false">+D129</f>
        <v>0.02</v>
      </c>
      <c r="E130" s="73" t="n">
        <f aca="false">+'MONTHLY CURVES'!N122</f>
        <v>0.0025</v>
      </c>
      <c r="F130" s="73" t="n">
        <f aca="false">+F129</f>
        <v>-0.027</v>
      </c>
      <c r="G130" s="58" t="n">
        <f aca="false">+D130+F130+E130</f>
        <v>-0.0045</v>
      </c>
      <c r="H130" s="58" t="n">
        <f aca="false">'ELBA CURVE'!N122</f>
        <v>-0.350883445945946</v>
      </c>
      <c r="I130" s="59" t="n">
        <f aca="false">'MONTHLY CURVES'!F122</f>
        <v>4.3215</v>
      </c>
      <c r="J130" s="58" t="n">
        <f aca="false">+I130+H130</f>
        <v>3.97061655405405</v>
      </c>
      <c r="K130" s="60" t="n">
        <f aca="false">'MONTHLY CURVES'!G122</f>
        <v>0.18</v>
      </c>
      <c r="L130" s="50" t="n">
        <f aca="false">+K130</f>
        <v>0.18</v>
      </c>
      <c r="M130" s="61" t="n">
        <f aca="false">'MONTHLY CURVES'!D122</f>
        <v>0.0531805423175222</v>
      </c>
      <c r="N130" s="61" t="n">
        <f aca="false">+N129</f>
        <v>0.99</v>
      </c>
      <c r="O130" s="63" t="e">
        <f aca="true">SPRDOPT($J130,$I130,$G130,$M130,$K130,$L130,$N130,$B130-TODAY(),0,0)</f>
        <v>#NAME?</v>
      </c>
      <c r="P130" s="64" t="e">
        <f aca="false">+O130*C130</f>
        <v>#NAME?</v>
      </c>
      <c r="Q130" s="64" t="n">
        <f aca="false">-$Q$11*$C130*VLOOKUP(B130,'MONTHLY CURVES'!$C$6:$M$329,3,0)</f>
        <v>-1039166.66666667</v>
      </c>
      <c r="R130" s="64" t="e">
        <f aca="false">+Q130+P130</f>
        <v>#NAME?</v>
      </c>
      <c r="S130" s="65" t="e">
        <f aca="true">SPRDOPT($J130,$I130,$G130,$M130,$K130,$L130,$N130,$B130-TODAY(),0,1)*C130</f>
        <v>#NAME?</v>
      </c>
      <c r="T130" s="65" t="e">
        <f aca="true">SPRDOPT($J130,$I130,$G130,$M130,$K130,$L130,$N130,$B130-TODAY(),0,2)*C130</f>
        <v>#NAME?</v>
      </c>
      <c r="U130" s="74" t="e">
        <f aca="false">+T130+S130</f>
        <v>#NAME?</v>
      </c>
    </row>
    <row r="131" customFormat="false" ht="12.75" hidden="false" customHeight="false" outlineLevel="0" collapsed="false">
      <c r="A131" s="5" t="n">
        <f aca="false">YEAR(B131)</f>
        <v>2011</v>
      </c>
      <c r="B131" s="53" t="n">
        <f aca="false">Fetch!A128</f>
        <v>40725</v>
      </c>
      <c r="C131" s="54" t="n">
        <f aca="false">58000000*1.075/12</f>
        <v>5195833.33333333</v>
      </c>
      <c r="D131" s="72" t="n">
        <f aca="false">+D130</f>
        <v>0.02</v>
      </c>
      <c r="E131" s="73" t="n">
        <f aca="false">+'MONTHLY CURVES'!N123</f>
        <v>0.0025</v>
      </c>
      <c r="F131" s="73" t="n">
        <f aca="false">+F130</f>
        <v>-0.027</v>
      </c>
      <c r="G131" s="58" t="n">
        <f aca="false">+D131+F131+E131</f>
        <v>-0.0045</v>
      </c>
      <c r="H131" s="58" t="n">
        <f aca="false">'ELBA CURVE'!N123</f>
        <v>-0.350883445945946</v>
      </c>
      <c r="I131" s="59" t="n">
        <f aca="false">'MONTHLY CURVES'!F123</f>
        <v>4.3665</v>
      </c>
      <c r="J131" s="58" t="n">
        <f aca="false">+I131+H131</f>
        <v>4.01561655405405</v>
      </c>
      <c r="K131" s="60" t="n">
        <f aca="false">'MONTHLY CURVES'!G123</f>
        <v>0.18</v>
      </c>
      <c r="L131" s="50" t="n">
        <f aca="false">+K131</f>
        <v>0.18</v>
      </c>
      <c r="M131" s="61" t="n">
        <f aca="false">'MONTHLY CURVES'!D123</f>
        <v>0.0532868117998486</v>
      </c>
      <c r="N131" s="61" t="n">
        <f aca="false">+N130</f>
        <v>0.99</v>
      </c>
      <c r="O131" s="63" t="e">
        <f aca="true">SPRDOPT($J131,$I131,$G131,$M131,$K131,$L131,$N131,$B131-TODAY(),0,0)</f>
        <v>#NAME?</v>
      </c>
      <c r="P131" s="64" t="e">
        <f aca="false">+O131*C131</f>
        <v>#NAME?</v>
      </c>
      <c r="Q131" s="64" t="n">
        <f aca="false">-$Q$11*$C131*VLOOKUP(B131,'MONTHLY CURVES'!$C$6:$M$329,3,0)</f>
        <v>-1039166.66666667</v>
      </c>
      <c r="R131" s="64" t="e">
        <f aca="false">+Q131+P131</f>
        <v>#NAME?</v>
      </c>
      <c r="S131" s="65" t="e">
        <f aca="true">SPRDOPT($J131,$I131,$G131,$M131,$K131,$L131,$N131,$B131-TODAY(),0,1)*C131</f>
        <v>#NAME?</v>
      </c>
      <c r="T131" s="65" t="e">
        <f aca="true">SPRDOPT($J131,$I131,$G131,$M131,$K131,$L131,$N131,$B131-TODAY(),0,2)*C131</f>
        <v>#NAME?</v>
      </c>
      <c r="U131" s="74" t="e">
        <f aca="false">+T131+S131</f>
        <v>#NAME?</v>
      </c>
    </row>
    <row r="132" customFormat="false" ht="12.75" hidden="false" customHeight="false" outlineLevel="0" collapsed="false">
      <c r="A132" s="5" t="n">
        <f aca="false">YEAR(B132)</f>
        <v>2011</v>
      </c>
      <c r="B132" s="53" t="n">
        <f aca="false">Fetch!A129</f>
        <v>40756</v>
      </c>
      <c r="C132" s="54" t="n">
        <f aca="false">58000000*1.075/12</f>
        <v>5195833.33333333</v>
      </c>
      <c r="D132" s="72" t="n">
        <f aca="false">+D131</f>
        <v>0.02</v>
      </c>
      <c r="E132" s="73" t="n">
        <f aca="false">+'MONTHLY CURVES'!N124</f>
        <v>0.0025</v>
      </c>
      <c r="F132" s="73" t="n">
        <f aca="false">+F131</f>
        <v>-0.027</v>
      </c>
      <c r="G132" s="58" t="n">
        <f aca="false">+D132+F132+E132</f>
        <v>-0.0045</v>
      </c>
      <c r="H132" s="58" t="n">
        <f aca="false">'ELBA CURVE'!N124</f>
        <v>-0.350883445945946</v>
      </c>
      <c r="I132" s="59" t="n">
        <f aca="false">'MONTHLY CURVES'!F124</f>
        <v>4.4045</v>
      </c>
      <c r="J132" s="58" t="n">
        <f aca="false">+I132+H132</f>
        <v>4.05361655405405</v>
      </c>
      <c r="K132" s="60" t="n">
        <f aca="false">'MONTHLY CURVES'!G124</f>
        <v>0.18</v>
      </c>
      <c r="L132" s="50" t="n">
        <f aca="false">+K132</f>
        <v>0.18</v>
      </c>
      <c r="M132" s="61" t="n">
        <f aca="false">'MONTHLY CURVES'!D124</f>
        <v>0.0533966236022079</v>
      </c>
      <c r="N132" s="61" t="n">
        <f aca="false">+N131</f>
        <v>0.99</v>
      </c>
      <c r="O132" s="63" t="e">
        <f aca="true">SPRDOPT($J132,$I132,$G132,$M132,$K132,$L132,$N132,$B132-TODAY(),0,0)</f>
        <v>#NAME?</v>
      </c>
      <c r="P132" s="64" t="e">
        <f aca="false">+O132*C132</f>
        <v>#NAME?</v>
      </c>
      <c r="Q132" s="64" t="n">
        <f aca="false">-$Q$11*$C132*VLOOKUP(B132,'MONTHLY CURVES'!$C$6:$M$329,3,0)</f>
        <v>-1039166.66666667</v>
      </c>
      <c r="R132" s="64" t="e">
        <f aca="false">+Q132+P132</f>
        <v>#NAME?</v>
      </c>
      <c r="S132" s="65" t="e">
        <f aca="true">SPRDOPT($J132,$I132,$G132,$M132,$K132,$L132,$N132,$B132-TODAY(),0,1)*C132</f>
        <v>#NAME?</v>
      </c>
      <c r="T132" s="65" t="e">
        <f aca="true">SPRDOPT($J132,$I132,$G132,$M132,$K132,$L132,$N132,$B132-TODAY(),0,2)*C132</f>
        <v>#NAME?</v>
      </c>
      <c r="U132" s="74" t="e">
        <f aca="false">+T132+S132</f>
        <v>#NAME?</v>
      </c>
    </row>
    <row r="133" customFormat="false" ht="12.75" hidden="false" customHeight="false" outlineLevel="0" collapsed="false">
      <c r="A133" s="5" t="n">
        <f aca="false">YEAR(B133)</f>
        <v>2011</v>
      </c>
      <c r="B133" s="53" t="n">
        <f aca="false">Fetch!A130</f>
        <v>40787</v>
      </c>
      <c r="C133" s="54" t="n">
        <f aca="false">58000000*1.075/12</f>
        <v>5195833.33333333</v>
      </c>
      <c r="D133" s="72" t="n">
        <f aca="false">+D132</f>
        <v>0.02</v>
      </c>
      <c r="E133" s="73" t="n">
        <f aca="false">+'MONTHLY CURVES'!N125</f>
        <v>0.0025</v>
      </c>
      <c r="F133" s="73" t="n">
        <f aca="false">+F132</f>
        <v>-0.027</v>
      </c>
      <c r="G133" s="58" t="n">
        <f aca="false">+D133+F133+E133</f>
        <v>-0.0045</v>
      </c>
      <c r="H133" s="58" t="n">
        <f aca="false">'ELBA CURVE'!N125</f>
        <v>-0.380883445945946</v>
      </c>
      <c r="I133" s="59" t="n">
        <f aca="false">'MONTHLY CURVES'!F125</f>
        <v>4.3985</v>
      </c>
      <c r="J133" s="58" t="n">
        <f aca="false">+I133+H133</f>
        <v>4.01761655405405</v>
      </c>
      <c r="K133" s="60" t="n">
        <f aca="false">'MONTHLY CURVES'!G125</f>
        <v>0.18</v>
      </c>
      <c r="L133" s="50" t="n">
        <f aca="false">+K133</f>
        <v>0.18</v>
      </c>
      <c r="M133" s="61" t="n">
        <f aca="false">'MONTHLY CURVES'!D125</f>
        <v>0.0535064354085861</v>
      </c>
      <c r="N133" s="61" t="n">
        <f aca="false">+N132</f>
        <v>0.99</v>
      </c>
      <c r="O133" s="63" t="e">
        <f aca="true">SPRDOPT($J133,$I133,$G133,$M133,$K133,$L133,$N133,$B133-TODAY(),0,0)</f>
        <v>#NAME?</v>
      </c>
      <c r="P133" s="64" t="e">
        <f aca="false">+O133*C133</f>
        <v>#NAME?</v>
      </c>
      <c r="Q133" s="64" t="n">
        <f aca="false">-$Q$11*$C133*VLOOKUP(B133,'MONTHLY CURVES'!$C$6:$M$329,3,0)</f>
        <v>-1039166.66666667</v>
      </c>
      <c r="R133" s="64" t="e">
        <f aca="false">+Q133+P133</f>
        <v>#NAME?</v>
      </c>
      <c r="S133" s="65" t="e">
        <f aca="true">SPRDOPT($J133,$I133,$G133,$M133,$K133,$L133,$N133,$B133-TODAY(),0,1)*C133</f>
        <v>#NAME?</v>
      </c>
      <c r="T133" s="65" t="e">
        <f aca="true">SPRDOPT($J133,$I133,$G133,$M133,$K133,$L133,$N133,$B133-TODAY(),0,2)*C133</f>
        <v>#NAME?</v>
      </c>
      <c r="U133" s="74" t="e">
        <f aca="false">+T133+S133</f>
        <v>#NAME?</v>
      </c>
    </row>
    <row r="134" customFormat="false" ht="12.75" hidden="false" customHeight="false" outlineLevel="0" collapsed="false">
      <c r="A134" s="5" t="n">
        <f aca="false">YEAR(B134)</f>
        <v>2011</v>
      </c>
      <c r="B134" s="53" t="n">
        <f aca="false">Fetch!A131</f>
        <v>40817</v>
      </c>
      <c r="C134" s="54" t="n">
        <f aca="false">58000000*1.075/12</f>
        <v>5195833.33333333</v>
      </c>
      <c r="D134" s="72" t="n">
        <f aca="false">+D133</f>
        <v>0.02</v>
      </c>
      <c r="E134" s="73" t="n">
        <f aca="false">+'MONTHLY CURVES'!N126</f>
        <v>0.0025</v>
      </c>
      <c r="F134" s="73" t="n">
        <f aca="false">+F133</f>
        <v>-0.027</v>
      </c>
      <c r="G134" s="58" t="n">
        <f aca="false">+D134+F134+E134</f>
        <v>-0.0045</v>
      </c>
      <c r="H134" s="58" t="n">
        <f aca="false">'ELBA CURVE'!N126</f>
        <v>-0.350883445945946</v>
      </c>
      <c r="I134" s="59" t="n">
        <f aca="false">'MONTHLY CURVES'!F126</f>
        <v>4.3985</v>
      </c>
      <c r="J134" s="58" t="n">
        <f aca="false">+I134+H134</f>
        <v>4.04761655405405</v>
      </c>
      <c r="K134" s="60" t="n">
        <f aca="false">'MONTHLY CURVES'!G126</f>
        <v>0.18</v>
      </c>
      <c r="L134" s="50" t="n">
        <f aca="false">+K134</f>
        <v>0.18</v>
      </c>
      <c r="M134" s="61" t="n">
        <f aca="false">'MONTHLY CURVES'!D126</f>
        <v>0.0536127049024571</v>
      </c>
      <c r="N134" s="61" t="n">
        <f aca="false">+N133</f>
        <v>0.99</v>
      </c>
      <c r="O134" s="63" t="e">
        <f aca="true">SPRDOPT($J134,$I134,$G134,$M134,$K134,$L134,$N134,$B134-TODAY(),0,0)</f>
        <v>#NAME?</v>
      </c>
      <c r="P134" s="64" t="e">
        <f aca="false">+O134*C134</f>
        <v>#NAME?</v>
      </c>
      <c r="Q134" s="64" t="n">
        <f aca="false">-$Q$11*$C134*VLOOKUP(B134,'MONTHLY CURVES'!$C$6:$M$329,3,0)</f>
        <v>-1039166.66666667</v>
      </c>
      <c r="R134" s="64" t="e">
        <f aca="false">+Q134+P134</f>
        <v>#NAME?</v>
      </c>
      <c r="S134" s="65" t="e">
        <f aca="true">SPRDOPT($J134,$I134,$G134,$M134,$K134,$L134,$N134,$B134-TODAY(),0,1)*C134</f>
        <v>#NAME?</v>
      </c>
      <c r="T134" s="65" t="e">
        <f aca="true">SPRDOPT($J134,$I134,$G134,$M134,$K134,$L134,$N134,$B134-TODAY(),0,2)*C134</f>
        <v>#NAME?</v>
      </c>
      <c r="U134" s="74" t="e">
        <f aca="false">+T134+S134</f>
        <v>#NAME?</v>
      </c>
    </row>
    <row r="135" customFormat="false" ht="12.75" hidden="false" customHeight="false" outlineLevel="0" collapsed="false">
      <c r="A135" s="5" t="n">
        <f aca="false">YEAR(B135)</f>
        <v>2011</v>
      </c>
      <c r="B135" s="53" t="n">
        <f aca="false">Fetch!A132</f>
        <v>40848</v>
      </c>
      <c r="C135" s="54" t="n">
        <f aca="false">58000000*1.075/12</f>
        <v>5195833.33333333</v>
      </c>
      <c r="D135" s="72" t="n">
        <f aca="false">+D134</f>
        <v>0.02</v>
      </c>
      <c r="E135" s="73" t="n">
        <f aca="false">+'MONTHLY CURVES'!N127</f>
        <v>0.0025</v>
      </c>
      <c r="F135" s="73" t="n">
        <f aca="false">+F134</f>
        <v>-0.027</v>
      </c>
      <c r="G135" s="58" t="n">
        <f aca="false">+D135+F135+E135</f>
        <v>-0.0045</v>
      </c>
      <c r="H135" s="58" t="n">
        <f aca="false">'ELBA CURVE'!N127</f>
        <v>-0.310383445945946</v>
      </c>
      <c r="I135" s="59" t="n">
        <f aca="false">'MONTHLY CURVES'!F127</f>
        <v>4.5475</v>
      </c>
      <c r="J135" s="58" t="n">
        <f aca="false">+I135+H135</f>
        <v>4.23711655405405</v>
      </c>
      <c r="K135" s="60" t="n">
        <f aca="false">'MONTHLY CURVES'!G127</f>
        <v>0.18</v>
      </c>
      <c r="L135" s="50" t="n">
        <f aca="false">+K135</f>
        <v>0.18</v>
      </c>
      <c r="M135" s="61" t="n">
        <f aca="false">'MONTHLY CURVES'!D127</f>
        <v>0.0537208312284991</v>
      </c>
      <c r="N135" s="61" t="n">
        <f aca="false">+N134</f>
        <v>0.99</v>
      </c>
      <c r="O135" s="63" t="e">
        <f aca="true">SPRDOPT($J135,$I135,$G135,$M135,$K135,$L135,$N135,$B135-TODAY(),0,0)</f>
        <v>#NAME?</v>
      </c>
      <c r="P135" s="64" t="e">
        <f aca="false">+O135*C135</f>
        <v>#NAME?</v>
      </c>
      <c r="Q135" s="64" t="n">
        <f aca="false">-$Q$11*$C135*VLOOKUP(B135,'MONTHLY CURVES'!$C$6:$M$329,3,0)</f>
        <v>-1039166.66666667</v>
      </c>
      <c r="R135" s="64" t="e">
        <f aca="false">+Q135+P135</f>
        <v>#NAME?</v>
      </c>
      <c r="S135" s="65" t="e">
        <f aca="true">SPRDOPT($J135,$I135,$G135,$M135,$K135,$L135,$N135,$B135-TODAY(),0,1)*C135</f>
        <v>#NAME?</v>
      </c>
      <c r="T135" s="65" t="e">
        <f aca="true">SPRDOPT($J135,$I135,$G135,$M135,$K135,$L135,$N135,$B135-TODAY(),0,2)*C135</f>
        <v>#NAME?</v>
      </c>
      <c r="U135" s="74" t="e">
        <f aca="false">+T135+S135</f>
        <v>#NAME?</v>
      </c>
    </row>
    <row r="136" customFormat="false" ht="12.75" hidden="false" customHeight="false" outlineLevel="0" collapsed="false">
      <c r="A136" s="5" t="n">
        <f aca="false">YEAR(B136)</f>
        <v>2011</v>
      </c>
      <c r="B136" s="53" t="n">
        <f aca="false">Fetch!A133</f>
        <v>40878</v>
      </c>
      <c r="C136" s="54" t="n">
        <f aca="false">58000000*1.075/12</f>
        <v>5195833.33333333</v>
      </c>
      <c r="D136" s="72" t="n">
        <f aca="false">+D135</f>
        <v>0.02</v>
      </c>
      <c r="E136" s="73" t="n">
        <f aca="false">+'MONTHLY CURVES'!N128</f>
        <v>0.0025</v>
      </c>
      <c r="F136" s="73" t="n">
        <f aca="false">+F135</f>
        <v>-0.027</v>
      </c>
      <c r="G136" s="58" t="n">
        <f aca="false">+D136+F136+E136</f>
        <v>-0.0045</v>
      </c>
      <c r="H136" s="58" t="n">
        <f aca="false">'ELBA CURVE'!N128</f>
        <v>-0.322883445945946</v>
      </c>
      <c r="I136" s="59" t="n">
        <f aca="false">'MONTHLY CURVES'!F128</f>
        <v>4.6995</v>
      </c>
      <c r="J136" s="58" t="n">
        <f aca="false">+I136+H136</f>
        <v>4.37661655405405</v>
      </c>
      <c r="K136" s="60" t="n">
        <f aca="false">'MONTHLY CURVES'!G128</f>
        <v>0.18</v>
      </c>
      <c r="L136" s="50" t="n">
        <f aca="false">+K136</f>
        <v>0.18</v>
      </c>
      <c r="M136" s="61" t="n">
        <f aca="false">'MONTHLY CURVES'!D128</f>
        <v>0.0537765360812479</v>
      </c>
      <c r="N136" s="61" t="n">
        <f aca="false">+N135</f>
        <v>0.99</v>
      </c>
      <c r="O136" s="63" t="e">
        <f aca="true">SPRDOPT($J136,$I136,$G136,$M136,$K136,$L136,$N136,$B136-TODAY(),0,0)</f>
        <v>#NAME?</v>
      </c>
      <c r="P136" s="64" t="e">
        <f aca="false">+O136*C136</f>
        <v>#NAME?</v>
      </c>
      <c r="Q136" s="64" t="n">
        <f aca="false">-$Q$11*$C136*VLOOKUP(B136,'MONTHLY CURVES'!$C$6:$M$329,3,0)</f>
        <v>-1039166.66666667</v>
      </c>
      <c r="R136" s="64" t="e">
        <f aca="false">+Q136+P136</f>
        <v>#NAME?</v>
      </c>
      <c r="S136" s="65" t="e">
        <f aca="true">SPRDOPT($J136,$I136,$G136,$M136,$K136,$L136,$N136,$B136-TODAY(),0,1)*C136</f>
        <v>#NAME?</v>
      </c>
      <c r="T136" s="65" t="e">
        <f aca="true">SPRDOPT($J136,$I136,$G136,$M136,$K136,$L136,$N136,$B136-TODAY(),0,2)*C136</f>
        <v>#NAME?</v>
      </c>
      <c r="U136" s="74" t="e">
        <f aca="false">+T136+S136</f>
        <v>#NAME?</v>
      </c>
    </row>
    <row r="137" customFormat="false" ht="12.75" hidden="false" customHeight="false" outlineLevel="0" collapsed="false">
      <c r="A137" s="5" t="n">
        <f aca="false">YEAR(B137)</f>
        <v>2012</v>
      </c>
      <c r="B137" s="53" t="n">
        <f aca="false">Fetch!A134</f>
        <v>40909</v>
      </c>
      <c r="C137" s="54" t="n">
        <f aca="false">58000000*1.075/12</f>
        <v>5195833.33333333</v>
      </c>
      <c r="D137" s="72" t="n">
        <f aca="false">+D136</f>
        <v>0.02</v>
      </c>
      <c r="E137" s="73" t="n">
        <f aca="false">+'MONTHLY CURVES'!N129</f>
        <v>0.0025</v>
      </c>
      <c r="F137" s="73" t="n">
        <f aca="false">+F136</f>
        <v>-0.027</v>
      </c>
      <c r="G137" s="58" t="n">
        <f aca="false">+D137+F137+E137</f>
        <v>-0.0045</v>
      </c>
      <c r="H137" s="58" t="n">
        <f aca="false">'ELBA CURVE'!N129</f>
        <v>-0.300383445945946</v>
      </c>
      <c r="I137" s="59" t="n">
        <f aca="false">'MONTHLY CURVES'!F129</f>
        <v>4.777</v>
      </c>
      <c r="J137" s="58" t="n">
        <f aca="false">+I137+H137</f>
        <v>4.47661655405405</v>
      </c>
      <c r="K137" s="60" t="n">
        <f aca="false">'MONTHLY CURVES'!G129</f>
        <v>0.18</v>
      </c>
      <c r="L137" s="50" t="n">
        <f aca="false">+K137</f>
        <v>0.18</v>
      </c>
      <c r="M137" s="61" t="n">
        <f aca="false">'MONTHLY CURVES'!D129</f>
        <v>0.0538340977635086</v>
      </c>
      <c r="N137" s="61" t="n">
        <f aca="false">+N136</f>
        <v>0.99</v>
      </c>
      <c r="O137" s="63" t="e">
        <f aca="true">SPRDOPT($J137,$I137,$G137,$M137,$K137,$L137,$N137,$B137-TODAY(),0,0)</f>
        <v>#NAME?</v>
      </c>
      <c r="P137" s="64" t="e">
        <f aca="false">+O137*C137</f>
        <v>#NAME?</v>
      </c>
      <c r="Q137" s="64" t="n">
        <f aca="false">-$Q$11*$C137*VLOOKUP(B137,'MONTHLY CURVES'!$C$6:$M$329,3,0)</f>
        <v>-1039166.66666667</v>
      </c>
      <c r="R137" s="64" t="e">
        <f aca="false">+Q137+P137</f>
        <v>#NAME?</v>
      </c>
      <c r="S137" s="65" t="e">
        <f aca="true">SPRDOPT($J137,$I137,$G137,$M137,$K137,$L137,$N137,$B137-TODAY(),0,1)*C137</f>
        <v>#NAME?</v>
      </c>
      <c r="T137" s="65" t="e">
        <f aca="true">SPRDOPT($J137,$I137,$G137,$M137,$K137,$L137,$N137,$B137-TODAY(),0,2)*C137</f>
        <v>#NAME?</v>
      </c>
      <c r="U137" s="74" t="e">
        <f aca="false">+T137+S137</f>
        <v>#NAME?</v>
      </c>
    </row>
    <row r="138" customFormat="false" ht="12.75" hidden="false" customHeight="false" outlineLevel="0" collapsed="false">
      <c r="A138" s="5" t="n">
        <f aca="false">YEAR(B138)</f>
        <v>2012</v>
      </c>
      <c r="B138" s="53" t="n">
        <f aca="false">Fetch!A135</f>
        <v>40940</v>
      </c>
      <c r="C138" s="54" t="n">
        <f aca="false">58000000*1.075/12</f>
        <v>5195833.33333333</v>
      </c>
      <c r="D138" s="72" t="n">
        <f aca="false">+D137</f>
        <v>0.02</v>
      </c>
      <c r="E138" s="73" t="n">
        <f aca="false">+'MONTHLY CURVES'!N130</f>
        <v>0.0025</v>
      </c>
      <c r="F138" s="73" t="n">
        <f aca="false">+F137</f>
        <v>-0.027</v>
      </c>
      <c r="G138" s="58" t="n">
        <f aca="false">+D138+F138+E138</f>
        <v>-0.0045</v>
      </c>
      <c r="H138" s="58" t="n">
        <f aca="false">'ELBA CURVE'!N130</f>
        <v>-0.310383445945946</v>
      </c>
      <c r="I138" s="59" t="n">
        <f aca="false">'MONTHLY CURVES'!F130</f>
        <v>4.689</v>
      </c>
      <c r="J138" s="58" t="n">
        <f aca="false">+I138+H138</f>
        <v>4.37861655405405</v>
      </c>
      <c r="K138" s="60" t="n">
        <f aca="false">'MONTHLY CURVES'!G130</f>
        <v>0.175</v>
      </c>
      <c r="L138" s="50" t="n">
        <f aca="false">+K138</f>
        <v>0.175</v>
      </c>
      <c r="M138" s="61" t="n">
        <f aca="false">'MONTHLY CURVES'!D130</f>
        <v>0.0538916594468737</v>
      </c>
      <c r="N138" s="61" t="n">
        <f aca="false">+N137</f>
        <v>0.99</v>
      </c>
      <c r="O138" s="63" t="e">
        <f aca="true">SPRDOPT($J138,$I138,$G138,$M138,$K138,$L138,$N138,$B138-TODAY(),0,0)</f>
        <v>#NAME?</v>
      </c>
      <c r="P138" s="64" t="e">
        <f aca="false">+O138*C138</f>
        <v>#NAME?</v>
      </c>
      <c r="Q138" s="64" t="n">
        <f aca="false">-$Q$11*$C138*VLOOKUP(B138,'MONTHLY CURVES'!$C$6:$M$329,3,0)</f>
        <v>-1039166.66666667</v>
      </c>
      <c r="R138" s="64" t="e">
        <f aca="false">+Q138+P138</f>
        <v>#NAME?</v>
      </c>
      <c r="S138" s="65" t="e">
        <f aca="true">SPRDOPT($J138,$I138,$G138,$M138,$K138,$L138,$N138,$B138-TODAY(),0,1)*C138</f>
        <v>#NAME?</v>
      </c>
      <c r="T138" s="65" t="e">
        <f aca="true">SPRDOPT($J138,$I138,$G138,$M138,$K138,$L138,$N138,$B138-TODAY(),0,2)*C138</f>
        <v>#NAME?</v>
      </c>
      <c r="U138" s="74" t="e">
        <f aca="false">+T138+S138</f>
        <v>#NAME?</v>
      </c>
    </row>
    <row r="139" customFormat="false" ht="12.75" hidden="false" customHeight="false" outlineLevel="0" collapsed="false">
      <c r="A139" s="5" t="n">
        <f aca="false">YEAR(B139)</f>
        <v>2012</v>
      </c>
      <c r="B139" s="53" t="n">
        <f aca="false">Fetch!A136</f>
        <v>40969</v>
      </c>
      <c r="C139" s="54" t="n">
        <f aca="false">58000000*1.075/12</f>
        <v>5195833.33333333</v>
      </c>
      <c r="D139" s="72" t="n">
        <f aca="false">+D138</f>
        <v>0.02</v>
      </c>
      <c r="E139" s="73" t="n">
        <f aca="false">+'MONTHLY CURVES'!N131</f>
        <v>0.0025</v>
      </c>
      <c r="F139" s="73" t="n">
        <f aca="false">+F138</f>
        <v>-0.027</v>
      </c>
      <c r="G139" s="58" t="n">
        <f aca="false">+D139+F139+E139</f>
        <v>-0.0045</v>
      </c>
      <c r="H139" s="58" t="n">
        <f aca="false">'ELBA CURVE'!N131</f>
        <v>-0.370383445945946</v>
      </c>
      <c r="I139" s="59" t="n">
        <f aca="false">'MONTHLY CURVES'!F131</f>
        <v>4.55</v>
      </c>
      <c r="J139" s="58" t="n">
        <f aca="false">+I139+H139</f>
        <v>4.17961655405405</v>
      </c>
      <c r="K139" s="60" t="n">
        <f aca="false">'MONTHLY CURVES'!G131</f>
        <v>0.17</v>
      </c>
      <c r="L139" s="50" t="n">
        <f aca="false">+K139</f>
        <v>0.17</v>
      </c>
      <c r="M139" s="61" t="n">
        <f aca="false">'MONTHLY CURVES'!D131</f>
        <v>0.0539455074742468</v>
      </c>
      <c r="N139" s="61" t="n">
        <f aca="false">+N138</f>
        <v>0.99</v>
      </c>
      <c r="O139" s="63" t="e">
        <f aca="true">SPRDOPT($J139,$I139,$G139,$M139,$K139,$L139,$N139,$B139-TODAY(),0,0)</f>
        <v>#NAME?</v>
      </c>
      <c r="P139" s="64" t="e">
        <f aca="false">+O139*C139</f>
        <v>#NAME?</v>
      </c>
      <c r="Q139" s="64" t="n">
        <f aca="false">-$Q$11*$C139*VLOOKUP(B139,'MONTHLY CURVES'!$C$6:$M$329,3,0)</f>
        <v>-1039166.66666667</v>
      </c>
      <c r="R139" s="64" t="e">
        <f aca="false">+Q139+P139</f>
        <v>#NAME?</v>
      </c>
      <c r="S139" s="65" t="e">
        <f aca="true">SPRDOPT($J139,$I139,$G139,$M139,$K139,$L139,$N139,$B139-TODAY(),0,1)*C139</f>
        <v>#NAME?</v>
      </c>
      <c r="T139" s="65" t="e">
        <f aca="true">SPRDOPT($J139,$I139,$G139,$M139,$K139,$L139,$N139,$B139-TODAY(),0,2)*C139</f>
        <v>#NAME?</v>
      </c>
      <c r="U139" s="74" t="e">
        <f aca="false">+T139+S139</f>
        <v>#NAME?</v>
      </c>
    </row>
    <row r="140" customFormat="false" ht="12.75" hidden="false" customHeight="false" outlineLevel="0" collapsed="false">
      <c r="A140" s="5" t="n">
        <f aca="false">YEAR(B140)</f>
        <v>2012</v>
      </c>
      <c r="B140" s="53" t="n">
        <f aca="false">Fetch!A137</f>
        <v>41000</v>
      </c>
      <c r="C140" s="54" t="n">
        <f aca="false">58000000*1.075/12</f>
        <v>5195833.33333333</v>
      </c>
      <c r="D140" s="72" t="n">
        <f aca="false">+D139</f>
        <v>0.02</v>
      </c>
      <c r="E140" s="73" t="n">
        <f aca="false">+'MONTHLY CURVES'!N132</f>
        <v>0.0025</v>
      </c>
      <c r="F140" s="73" t="n">
        <f aca="false">+F139</f>
        <v>-0.027</v>
      </c>
      <c r="G140" s="58" t="n">
        <f aca="false">+D140+F140+E140</f>
        <v>-0.0045</v>
      </c>
      <c r="H140" s="58" t="n">
        <f aca="false">'ELBA CURVE'!N132</f>
        <v>-0.347883445945946</v>
      </c>
      <c r="I140" s="59" t="n">
        <f aca="false">'MONTHLY CURVES'!F132</f>
        <v>4.396</v>
      </c>
      <c r="J140" s="58" t="n">
        <f aca="false">+I140+H140</f>
        <v>4.04811655405405</v>
      </c>
      <c r="K140" s="60" t="n">
        <f aca="false">'MONTHLY CURVES'!G132</f>
        <v>0.17</v>
      </c>
      <c r="L140" s="50" t="n">
        <f aca="false">+K140</f>
        <v>0.17</v>
      </c>
      <c r="M140" s="61" t="n">
        <f aca="false">'MONTHLY CURVES'!D132</f>
        <v>0.0540030691597484</v>
      </c>
      <c r="N140" s="61" t="n">
        <f aca="false">+N139</f>
        <v>0.99</v>
      </c>
      <c r="O140" s="63" t="e">
        <f aca="true">SPRDOPT($J140,$I140,$G140,$M140,$K140,$L140,$N140,$B140-TODAY(),0,0)</f>
        <v>#NAME?</v>
      </c>
      <c r="P140" s="64" t="e">
        <f aca="false">+O140*C140</f>
        <v>#NAME?</v>
      </c>
      <c r="Q140" s="64" t="n">
        <f aca="false">-$Q$11*$C140*VLOOKUP(B140,'MONTHLY CURVES'!$C$6:$M$329,3,0)</f>
        <v>-1039166.66666667</v>
      </c>
      <c r="R140" s="64" t="e">
        <f aca="false">+Q140+P140</f>
        <v>#NAME?</v>
      </c>
      <c r="S140" s="65" t="e">
        <f aca="true">SPRDOPT($J140,$I140,$G140,$M140,$K140,$L140,$N140,$B140-TODAY(),0,1)*C140</f>
        <v>#NAME?</v>
      </c>
      <c r="T140" s="65" t="e">
        <f aca="true">SPRDOPT($J140,$I140,$G140,$M140,$K140,$L140,$N140,$B140-TODAY(),0,2)*C140</f>
        <v>#NAME?</v>
      </c>
      <c r="U140" s="74" t="e">
        <f aca="false">+T140+S140</f>
        <v>#NAME?</v>
      </c>
    </row>
    <row r="141" customFormat="false" ht="12.75" hidden="false" customHeight="false" outlineLevel="0" collapsed="false">
      <c r="A141" s="5" t="n">
        <f aca="false">YEAR(B141)</f>
        <v>2012</v>
      </c>
      <c r="B141" s="53" t="n">
        <f aca="false">Fetch!A138</f>
        <v>41030</v>
      </c>
      <c r="C141" s="54" t="n">
        <f aca="false">58000000*1.075/12</f>
        <v>5195833.33333333</v>
      </c>
      <c r="D141" s="72" t="n">
        <f aca="false">+D140</f>
        <v>0.02</v>
      </c>
      <c r="E141" s="73" t="n">
        <f aca="false">+'MONTHLY CURVES'!N133</f>
        <v>0.0025</v>
      </c>
      <c r="F141" s="73" t="n">
        <f aca="false">+F140</f>
        <v>-0.027</v>
      </c>
      <c r="G141" s="58" t="n">
        <f aca="false">+D141+F141+E141</f>
        <v>-0.0045</v>
      </c>
      <c r="H141" s="58" t="n">
        <f aca="false">'ELBA CURVE'!N133</f>
        <v>-0.347883445945946</v>
      </c>
      <c r="I141" s="59" t="n">
        <f aca="false">'MONTHLY CURVES'!F133</f>
        <v>4.401</v>
      </c>
      <c r="J141" s="58" t="n">
        <f aca="false">+I141+H141</f>
        <v>4.05311655405405</v>
      </c>
      <c r="K141" s="60" t="n">
        <f aca="false">'MONTHLY CURVES'!G133</f>
        <v>0.17</v>
      </c>
      <c r="L141" s="50" t="n">
        <f aca="false">+K141</f>
        <v>0.17</v>
      </c>
      <c r="M141" s="61" t="n">
        <f aca="false">'MONTHLY CURVES'!D133</f>
        <v>0.0540587740177374</v>
      </c>
      <c r="N141" s="61" t="n">
        <f aca="false">+N140</f>
        <v>0.99</v>
      </c>
      <c r="O141" s="63" t="e">
        <f aca="true">SPRDOPT($J141,$I141,$G141,$M141,$K141,$L141,$N141,$B141-TODAY(),0,0)</f>
        <v>#NAME?</v>
      </c>
      <c r="P141" s="64" t="e">
        <f aca="false">+O141*C141</f>
        <v>#NAME?</v>
      </c>
      <c r="Q141" s="64" t="n">
        <f aca="false">-$Q$11*$C141*VLOOKUP(B141,'MONTHLY CURVES'!$C$6:$M$329,3,0)</f>
        <v>-1039166.66666667</v>
      </c>
      <c r="R141" s="64" t="e">
        <f aca="false">+Q141+P141</f>
        <v>#NAME?</v>
      </c>
      <c r="S141" s="65" t="e">
        <f aca="true">SPRDOPT($J141,$I141,$G141,$M141,$K141,$L141,$N141,$B141-TODAY(),0,1)*C141</f>
        <v>#NAME?</v>
      </c>
      <c r="T141" s="65" t="e">
        <f aca="true">SPRDOPT($J141,$I141,$G141,$M141,$K141,$L141,$N141,$B141-TODAY(),0,2)*C141</f>
        <v>#NAME?</v>
      </c>
      <c r="U141" s="74" t="e">
        <f aca="false">+T141+S141</f>
        <v>#NAME?</v>
      </c>
    </row>
    <row r="142" customFormat="false" ht="12.75" hidden="false" customHeight="false" outlineLevel="0" collapsed="false">
      <c r="A142" s="5" t="n">
        <f aca="false">YEAR(B142)</f>
        <v>2012</v>
      </c>
      <c r="B142" s="53" t="n">
        <f aca="false">Fetch!A139</f>
        <v>41061</v>
      </c>
      <c r="C142" s="54" t="n">
        <f aca="false">58000000*1.075/12</f>
        <v>5195833.33333333</v>
      </c>
      <c r="D142" s="72" t="n">
        <f aca="false">+D141</f>
        <v>0.02</v>
      </c>
      <c r="E142" s="73" t="n">
        <f aca="false">+'MONTHLY CURVES'!N134</f>
        <v>0.0025</v>
      </c>
      <c r="F142" s="73" t="n">
        <f aca="false">+F141</f>
        <v>-0.027</v>
      </c>
      <c r="G142" s="58" t="n">
        <f aca="false">+D142+F142+E142</f>
        <v>-0.0045</v>
      </c>
      <c r="H142" s="58" t="n">
        <f aca="false">'ELBA CURVE'!N134</f>
        <v>-0.347883445945946</v>
      </c>
      <c r="I142" s="59" t="n">
        <f aca="false">'MONTHLY CURVES'!F134</f>
        <v>4.439</v>
      </c>
      <c r="J142" s="58" t="n">
        <f aca="false">+I142+H142</f>
        <v>4.09111655405405</v>
      </c>
      <c r="K142" s="60" t="n">
        <f aca="false">'MONTHLY CURVES'!G134</f>
        <v>0.17</v>
      </c>
      <c r="L142" s="50" t="n">
        <f aca="false">+K142</f>
        <v>0.17</v>
      </c>
      <c r="M142" s="61" t="n">
        <f aca="false">'MONTHLY CURVES'!D134</f>
        <v>0.0541163357054115</v>
      </c>
      <c r="N142" s="61" t="n">
        <f aca="false">+N141</f>
        <v>0.99</v>
      </c>
      <c r="O142" s="63" t="e">
        <f aca="true">SPRDOPT($J142,$I142,$G142,$M142,$K142,$L142,$N142,$B142-TODAY(),0,0)</f>
        <v>#NAME?</v>
      </c>
      <c r="P142" s="64" t="e">
        <f aca="false">+O142*C142</f>
        <v>#NAME?</v>
      </c>
      <c r="Q142" s="64" t="n">
        <f aca="false">-$Q$11*$C142*VLOOKUP(B142,'MONTHLY CURVES'!$C$6:$M$329,3,0)</f>
        <v>-1039166.66666667</v>
      </c>
      <c r="R142" s="64" t="e">
        <f aca="false">+Q142+P142</f>
        <v>#NAME?</v>
      </c>
      <c r="S142" s="65" t="e">
        <f aca="true">SPRDOPT($J142,$I142,$G142,$M142,$K142,$L142,$N142,$B142-TODAY(),0,1)*C142</f>
        <v>#NAME?</v>
      </c>
      <c r="T142" s="65" t="e">
        <f aca="true">SPRDOPT($J142,$I142,$G142,$M142,$K142,$L142,$N142,$B142-TODAY(),0,2)*C142</f>
        <v>#NAME?</v>
      </c>
      <c r="U142" s="74" t="e">
        <f aca="false">+T142+S142</f>
        <v>#NAME?</v>
      </c>
    </row>
    <row r="143" customFormat="false" ht="12.75" hidden="false" customHeight="false" outlineLevel="0" collapsed="false">
      <c r="A143" s="5" t="n">
        <f aca="false">YEAR(B143)</f>
        <v>2012</v>
      </c>
      <c r="B143" s="53" t="n">
        <f aca="false">Fetch!A140</f>
        <v>41091</v>
      </c>
      <c r="C143" s="54" t="n">
        <f aca="false">58000000*1.075/12</f>
        <v>5195833.33333333</v>
      </c>
      <c r="D143" s="72" t="n">
        <f aca="false">+D142</f>
        <v>0.02</v>
      </c>
      <c r="E143" s="73" t="n">
        <f aca="false">+'MONTHLY CURVES'!N135</f>
        <v>0.0025</v>
      </c>
      <c r="F143" s="73" t="n">
        <f aca="false">+F142</f>
        <v>-0.027</v>
      </c>
      <c r="G143" s="58" t="n">
        <f aca="false">+D143+F143+E143</f>
        <v>-0.0045</v>
      </c>
      <c r="H143" s="58" t="n">
        <f aca="false">'ELBA CURVE'!N135</f>
        <v>-0.347883445945946</v>
      </c>
      <c r="I143" s="59" t="n">
        <f aca="false">'MONTHLY CURVES'!F135</f>
        <v>4.484</v>
      </c>
      <c r="J143" s="58" t="n">
        <f aca="false">+I143+H143</f>
        <v>4.13611655405405</v>
      </c>
      <c r="K143" s="60" t="n">
        <f aca="false">'MONTHLY CURVES'!G135</f>
        <v>0.17</v>
      </c>
      <c r="L143" s="50" t="n">
        <f aca="false">+K143</f>
        <v>0.17</v>
      </c>
      <c r="M143" s="61" t="n">
        <f aca="false">'MONTHLY CURVES'!D135</f>
        <v>0.0541720405655024</v>
      </c>
      <c r="N143" s="61" t="n">
        <f aca="false">+N142</f>
        <v>0.99</v>
      </c>
      <c r="O143" s="63" t="e">
        <f aca="true">SPRDOPT($J143,$I143,$G143,$M143,$K143,$L143,$N143,$B143-TODAY(),0,0)</f>
        <v>#NAME?</v>
      </c>
      <c r="P143" s="64" t="e">
        <f aca="false">+O143*C143</f>
        <v>#NAME?</v>
      </c>
      <c r="Q143" s="64" t="n">
        <f aca="false">-$Q$11*$C143*VLOOKUP(B143,'MONTHLY CURVES'!$C$6:$M$329,3,0)</f>
        <v>-1039166.66666667</v>
      </c>
      <c r="R143" s="64" t="e">
        <f aca="false">+Q143+P143</f>
        <v>#NAME?</v>
      </c>
      <c r="S143" s="65" t="e">
        <f aca="true">SPRDOPT($J143,$I143,$G143,$M143,$K143,$L143,$N143,$B143-TODAY(),0,1)*C143</f>
        <v>#NAME?</v>
      </c>
      <c r="T143" s="65" t="e">
        <f aca="true">SPRDOPT($J143,$I143,$G143,$M143,$K143,$L143,$N143,$B143-TODAY(),0,2)*C143</f>
        <v>#NAME?</v>
      </c>
      <c r="U143" s="74" t="e">
        <f aca="false">+T143+S143</f>
        <v>#NAME?</v>
      </c>
    </row>
    <row r="144" customFormat="false" ht="12.75" hidden="false" customHeight="false" outlineLevel="0" collapsed="false">
      <c r="A144" s="5" t="n">
        <f aca="false">YEAR(B144)</f>
        <v>2012</v>
      </c>
      <c r="B144" s="53" t="n">
        <f aca="false">Fetch!A141</f>
        <v>41122</v>
      </c>
      <c r="C144" s="54" t="n">
        <f aca="false">58000000*1.075/12</f>
        <v>5195833.33333333</v>
      </c>
      <c r="D144" s="72" t="n">
        <f aca="false">+D143</f>
        <v>0.02</v>
      </c>
      <c r="E144" s="73" t="n">
        <f aca="false">+'MONTHLY CURVES'!N136</f>
        <v>0.0025</v>
      </c>
      <c r="F144" s="73" t="n">
        <f aca="false">+F143</f>
        <v>-0.027</v>
      </c>
      <c r="G144" s="58" t="n">
        <f aca="false">+D144+F144+E144</f>
        <v>-0.0045</v>
      </c>
      <c r="H144" s="58" t="n">
        <f aca="false">'ELBA CURVE'!N136</f>
        <v>-0.347883445945946</v>
      </c>
      <c r="I144" s="59" t="n">
        <f aca="false">'MONTHLY CURVES'!F136</f>
        <v>4.522</v>
      </c>
      <c r="J144" s="58" t="n">
        <f aca="false">+I144+H144</f>
        <v>4.17411655405405</v>
      </c>
      <c r="K144" s="60" t="n">
        <f aca="false">'MONTHLY CURVES'!G136</f>
        <v>0.17</v>
      </c>
      <c r="L144" s="50" t="n">
        <f aca="false">+K144</f>
        <v>0.17</v>
      </c>
      <c r="M144" s="61" t="n">
        <f aca="false">'MONTHLY CURVES'!D136</f>
        <v>0.0542296022553494</v>
      </c>
      <c r="N144" s="61" t="n">
        <f aca="false">+N143</f>
        <v>0.99</v>
      </c>
      <c r="O144" s="63" t="e">
        <f aca="true">SPRDOPT($J144,$I144,$G144,$M144,$K144,$L144,$N144,$B144-TODAY(),0,0)</f>
        <v>#NAME?</v>
      </c>
      <c r="P144" s="64" t="e">
        <f aca="false">+O144*C144</f>
        <v>#NAME?</v>
      </c>
      <c r="Q144" s="64" t="n">
        <f aca="false">-$Q$11*$C144*VLOOKUP(B144,'MONTHLY CURVES'!$C$6:$M$329,3,0)</f>
        <v>-1039166.66666667</v>
      </c>
      <c r="R144" s="64" t="e">
        <f aca="false">+Q144+P144</f>
        <v>#NAME?</v>
      </c>
      <c r="S144" s="65" t="e">
        <f aca="true">SPRDOPT($J144,$I144,$G144,$M144,$K144,$L144,$N144,$B144-TODAY(),0,1)*C144</f>
        <v>#NAME?</v>
      </c>
      <c r="T144" s="65" t="e">
        <f aca="true">SPRDOPT($J144,$I144,$G144,$M144,$K144,$L144,$N144,$B144-TODAY(),0,2)*C144</f>
        <v>#NAME?</v>
      </c>
      <c r="U144" s="74" t="e">
        <f aca="false">+T144+S144</f>
        <v>#NAME?</v>
      </c>
    </row>
    <row r="145" customFormat="false" ht="12.75" hidden="false" customHeight="false" outlineLevel="0" collapsed="false">
      <c r="A145" s="5" t="n">
        <f aca="false">YEAR(B145)</f>
        <v>2012</v>
      </c>
      <c r="B145" s="53" t="n">
        <f aca="false">Fetch!A142</f>
        <v>41153</v>
      </c>
      <c r="C145" s="54" t="n">
        <f aca="false">58000000*1.075/12</f>
        <v>5195833.33333333</v>
      </c>
      <c r="D145" s="72" t="n">
        <f aca="false">+D144</f>
        <v>0.02</v>
      </c>
      <c r="E145" s="73" t="n">
        <f aca="false">+'MONTHLY CURVES'!N137</f>
        <v>0.0025</v>
      </c>
      <c r="F145" s="73" t="n">
        <f aca="false">+F144</f>
        <v>-0.027</v>
      </c>
      <c r="G145" s="58" t="n">
        <f aca="false">+D145+F145+E145</f>
        <v>-0.0045</v>
      </c>
      <c r="H145" s="58" t="n">
        <f aca="false">'ELBA CURVE'!N137</f>
        <v>-0.377883445945946</v>
      </c>
      <c r="I145" s="59" t="n">
        <f aca="false">'MONTHLY CURVES'!F137</f>
        <v>4.516</v>
      </c>
      <c r="J145" s="58" t="n">
        <f aca="false">+I145+H145</f>
        <v>4.13811655405405</v>
      </c>
      <c r="K145" s="60" t="n">
        <f aca="false">'MONTHLY CURVES'!G137</f>
        <v>0.17</v>
      </c>
      <c r="L145" s="50" t="n">
        <f aca="false">+K145</f>
        <v>0.17</v>
      </c>
      <c r="M145" s="61" t="n">
        <f aca="false">'MONTHLY CURVES'!D137</f>
        <v>0.0542871639463005</v>
      </c>
      <c r="N145" s="61" t="n">
        <f aca="false">+N144</f>
        <v>0.99</v>
      </c>
      <c r="O145" s="63" t="e">
        <f aca="true">SPRDOPT($J145,$I145,$G145,$M145,$K145,$L145,$N145,$B145-TODAY(),0,0)</f>
        <v>#NAME?</v>
      </c>
      <c r="P145" s="64" t="e">
        <f aca="false">+O145*C145</f>
        <v>#NAME?</v>
      </c>
      <c r="Q145" s="64" t="n">
        <f aca="false">-$Q$11*$C145*VLOOKUP(B145,'MONTHLY CURVES'!$C$6:$M$329,3,0)</f>
        <v>-1039166.66666667</v>
      </c>
      <c r="R145" s="64" t="e">
        <f aca="false">+Q145+P145</f>
        <v>#NAME?</v>
      </c>
      <c r="S145" s="65" t="e">
        <f aca="true">SPRDOPT($J145,$I145,$G145,$M145,$K145,$L145,$N145,$B145-TODAY(),0,1)*C145</f>
        <v>#NAME?</v>
      </c>
      <c r="T145" s="65" t="e">
        <f aca="true">SPRDOPT($J145,$I145,$G145,$M145,$K145,$L145,$N145,$B145-TODAY(),0,2)*C145</f>
        <v>#NAME?</v>
      </c>
      <c r="U145" s="74" t="e">
        <f aca="false">+T145+S145</f>
        <v>#NAME?</v>
      </c>
    </row>
    <row r="146" customFormat="false" ht="12.75" hidden="false" customHeight="false" outlineLevel="0" collapsed="false">
      <c r="A146" s="5" t="n">
        <f aca="false">YEAR(B146)</f>
        <v>2012</v>
      </c>
      <c r="B146" s="53" t="n">
        <f aca="false">Fetch!A143</f>
        <v>41183</v>
      </c>
      <c r="C146" s="54" t="n">
        <f aca="false">58000000*1.075/12</f>
        <v>5195833.33333333</v>
      </c>
      <c r="D146" s="72" t="n">
        <f aca="false">+D145</f>
        <v>0.02</v>
      </c>
      <c r="E146" s="73" t="n">
        <f aca="false">+'MONTHLY CURVES'!N138</f>
        <v>0.0025</v>
      </c>
      <c r="F146" s="73" t="n">
        <f aca="false">+F145</f>
        <v>-0.027</v>
      </c>
      <c r="G146" s="58" t="n">
        <f aca="false">+D146+F146+E146</f>
        <v>-0.0045</v>
      </c>
      <c r="H146" s="58" t="n">
        <f aca="false">'ELBA CURVE'!N138</f>
        <v>-0.347883445945946</v>
      </c>
      <c r="I146" s="59" t="n">
        <f aca="false">'MONTHLY CURVES'!F138</f>
        <v>4.516</v>
      </c>
      <c r="J146" s="58" t="n">
        <f aca="false">+I146+H146</f>
        <v>4.16811655405405</v>
      </c>
      <c r="K146" s="60" t="n">
        <f aca="false">'MONTHLY CURVES'!G138</f>
        <v>0.17</v>
      </c>
      <c r="L146" s="50" t="n">
        <f aca="false">+K146</f>
        <v>0.17</v>
      </c>
      <c r="M146" s="61" t="n">
        <f aca="false">'MONTHLY CURVES'!D138</f>
        <v>0.0543428688095622</v>
      </c>
      <c r="N146" s="61" t="n">
        <f aca="false">+N145</f>
        <v>0.99</v>
      </c>
      <c r="O146" s="63" t="e">
        <f aca="true">SPRDOPT($J146,$I146,$G146,$M146,$K146,$L146,$N146,$B146-TODAY(),0,0)</f>
        <v>#NAME?</v>
      </c>
      <c r="P146" s="64" t="e">
        <f aca="false">+O146*C146</f>
        <v>#NAME?</v>
      </c>
      <c r="Q146" s="64" t="n">
        <f aca="false">-$Q$11*$C146*VLOOKUP(B146,'MONTHLY CURVES'!$C$6:$M$329,3,0)</f>
        <v>-1039166.66666667</v>
      </c>
      <c r="R146" s="64" t="e">
        <f aca="false">+Q146+P146</f>
        <v>#NAME?</v>
      </c>
      <c r="S146" s="65" t="e">
        <f aca="true">SPRDOPT($J146,$I146,$G146,$M146,$K146,$L146,$N146,$B146-TODAY(),0,1)*C146</f>
        <v>#NAME?</v>
      </c>
      <c r="T146" s="65" t="e">
        <f aca="true">SPRDOPT($J146,$I146,$G146,$M146,$K146,$L146,$N146,$B146-TODAY(),0,2)*C146</f>
        <v>#NAME?</v>
      </c>
      <c r="U146" s="74" t="e">
        <f aca="false">+T146+S146</f>
        <v>#NAME?</v>
      </c>
    </row>
    <row r="147" customFormat="false" ht="12.75" hidden="false" customHeight="false" outlineLevel="0" collapsed="false">
      <c r="A147" s="5" t="n">
        <f aca="false">YEAR(B147)</f>
        <v>2012</v>
      </c>
      <c r="B147" s="53" t="n">
        <f aca="false">Fetch!A144</f>
        <v>41214</v>
      </c>
      <c r="C147" s="54" t="n">
        <f aca="false">58000000*1.075/12</f>
        <v>5195833.33333333</v>
      </c>
      <c r="D147" s="72" t="n">
        <f aca="false">+D146</f>
        <v>0.02</v>
      </c>
      <c r="E147" s="73" t="n">
        <f aca="false">+'MONTHLY CURVES'!N139</f>
        <v>0.0025</v>
      </c>
      <c r="F147" s="73" t="n">
        <f aca="false">+F146</f>
        <v>-0.027</v>
      </c>
      <c r="G147" s="58" t="n">
        <f aca="false">+D147+F147+E147</f>
        <v>-0.0045</v>
      </c>
      <c r="H147" s="58" t="n">
        <f aca="false">'ELBA CURVE'!N139</f>
        <v>-0.307383445945946</v>
      </c>
      <c r="I147" s="59" t="n">
        <f aca="false">'MONTHLY CURVES'!F139</f>
        <v>4.665</v>
      </c>
      <c r="J147" s="58" t="n">
        <f aca="false">+I147+H147</f>
        <v>4.35761655405405</v>
      </c>
      <c r="K147" s="60" t="n">
        <f aca="false">'MONTHLY CURVES'!G139</f>
        <v>0.17</v>
      </c>
      <c r="L147" s="50" t="n">
        <f aca="false">+K147</f>
        <v>0.17</v>
      </c>
      <c r="M147" s="61" t="n">
        <f aca="false">'MONTHLY CURVES'!D139</f>
        <v>0.0544004305026853</v>
      </c>
      <c r="N147" s="61" t="n">
        <f aca="false">+N146</f>
        <v>0.99</v>
      </c>
      <c r="O147" s="63" t="e">
        <f aca="true">SPRDOPT($J147,$I147,$G147,$M147,$K147,$L147,$N147,$B147-TODAY(),0,0)</f>
        <v>#NAME?</v>
      </c>
      <c r="P147" s="64" t="e">
        <f aca="false">+O147*C147</f>
        <v>#NAME?</v>
      </c>
      <c r="Q147" s="64" t="n">
        <f aca="false">-$Q$11*$C147*VLOOKUP(B147,'MONTHLY CURVES'!$C$6:$M$329,3,0)</f>
        <v>-1039166.66666667</v>
      </c>
      <c r="R147" s="64" t="e">
        <f aca="false">+Q147+P147</f>
        <v>#NAME?</v>
      </c>
      <c r="S147" s="65" t="e">
        <f aca="true">SPRDOPT($J147,$I147,$G147,$M147,$K147,$L147,$N147,$B147-TODAY(),0,1)*C147</f>
        <v>#NAME?</v>
      </c>
      <c r="T147" s="65" t="e">
        <f aca="true">SPRDOPT($J147,$I147,$G147,$M147,$K147,$L147,$N147,$B147-TODAY(),0,2)*C147</f>
        <v>#NAME?</v>
      </c>
      <c r="U147" s="74" t="e">
        <f aca="false">+T147+S147</f>
        <v>#NAME?</v>
      </c>
    </row>
    <row r="148" customFormat="false" ht="12.75" hidden="false" customHeight="false" outlineLevel="0" collapsed="false">
      <c r="A148" s="5" t="n">
        <f aca="false">YEAR(B148)</f>
        <v>2012</v>
      </c>
      <c r="B148" s="53" t="n">
        <f aca="false">Fetch!A145</f>
        <v>41244</v>
      </c>
      <c r="C148" s="54" t="n">
        <f aca="false">58000000*1.075/12</f>
        <v>5195833.33333333</v>
      </c>
      <c r="D148" s="72" t="n">
        <f aca="false">+D147</f>
        <v>0.02</v>
      </c>
      <c r="E148" s="73" t="n">
        <f aca="false">+'MONTHLY CURVES'!N140</f>
        <v>0.0025</v>
      </c>
      <c r="F148" s="73" t="n">
        <f aca="false">+F147</f>
        <v>-0.027</v>
      </c>
      <c r="G148" s="58" t="n">
        <f aca="false">+D148+F148+E148</f>
        <v>-0.0045</v>
      </c>
      <c r="H148" s="58" t="n">
        <f aca="false">'ELBA CURVE'!N140</f>
        <v>-0.319883445945946</v>
      </c>
      <c r="I148" s="59" t="n">
        <f aca="false">'MONTHLY CURVES'!F140</f>
        <v>4.817</v>
      </c>
      <c r="J148" s="58" t="n">
        <f aca="false">+I148+H148</f>
        <v>4.49711655405405</v>
      </c>
      <c r="K148" s="60" t="n">
        <f aca="false">'MONTHLY CURVES'!G140</f>
        <v>0.17</v>
      </c>
      <c r="L148" s="50" t="n">
        <f aca="false">+K148</f>
        <v>0.17</v>
      </c>
      <c r="M148" s="61" t="n">
        <f aca="false">'MONTHLY CURVES'!D140</f>
        <v>0.0544561353680493</v>
      </c>
      <c r="N148" s="61" t="n">
        <f aca="false">+N147</f>
        <v>0.99</v>
      </c>
      <c r="O148" s="63" t="e">
        <f aca="true">SPRDOPT($J148,$I148,$G148,$M148,$K148,$L148,$N148,$B148-TODAY(),0,0)</f>
        <v>#NAME?</v>
      </c>
      <c r="P148" s="64" t="e">
        <f aca="false">+O148*C148</f>
        <v>#NAME?</v>
      </c>
      <c r="Q148" s="64" t="n">
        <f aca="false">-$Q$11*$C148*VLOOKUP(B148,'MONTHLY CURVES'!$C$6:$M$329,3,0)</f>
        <v>-1039166.66666667</v>
      </c>
      <c r="R148" s="64" t="e">
        <f aca="false">+Q148+P148</f>
        <v>#NAME?</v>
      </c>
      <c r="S148" s="65" t="e">
        <f aca="true">SPRDOPT($J148,$I148,$G148,$M148,$K148,$L148,$N148,$B148-TODAY(),0,1)*C148</f>
        <v>#NAME?</v>
      </c>
      <c r="T148" s="65" t="e">
        <f aca="true">SPRDOPT($J148,$I148,$G148,$M148,$K148,$L148,$N148,$B148-TODAY(),0,2)*C148</f>
        <v>#NAME?</v>
      </c>
      <c r="U148" s="74" t="e">
        <f aca="false">+T148+S148</f>
        <v>#NAME?</v>
      </c>
    </row>
    <row r="149" customFormat="false" ht="12.75" hidden="false" customHeight="false" outlineLevel="0" collapsed="false">
      <c r="A149" s="5" t="n">
        <f aca="false">YEAR(B149)</f>
        <v>2013</v>
      </c>
      <c r="B149" s="53" t="n">
        <f aca="false">Fetch!A146</f>
        <v>41275</v>
      </c>
      <c r="C149" s="54" t="n">
        <f aca="false">58000000*1.075/12</f>
        <v>5195833.33333333</v>
      </c>
      <c r="D149" s="72" t="n">
        <f aca="false">+D148</f>
        <v>0.02</v>
      </c>
      <c r="E149" s="73" t="n">
        <f aca="false">+'MONTHLY CURVES'!N141</f>
        <v>0.0025</v>
      </c>
      <c r="F149" s="73" t="n">
        <f aca="false">+F148</f>
        <v>-0.027</v>
      </c>
      <c r="G149" s="58" t="n">
        <f aca="false">+D149+F149+E149</f>
        <v>-0.0045</v>
      </c>
      <c r="H149" s="58" t="n">
        <f aca="false">'ELBA CURVE'!N141</f>
        <v>-0.297383445945946</v>
      </c>
      <c r="I149" s="59" t="n">
        <f aca="false">'MONTHLY CURVES'!F141</f>
        <v>4.8945</v>
      </c>
      <c r="J149" s="58" t="n">
        <f aca="false">+I149+H149</f>
        <v>4.59711655405405</v>
      </c>
      <c r="K149" s="60" t="n">
        <f aca="false">'MONTHLY CURVES'!G141</f>
        <v>0.17</v>
      </c>
      <c r="L149" s="50" t="n">
        <f aca="false">+K149</f>
        <v>0.17</v>
      </c>
      <c r="M149" s="61" t="n">
        <f aca="false">'MONTHLY CURVES'!D141</f>
        <v>0.0545136970633444</v>
      </c>
      <c r="N149" s="61" t="n">
        <f aca="false">+N148</f>
        <v>0.99</v>
      </c>
      <c r="O149" s="63" t="e">
        <f aca="true">SPRDOPT($J149,$I149,$G149,$M149,$K149,$L149,$N149,$B149-TODAY(),0,0)</f>
        <v>#NAME?</v>
      </c>
      <c r="P149" s="64" t="e">
        <f aca="false">+O149*C149</f>
        <v>#NAME?</v>
      </c>
      <c r="Q149" s="64" t="n">
        <f aca="false">-$Q$11*$C149*VLOOKUP(B149,'MONTHLY CURVES'!$C$6:$M$329,3,0)</f>
        <v>-1039166.66666667</v>
      </c>
      <c r="R149" s="64" t="e">
        <f aca="false">+Q149+P149</f>
        <v>#NAME?</v>
      </c>
      <c r="S149" s="65" t="e">
        <f aca="true">SPRDOPT($J149,$I149,$G149,$M149,$K149,$L149,$N149,$B149-TODAY(),0,1)*C149</f>
        <v>#NAME?</v>
      </c>
      <c r="T149" s="65" t="e">
        <f aca="true">SPRDOPT($J149,$I149,$G149,$M149,$K149,$L149,$N149,$B149-TODAY(),0,2)*C149</f>
        <v>#NAME?</v>
      </c>
      <c r="U149" s="74" t="e">
        <f aca="false">+T149+S149</f>
        <v>#NAME?</v>
      </c>
    </row>
    <row r="150" customFormat="false" ht="12.75" hidden="false" customHeight="false" outlineLevel="0" collapsed="false">
      <c r="A150" s="5" t="n">
        <f aca="false">YEAR(B150)</f>
        <v>2013</v>
      </c>
      <c r="B150" s="53" t="n">
        <f aca="false">Fetch!A147</f>
        <v>41306</v>
      </c>
      <c r="C150" s="54" t="n">
        <f aca="false">58000000*1.075/12</f>
        <v>5195833.33333333</v>
      </c>
      <c r="D150" s="72" t="n">
        <f aca="false">+D149</f>
        <v>0.02</v>
      </c>
      <c r="E150" s="73" t="n">
        <f aca="false">+'MONTHLY CURVES'!N142</f>
        <v>0.0025</v>
      </c>
      <c r="F150" s="73" t="n">
        <f aca="false">+F149</f>
        <v>-0.027</v>
      </c>
      <c r="G150" s="58" t="n">
        <f aca="false">+D150+F150+E150</f>
        <v>-0.0045</v>
      </c>
      <c r="H150" s="58" t="n">
        <f aca="false">'ELBA CURVE'!N142</f>
        <v>-0.307383445945946</v>
      </c>
      <c r="I150" s="59" t="n">
        <f aca="false">'MONTHLY CURVES'!F142</f>
        <v>4.8065</v>
      </c>
      <c r="J150" s="58" t="n">
        <f aca="false">+I150+H150</f>
        <v>4.49911655405406</v>
      </c>
      <c r="K150" s="60" t="n">
        <f aca="false">'MONTHLY CURVES'!G142</f>
        <v>0.17</v>
      </c>
      <c r="L150" s="50" t="n">
        <f aca="false">+K150</f>
        <v>0.17</v>
      </c>
      <c r="M150" s="61" t="n">
        <f aca="false">'MONTHLY CURVES'!D142</f>
        <v>0.054571258759744</v>
      </c>
      <c r="N150" s="61" t="n">
        <f aca="false">+N149</f>
        <v>0.99</v>
      </c>
      <c r="O150" s="63" t="e">
        <f aca="true">SPRDOPT($J150,$I150,$G150,$M150,$K150,$L150,$N150,$B150-TODAY(),0,0)</f>
        <v>#NAME?</v>
      </c>
      <c r="P150" s="64" t="e">
        <f aca="false">+O150*C150</f>
        <v>#NAME?</v>
      </c>
      <c r="Q150" s="64" t="n">
        <f aca="false">-$Q$11*$C150*VLOOKUP(B150,'MONTHLY CURVES'!$C$6:$M$329,3,0)</f>
        <v>-1039166.66666667</v>
      </c>
      <c r="R150" s="64" t="e">
        <f aca="false">+Q150+P150</f>
        <v>#NAME?</v>
      </c>
      <c r="S150" s="65" t="e">
        <f aca="true">SPRDOPT($J150,$I150,$G150,$M150,$K150,$L150,$N150,$B150-TODAY(),0,1)*C150</f>
        <v>#NAME?</v>
      </c>
      <c r="T150" s="65" t="e">
        <f aca="true">SPRDOPT($J150,$I150,$G150,$M150,$K150,$L150,$N150,$B150-TODAY(),0,2)*C150</f>
        <v>#NAME?</v>
      </c>
      <c r="U150" s="74" t="e">
        <f aca="false">+T150+S150</f>
        <v>#NAME?</v>
      </c>
    </row>
    <row r="151" customFormat="false" ht="12.75" hidden="false" customHeight="false" outlineLevel="0" collapsed="false">
      <c r="A151" s="5" t="n">
        <f aca="false">YEAR(B151)</f>
        <v>2013</v>
      </c>
      <c r="B151" s="53" t="n">
        <f aca="false">Fetch!A148</f>
        <v>41334</v>
      </c>
      <c r="C151" s="54" t="n">
        <f aca="false">58000000*1.075/12</f>
        <v>5195833.33333333</v>
      </c>
      <c r="D151" s="72" t="n">
        <f aca="false">+D150</f>
        <v>0.02</v>
      </c>
      <c r="E151" s="73" t="n">
        <f aca="false">+'MONTHLY CURVES'!N143</f>
        <v>0.0025</v>
      </c>
      <c r="F151" s="73" t="n">
        <f aca="false">+F150</f>
        <v>-0.027</v>
      </c>
      <c r="G151" s="58" t="n">
        <f aca="false">+D151+F151+E151</f>
        <v>-0.0045</v>
      </c>
      <c r="H151" s="58" t="n">
        <f aca="false">'ELBA CURVE'!N143</f>
        <v>-0.367383445945946</v>
      </c>
      <c r="I151" s="59" t="n">
        <f aca="false">'MONTHLY CURVES'!F143</f>
        <v>4.6675</v>
      </c>
      <c r="J151" s="58" t="n">
        <f aca="false">+I151+H151</f>
        <v>4.30011655405405</v>
      </c>
      <c r="K151" s="60" t="n">
        <f aca="false">'MONTHLY CURVES'!G143</f>
        <v>0.17</v>
      </c>
      <c r="L151" s="50" t="n">
        <f aca="false">+K151</f>
        <v>0.17</v>
      </c>
      <c r="M151" s="61" t="n">
        <f aca="false">'MONTHLY CURVES'!D143</f>
        <v>0.0546232499703434</v>
      </c>
      <c r="N151" s="61" t="n">
        <f aca="false">+N150</f>
        <v>0.99</v>
      </c>
      <c r="O151" s="63" t="e">
        <f aca="true">SPRDOPT($J151,$I151,$G151,$M151,$K151,$L151,$N151,$B151-TODAY(),0,0)</f>
        <v>#NAME?</v>
      </c>
      <c r="P151" s="64" t="e">
        <f aca="false">+O151*C151</f>
        <v>#NAME?</v>
      </c>
      <c r="Q151" s="64" t="n">
        <f aca="false">-$Q$11*$C151*VLOOKUP(B151,'MONTHLY CURVES'!$C$6:$M$329,3,0)</f>
        <v>-1039166.66666667</v>
      </c>
      <c r="R151" s="64" t="e">
        <f aca="false">+Q151+P151</f>
        <v>#NAME?</v>
      </c>
      <c r="S151" s="65" t="e">
        <f aca="true">SPRDOPT($J151,$I151,$G151,$M151,$K151,$L151,$N151,$B151-TODAY(),0,1)*C151</f>
        <v>#NAME?</v>
      </c>
      <c r="T151" s="65" t="e">
        <f aca="true">SPRDOPT($J151,$I151,$G151,$M151,$K151,$L151,$N151,$B151-TODAY(),0,2)*C151</f>
        <v>#NAME?</v>
      </c>
      <c r="U151" s="74" t="e">
        <f aca="false">+T151+S151</f>
        <v>#NAME?</v>
      </c>
    </row>
    <row r="152" customFormat="false" ht="12.75" hidden="false" customHeight="false" outlineLevel="0" collapsed="false">
      <c r="A152" s="5" t="n">
        <f aca="false">YEAR(B152)</f>
        <v>2013</v>
      </c>
      <c r="B152" s="53" t="n">
        <f aca="false">Fetch!A149</f>
        <v>41365</v>
      </c>
      <c r="C152" s="54" t="n">
        <f aca="false">58000000*1.075/12</f>
        <v>5195833.33333333</v>
      </c>
      <c r="D152" s="72" t="n">
        <f aca="false">+D151</f>
        <v>0.02</v>
      </c>
      <c r="E152" s="73" t="n">
        <f aca="false">+'MONTHLY CURVES'!N144</f>
        <v>0.0025</v>
      </c>
      <c r="F152" s="73" t="n">
        <f aca="false">+F151</f>
        <v>-0.027</v>
      </c>
      <c r="G152" s="58" t="n">
        <f aca="false">+D152+F152+E152</f>
        <v>-0.0045</v>
      </c>
      <c r="H152" s="58" t="n">
        <f aca="false">'ELBA CURVE'!N144</f>
        <v>-0.344883445945946</v>
      </c>
      <c r="I152" s="59" t="n">
        <f aca="false">'MONTHLY CURVES'!F144</f>
        <v>4.5135</v>
      </c>
      <c r="J152" s="58" t="n">
        <f aca="false">+I152+H152</f>
        <v>4.16861655405405</v>
      </c>
      <c r="K152" s="60" t="n">
        <f aca="false">'MONTHLY CURVES'!G144</f>
        <v>0.17</v>
      </c>
      <c r="L152" s="50" t="n">
        <f aca="false">+K152</f>
        <v>0.17</v>
      </c>
      <c r="M152" s="61" t="n">
        <f aca="false">'MONTHLY CURVES'!D144</f>
        <v>0.0546808116688435</v>
      </c>
      <c r="N152" s="61" t="n">
        <f aca="false">+N151</f>
        <v>0.99</v>
      </c>
      <c r="O152" s="63" t="e">
        <f aca="true">SPRDOPT($J152,$I152,$G152,$M152,$K152,$L152,$N152,$B152-TODAY(),0,0)</f>
        <v>#NAME?</v>
      </c>
      <c r="P152" s="64" t="e">
        <f aca="false">+O152*C152</f>
        <v>#NAME?</v>
      </c>
      <c r="Q152" s="64" t="n">
        <f aca="false">-$Q$11*$C152*VLOOKUP(B152,'MONTHLY CURVES'!$C$6:$M$329,3,0)</f>
        <v>-1039166.66666667</v>
      </c>
      <c r="R152" s="64" t="e">
        <f aca="false">+Q152+P152</f>
        <v>#NAME?</v>
      </c>
      <c r="S152" s="65" t="e">
        <f aca="true">SPRDOPT($J152,$I152,$G152,$M152,$K152,$L152,$N152,$B152-TODAY(),0,1)*C152</f>
        <v>#NAME?</v>
      </c>
      <c r="T152" s="65" t="e">
        <f aca="true">SPRDOPT($J152,$I152,$G152,$M152,$K152,$L152,$N152,$B152-TODAY(),0,2)*C152</f>
        <v>#NAME?</v>
      </c>
      <c r="U152" s="74" t="e">
        <f aca="false">+T152+S152</f>
        <v>#NAME?</v>
      </c>
    </row>
    <row r="153" customFormat="false" ht="12.75" hidden="false" customHeight="false" outlineLevel="0" collapsed="false">
      <c r="A153" s="5" t="n">
        <f aca="false">YEAR(B153)</f>
        <v>2013</v>
      </c>
      <c r="B153" s="53" t="n">
        <f aca="false">Fetch!A150</f>
        <v>41395</v>
      </c>
      <c r="C153" s="54" t="n">
        <f aca="false">58000000*1.075/12</f>
        <v>5195833.33333333</v>
      </c>
      <c r="D153" s="72" t="n">
        <f aca="false">+D152</f>
        <v>0.02</v>
      </c>
      <c r="E153" s="73" t="n">
        <f aca="false">+'MONTHLY CURVES'!N145</f>
        <v>0.0025</v>
      </c>
      <c r="F153" s="73" t="n">
        <f aca="false">+F152</f>
        <v>-0.027</v>
      </c>
      <c r="G153" s="58" t="n">
        <f aca="false">+D153+F153+E153</f>
        <v>-0.0045</v>
      </c>
      <c r="H153" s="58" t="n">
        <f aca="false">'ELBA CURVE'!N145</f>
        <v>-0.344883445945946</v>
      </c>
      <c r="I153" s="59" t="n">
        <f aca="false">'MONTHLY CURVES'!F145</f>
        <v>4.5185</v>
      </c>
      <c r="J153" s="58" t="n">
        <f aca="false">+I153+H153</f>
        <v>4.17361655405405</v>
      </c>
      <c r="K153" s="60" t="n">
        <f aca="false">'MONTHLY CURVES'!G145</f>
        <v>0.17</v>
      </c>
      <c r="L153" s="50" t="n">
        <f aca="false">+K153</f>
        <v>0.17</v>
      </c>
      <c r="M153" s="61" t="n">
        <f aca="false">'MONTHLY CURVES'!D145</f>
        <v>0.0547365165394105</v>
      </c>
      <c r="N153" s="61" t="n">
        <f aca="false">+N152</f>
        <v>0.99</v>
      </c>
      <c r="O153" s="63" t="e">
        <f aca="true">SPRDOPT($J153,$I153,$G153,$M153,$K153,$L153,$N153,$B153-TODAY(),0,0)</f>
        <v>#NAME?</v>
      </c>
      <c r="P153" s="64" t="e">
        <f aca="false">+O153*C153</f>
        <v>#NAME?</v>
      </c>
      <c r="Q153" s="64" t="n">
        <f aca="false">-$Q$11*$C153*VLOOKUP(B153,'MONTHLY CURVES'!$C$6:$M$329,3,0)</f>
        <v>-1039166.66666667</v>
      </c>
      <c r="R153" s="64" t="e">
        <f aca="false">+Q153+P153</f>
        <v>#NAME?</v>
      </c>
      <c r="S153" s="65" t="e">
        <f aca="true">SPRDOPT($J153,$I153,$G153,$M153,$K153,$L153,$N153,$B153-TODAY(),0,1)*C153</f>
        <v>#NAME?</v>
      </c>
      <c r="T153" s="65" t="e">
        <f aca="true">SPRDOPT($J153,$I153,$G153,$M153,$K153,$L153,$N153,$B153-TODAY(),0,2)*C153</f>
        <v>#NAME?</v>
      </c>
      <c r="U153" s="74" t="e">
        <f aca="false">+T153+S153</f>
        <v>#NAME?</v>
      </c>
    </row>
    <row r="154" customFormat="false" ht="12.75" hidden="false" customHeight="false" outlineLevel="0" collapsed="false">
      <c r="A154" s="5" t="n">
        <f aca="false">YEAR(B154)</f>
        <v>2013</v>
      </c>
      <c r="B154" s="53" t="n">
        <f aca="false">Fetch!A151</f>
        <v>41426</v>
      </c>
      <c r="C154" s="54" t="n">
        <f aca="false">58000000*1.075/12</f>
        <v>5195833.33333333</v>
      </c>
      <c r="D154" s="72" t="n">
        <f aca="false">+D153</f>
        <v>0.02</v>
      </c>
      <c r="E154" s="73" t="n">
        <f aca="false">+'MONTHLY CURVES'!N146</f>
        <v>0.0025</v>
      </c>
      <c r="F154" s="73" t="n">
        <f aca="false">+F153</f>
        <v>-0.027</v>
      </c>
      <c r="G154" s="58" t="n">
        <f aca="false">+D154+F154+E154</f>
        <v>-0.0045</v>
      </c>
      <c r="H154" s="58" t="n">
        <f aca="false">'ELBA CURVE'!N146</f>
        <v>-0.344883445945946</v>
      </c>
      <c r="I154" s="59" t="n">
        <f aca="false">'MONTHLY CURVES'!F146</f>
        <v>4.5565</v>
      </c>
      <c r="J154" s="58" t="n">
        <f aca="false">+I154+H154</f>
        <v>4.21161655405405</v>
      </c>
      <c r="K154" s="60" t="n">
        <f aca="false">'MONTHLY CURVES'!G146</f>
        <v>0.17</v>
      </c>
      <c r="L154" s="50" t="n">
        <f aca="false">+K154</f>
        <v>0.17</v>
      </c>
      <c r="M154" s="61" t="n">
        <f aca="false">'MONTHLY CURVES'!D146</f>
        <v>0.0547940782400826</v>
      </c>
      <c r="N154" s="61" t="n">
        <f aca="false">+N153</f>
        <v>0.99</v>
      </c>
      <c r="O154" s="63" t="e">
        <f aca="true">SPRDOPT($J154,$I154,$G154,$M154,$K154,$L154,$N154,$B154-TODAY(),0,0)</f>
        <v>#NAME?</v>
      </c>
      <c r="P154" s="64" t="e">
        <f aca="false">+O154*C154</f>
        <v>#NAME?</v>
      </c>
      <c r="Q154" s="64" t="n">
        <f aca="false">-$Q$11*$C154*VLOOKUP(B154,'MONTHLY CURVES'!$C$6:$M$329,3,0)</f>
        <v>-1039166.66666667</v>
      </c>
      <c r="R154" s="64" t="e">
        <f aca="false">+Q154+P154</f>
        <v>#NAME?</v>
      </c>
      <c r="S154" s="65" t="e">
        <f aca="true">SPRDOPT($J154,$I154,$G154,$M154,$K154,$L154,$N154,$B154-TODAY(),0,1)*C154</f>
        <v>#NAME?</v>
      </c>
      <c r="T154" s="65" t="e">
        <f aca="true">SPRDOPT($J154,$I154,$G154,$M154,$K154,$L154,$N154,$B154-TODAY(),0,2)*C154</f>
        <v>#NAME?</v>
      </c>
      <c r="U154" s="74" t="e">
        <f aca="false">+T154+S154</f>
        <v>#NAME?</v>
      </c>
    </row>
    <row r="155" customFormat="false" ht="12.75" hidden="false" customHeight="false" outlineLevel="0" collapsed="false">
      <c r="A155" s="5" t="n">
        <f aca="false">YEAR(B155)</f>
        <v>2013</v>
      </c>
      <c r="B155" s="53" t="n">
        <f aca="false">Fetch!A152</f>
        <v>41456</v>
      </c>
      <c r="C155" s="54" t="n">
        <f aca="false">58000000*1.075/12</f>
        <v>5195833.33333333</v>
      </c>
      <c r="D155" s="72" t="n">
        <f aca="false">+D154</f>
        <v>0.02</v>
      </c>
      <c r="E155" s="73" t="n">
        <f aca="false">+'MONTHLY CURVES'!N147</f>
        <v>0.0025</v>
      </c>
      <c r="F155" s="73" t="n">
        <f aca="false">+F154</f>
        <v>-0.027</v>
      </c>
      <c r="G155" s="58" t="n">
        <f aca="false">+D155+F155+E155</f>
        <v>-0.0045</v>
      </c>
      <c r="H155" s="58" t="n">
        <f aca="false">'ELBA CURVE'!N147</f>
        <v>-0.344883445945946</v>
      </c>
      <c r="I155" s="59" t="n">
        <f aca="false">'MONTHLY CURVES'!F147</f>
        <v>4.6015</v>
      </c>
      <c r="J155" s="58" t="n">
        <f aca="false">+I155+H155</f>
        <v>4.25661655405405</v>
      </c>
      <c r="K155" s="60" t="n">
        <f aca="false">'MONTHLY CURVES'!G147</f>
        <v>0.17</v>
      </c>
      <c r="L155" s="50" t="n">
        <f aca="false">+K155</f>
        <v>0.17</v>
      </c>
      <c r="M155" s="61" t="n">
        <f aca="false">'MONTHLY CURVES'!D147</f>
        <v>0.0548497831127515</v>
      </c>
      <c r="N155" s="61" t="n">
        <f aca="false">+N154</f>
        <v>0.99</v>
      </c>
      <c r="O155" s="63" t="e">
        <f aca="true">SPRDOPT($J155,$I155,$G155,$M155,$K155,$L155,$N155,$B155-TODAY(),0,0)</f>
        <v>#NAME?</v>
      </c>
      <c r="P155" s="64" t="e">
        <f aca="false">+O155*C155</f>
        <v>#NAME?</v>
      </c>
      <c r="Q155" s="64" t="n">
        <f aca="false">-$Q$11*$C155*VLOOKUP(B155,'MONTHLY CURVES'!$C$6:$M$329,3,0)</f>
        <v>-1039166.66666667</v>
      </c>
      <c r="R155" s="64" t="e">
        <f aca="false">+Q155+P155</f>
        <v>#NAME?</v>
      </c>
      <c r="S155" s="65" t="e">
        <f aca="true">SPRDOPT($J155,$I155,$G155,$M155,$K155,$L155,$N155,$B155-TODAY(),0,1)*C155</f>
        <v>#NAME?</v>
      </c>
      <c r="T155" s="65" t="e">
        <f aca="true">SPRDOPT($J155,$I155,$G155,$M155,$K155,$L155,$N155,$B155-TODAY(),0,2)*C155</f>
        <v>#NAME?</v>
      </c>
      <c r="U155" s="74" t="e">
        <f aca="false">+T155+S155</f>
        <v>#NAME?</v>
      </c>
    </row>
    <row r="156" customFormat="false" ht="12.75" hidden="false" customHeight="false" outlineLevel="0" collapsed="false">
      <c r="A156" s="5" t="n">
        <f aca="false">YEAR(B156)</f>
        <v>2013</v>
      </c>
      <c r="B156" s="53" t="n">
        <f aca="false">Fetch!A153</f>
        <v>41487</v>
      </c>
      <c r="C156" s="54" t="n">
        <f aca="false">58000000*1.075/12</f>
        <v>5195833.33333333</v>
      </c>
      <c r="D156" s="72" t="n">
        <f aca="false">+D155</f>
        <v>0.02</v>
      </c>
      <c r="E156" s="73" t="n">
        <f aca="false">+'MONTHLY CURVES'!N148</f>
        <v>0.0025</v>
      </c>
      <c r="F156" s="73" t="n">
        <f aca="false">+F155</f>
        <v>-0.027</v>
      </c>
      <c r="G156" s="58" t="n">
        <f aca="false">+D156+F156+E156</f>
        <v>-0.0045</v>
      </c>
      <c r="H156" s="58" t="n">
        <f aca="false">'ELBA CURVE'!N148</f>
        <v>-0.344883445945946</v>
      </c>
      <c r="I156" s="59" t="n">
        <f aca="false">'MONTHLY CURVES'!F148</f>
        <v>4.6395</v>
      </c>
      <c r="J156" s="58" t="n">
        <f aca="false">+I156+H156</f>
        <v>4.29461655405405</v>
      </c>
      <c r="K156" s="60" t="n">
        <f aca="false">'MONTHLY CURVES'!G148</f>
        <v>0.17</v>
      </c>
      <c r="L156" s="50" t="n">
        <f aca="false">+K156</f>
        <v>0.17</v>
      </c>
      <c r="M156" s="61" t="n">
        <f aca="false">'MONTHLY CURVES'!D148</f>
        <v>0.0549073448155948</v>
      </c>
      <c r="N156" s="61" t="n">
        <f aca="false">+N155</f>
        <v>0.99</v>
      </c>
      <c r="O156" s="63" t="e">
        <f aca="true">SPRDOPT($J156,$I156,$G156,$M156,$K156,$L156,$N156,$B156-TODAY(),0,0)</f>
        <v>#NAME?</v>
      </c>
      <c r="P156" s="64" t="e">
        <f aca="false">+O156*C156</f>
        <v>#NAME?</v>
      </c>
      <c r="Q156" s="64" t="n">
        <f aca="false">-$Q$11*$C156*VLOOKUP(B156,'MONTHLY CURVES'!$C$6:$M$329,3,0)</f>
        <v>-1039166.66666667</v>
      </c>
      <c r="R156" s="64" t="e">
        <f aca="false">+Q156+P156</f>
        <v>#NAME?</v>
      </c>
      <c r="S156" s="65" t="e">
        <f aca="true">SPRDOPT($J156,$I156,$G156,$M156,$K156,$L156,$N156,$B156-TODAY(),0,1)*C156</f>
        <v>#NAME?</v>
      </c>
      <c r="T156" s="65" t="e">
        <f aca="true">SPRDOPT($J156,$I156,$G156,$M156,$K156,$L156,$N156,$B156-TODAY(),0,2)*C156</f>
        <v>#NAME?</v>
      </c>
      <c r="U156" s="74" t="e">
        <f aca="false">+T156+S156</f>
        <v>#NAME?</v>
      </c>
    </row>
    <row r="157" customFormat="false" ht="12.75" hidden="false" customHeight="false" outlineLevel="0" collapsed="false">
      <c r="A157" s="5" t="n">
        <f aca="false">YEAR(B157)</f>
        <v>2013</v>
      </c>
      <c r="B157" s="53" t="n">
        <f aca="false">Fetch!A154</f>
        <v>41518</v>
      </c>
      <c r="C157" s="54" t="n">
        <f aca="false">58000000*1.075/12</f>
        <v>5195833.33333333</v>
      </c>
      <c r="D157" s="72" t="n">
        <f aca="false">+D156</f>
        <v>0.02</v>
      </c>
      <c r="E157" s="73" t="n">
        <f aca="false">+'MONTHLY CURVES'!N149</f>
        <v>0.0025</v>
      </c>
      <c r="F157" s="73" t="n">
        <f aca="false">+F156</f>
        <v>-0.027</v>
      </c>
      <c r="G157" s="58" t="n">
        <f aca="false">+D157+F157+E157</f>
        <v>-0.0045</v>
      </c>
      <c r="H157" s="58" t="n">
        <f aca="false">'ELBA CURVE'!N149</f>
        <v>-0.374883445945946</v>
      </c>
      <c r="I157" s="59" t="n">
        <f aca="false">'MONTHLY CURVES'!F149</f>
        <v>4.6335</v>
      </c>
      <c r="J157" s="58" t="n">
        <f aca="false">+I157+H157</f>
        <v>4.25861655405406</v>
      </c>
      <c r="K157" s="60" t="n">
        <f aca="false">'MONTHLY CURVES'!G149</f>
        <v>0.17</v>
      </c>
      <c r="L157" s="50" t="n">
        <f aca="false">+K157</f>
        <v>0.17</v>
      </c>
      <c r="M157" s="61" t="n">
        <f aca="false">'MONTHLY CURVES'!D149</f>
        <v>0.0549649065195426</v>
      </c>
      <c r="N157" s="61" t="n">
        <f aca="false">+N156</f>
        <v>0.99</v>
      </c>
      <c r="O157" s="63" t="e">
        <f aca="true">SPRDOPT($J157,$I157,$G157,$M157,$K157,$L157,$N157,$B157-TODAY(),0,0)</f>
        <v>#NAME?</v>
      </c>
      <c r="P157" s="64" t="e">
        <f aca="false">+O157*C157</f>
        <v>#NAME?</v>
      </c>
      <c r="Q157" s="64" t="n">
        <f aca="false">-$Q$11*$C157*VLOOKUP(B157,'MONTHLY CURVES'!$C$6:$M$329,3,0)</f>
        <v>-1039166.66666667</v>
      </c>
      <c r="R157" s="64" t="e">
        <f aca="false">+Q157+P157</f>
        <v>#NAME?</v>
      </c>
      <c r="S157" s="65" t="e">
        <f aca="true">SPRDOPT($J157,$I157,$G157,$M157,$K157,$L157,$N157,$B157-TODAY(),0,1)*C157</f>
        <v>#NAME?</v>
      </c>
      <c r="T157" s="65" t="e">
        <f aca="true">SPRDOPT($J157,$I157,$G157,$M157,$K157,$L157,$N157,$B157-TODAY(),0,2)*C157</f>
        <v>#NAME?</v>
      </c>
      <c r="U157" s="74" t="e">
        <f aca="false">+T157+S157</f>
        <v>#NAME?</v>
      </c>
    </row>
    <row r="158" customFormat="false" ht="12.75" hidden="false" customHeight="false" outlineLevel="0" collapsed="false">
      <c r="A158" s="5" t="n">
        <f aca="false">YEAR(B158)</f>
        <v>2013</v>
      </c>
      <c r="B158" s="53" t="n">
        <f aca="false">Fetch!A155</f>
        <v>41548</v>
      </c>
      <c r="C158" s="54" t="n">
        <f aca="false">58000000*1.075/12</f>
        <v>5195833.33333333</v>
      </c>
      <c r="D158" s="72" t="n">
        <f aca="false">+D157</f>
        <v>0.02</v>
      </c>
      <c r="E158" s="73" t="n">
        <f aca="false">+'MONTHLY CURVES'!N150</f>
        <v>0.0025</v>
      </c>
      <c r="F158" s="73" t="n">
        <f aca="false">+F157</f>
        <v>-0.027</v>
      </c>
      <c r="G158" s="58" t="n">
        <f aca="false">+D158+F158+E158</f>
        <v>-0.0045</v>
      </c>
      <c r="H158" s="58" t="n">
        <f aca="false">'ELBA CURVE'!N150</f>
        <v>-0.344883445945946</v>
      </c>
      <c r="I158" s="59" t="n">
        <f aca="false">'MONTHLY CURVES'!F150</f>
        <v>4.6335</v>
      </c>
      <c r="J158" s="58" t="n">
        <f aca="false">+I158+H158</f>
        <v>4.28861655405405</v>
      </c>
      <c r="K158" s="60" t="n">
        <f aca="false">'MONTHLY CURVES'!G150</f>
        <v>0.17</v>
      </c>
      <c r="L158" s="50" t="n">
        <f aca="false">+K158</f>
        <v>0.17</v>
      </c>
      <c r="M158" s="61" t="n">
        <f aca="false">'MONTHLY CURVES'!D150</f>
        <v>0.0550206113953804</v>
      </c>
      <c r="N158" s="61" t="n">
        <f aca="false">+N157</f>
        <v>0.99</v>
      </c>
      <c r="O158" s="63" t="e">
        <f aca="true">SPRDOPT($J158,$I158,$G158,$M158,$K158,$L158,$N158,$B158-TODAY(),0,0)</f>
        <v>#NAME?</v>
      </c>
      <c r="P158" s="64" t="e">
        <f aca="false">+O158*C158</f>
        <v>#NAME?</v>
      </c>
      <c r="Q158" s="64" t="n">
        <f aca="false">-$Q$11*$C158*VLOOKUP(B158,'MONTHLY CURVES'!$C$6:$M$329,3,0)</f>
        <v>-1039166.66666667</v>
      </c>
      <c r="R158" s="64" t="e">
        <f aca="false">+Q158+P158</f>
        <v>#NAME?</v>
      </c>
      <c r="S158" s="65" t="e">
        <f aca="true">SPRDOPT($J158,$I158,$G158,$M158,$K158,$L158,$N158,$B158-TODAY(),0,1)*C158</f>
        <v>#NAME?</v>
      </c>
      <c r="T158" s="65" t="e">
        <f aca="true">SPRDOPT($J158,$I158,$G158,$M158,$K158,$L158,$N158,$B158-TODAY(),0,2)*C158</f>
        <v>#NAME?</v>
      </c>
      <c r="U158" s="74" t="e">
        <f aca="false">+T158+S158</f>
        <v>#NAME?</v>
      </c>
    </row>
    <row r="159" customFormat="false" ht="12.75" hidden="false" customHeight="false" outlineLevel="0" collapsed="false">
      <c r="A159" s="5" t="n">
        <f aca="false">YEAR(B159)</f>
        <v>2013</v>
      </c>
      <c r="B159" s="53" t="n">
        <f aca="false">Fetch!A156</f>
        <v>41579</v>
      </c>
      <c r="C159" s="54" t="n">
        <f aca="false">58000000*1.075/12</f>
        <v>5195833.33333333</v>
      </c>
      <c r="D159" s="72" t="n">
        <f aca="false">+D158</f>
        <v>0.02</v>
      </c>
      <c r="E159" s="73" t="n">
        <f aca="false">+'MONTHLY CURVES'!N151</f>
        <v>0.0025</v>
      </c>
      <c r="F159" s="73" t="n">
        <f aca="false">+F158</f>
        <v>-0.027</v>
      </c>
      <c r="G159" s="58" t="n">
        <f aca="false">+D159+F159+E159</f>
        <v>-0.0045</v>
      </c>
      <c r="H159" s="58" t="n">
        <f aca="false">'ELBA CURVE'!N151</f>
        <v>-0.304383445945946</v>
      </c>
      <c r="I159" s="59" t="n">
        <f aca="false">'MONTHLY CURVES'!F151</f>
        <v>4.7825</v>
      </c>
      <c r="J159" s="58" t="n">
        <f aca="false">+I159+H159</f>
        <v>4.47811655405405</v>
      </c>
      <c r="K159" s="60" t="n">
        <f aca="false">'MONTHLY CURVES'!G151</f>
        <v>0.17</v>
      </c>
      <c r="L159" s="50" t="n">
        <f aca="false">+K159</f>
        <v>0.17</v>
      </c>
      <c r="M159" s="61" t="n">
        <f aca="false">'MONTHLY CURVES'!D151</f>
        <v>0.0550781731014998</v>
      </c>
      <c r="N159" s="61" t="n">
        <f aca="false">+N158</f>
        <v>0.99</v>
      </c>
      <c r="O159" s="63" t="e">
        <f aca="true">SPRDOPT($J159,$I159,$G159,$M159,$K159,$L159,$N159,$B159-TODAY(),0,0)</f>
        <v>#NAME?</v>
      </c>
      <c r="P159" s="64" t="e">
        <f aca="false">+O159*C159</f>
        <v>#NAME?</v>
      </c>
      <c r="Q159" s="64" t="n">
        <f aca="false">-$Q$11*$C159*VLOOKUP(B159,'MONTHLY CURVES'!$C$6:$M$329,3,0)</f>
        <v>-1039166.66666667</v>
      </c>
      <c r="R159" s="64" t="e">
        <f aca="false">+Q159+P159</f>
        <v>#NAME?</v>
      </c>
      <c r="S159" s="65" t="e">
        <f aca="true">SPRDOPT($J159,$I159,$G159,$M159,$K159,$L159,$N159,$B159-TODAY(),0,1)*C159</f>
        <v>#NAME?</v>
      </c>
      <c r="T159" s="65" t="e">
        <f aca="true">SPRDOPT($J159,$I159,$G159,$M159,$K159,$L159,$N159,$B159-TODAY(),0,2)*C159</f>
        <v>#NAME?</v>
      </c>
      <c r="U159" s="74" t="e">
        <f aca="false">+T159+S159</f>
        <v>#NAME?</v>
      </c>
    </row>
    <row r="160" customFormat="false" ht="12.75" hidden="false" customHeight="false" outlineLevel="0" collapsed="false">
      <c r="A160" s="5" t="n">
        <f aca="false">YEAR(B160)</f>
        <v>2013</v>
      </c>
      <c r="B160" s="53" t="n">
        <f aca="false">Fetch!A157</f>
        <v>41609</v>
      </c>
      <c r="C160" s="54" t="n">
        <f aca="false">58000000*1.075/12</f>
        <v>5195833.33333333</v>
      </c>
      <c r="D160" s="72" t="n">
        <f aca="false">+D159</f>
        <v>0.02</v>
      </c>
      <c r="E160" s="73" t="n">
        <f aca="false">+'MONTHLY CURVES'!N152</f>
        <v>0.0025</v>
      </c>
      <c r="F160" s="73" t="n">
        <f aca="false">+F159</f>
        <v>-0.027</v>
      </c>
      <c r="G160" s="58" t="n">
        <f aca="false">+D160+F160+E160</f>
        <v>-0.0045</v>
      </c>
      <c r="H160" s="58" t="n">
        <f aca="false">'ELBA CURVE'!N152</f>
        <v>-0.316883445945946</v>
      </c>
      <c r="I160" s="59" t="n">
        <f aca="false">'MONTHLY CURVES'!F152</f>
        <v>4.9345</v>
      </c>
      <c r="J160" s="58" t="n">
        <f aca="false">+I160+H160</f>
        <v>4.61761655405405</v>
      </c>
      <c r="K160" s="60" t="n">
        <f aca="false">'MONTHLY CURVES'!G152</f>
        <v>0.17</v>
      </c>
      <c r="L160" s="50" t="n">
        <f aca="false">+K160</f>
        <v>0.17</v>
      </c>
      <c r="M160" s="61" t="n">
        <f aca="false">'MONTHLY CURVES'!D152</f>
        <v>0.0551338779794399</v>
      </c>
      <c r="N160" s="61" t="n">
        <f aca="false">+N159</f>
        <v>0.99</v>
      </c>
      <c r="O160" s="63" t="e">
        <f aca="true">SPRDOPT($J160,$I160,$G160,$M160,$K160,$L160,$N160,$B160-TODAY(),0,0)</f>
        <v>#NAME?</v>
      </c>
      <c r="P160" s="64" t="e">
        <f aca="false">+O160*C160</f>
        <v>#NAME?</v>
      </c>
      <c r="Q160" s="64" t="n">
        <f aca="false">-$Q$11*$C160*VLOOKUP(B160,'MONTHLY CURVES'!$C$6:$M$329,3,0)</f>
        <v>-1039166.66666667</v>
      </c>
      <c r="R160" s="64" t="e">
        <f aca="false">+Q160+P160</f>
        <v>#NAME?</v>
      </c>
      <c r="S160" s="65" t="e">
        <f aca="true">SPRDOPT($J160,$I160,$G160,$M160,$K160,$L160,$N160,$B160-TODAY(),0,1)*C160</f>
        <v>#NAME?</v>
      </c>
      <c r="T160" s="65" t="e">
        <f aca="true">SPRDOPT($J160,$I160,$G160,$M160,$K160,$L160,$N160,$B160-TODAY(),0,2)*C160</f>
        <v>#NAME?</v>
      </c>
      <c r="U160" s="74" t="e">
        <f aca="false">+T160+S160</f>
        <v>#NAME?</v>
      </c>
    </row>
    <row r="161" customFormat="false" ht="12.75" hidden="false" customHeight="false" outlineLevel="0" collapsed="false">
      <c r="A161" s="5" t="n">
        <f aca="false">YEAR(B161)</f>
        <v>2014</v>
      </c>
      <c r="B161" s="53" t="n">
        <f aca="false">Fetch!A158</f>
        <v>41640</v>
      </c>
      <c r="C161" s="54" t="n">
        <f aca="false">58000000*1.075/12</f>
        <v>5195833.33333333</v>
      </c>
      <c r="D161" s="72" t="n">
        <f aca="false">+D160</f>
        <v>0.02</v>
      </c>
      <c r="E161" s="73" t="n">
        <f aca="false">+'MONTHLY CURVES'!N153</f>
        <v>0.0025</v>
      </c>
      <c r="F161" s="73" t="n">
        <f aca="false">+F160</f>
        <v>-0.027</v>
      </c>
      <c r="G161" s="58" t="n">
        <f aca="false">+D161+F161+E161</f>
        <v>-0.0045</v>
      </c>
      <c r="H161" s="58" t="n">
        <f aca="false">'ELBA CURVE'!N153</f>
        <v>-0.294383445945946</v>
      </c>
      <c r="I161" s="59" t="n">
        <f aca="false">'MONTHLY CURVES'!F153</f>
        <v>5.012</v>
      </c>
      <c r="J161" s="58" t="n">
        <f aca="false">+I161+H161</f>
        <v>4.71761655405406</v>
      </c>
      <c r="K161" s="60" t="n">
        <f aca="false">'MONTHLY CURVES'!G153</f>
        <v>0.17</v>
      </c>
      <c r="L161" s="50" t="n">
        <f aca="false">+K161</f>
        <v>0.17</v>
      </c>
      <c r="M161" s="61" t="n">
        <f aca="false">'MONTHLY CURVES'!D153</f>
        <v>0.05519143968773</v>
      </c>
      <c r="N161" s="61" t="n">
        <f aca="false">+N160</f>
        <v>0.99</v>
      </c>
      <c r="O161" s="63" t="e">
        <f aca="true">SPRDOPT($J161,$I161,$G161,$M161,$K161,$L161,$N161,$B161-TODAY(),0,0)</f>
        <v>#NAME?</v>
      </c>
      <c r="P161" s="64" t="e">
        <f aca="false">+O161*C161</f>
        <v>#NAME?</v>
      </c>
      <c r="Q161" s="64" t="n">
        <f aca="false">-$Q$11*$C161*VLOOKUP(B161,'MONTHLY CURVES'!$C$6:$M$329,3,0)</f>
        <v>-1039166.66666667</v>
      </c>
      <c r="R161" s="64" t="e">
        <f aca="false">+Q161+P161</f>
        <v>#NAME?</v>
      </c>
      <c r="S161" s="65" t="e">
        <f aca="true">SPRDOPT($J161,$I161,$G161,$M161,$K161,$L161,$N161,$B161-TODAY(),0,1)*C161</f>
        <v>#NAME?</v>
      </c>
      <c r="T161" s="65" t="e">
        <f aca="true">SPRDOPT($J161,$I161,$G161,$M161,$K161,$L161,$N161,$B161-TODAY(),0,2)*C161</f>
        <v>#NAME?</v>
      </c>
      <c r="U161" s="74" t="e">
        <f aca="false">+T161+S161</f>
        <v>#NAME?</v>
      </c>
    </row>
    <row r="162" customFormat="false" ht="12.75" hidden="false" customHeight="false" outlineLevel="0" collapsed="false">
      <c r="A162" s="5" t="n">
        <f aca="false">YEAR(B162)</f>
        <v>2014</v>
      </c>
      <c r="B162" s="53" t="n">
        <f aca="false">Fetch!A159</f>
        <v>41671</v>
      </c>
      <c r="C162" s="54" t="n">
        <f aca="false">58000000*1.075/12</f>
        <v>5195833.33333333</v>
      </c>
      <c r="D162" s="72" t="n">
        <f aca="false">+D161</f>
        <v>0.02</v>
      </c>
      <c r="E162" s="73" t="n">
        <f aca="false">+'MONTHLY CURVES'!N154</f>
        <v>0.0025</v>
      </c>
      <c r="F162" s="73" t="n">
        <f aca="false">+F161</f>
        <v>-0.027</v>
      </c>
      <c r="G162" s="58" t="n">
        <f aca="false">+D162+F162+E162</f>
        <v>-0.0045</v>
      </c>
      <c r="H162" s="58" t="n">
        <f aca="false">'ELBA CURVE'!N154</f>
        <v>-0.304383445945946</v>
      </c>
      <c r="I162" s="59" t="n">
        <f aca="false">'MONTHLY CURVES'!F154</f>
        <v>4.924</v>
      </c>
      <c r="J162" s="58" t="n">
        <f aca="false">+I162+H162</f>
        <v>4.61961655405406</v>
      </c>
      <c r="K162" s="60" t="n">
        <f aca="false">'MONTHLY CURVES'!G154</f>
        <v>0.17</v>
      </c>
      <c r="L162" s="50" t="n">
        <f aca="false">+K162</f>
        <v>0.17</v>
      </c>
      <c r="M162" s="61" t="n">
        <f aca="false">'MONTHLY CURVES'!D154</f>
        <v>0.0552490013971241</v>
      </c>
      <c r="N162" s="61" t="n">
        <f aca="false">+N161</f>
        <v>0.99</v>
      </c>
      <c r="O162" s="63" t="e">
        <f aca="true">SPRDOPT($J162,$I162,$G162,$M162,$K162,$L162,$N162,$B162-TODAY(),0,0)</f>
        <v>#NAME?</v>
      </c>
      <c r="P162" s="64" t="e">
        <f aca="false">+O162*C162</f>
        <v>#NAME?</v>
      </c>
      <c r="Q162" s="64" t="n">
        <f aca="false">-$Q$11*$C162*VLOOKUP(B162,'MONTHLY CURVES'!$C$6:$M$329,3,0)</f>
        <v>-1039166.66666667</v>
      </c>
      <c r="R162" s="64" t="e">
        <f aca="false">+Q162+P162</f>
        <v>#NAME?</v>
      </c>
      <c r="S162" s="65" t="e">
        <f aca="true">SPRDOPT($J162,$I162,$G162,$M162,$K162,$L162,$N162,$B162-TODAY(),0,1)*C162</f>
        <v>#NAME?</v>
      </c>
      <c r="T162" s="65" t="e">
        <f aca="true">SPRDOPT($J162,$I162,$G162,$M162,$K162,$L162,$N162,$B162-TODAY(),0,2)*C162</f>
        <v>#NAME?</v>
      </c>
      <c r="U162" s="74" t="e">
        <f aca="false">+T162+S162</f>
        <v>#NAME?</v>
      </c>
    </row>
    <row r="163" customFormat="false" ht="12.75" hidden="false" customHeight="false" outlineLevel="0" collapsed="false">
      <c r="A163" s="5" t="n">
        <f aca="false">YEAR(B163)</f>
        <v>2014</v>
      </c>
      <c r="B163" s="53" t="n">
        <f aca="false">Fetch!A160</f>
        <v>41699</v>
      </c>
      <c r="C163" s="54" t="n">
        <f aca="false">58000000*1.075/12</f>
        <v>5195833.33333333</v>
      </c>
      <c r="D163" s="72" t="n">
        <f aca="false">+D162</f>
        <v>0.02</v>
      </c>
      <c r="E163" s="73" t="n">
        <f aca="false">+'MONTHLY CURVES'!N155</f>
        <v>0.0025</v>
      </c>
      <c r="F163" s="73" t="n">
        <f aca="false">+F162</f>
        <v>-0.027</v>
      </c>
      <c r="G163" s="58" t="n">
        <f aca="false">+D163+F163+E163</f>
        <v>-0.0045</v>
      </c>
      <c r="H163" s="58" t="n">
        <f aca="false">'ELBA CURVE'!N155</f>
        <v>-0.364383445945946</v>
      </c>
      <c r="I163" s="59" t="n">
        <f aca="false">'MONTHLY CURVES'!F155</f>
        <v>4.785</v>
      </c>
      <c r="J163" s="58" t="n">
        <f aca="false">+I163+H163</f>
        <v>4.42061655405405</v>
      </c>
      <c r="K163" s="60" t="n">
        <f aca="false">'MONTHLY CURVES'!G155</f>
        <v>0.17</v>
      </c>
      <c r="L163" s="50" t="n">
        <f aca="false">+K163</f>
        <v>0.17</v>
      </c>
      <c r="M163" s="61" t="n">
        <f aca="false">'MONTHLY CURVES'!D155</f>
        <v>0.0553009926194603</v>
      </c>
      <c r="N163" s="61" t="n">
        <f aca="false">+N162</f>
        <v>0.99</v>
      </c>
      <c r="O163" s="63" t="e">
        <f aca="true">SPRDOPT($J163,$I163,$G163,$M163,$K163,$L163,$N163,$B163-TODAY(),0,0)</f>
        <v>#NAME?</v>
      </c>
      <c r="P163" s="64" t="e">
        <f aca="false">+O163*C163</f>
        <v>#NAME?</v>
      </c>
      <c r="Q163" s="64" t="n">
        <f aca="false">-$Q$11*$C163*VLOOKUP(B163,'MONTHLY CURVES'!$C$6:$M$329,3,0)</f>
        <v>-1039166.66666667</v>
      </c>
      <c r="R163" s="64" t="e">
        <f aca="false">+Q163+P163</f>
        <v>#NAME?</v>
      </c>
      <c r="S163" s="65" t="e">
        <f aca="true">SPRDOPT($J163,$I163,$G163,$M163,$K163,$L163,$N163,$B163-TODAY(),0,1)*C163</f>
        <v>#NAME?</v>
      </c>
      <c r="T163" s="65" t="e">
        <f aca="true">SPRDOPT($J163,$I163,$G163,$M163,$K163,$L163,$N163,$B163-TODAY(),0,2)*C163</f>
        <v>#NAME?</v>
      </c>
      <c r="U163" s="74" t="e">
        <f aca="false">+T163+S163</f>
        <v>#NAME?</v>
      </c>
    </row>
    <row r="164" customFormat="false" ht="12.75" hidden="false" customHeight="false" outlineLevel="0" collapsed="false">
      <c r="A164" s="5" t="n">
        <f aca="false">YEAR(B164)</f>
        <v>2014</v>
      </c>
      <c r="B164" s="53" t="n">
        <f aca="false">Fetch!A161</f>
        <v>41730</v>
      </c>
      <c r="C164" s="54" t="n">
        <f aca="false">58000000*1.075/12</f>
        <v>5195833.33333333</v>
      </c>
      <c r="D164" s="72" t="n">
        <f aca="false">+D163</f>
        <v>0.02</v>
      </c>
      <c r="E164" s="73" t="n">
        <f aca="false">+'MONTHLY CURVES'!N156</f>
        <v>0.0025</v>
      </c>
      <c r="F164" s="73" t="n">
        <f aca="false">+F163</f>
        <v>-0.027</v>
      </c>
      <c r="G164" s="58" t="n">
        <f aca="false">+D164+F164+E164</f>
        <v>-0.0045</v>
      </c>
      <c r="H164" s="58" t="n">
        <f aca="false">'ELBA CURVE'!N156</f>
        <v>-0.341883445945946</v>
      </c>
      <c r="I164" s="59" t="n">
        <f aca="false">'MONTHLY CURVES'!F156</f>
        <v>4.631</v>
      </c>
      <c r="J164" s="58" t="n">
        <f aca="false">+I164+H164</f>
        <v>4.28911655405405</v>
      </c>
      <c r="K164" s="60" t="n">
        <f aca="false">'MONTHLY CURVES'!G156</f>
        <v>0.17</v>
      </c>
      <c r="L164" s="50" t="n">
        <f aca="false">+K164</f>
        <v>0.17</v>
      </c>
      <c r="M164" s="61" t="n">
        <f aca="false">'MONTHLY CURVES'!D156</f>
        <v>0.0553585543309536</v>
      </c>
      <c r="N164" s="61" t="n">
        <f aca="false">+N163</f>
        <v>0.99</v>
      </c>
      <c r="O164" s="63" t="e">
        <f aca="true">SPRDOPT($J164,$I164,$G164,$M164,$K164,$L164,$N164,$B164-TODAY(),0,0)</f>
        <v>#NAME?</v>
      </c>
      <c r="P164" s="64" t="e">
        <f aca="false">+O164*C164</f>
        <v>#NAME?</v>
      </c>
      <c r="Q164" s="64" t="n">
        <f aca="false">-$Q$11*$C164*VLOOKUP(B164,'MONTHLY CURVES'!$C$6:$M$329,3,0)</f>
        <v>-1039166.66666667</v>
      </c>
      <c r="R164" s="64" t="e">
        <f aca="false">+Q164+P164</f>
        <v>#NAME?</v>
      </c>
      <c r="S164" s="65" t="e">
        <f aca="true">SPRDOPT($J164,$I164,$G164,$M164,$K164,$L164,$N164,$B164-TODAY(),0,1)*C164</f>
        <v>#NAME?</v>
      </c>
      <c r="T164" s="65" t="e">
        <f aca="true">SPRDOPT($J164,$I164,$G164,$M164,$K164,$L164,$N164,$B164-TODAY(),0,2)*C164</f>
        <v>#NAME?</v>
      </c>
      <c r="U164" s="74" t="e">
        <f aca="false">+T164+S164</f>
        <v>#NAME?</v>
      </c>
    </row>
    <row r="165" customFormat="false" ht="12.75" hidden="false" customHeight="false" outlineLevel="0" collapsed="false">
      <c r="A165" s="5" t="n">
        <f aca="false">YEAR(B165)</f>
        <v>2014</v>
      </c>
      <c r="B165" s="53" t="n">
        <f aca="false">Fetch!A162</f>
        <v>41760</v>
      </c>
      <c r="C165" s="54" t="n">
        <f aca="false">58000000*1.075/12</f>
        <v>5195833.33333333</v>
      </c>
      <c r="D165" s="72" t="n">
        <f aca="false">+D164</f>
        <v>0.02</v>
      </c>
      <c r="E165" s="73" t="n">
        <f aca="false">+'MONTHLY CURVES'!N157</f>
        <v>0.0025</v>
      </c>
      <c r="F165" s="73" t="n">
        <f aca="false">+F164</f>
        <v>-0.027</v>
      </c>
      <c r="G165" s="58" t="n">
        <f aca="false">+D165+F165+E165</f>
        <v>-0.0045</v>
      </c>
      <c r="H165" s="58" t="n">
        <f aca="false">'ELBA CURVE'!N157</f>
        <v>-0.341883445945946</v>
      </c>
      <c r="I165" s="59" t="n">
        <f aca="false">'MONTHLY CURVES'!F157</f>
        <v>4.636</v>
      </c>
      <c r="J165" s="58" t="n">
        <f aca="false">+I165+H165</f>
        <v>4.29411655405405</v>
      </c>
      <c r="K165" s="60" t="n">
        <f aca="false">'MONTHLY CURVES'!G157</f>
        <v>0.17</v>
      </c>
      <c r="L165" s="50" t="n">
        <f aca="false">+K165</f>
        <v>0.17</v>
      </c>
      <c r="M165" s="61" t="n">
        <f aca="false">'MONTHLY CURVES'!D157</f>
        <v>0.0554142592140954</v>
      </c>
      <c r="N165" s="61" t="n">
        <f aca="false">+N164</f>
        <v>0.99</v>
      </c>
      <c r="O165" s="63" t="e">
        <f aca="true">SPRDOPT($J165,$I165,$G165,$M165,$K165,$L165,$N165,$B165-TODAY(),0,0)</f>
        <v>#NAME?</v>
      </c>
      <c r="P165" s="64" t="e">
        <f aca="false">+O165*C165</f>
        <v>#NAME?</v>
      </c>
      <c r="Q165" s="64" t="n">
        <f aca="false">-$Q$11*$C165*VLOOKUP(B165,'MONTHLY CURVES'!$C$6:$M$329,3,0)</f>
        <v>-1039166.66666667</v>
      </c>
      <c r="R165" s="64" t="e">
        <f aca="false">+Q165+P165</f>
        <v>#NAME?</v>
      </c>
      <c r="S165" s="65" t="e">
        <f aca="true">SPRDOPT($J165,$I165,$G165,$M165,$K165,$L165,$N165,$B165-TODAY(),0,1)*C165</f>
        <v>#NAME?</v>
      </c>
      <c r="T165" s="65" t="e">
        <f aca="true">SPRDOPT($J165,$I165,$G165,$M165,$K165,$L165,$N165,$B165-TODAY(),0,2)*C165</f>
        <v>#NAME?</v>
      </c>
      <c r="U165" s="74" t="e">
        <f aca="false">+T165+S165</f>
        <v>#NAME?</v>
      </c>
    </row>
    <row r="166" customFormat="false" ht="12.75" hidden="false" customHeight="false" outlineLevel="0" collapsed="false">
      <c r="A166" s="5" t="n">
        <f aca="false">YEAR(B166)</f>
        <v>2014</v>
      </c>
      <c r="B166" s="53" t="n">
        <f aca="false">Fetch!A163</f>
        <v>41791</v>
      </c>
      <c r="C166" s="54" t="n">
        <f aca="false">58000000*1.075/12</f>
        <v>5195833.33333333</v>
      </c>
      <c r="D166" s="72" t="n">
        <f aca="false">+D165</f>
        <v>0.02</v>
      </c>
      <c r="E166" s="73" t="n">
        <f aca="false">+'MONTHLY CURVES'!N158</f>
        <v>0.0025</v>
      </c>
      <c r="F166" s="73" t="n">
        <f aca="false">+F165</f>
        <v>-0.027</v>
      </c>
      <c r="G166" s="58" t="n">
        <f aca="false">+D166+F166+E166</f>
        <v>-0.0045</v>
      </c>
      <c r="H166" s="58" t="n">
        <f aca="false">'ELBA CURVE'!N158</f>
        <v>-0.341883445945946</v>
      </c>
      <c r="I166" s="59" t="n">
        <f aca="false">'MONTHLY CURVES'!F158</f>
        <v>4.674</v>
      </c>
      <c r="J166" s="58" t="n">
        <f aca="false">+I166+H166</f>
        <v>4.33211655405405</v>
      </c>
      <c r="K166" s="60" t="n">
        <f aca="false">'MONTHLY CURVES'!G158</f>
        <v>0.17</v>
      </c>
      <c r="L166" s="50" t="n">
        <f aca="false">+K166</f>
        <v>0.17</v>
      </c>
      <c r="M166" s="61" t="n">
        <f aca="false">'MONTHLY CURVES'!D158</f>
        <v>0.0554718209277607</v>
      </c>
      <c r="N166" s="61" t="n">
        <f aca="false">+N165</f>
        <v>0.99</v>
      </c>
      <c r="O166" s="63" t="e">
        <f aca="true">SPRDOPT($J166,$I166,$G166,$M166,$K166,$L166,$N166,$B166-TODAY(),0,0)</f>
        <v>#NAME?</v>
      </c>
      <c r="P166" s="64" t="e">
        <f aca="false">+O166*C166</f>
        <v>#NAME?</v>
      </c>
      <c r="Q166" s="64" t="n">
        <f aca="false">-$Q$11*$C166*VLOOKUP(B166,'MONTHLY CURVES'!$C$6:$M$329,3,0)</f>
        <v>-1039166.66666667</v>
      </c>
      <c r="R166" s="64" t="e">
        <f aca="false">+Q166+P166</f>
        <v>#NAME?</v>
      </c>
      <c r="S166" s="65" t="e">
        <f aca="true">SPRDOPT($J166,$I166,$G166,$M166,$K166,$L166,$N166,$B166-TODAY(),0,1)*C166</f>
        <v>#NAME?</v>
      </c>
      <c r="T166" s="65" t="e">
        <f aca="true">SPRDOPT($J166,$I166,$G166,$M166,$K166,$L166,$N166,$B166-TODAY(),0,2)*C166</f>
        <v>#NAME?</v>
      </c>
      <c r="U166" s="74" t="e">
        <f aca="false">+T166+S166</f>
        <v>#NAME?</v>
      </c>
    </row>
    <row r="167" customFormat="false" ht="12.75" hidden="false" customHeight="false" outlineLevel="0" collapsed="false">
      <c r="A167" s="5" t="n">
        <f aca="false">YEAR(B167)</f>
        <v>2014</v>
      </c>
      <c r="B167" s="53" t="n">
        <f aca="false">Fetch!A164</f>
        <v>41821</v>
      </c>
      <c r="C167" s="54" t="n">
        <f aca="false">58000000*1.075/12</f>
        <v>5195833.33333333</v>
      </c>
      <c r="D167" s="72" t="n">
        <f aca="false">+D166</f>
        <v>0.02</v>
      </c>
      <c r="E167" s="73" t="n">
        <f aca="false">+'MONTHLY CURVES'!N159</f>
        <v>0.0025</v>
      </c>
      <c r="F167" s="73" t="n">
        <f aca="false">+F166</f>
        <v>-0.027</v>
      </c>
      <c r="G167" s="58" t="n">
        <f aca="false">+D167+F167+E167</f>
        <v>-0.0045</v>
      </c>
      <c r="H167" s="58" t="n">
        <f aca="false">'ELBA CURVE'!N159</f>
        <v>-0.341883445945946</v>
      </c>
      <c r="I167" s="59" t="n">
        <f aca="false">'MONTHLY CURVES'!F159</f>
        <v>4.719</v>
      </c>
      <c r="J167" s="58" t="n">
        <f aca="false">+I167+H167</f>
        <v>4.37711655405405</v>
      </c>
      <c r="K167" s="60" t="n">
        <f aca="false">'MONTHLY CURVES'!G159</f>
        <v>0.17</v>
      </c>
      <c r="L167" s="50" t="n">
        <f aca="false">+K167</f>
        <v>0.17</v>
      </c>
      <c r="M167" s="61" t="n">
        <f aca="false">'MONTHLY CURVES'!D159</f>
        <v>0.055527525813003</v>
      </c>
      <c r="N167" s="61" t="n">
        <f aca="false">+N166</f>
        <v>0.99</v>
      </c>
      <c r="O167" s="63" t="e">
        <f aca="true">SPRDOPT($J167,$I167,$G167,$M167,$K167,$L167,$N167,$B167-TODAY(),0,0)</f>
        <v>#NAME?</v>
      </c>
      <c r="P167" s="64" t="e">
        <f aca="false">+O167*C167</f>
        <v>#NAME?</v>
      </c>
      <c r="Q167" s="64" t="n">
        <f aca="false">-$Q$11*$C167*VLOOKUP(B167,'MONTHLY CURVES'!$C$6:$M$329,3,0)</f>
        <v>-1039166.66666667</v>
      </c>
      <c r="R167" s="64" t="e">
        <f aca="false">+Q167+P167</f>
        <v>#NAME?</v>
      </c>
      <c r="S167" s="65" t="e">
        <f aca="true">SPRDOPT($J167,$I167,$G167,$M167,$K167,$L167,$N167,$B167-TODAY(),0,1)*C167</f>
        <v>#NAME?</v>
      </c>
      <c r="T167" s="65" t="e">
        <f aca="true">SPRDOPT($J167,$I167,$G167,$M167,$K167,$L167,$N167,$B167-TODAY(),0,2)*C167</f>
        <v>#NAME?</v>
      </c>
      <c r="U167" s="74" t="e">
        <f aca="false">+T167+S167</f>
        <v>#NAME?</v>
      </c>
    </row>
    <row r="168" customFormat="false" ht="12.75" hidden="false" customHeight="false" outlineLevel="0" collapsed="false">
      <c r="A168" s="5" t="n">
        <f aca="false">YEAR(B168)</f>
        <v>2014</v>
      </c>
      <c r="B168" s="53" t="n">
        <f aca="false">Fetch!A165</f>
        <v>41852</v>
      </c>
      <c r="C168" s="54" t="n">
        <f aca="false">58000000*1.075/12</f>
        <v>5195833.33333333</v>
      </c>
      <c r="D168" s="72" t="n">
        <f aca="false">+D167</f>
        <v>0.02</v>
      </c>
      <c r="E168" s="73" t="n">
        <f aca="false">+'MONTHLY CURVES'!N160</f>
        <v>0.0025</v>
      </c>
      <c r="F168" s="73" t="n">
        <f aca="false">+F167</f>
        <v>-0.027</v>
      </c>
      <c r="G168" s="58" t="n">
        <f aca="false">+D168+F168+E168</f>
        <v>-0.0045</v>
      </c>
      <c r="H168" s="58" t="n">
        <f aca="false">'ELBA CURVE'!N160</f>
        <v>-0.341883445945946</v>
      </c>
      <c r="I168" s="59" t="n">
        <f aca="false">'MONTHLY CURVES'!F160</f>
        <v>4.757</v>
      </c>
      <c r="J168" s="58" t="n">
        <f aca="false">+I168+H168</f>
        <v>4.41511655405405</v>
      </c>
      <c r="K168" s="60" t="n">
        <f aca="false">'MONTHLY CURVES'!G160</f>
        <v>0.17</v>
      </c>
      <c r="L168" s="50" t="n">
        <f aca="false">+K168</f>
        <v>0.17</v>
      </c>
      <c r="M168" s="61" t="n">
        <f aca="false">'MONTHLY CURVES'!D160</f>
        <v>0.0555850875288391</v>
      </c>
      <c r="N168" s="61" t="n">
        <f aca="false">+N167</f>
        <v>0.99</v>
      </c>
      <c r="O168" s="63" t="e">
        <f aca="true">SPRDOPT($J168,$I168,$G168,$M168,$K168,$L168,$N168,$B168-TODAY(),0,0)</f>
        <v>#NAME?</v>
      </c>
      <c r="P168" s="64" t="e">
        <f aca="false">+O168*C168</f>
        <v>#NAME?</v>
      </c>
      <c r="Q168" s="64" t="n">
        <f aca="false">-$Q$11*$C168*VLOOKUP(B168,'MONTHLY CURVES'!$C$6:$M$329,3,0)</f>
        <v>-1039166.66666667</v>
      </c>
      <c r="R168" s="64" t="e">
        <f aca="false">+Q168+P168</f>
        <v>#NAME?</v>
      </c>
      <c r="S168" s="65" t="e">
        <f aca="true">SPRDOPT($J168,$I168,$G168,$M168,$K168,$L168,$N168,$B168-TODAY(),0,1)*C168</f>
        <v>#NAME?</v>
      </c>
      <c r="T168" s="65" t="e">
        <f aca="true">SPRDOPT($J168,$I168,$G168,$M168,$K168,$L168,$N168,$B168-TODAY(),0,2)*C168</f>
        <v>#NAME?</v>
      </c>
      <c r="U168" s="74" t="e">
        <f aca="false">+T168+S168</f>
        <v>#NAME?</v>
      </c>
    </row>
    <row r="169" customFormat="false" ht="12.75" hidden="false" customHeight="false" outlineLevel="0" collapsed="false">
      <c r="A169" s="5" t="n">
        <f aca="false">YEAR(B169)</f>
        <v>2014</v>
      </c>
      <c r="B169" s="53" t="n">
        <f aca="false">Fetch!A166</f>
        <v>41883</v>
      </c>
      <c r="C169" s="54" t="n">
        <f aca="false">58000000*1.075/12</f>
        <v>5195833.33333333</v>
      </c>
      <c r="D169" s="72" t="n">
        <f aca="false">+D168</f>
        <v>0.02</v>
      </c>
      <c r="E169" s="73" t="n">
        <f aca="false">+'MONTHLY CURVES'!N161</f>
        <v>0.0025</v>
      </c>
      <c r="F169" s="73" t="n">
        <f aca="false">+F168</f>
        <v>-0.027</v>
      </c>
      <c r="G169" s="58" t="n">
        <f aca="false">+D169+F169+E169</f>
        <v>-0.0045</v>
      </c>
      <c r="H169" s="58" t="n">
        <f aca="false">'ELBA CURVE'!N161</f>
        <v>-0.371883445945946</v>
      </c>
      <c r="I169" s="59" t="n">
        <f aca="false">'MONTHLY CURVES'!F161</f>
        <v>4.751</v>
      </c>
      <c r="J169" s="58" t="n">
        <f aca="false">+I169+H169</f>
        <v>4.37911655405405</v>
      </c>
      <c r="K169" s="60" t="n">
        <f aca="false">'MONTHLY CURVES'!G161</f>
        <v>0.17</v>
      </c>
      <c r="L169" s="50" t="n">
        <f aca="false">+K169</f>
        <v>0.17</v>
      </c>
      <c r="M169" s="61" t="n">
        <f aca="false">'MONTHLY CURVES'!D161</f>
        <v>0.0556426492457782</v>
      </c>
      <c r="N169" s="61" t="n">
        <f aca="false">+N168</f>
        <v>0.99</v>
      </c>
      <c r="O169" s="63" t="e">
        <f aca="true">SPRDOPT($J169,$I169,$G169,$M169,$K169,$L169,$N169,$B169-TODAY(),0,0)</f>
        <v>#NAME?</v>
      </c>
      <c r="P169" s="64" t="e">
        <f aca="false">+O169*C169</f>
        <v>#NAME?</v>
      </c>
      <c r="Q169" s="64" t="n">
        <f aca="false">-$Q$11*$C169*VLOOKUP(B169,'MONTHLY CURVES'!$C$6:$M$329,3,0)</f>
        <v>-1039166.66666667</v>
      </c>
      <c r="R169" s="64" t="e">
        <f aca="false">+Q169+P169</f>
        <v>#NAME?</v>
      </c>
      <c r="S169" s="65" t="e">
        <f aca="true">SPRDOPT($J169,$I169,$G169,$M169,$K169,$L169,$N169,$B169-TODAY(),0,1)*C169</f>
        <v>#NAME?</v>
      </c>
      <c r="T169" s="65" t="e">
        <f aca="true">SPRDOPT($J169,$I169,$G169,$M169,$K169,$L169,$N169,$B169-TODAY(),0,2)*C169</f>
        <v>#NAME?</v>
      </c>
      <c r="U169" s="74" t="e">
        <f aca="false">+T169+S169</f>
        <v>#NAME?</v>
      </c>
    </row>
    <row r="170" customFormat="false" ht="12.75" hidden="false" customHeight="false" outlineLevel="0" collapsed="false">
      <c r="A170" s="5" t="n">
        <f aca="false">YEAR(B170)</f>
        <v>2014</v>
      </c>
      <c r="B170" s="53" t="n">
        <f aca="false">Fetch!A167</f>
        <v>41913</v>
      </c>
      <c r="C170" s="54" t="n">
        <f aca="false">58000000*1.075/12</f>
        <v>5195833.33333333</v>
      </c>
      <c r="D170" s="72" t="n">
        <f aca="false">+D169</f>
        <v>0.02</v>
      </c>
      <c r="E170" s="73" t="n">
        <f aca="false">+'MONTHLY CURVES'!N162</f>
        <v>0.0025</v>
      </c>
      <c r="F170" s="73" t="n">
        <f aca="false">+F169</f>
        <v>-0.027</v>
      </c>
      <c r="G170" s="58" t="n">
        <f aca="false">+D170+F170+E170</f>
        <v>-0.0045</v>
      </c>
      <c r="H170" s="58" t="n">
        <f aca="false">'ELBA CURVE'!N162</f>
        <v>-0.341883445945946</v>
      </c>
      <c r="I170" s="59" t="n">
        <f aca="false">'MONTHLY CURVES'!F162</f>
        <v>4.751</v>
      </c>
      <c r="J170" s="58" t="n">
        <f aca="false">+I170+H170</f>
        <v>4.40911655405405</v>
      </c>
      <c r="K170" s="60" t="n">
        <f aca="false">'MONTHLY CURVES'!G162</f>
        <v>0.17</v>
      </c>
      <c r="L170" s="50" t="n">
        <f aca="false">+K170</f>
        <v>0.17</v>
      </c>
      <c r="M170" s="61" t="n">
        <f aca="false">'MONTHLY CURVES'!D162</f>
        <v>0.0556983541341896</v>
      </c>
      <c r="N170" s="61" t="n">
        <f aca="false">+N169</f>
        <v>0.99</v>
      </c>
      <c r="O170" s="63" t="e">
        <f aca="true">SPRDOPT($J170,$I170,$G170,$M170,$K170,$L170,$N170,$B170-TODAY(),0,0)</f>
        <v>#NAME?</v>
      </c>
      <c r="P170" s="64" t="e">
        <f aca="false">+O170*C170</f>
        <v>#NAME?</v>
      </c>
      <c r="Q170" s="64" t="n">
        <f aca="false">-$Q$11*$C170*VLOOKUP(B170,'MONTHLY CURVES'!$C$6:$M$329,3,0)</f>
        <v>-1039166.66666667</v>
      </c>
      <c r="R170" s="64" t="e">
        <f aca="false">+Q170+P170</f>
        <v>#NAME?</v>
      </c>
      <c r="S170" s="65" t="e">
        <f aca="true">SPRDOPT($J170,$I170,$G170,$M170,$K170,$L170,$N170,$B170-TODAY(),0,1)*C170</f>
        <v>#NAME?</v>
      </c>
      <c r="T170" s="65" t="e">
        <f aca="true">SPRDOPT($J170,$I170,$G170,$M170,$K170,$L170,$N170,$B170-TODAY(),0,2)*C170</f>
        <v>#NAME?</v>
      </c>
      <c r="U170" s="74" t="e">
        <f aca="false">+T170+S170</f>
        <v>#NAME?</v>
      </c>
    </row>
    <row r="171" customFormat="false" ht="12.75" hidden="false" customHeight="false" outlineLevel="0" collapsed="false">
      <c r="A171" s="5" t="n">
        <f aca="false">YEAR(B171)</f>
        <v>2014</v>
      </c>
      <c r="B171" s="53" t="n">
        <f aca="false">Fetch!A168</f>
        <v>41944</v>
      </c>
      <c r="C171" s="54" t="n">
        <f aca="false">58000000*1.075/12</f>
        <v>5195833.33333333</v>
      </c>
      <c r="D171" s="72" t="n">
        <f aca="false">+D170</f>
        <v>0.02</v>
      </c>
      <c r="E171" s="73" t="n">
        <f aca="false">+'MONTHLY CURVES'!N163</f>
        <v>0.0025</v>
      </c>
      <c r="F171" s="73" t="n">
        <f aca="false">+F170</f>
        <v>-0.027</v>
      </c>
      <c r="G171" s="58" t="n">
        <f aca="false">+D171+F171+E171</f>
        <v>-0.0045</v>
      </c>
      <c r="H171" s="58" t="n">
        <f aca="false">'ELBA CURVE'!N163</f>
        <v>-0.301383445945946</v>
      </c>
      <c r="I171" s="59" t="n">
        <f aca="false">'MONTHLY CURVES'!F163</f>
        <v>4.9</v>
      </c>
      <c r="J171" s="58" t="n">
        <f aca="false">+I171+H171</f>
        <v>4.59861655405405</v>
      </c>
      <c r="K171" s="60" t="n">
        <f aca="false">'MONTHLY CURVES'!G163</f>
        <v>0.17</v>
      </c>
      <c r="L171" s="50" t="n">
        <f aca="false">+K171</f>
        <v>0.17</v>
      </c>
      <c r="M171" s="61" t="n">
        <f aca="false">'MONTHLY CURVES'!D163</f>
        <v>0.0557559158532999</v>
      </c>
      <c r="N171" s="61" t="n">
        <f aca="false">+N170</f>
        <v>0.99</v>
      </c>
      <c r="O171" s="63" t="e">
        <f aca="true">SPRDOPT($J171,$I171,$G171,$M171,$K171,$L171,$N171,$B171-TODAY(),0,0)</f>
        <v>#NAME?</v>
      </c>
      <c r="P171" s="64" t="e">
        <f aca="false">+O171*C171</f>
        <v>#NAME?</v>
      </c>
      <c r="Q171" s="64" t="n">
        <f aca="false">-$Q$11*$C171*VLOOKUP(B171,'MONTHLY CURVES'!$C$6:$M$329,3,0)</f>
        <v>-1039166.66666667</v>
      </c>
      <c r="R171" s="64" t="e">
        <f aca="false">+Q171+P171</f>
        <v>#NAME?</v>
      </c>
      <c r="S171" s="65" t="e">
        <f aca="true">SPRDOPT($J171,$I171,$G171,$M171,$K171,$L171,$N171,$B171-TODAY(),0,1)*C171</f>
        <v>#NAME?</v>
      </c>
      <c r="T171" s="65" t="e">
        <f aca="true">SPRDOPT($J171,$I171,$G171,$M171,$K171,$L171,$N171,$B171-TODAY(),0,2)*C171</f>
        <v>#NAME?</v>
      </c>
      <c r="U171" s="74" t="e">
        <f aca="false">+T171+S171</f>
        <v>#NAME?</v>
      </c>
    </row>
    <row r="172" customFormat="false" ht="12.75" hidden="false" customHeight="false" outlineLevel="0" collapsed="false">
      <c r="A172" s="5" t="n">
        <f aca="false">YEAR(B172)</f>
        <v>2014</v>
      </c>
      <c r="B172" s="53" t="n">
        <f aca="false">Fetch!A169</f>
        <v>41974</v>
      </c>
      <c r="C172" s="54" t="n">
        <f aca="false">58000000*1.075/12</f>
        <v>5195833.33333333</v>
      </c>
      <c r="D172" s="72" t="n">
        <f aca="false">+D171</f>
        <v>0.02</v>
      </c>
      <c r="E172" s="73" t="n">
        <f aca="false">+'MONTHLY CURVES'!N164</f>
        <v>0.0025</v>
      </c>
      <c r="F172" s="73" t="n">
        <f aca="false">+F171</f>
        <v>-0.027</v>
      </c>
      <c r="G172" s="58" t="n">
        <f aca="false">+D172+F172+E172</f>
        <v>-0.0045</v>
      </c>
      <c r="H172" s="58" t="n">
        <f aca="false">'ELBA CURVE'!N164</f>
        <v>-0.313883445945946</v>
      </c>
      <c r="I172" s="59" t="n">
        <f aca="false">'MONTHLY CURVES'!F164</f>
        <v>5.052</v>
      </c>
      <c r="J172" s="58" t="n">
        <f aca="false">+I172+H172</f>
        <v>4.73811655405406</v>
      </c>
      <c r="K172" s="60" t="n">
        <f aca="false">'MONTHLY CURVES'!G164</f>
        <v>0.17</v>
      </c>
      <c r="L172" s="50" t="n">
        <f aca="false">+K172</f>
        <v>0.17</v>
      </c>
      <c r="M172" s="61" t="n">
        <f aca="false">'MONTHLY CURVES'!D164</f>
        <v>0.0558116207438113</v>
      </c>
      <c r="N172" s="61" t="n">
        <f aca="false">+N171</f>
        <v>0.99</v>
      </c>
      <c r="O172" s="63" t="e">
        <f aca="true">SPRDOPT($J172,$I172,$G172,$M172,$K172,$L172,$N172,$B172-TODAY(),0,0)</f>
        <v>#NAME?</v>
      </c>
      <c r="P172" s="64" t="e">
        <f aca="false">+O172*C172</f>
        <v>#NAME?</v>
      </c>
      <c r="Q172" s="64" t="n">
        <f aca="false">-$Q$11*$C172*VLOOKUP(B172,'MONTHLY CURVES'!$C$6:$M$329,3,0)</f>
        <v>-1039166.66666667</v>
      </c>
      <c r="R172" s="64" t="e">
        <f aca="false">+Q172+P172</f>
        <v>#NAME?</v>
      </c>
      <c r="S172" s="65" t="e">
        <f aca="true">SPRDOPT($J172,$I172,$G172,$M172,$K172,$L172,$N172,$B172-TODAY(),0,1)*C172</f>
        <v>#NAME?</v>
      </c>
      <c r="T172" s="65" t="e">
        <f aca="true">SPRDOPT($J172,$I172,$G172,$M172,$K172,$L172,$N172,$B172-TODAY(),0,2)*C172</f>
        <v>#NAME?</v>
      </c>
      <c r="U172" s="74" t="e">
        <f aca="false">+T172+S172</f>
        <v>#NAME?</v>
      </c>
    </row>
    <row r="173" customFormat="false" ht="12.75" hidden="false" customHeight="false" outlineLevel="0" collapsed="false">
      <c r="A173" s="5" t="n">
        <f aca="false">YEAR(B173)</f>
        <v>2015</v>
      </c>
      <c r="B173" s="53" t="n">
        <f aca="false">Fetch!A170</f>
        <v>42005</v>
      </c>
      <c r="C173" s="54" t="n">
        <f aca="false">58000000*1.075/12</f>
        <v>5195833.33333333</v>
      </c>
      <c r="D173" s="72" t="n">
        <f aca="false">+D172</f>
        <v>0.02</v>
      </c>
      <c r="E173" s="73" t="n">
        <f aca="false">+'MONTHLY CURVES'!N165</f>
        <v>0.0025</v>
      </c>
      <c r="F173" s="73" t="n">
        <f aca="false">+F172</f>
        <v>-0.027</v>
      </c>
      <c r="G173" s="58" t="n">
        <f aca="false">+D173+F173+E173</f>
        <v>-0.0045</v>
      </c>
      <c r="H173" s="58" t="n">
        <f aca="false">'ELBA CURVE'!N165</f>
        <v>-0.289383445945946</v>
      </c>
      <c r="I173" s="59" t="n">
        <f aca="false">'MONTHLY CURVES'!F165</f>
        <v>5.1295</v>
      </c>
      <c r="J173" s="58" t="n">
        <f aca="false">+I173+H173</f>
        <v>4.84011655405405</v>
      </c>
      <c r="K173" s="60" t="n">
        <f aca="false">'MONTHLY CURVES'!G165</f>
        <v>0.17</v>
      </c>
      <c r="L173" s="50" t="n">
        <f aca="false">+K173</f>
        <v>0.17</v>
      </c>
      <c r="M173" s="61" t="n">
        <f aca="false">'MONTHLY CURVES'!D165</f>
        <v>0.0558691824650928</v>
      </c>
      <c r="N173" s="61" t="n">
        <f aca="false">+N172</f>
        <v>0.99</v>
      </c>
      <c r="O173" s="63" t="e">
        <f aca="true">SPRDOPT($J173,$I173,$G173,$M173,$K173,$L173,$N173,$B173-TODAY(),0,0)</f>
        <v>#NAME?</v>
      </c>
      <c r="P173" s="64" t="e">
        <f aca="false">+O173*C173</f>
        <v>#NAME?</v>
      </c>
      <c r="Q173" s="64" t="n">
        <f aca="false">-$Q$11*$C173*VLOOKUP(B173,'MONTHLY CURVES'!$C$6:$M$329,3,0)</f>
        <v>-1039166.66666667</v>
      </c>
      <c r="R173" s="64" t="e">
        <f aca="false">+Q173+P173</f>
        <v>#NAME?</v>
      </c>
      <c r="S173" s="65" t="e">
        <f aca="true">SPRDOPT($J173,$I173,$G173,$M173,$K173,$L173,$N173,$B173-TODAY(),0,1)*C173</f>
        <v>#NAME?</v>
      </c>
      <c r="T173" s="65" t="e">
        <f aca="true">SPRDOPT($J173,$I173,$G173,$M173,$K173,$L173,$N173,$B173-TODAY(),0,2)*C173</f>
        <v>#NAME?</v>
      </c>
      <c r="U173" s="74" t="e">
        <f aca="false">+T173+S173</f>
        <v>#NAME?</v>
      </c>
    </row>
    <row r="174" customFormat="false" ht="12.75" hidden="false" customHeight="false" outlineLevel="0" collapsed="false">
      <c r="A174" s="5" t="n">
        <f aca="false">YEAR(B174)</f>
        <v>2015</v>
      </c>
      <c r="B174" s="53" t="n">
        <f aca="false">Fetch!A171</f>
        <v>42036</v>
      </c>
      <c r="C174" s="54" t="n">
        <f aca="false">58000000*1.075/12</f>
        <v>5195833.33333333</v>
      </c>
      <c r="D174" s="72" t="n">
        <f aca="false">+D173</f>
        <v>0.02</v>
      </c>
      <c r="E174" s="73" t="n">
        <f aca="false">+'MONTHLY CURVES'!N166</f>
        <v>0.0025</v>
      </c>
      <c r="F174" s="73" t="n">
        <f aca="false">+F173</f>
        <v>-0.027</v>
      </c>
      <c r="G174" s="58" t="n">
        <f aca="false">+D174+F174+E174</f>
        <v>-0.0045</v>
      </c>
      <c r="H174" s="58" t="n">
        <f aca="false">'ELBA CURVE'!N166</f>
        <v>-0.299383445945946</v>
      </c>
      <c r="I174" s="59" t="n">
        <f aca="false">'MONTHLY CURVES'!F166</f>
        <v>5.0415</v>
      </c>
      <c r="J174" s="58" t="n">
        <f aca="false">+I174+H174</f>
        <v>4.74211655405405</v>
      </c>
      <c r="K174" s="60" t="n">
        <f aca="false">'MONTHLY CURVES'!G166</f>
        <v>0.17</v>
      </c>
      <c r="L174" s="50" t="n">
        <f aca="false">+K174</f>
        <v>0.17</v>
      </c>
      <c r="M174" s="61" t="n">
        <f aca="false">'MONTHLY CURVES'!D166</f>
        <v>0.0559267441874764</v>
      </c>
      <c r="N174" s="61" t="n">
        <f aca="false">+N173</f>
        <v>0.99</v>
      </c>
      <c r="O174" s="63" t="e">
        <f aca="true">SPRDOPT($J174,$I174,$G174,$M174,$K174,$L174,$N174,$B174-TODAY(),0,0)</f>
        <v>#NAME?</v>
      </c>
      <c r="P174" s="64" t="e">
        <f aca="false">+O174*C174</f>
        <v>#NAME?</v>
      </c>
      <c r="Q174" s="64" t="n">
        <f aca="false">-$Q$11*$C174*VLOOKUP(B174,'MONTHLY CURVES'!$C$6:$M$329,3,0)</f>
        <v>-1039166.66666667</v>
      </c>
      <c r="R174" s="64" t="e">
        <f aca="false">+Q174+P174</f>
        <v>#NAME?</v>
      </c>
      <c r="S174" s="65" t="e">
        <f aca="true">SPRDOPT($J174,$I174,$G174,$M174,$K174,$L174,$N174,$B174-TODAY(),0,1)*C174</f>
        <v>#NAME?</v>
      </c>
      <c r="T174" s="65" t="e">
        <f aca="true">SPRDOPT($J174,$I174,$G174,$M174,$K174,$L174,$N174,$B174-TODAY(),0,2)*C174</f>
        <v>#NAME?</v>
      </c>
      <c r="U174" s="74" t="e">
        <f aca="false">+T174+S174</f>
        <v>#NAME?</v>
      </c>
    </row>
    <row r="175" customFormat="false" ht="12.75" hidden="false" customHeight="false" outlineLevel="0" collapsed="false">
      <c r="A175" s="5" t="n">
        <f aca="false">YEAR(B175)</f>
        <v>2015</v>
      </c>
      <c r="B175" s="53" t="n">
        <f aca="false">Fetch!A172</f>
        <v>42064</v>
      </c>
      <c r="C175" s="54" t="n">
        <f aca="false">58000000*1.075/12</f>
        <v>5195833.33333333</v>
      </c>
      <c r="D175" s="72" t="n">
        <f aca="false">+D174</f>
        <v>0.02</v>
      </c>
      <c r="E175" s="73" t="n">
        <f aca="false">+'MONTHLY CURVES'!N167</f>
        <v>0.0025</v>
      </c>
      <c r="F175" s="73" t="n">
        <f aca="false">+F174</f>
        <v>-0.027</v>
      </c>
      <c r="G175" s="58" t="n">
        <f aca="false">+D175+F175+E175</f>
        <v>-0.0045</v>
      </c>
      <c r="H175" s="58" t="n">
        <f aca="false">'ELBA CURVE'!N167</f>
        <v>-0.359383445945946</v>
      </c>
      <c r="I175" s="59" t="n">
        <f aca="false">'MONTHLY CURVES'!F167</f>
        <v>4.9025</v>
      </c>
      <c r="J175" s="58" t="n">
        <f aca="false">+I175+H175</f>
        <v>4.54311655405405</v>
      </c>
      <c r="K175" s="60" t="n">
        <f aca="false">'MONTHLY CURVES'!G167</f>
        <v>0.17</v>
      </c>
      <c r="L175" s="50" t="n">
        <f aca="false">+K175</f>
        <v>0.17</v>
      </c>
      <c r="M175" s="61" t="n">
        <f aca="false">'MONTHLY CURVES'!D167</f>
        <v>0.055978735421546</v>
      </c>
      <c r="N175" s="61" t="n">
        <f aca="false">+N174</f>
        <v>0.99</v>
      </c>
      <c r="O175" s="63" t="e">
        <f aca="true">SPRDOPT($J175,$I175,$G175,$M175,$K175,$L175,$N175,$B175-TODAY(),0,0)</f>
        <v>#NAME?</v>
      </c>
      <c r="P175" s="64" t="e">
        <f aca="false">+O175*C175</f>
        <v>#NAME?</v>
      </c>
      <c r="Q175" s="64" t="n">
        <f aca="false">-$Q$11*$C175*VLOOKUP(B175,'MONTHLY CURVES'!$C$6:$M$329,3,0)</f>
        <v>-1039166.66666667</v>
      </c>
      <c r="R175" s="64" t="e">
        <f aca="false">+Q175+P175</f>
        <v>#NAME?</v>
      </c>
      <c r="S175" s="65" t="e">
        <f aca="true">SPRDOPT($J175,$I175,$G175,$M175,$K175,$L175,$N175,$B175-TODAY(),0,1)*C175</f>
        <v>#NAME?</v>
      </c>
      <c r="T175" s="65" t="e">
        <f aca="true">SPRDOPT($J175,$I175,$G175,$M175,$K175,$L175,$N175,$B175-TODAY(),0,2)*C175</f>
        <v>#NAME?</v>
      </c>
      <c r="U175" s="74" t="e">
        <f aca="false">+T175+S175</f>
        <v>#NAME?</v>
      </c>
    </row>
    <row r="176" customFormat="false" ht="12.75" hidden="false" customHeight="false" outlineLevel="0" collapsed="false">
      <c r="A176" s="5" t="n">
        <f aca="false">YEAR(B176)</f>
        <v>2015</v>
      </c>
      <c r="B176" s="53" t="n">
        <f aca="false">Fetch!A173</f>
        <v>42095</v>
      </c>
      <c r="C176" s="54" t="n">
        <f aca="false">58000000*1.075/12</f>
        <v>5195833.33333333</v>
      </c>
      <c r="D176" s="72" t="n">
        <f aca="false">+D175</f>
        <v>0.02</v>
      </c>
      <c r="E176" s="73" t="n">
        <f aca="false">+'MONTHLY CURVES'!N168</f>
        <v>0.0025</v>
      </c>
      <c r="F176" s="73" t="n">
        <f aca="false">+F175</f>
        <v>-0.027</v>
      </c>
      <c r="G176" s="58" t="n">
        <f aca="false">+D176+F176+E176</f>
        <v>-0.0045</v>
      </c>
      <c r="H176" s="58" t="n">
        <f aca="false">'ELBA CURVE'!N168</f>
        <v>-0.336883445945946</v>
      </c>
      <c r="I176" s="59" t="n">
        <f aca="false">'MONTHLY CURVES'!F168</f>
        <v>4.7485</v>
      </c>
      <c r="J176" s="58" t="n">
        <f aca="false">+I176+H176</f>
        <v>4.41161655405405</v>
      </c>
      <c r="K176" s="60" t="n">
        <f aca="false">'MONTHLY CURVES'!G168</f>
        <v>0.17</v>
      </c>
      <c r="L176" s="50" t="n">
        <f aca="false">+K176</f>
        <v>0.17</v>
      </c>
      <c r="M176" s="61" t="n">
        <f aca="false">'MONTHLY CURVES'!D168</f>
        <v>0.0560362971460293</v>
      </c>
      <c r="N176" s="61" t="n">
        <f aca="false">+N175</f>
        <v>0.99</v>
      </c>
      <c r="O176" s="63" t="e">
        <f aca="true">SPRDOPT($J176,$I176,$G176,$M176,$K176,$L176,$N176,$B176-TODAY(),0,0)</f>
        <v>#NAME?</v>
      </c>
      <c r="P176" s="64" t="e">
        <f aca="false">+O176*C176</f>
        <v>#NAME?</v>
      </c>
      <c r="Q176" s="64" t="n">
        <f aca="false">-$Q$11*$C176*VLOOKUP(B176,'MONTHLY CURVES'!$C$6:$M$329,3,0)</f>
        <v>-1039166.66666667</v>
      </c>
      <c r="R176" s="64" t="e">
        <f aca="false">+Q176+P176</f>
        <v>#NAME?</v>
      </c>
      <c r="S176" s="65" t="e">
        <f aca="true">SPRDOPT($J176,$I176,$G176,$M176,$K176,$L176,$N176,$B176-TODAY(),0,1)*C176</f>
        <v>#NAME?</v>
      </c>
      <c r="T176" s="65" t="e">
        <f aca="true">SPRDOPT($J176,$I176,$G176,$M176,$K176,$L176,$N176,$B176-TODAY(),0,2)*C176</f>
        <v>#NAME?</v>
      </c>
      <c r="U176" s="74" t="e">
        <f aca="false">+T176+S176</f>
        <v>#NAME?</v>
      </c>
    </row>
    <row r="177" customFormat="false" ht="12.75" hidden="false" customHeight="false" outlineLevel="0" collapsed="false">
      <c r="A177" s="5" t="n">
        <f aca="false">YEAR(B177)</f>
        <v>2015</v>
      </c>
      <c r="B177" s="53" t="n">
        <f aca="false">Fetch!A174</f>
        <v>42125</v>
      </c>
      <c r="C177" s="54" t="n">
        <f aca="false">58000000*1.075/12</f>
        <v>5195833.33333333</v>
      </c>
      <c r="D177" s="72" t="n">
        <f aca="false">+D176</f>
        <v>0.02</v>
      </c>
      <c r="E177" s="73" t="n">
        <f aca="false">+'MONTHLY CURVES'!N169</f>
        <v>0.0025</v>
      </c>
      <c r="F177" s="73" t="n">
        <f aca="false">+F176</f>
        <v>-0.027</v>
      </c>
      <c r="G177" s="58" t="n">
        <f aca="false">+D177+F177+E177</f>
        <v>-0.0045</v>
      </c>
      <c r="H177" s="58" t="n">
        <f aca="false">'ELBA CURVE'!N169</f>
        <v>-0.336883445945946</v>
      </c>
      <c r="I177" s="59" t="n">
        <f aca="false">'MONTHLY CURVES'!F169</f>
        <v>4.7535</v>
      </c>
      <c r="J177" s="58" t="n">
        <f aca="false">+I177+H177</f>
        <v>4.41661655405405</v>
      </c>
      <c r="K177" s="60" t="n">
        <f aca="false">'MONTHLY CURVES'!G169</f>
        <v>0.17</v>
      </c>
      <c r="L177" s="50" t="n">
        <f aca="false">+K177</f>
        <v>0.17</v>
      </c>
      <c r="M177" s="61" t="n">
        <f aca="false">'MONTHLY CURVES'!D169</f>
        <v>0.056092002041741</v>
      </c>
      <c r="N177" s="61" t="n">
        <f aca="false">+N176</f>
        <v>0.99</v>
      </c>
      <c r="O177" s="63" t="e">
        <f aca="true">SPRDOPT($J177,$I177,$G177,$M177,$K177,$L177,$N177,$B177-TODAY(),0,0)</f>
        <v>#NAME?</v>
      </c>
      <c r="P177" s="64" t="e">
        <f aca="false">+O177*C177</f>
        <v>#NAME?</v>
      </c>
      <c r="Q177" s="64" t="n">
        <f aca="false">-$Q$11*$C177*VLOOKUP(B177,'MONTHLY CURVES'!$C$6:$M$329,3,0)</f>
        <v>-1039166.66666667</v>
      </c>
      <c r="R177" s="64" t="e">
        <f aca="false">+Q177+P177</f>
        <v>#NAME?</v>
      </c>
      <c r="S177" s="65" t="e">
        <f aca="true">SPRDOPT($J177,$I177,$G177,$M177,$K177,$L177,$N177,$B177-TODAY(),0,1)*C177</f>
        <v>#NAME?</v>
      </c>
      <c r="T177" s="65" t="e">
        <f aca="true">SPRDOPT($J177,$I177,$G177,$M177,$K177,$L177,$N177,$B177-TODAY(),0,2)*C177</f>
        <v>#NAME?</v>
      </c>
      <c r="U177" s="74" t="e">
        <f aca="false">+T177+S177</f>
        <v>#NAME?</v>
      </c>
    </row>
    <row r="178" customFormat="false" ht="12.75" hidden="false" customHeight="false" outlineLevel="0" collapsed="false">
      <c r="A178" s="5" t="n">
        <f aca="false">YEAR(B178)</f>
        <v>2015</v>
      </c>
      <c r="B178" s="53" t="n">
        <f aca="false">Fetch!A175</f>
        <v>42156</v>
      </c>
      <c r="C178" s="54" t="n">
        <f aca="false">58000000*1.075/12</f>
        <v>5195833.33333333</v>
      </c>
      <c r="D178" s="72" t="n">
        <f aca="false">+D177</f>
        <v>0.02</v>
      </c>
      <c r="E178" s="73" t="n">
        <f aca="false">+'MONTHLY CURVES'!N170</f>
        <v>0.0025</v>
      </c>
      <c r="F178" s="73" t="n">
        <f aca="false">+F177</f>
        <v>-0.027</v>
      </c>
      <c r="G178" s="58" t="n">
        <f aca="false">+D178+F178+E178</f>
        <v>-0.0045</v>
      </c>
      <c r="H178" s="58" t="n">
        <f aca="false">'ELBA CURVE'!N170</f>
        <v>-0.336883445945946</v>
      </c>
      <c r="I178" s="59" t="n">
        <f aca="false">'MONTHLY CURVES'!F170</f>
        <v>4.7915</v>
      </c>
      <c r="J178" s="58" t="n">
        <f aca="false">+I178+H178</f>
        <v>4.45461655405405</v>
      </c>
      <c r="K178" s="60" t="n">
        <f aca="false">'MONTHLY CURVES'!G170</f>
        <v>0.17</v>
      </c>
      <c r="L178" s="50" t="n">
        <f aca="false">+K178</f>
        <v>0.17</v>
      </c>
      <c r="M178" s="61" t="n">
        <f aca="false">'MONTHLY CURVES'!D170</f>
        <v>0.0561495637683946</v>
      </c>
      <c r="N178" s="61" t="n">
        <f aca="false">+N177</f>
        <v>0.99</v>
      </c>
      <c r="O178" s="63" t="e">
        <f aca="true">SPRDOPT($J178,$I178,$G178,$M178,$K178,$L178,$N178,$B178-TODAY(),0,0)</f>
        <v>#NAME?</v>
      </c>
      <c r="P178" s="64" t="e">
        <f aca="false">+O178*C178</f>
        <v>#NAME?</v>
      </c>
      <c r="Q178" s="64" t="n">
        <f aca="false">-$Q$11*$C178*VLOOKUP(B178,'MONTHLY CURVES'!$C$6:$M$329,3,0)</f>
        <v>-1039166.66666667</v>
      </c>
      <c r="R178" s="64" t="e">
        <f aca="false">+Q178+P178</f>
        <v>#NAME?</v>
      </c>
      <c r="S178" s="65" t="e">
        <f aca="true">SPRDOPT($J178,$I178,$G178,$M178,$K178,$L178,$N178,$B178-TODAY(),0,1)*C178</f>
        <v>#NAME?</v>
      </c>
      <c r="T178" s="65" t="e">
        <f aca="true">SPRDOPT($J178,$I178,$G178,$M178,$K178,$L178,$N178,$B178-TODAY(),0,2)*C178</f>
        <v>#NAME?</v>
      </c>
      <c r="U178" s="74" t="e">
        <f aca="false">+T178+S178</f>
        <v>#NAME?</v>
      </c>
    </row>
    <row r="179" customFormat="false" ht="12.75" hidden="false" customHeight="false" outlineLevel="0" collapsed="false">
      <c r="A179" s="5" t="n">
        <f aca="false">YEAR(B179)</f>
        <v>2015</v>
      </c>
      <c r="B179" s="53" t="n">
        <f aca="false">Fetch!A176</f>
        <v>42186</v>
      </c>
      <c r="C179" s="54" t="n">
        <f aca="false">58000000*1.075/12</f>
        <v>5195833.33333333</v>
      </c>
      <c r="D179" s="72" t="n">
        <f aca="false">+D178</f>
        <v>0.02</v>
      </c>
      <c r="E179" s="73" t="n">
        <f aca="false">+'MONTHLY CURVES'!N171</f>
        <v>0.0025</v>
      </c>
      <c r="F179" s="73" t="n">
        <f aca="false">+F178</f>
        <v>-0.027</v>
      </c>
      <c r="G179" s="58" t="n">
        <f aca="false">+D179+F179+E179</f>
        <v>-0.0045</v>
      </c>
      <c r="H179" s="58" t="n">
        <f aca="false">'ELBA CURVE'!N171</f>
        <v>-0.336883445945946</v>
      </c>
      <c r="I179" s="59" t="n">
        <f aca="false">'MONTHLY CURVES'!F171</f>
        <v>4.8365</v>
      </c>
      <c r="J179" s="58" t="n">
        <f aca="false">+I179+H179</f>
        <v>4.49961655405405</v>
      </c>
      <c r="K179" s="60" t="n">
        <f aca="false">'MONTHLY CURVES'!G171</f>
        <v>0.17</v>
      </c>
      <c r="L179" s="50" t="n">
        <f aca="false">+K179</f>
        <v>0.17</v>
      </c>
      <c r="M179" s="61" t="n">
        <f aca="false">'MONTHLY CURVES'!D171</f>
        <v>0.0562052686662069</v>
      </c>
      <c r="N179" s="61" t="n">
        <f aca="false">+N178</f>
        <v>0.99</v>
      </c>
      <c r="O179" s="63" t="e">
        <f aca="true">SPRDOPT($J179,$I179,$G179,$M179,$K179,$L179,$N179,$B179-TODAY(),0,0)</f>
        <v>#NAME?</v>
      </c>
      <c r="P179" s="64" t="e">
        <f aca="false">+O179*C179</f>
        <v>#NAME?</v>
      </c>
      <c r="Q179" s="64" t="n">
        <f aca="false">-$Q$11*$C179*VLOOKUP(B179,'MONTHLY CURVES'!$C$6:$M$329,3,0)</f>
        <v>-1039166.66666667</v>
      </c>
      <c r="R179" s="64" t="e">
        <f aca="false">+Q179+P179</f>
        <v>#NAME?</v>
      </c>
      <c r="S179" s="65" t="e">
        <f aca="true">SPRDOPT($J179,$I179,$G179,$M179,$K179,$L179,$N179,$B179-TODAY(),0,1)*C179</f>
        <v>#NAME?</v>
      </c>
      <c r="T179" s="65" t="e">
        <f aca="true">SPRDOPT($J179,$I179,$G179,$M179,$K179,$L179,$N179,$B179-TODAY(),0,2)*C179</f>
        <v>#NAME?</v>
      </c>
      <c r="U179" s="74" t="e">
        <f aca="false">+T179+S179</f>
        <v>#NAME?</v>
      </c>
    </row>
    <row r="180" customFormat="false" ht="12.75" hidden="false" customHeight="false" outlineLevel="0" collapsed="false">
      <c r="A180" s="5" t="n">
        <f aca="false">YEAR(B180)</f>
        <v>2015</v>
      </c>
      <c r="B180" s="53" t="n">
        <f aca="false">Fetch!A177</f>
        <v>42217</v>
      </c>
      <c r="C180" s="54" t="n">
        <f aca="false">58000000*1.075/12</f>
        <v>5195833.33333333</v>
      </c>
      <c r="D180" s="72" t="n">
        <f aca="false">+D179</f>
        <v>0.02</v>
      </c>
      <c r="E180" s="73" t="n">
        <f aca="false">+'MONTHLY CURVES'!N172</f>
        <v>0.0025</v>
      </c>
      <c r="F180" s="73" t="n">
        <f aca="false">+F179</f>
        <v>-0.027</v>
      </c>
      <c r="G180" s="58" t="n">
        <f aca="false">+D180+F180+E180</f>
        <v>-0.0045</v>
      </c>
      <c r="H180" s="58" t="n">
        <f aca="false">'ELBA CURVE'!N172</f>
        <v>-0.336883445945946</v>
      </c>
      <c r="I180" s="59" t="n">
        <f aca="false">'MONTHLY CURVES'!F172</f>
        <v>4.8745</v>
      </c>
      <c r="J180" s="58" t="n">
        <f aca="false">+I180+H180</f>
        <v>4.53761655405405</v>
      </c>
      <c r="K180" s="60" t="n">
        <f aca="false">'MONTHLY CURVES'!G172</f>
        <v>0.17</v>
      </c>
      <c r="L180" s="50" t="n">
        <f aca="false">+K180</f>
        <v>0.17</v>
      </c>
      <c r="M180" s="61" t="n">
        <f aca="false">'MONTHLY CURVES'!D172</f>
        <v>0.0562628303950312</v>
      </c>
      <c r="N180" s="61" t="n">
        <f aca="false">+N179</f>
        <v>0.99</v>
      </c>
      <c r="O180" s="63" t="e">
        <f aca="true">SPRDOPT($J180,$I180,$G180,$M180,$K180,$L180,$N180,$B180-TODAY(),0,0)</f>
        <v>#NAME?</v>
      </c>
      <c r="P180" s="64" t="e">
        <f aca="false">+O180*C180</f>
        <v>#NAME?</v>
      </c>
      <c r="Q180" s="64" t="n">
        <f aca="false">-$Q$11*$C180*VLOOKUP(B180,'MONTHLY CURVES'!$C$6:$M$329,3,0)</f>
        <v>-1039166.66666667</v>
      </c>
      <c r="R180" s="64" t="e">
        <f aca="false">+Q180+P180</f>
        <v>#NAME?</v>
      </c>
      <c r="S180" s="65" t="e">
        <f aca="true">SPRDOPT($J180,$I180,$G180,$M180,$K180,$L180,$N180,$B180-TODAY(),0,1)*C180</f>
        <v>#NAME?</v>
      </c>
      <c r="T180" s="65" t="e">
        <f aca="true">SPRDOPT($J180,$I180,$G180,$M180,$K180,$L180,$N180,$B180-TODAY(),0,2)*C180</f>
        <v>#NAME?</v>
      </c>
      <c r="U180" s="74" t="e">
        <f aca="false">+T180+S180</f>
        <v>#NAME?</v>
      </c>
    </row>
    <row r="181" customFormat="false" ht="12.75" hidden="false" customHeight="false" outlineLevel="0" collapsed="false">
      <c r="A181" s="5" t="n">
        <f aca="false">YEAR(B181)</f>
        <v>2015</v>
      </c>
      <c r="B181" s="53" t="n">
        <f aca="false">Fetch!A178</f>
        <v>42248</v>
      </c>
      <c r="C181" s="54" t="n">
        <f aca="false">58000000*1.075/12</f>
        <v>5195833.33333333</v>
      </c>
      <c r="D181" s="72" t="n">
        <f aca="false">+D180</f>
        <v>0.02</v>
      </c>
      <c r="E181" s="73" t="n">
        <f aca="false">+'MONTHLY CURVES'!N173</f>
        <v>0.0025</v>
      </c>
      <c r="F181" s="73" t="n">
        <f aca="false">+F180</f>
        <v>-0.027</v>
      </c>
      <c r="G181" s="58" t="n">
        <f aca="false">+D181+F181+E181</f>
        <v>-0.0045</v>
      </c>
      <c r="H181" s="58" t="n">
        <f aca="false">'ELBA CURVE'!N173</f>
        <v>-0.336883445945946</v>
      </c>
      <c r="I181" s="59" t="n">
        <f aca="false">'MONTHLY CURVES'!F173</f>
        <v>4.8685</v>
      </c>
      <c r="J181" s="58" t="n">
        <f aca="false">+I181+H181</f>
        <v>4.53161655405405</v>
      </c>
      <c r="K181" s="60" t="n">
        <f aca="false">'MONTHLY CURVES'!G173</f>
        <v>0.17</v>
      </c>
      <c r="L181" s="50" t="n">
        <f aca="false">+K181</f>
        <v>0.17</v>
      </c>
      <c r="M181" s="61" t="n">
        <f aca="false">'MONTHLY CURVES'!D173</f>
        <v>0.0563203921249582</v>
      </c>
      <c r="N181" s="61" t="n">
        <f aca="false">+N180</f>
        <v>0.99</v>
      </c>
      <c r="O181" s="63" t="e">
        <f aca="true">SPRDOPT($J181,$I181,$G181,$M181,$K181,$L181,$N181,$B181-TODAY(),0,0)</f>
        <v>#NAME?</v>
      </c>
      <c r="P181" s="64" t="e">
        <f aca="false">+O181*C181</f>
        <v>#NAME?</v>
      </c>
      <c r="Q181" s="64" t="n">
        <f aca="false">-$Q$11*$C181*VLOOKUP(B181,'MONTHLY CURVES'!$C$6:$M$329,3,0)</f>
        <v>-1039166.66666667</v>
      </c>
      <c r="R181" s="64" t="e">
        <f aca="false">+Q181+P181</f>
        <v>#NAME?</v>
      </c>
      <c r="S181" s="65" t="e">
        <f aca="true">SPRDOPT($J181,$I181,$G181,$M181,$K181,$L181,$N181,$B181-TODAY(),0,1)*C181</f>
        <v>#NAME?</v>
      </c>
      <c r="T181" s="65" t="e">
        <f aca="true">SPRDOPT($J181,$I181,$G181,$M181,$K181,$L181,$N181,$B181-TODAY(),0,2)*C181</f>
        <v>#NAME?</v>
      </c>
      <c r="U181" s="74" t="e">
        <f aca="false">+T181+S181</f>
        <v>#NAME?</v>
      </c>
    </row>
    <row r="182" customFormat="false" ht="12.75" hidden="false" customHeight="false" outlineLevel="0" collapsed="false">
      <c r="A182" s="5" t="n">
        <f aca="false">YEAR(B182)</f>
        <v>2015</v>
      </c>
      <c r="B182" s="53" t="n">
        <f aca="false">Fetch!A179</f>
        <v>42278</v>
      </c>
      <c r="C182" s="54" t="n">
        <f aca="false">58000000*1.075/12</f>
        <v>5195833.33333333</v>
      </c>
      <c r="D182" s="72" t="n">
        <f aca="false">+D181</f>
        <v>0.02</v>
      </c>
      <c r="E182" s="73" t="n">
        <f aca="false">+'MONTHLY CURVES'!N174</f>
        <v>0.0025</v>
      </c>
      <c r="F182" s="73" t="n">
        <f aca="false">+F181</f>
        <v>-0.027</v>
      </c>
      <c r="G182" s="58" t="n">
        <f aca="false">+D182+F182+E182</f>
        <v>-0.0045</v>
      </c>
      <c r="H182" s="58" t="n">
        <f aca="false">'ELBA CURVE'!N174</f>
        <v>-0.336883445945946</v>
      </c>
      <c r="I182" s="59" t="n">
        <f aca="false">'MONTHLY CURVES'!F174</f>
        <v>4.8685</v>
      </c>
      <c r="J182" s="58" t="n">
        <f aca="false">+I182+H182</f>
        <v>4.53161655405405</v>
      </c>
      <c r="K182" s="60" t="n">
        <f aca="false">'MONTHLY CURVES'!G174</f>
        <v>0.17</v>
      </c>
      <c r="L182" s="50" t="n">
        <f aca="false">+K182</f>
        <v>0.17</v>
      </c>
      <c r="M182" s="61" t="n">
        <f aca="false">'MONTHLY CURVES'!D174</f>
        <v>0.0563760970259382</v>
      </c>
      <c r="N182" s="61" t="n">
        <f aca="false">+N181</f>
        <v>0.99</v>
      </c>
      <c r="O182" s="63" t="e">
        <f aca="true">SPRDOPT($J182,$I182,$G182,$M182,$K182,$L182,$N182,$B182-TODAY(),0,0)</f>
        <v>#NAME?</v>
      </c>
      <c r="P182" s="64" t="e">
        <f aca="false">+O182*C182</f>
        <v>#NAME?</v>
      </c>
      <c r="Q182" s="64" t="n">
        <f aca="false">-$Q$11*$C182*VLOOKUP(B182,'MONTHLY CURVES'!$C$6:$M$329,3,0)</f>
        <v>-1039166.66666667</v>
      </c>
      <c r="R182" s="64" t="e">
        <f aca="false">+Q182+P182</f>
        <v>#NAME?</v>
      </c>
      <c r="S182" s="65" t="e">
        <f aca="true">SPRDOPT($J182,$I182,$G182,$M182,$K182,$L182,$N182,$B182-TODAY(),0,1)*C182</f>
        <v>#NAME?</v>
      </c>
      <c r="T182" s="65" t="e">
        <f aca="true">SPRDOPT($J182,$I182,$G182,$M182,$K182,$L182,$N182,$B182-TODAY(),0,2)*C182</f>
        <v>#NAME?</v>
      </c>
      <c r="U182" s="74" t="e">
        <f aca="false">+T182+S182</f>
        <v>#NAME?</v>
      </c>
    </row>
    <row r="183" customFormat="false" ht="12.75" hidden="false" customHeight="false" outlineLevel="0" collapsed="false">
      <c r="A183" s="5" t="n">
        <f aca="false">YEAR(B183)</f>
        <v>2015</v>
      </c>
      <c r="B183" s="53" t="n">
        <f aca="false">Fetch!A180</f>
        <v>42309</v>
      </c>
      <c r="C183" s="54" t="n">
        <f aca="false">58000000*1.075/12</f>
        <v>5195833.33333333</v>
      </c>
      <c r="D183" s="72" t="n">
        <f aca="false">+D182</f>
        <v>0.02</v>
      </c>
      <c r="E183" s="73" t="n">
        <f aca="false">+'MONTHLY CURVES'!N175</f>
        <v>0.0025</v>
      </c>
      <c r="F183" s="73" t="n">
        <f aca="false">+F182</f>
        <v>-0.027</v>
      </c>
      <c r="G183" s="58" t="n">
        <f aca="false">+D183+F183+E183</f>
        <v>-0.0045</v>
      </c>
      <c r="H183" s="58" t="n">
        <f aca="false">'ELBA CURVE'!N175</f>
        <v>-0.336883445945946</v>
      </c>
      <c r="I183" s="59" t="n">
        <f aca="false">'MONTHLY CURVES'!F175</f>
        <v>5.0175</v>
      </c>
      <c r="J183" s="58" t="n">
        <f aca="false">+I183+H183</f>
        <v>4.68061655405405</v>
      </c>
      <c r="K183" s="60" t="n">
        <f aca="false">'MONTHLY CURVES'!G175</f>
        <v>0.17</v>
      </c>
      <c r="L183" s="50" t="n">
        <f aca="false">+K183</f>
        <v>0.17</v>
      </c>
      <c r="M183" s="61" t="n">
        <f aca="false">'MONTHLY CURVES'!D175</f>
        <v>0.056433658758035</v>
      </c>
      <c r="N183" s="61" t="n">
        <f aca="false">+N182</f>
        <v>0.99</v>
      </c>
      <c r="O183" s="63" t="e">
        <f aca="true">SPRDOPT($J183,$I183,$G183,$M183,$K183,$L183,$N183,$B183-TODAY(),0,0)</f>
        <v>#NAME?</v>
      </c>
      <c r="P183" s="64" t="e">
        <f aca="false">+O183*C183</f>
        <v>#NAME?</v>
      </c>
      <c r="Q183" s="64" t="n">
        <f aca="false">-$Q$11*$C183*VLOOKUP(B183,'MONTHLY CURVES'!$C$6:$M$329,3,0)</f>
        <v>-1039166.66666667</v>
      </c>
      <c r="R183" s="64" t="e">
        <f aca="false">+Q183+P183</f>
        <v>#NAME?</v>
      </c>
      <c r="S183" s="65" t="e">
        <f aca="true">SPRDOPT($J183,$I183,$G183,$M183,$K183,$L183,$N183,$B183-TODAY(),0,1)*C183</f>
        <v>#NAME?</v>
      </c>
      <c r="T183" s="65" t="e">
        <f aca="true">SPRDOPT($J183,$I183,$G183,$M183,$K183,$L183,$N183,$B183-TODAY(),0,2)*C183</f>
        <v>#NAME?</v>
      </c>
      <c r="U183" s="74" t="e">
        <f aca="false">+T183+S183</f>
        <v>#NAME?</v>
      </c>
    </row>
    <row r="184" customFormat="false" ht="12.75" hidden="false" customHeight="false" outlineLevel="0" collapsed="false">
      <c r="A184" s="5" t="n">
        <f aca="false">YEAR(B184)</f>
        <v>2015</v>
      </c>
      <c r="B184" s="53" t="n">
        <f aca="false">Fetch!A181</f>
        <v>42339</v>
      </c>
      <c r="C184" s="54" t="n">
        <f aca="false">58000000*1.075/12</f>
        <v>5195833.33333333</v>
      </c>
      <c r="D184" s="72" t="n">
        <f aca="false">+D183</f>
        <v>0.02</v>
      </c>
      <c r="E184" s="73" t="n">
        <f aca="false">+'MONTHLY CURVES'!N176</f>
        <v>0.0025</v>
      </c>
      <c r="F184" s="73" t="n">
        <f aca="false">+F183</f>
        <v>-0.027</v>
      </c>
      <c r="G184" s="58" t="n">
        <f aca="false">+D184+F184+E184</f>
        <v>-0.0045</v>
      </c>
      <c r="H184" s="58" t="n">
        <f aca="false">'ELBA CURVE'!N176</f>
        <v>-0.336883445945946</v>
      </c>
      <c r="I184" s="59" t="n">
        <f aca="false">'MONTHLY CURVES'!F176</f>
        <v>5.1695</v>
      </c>
      <c r="J184" s="58" t="n">
        <f aca="false">+I184+H184</f>
        <v>4.83261655405405</v>
      </c>
      <c r="K184" s="60" t="n">
        <f aca="false">'MONTHLY CURVES'!G176</f>
        <v>0.17</v>
      </c>
      <c r="L184" s="50" t="n">
        <f aca="false">+K184</f>
        <v>0.17</v>
      </c>
      <c r="M184" s="61" t="n">
        <f aca="false">'MONTHLY CURVES'!D176</f>
        <v>0.056489363661115</v>
      </c>
      <c r="N184" s="61" t="n">
        <f aca="false">+N183</f>
        <v>0.99</v>
      </c>
      <c r="O184" s="63" t="e">
        <f aca="true">SPRDOPT($J184,$I184,$G184,$M184,$K184,$L184,$N184,$B184-TODAY(),0,0)</f>
        <v>#NAME?</v>
      </c>
      <c r="P184" s="64" t="e">
        <f aca="false">+O184*C184</f>
        <v>#NAME?</v>
      </c>
      <c r="Q184" s="64" t="n">
        <f aca="false">-$Q$11*$C184*VLOOKUP(B184,'MONTHLY CURVES'!$C$6:$M$329,3,0)</f>
        <v>-1039166.66666667</v>
      </c>
      <c r="R184" s="64" t="e">
        <f aca="false">+Q184+P184</f>
        <v>#NAME?</v>
      </c>
      <c r="S184" s="65" t="e">
        <f aca="true">SPRDOPT($J184,$I184,$G184,$M184,$K184,$L184,$N184,$B184-TODAY(),0,1)*C184</f>
        <v>#NAME?</v>
      </c>
      <c r="T184" s="65" t="e">
        <f aca="true">SPRDOPT($J184,$I184,$G184,$M184,$K184,$L184,$N184,$B184-TODAY(),0,2)*C184</f>
        <v>#NAME?</v>
      </c>
      <c r="U184" s="74" t="e">
        <f aca="false">+T184+S184</f>
        <v>#NAME?</v>
      </c>
    </row>
    <row r="185" customFormat="false" ht="12.75" hidden="false" customHeight="false" outlineLevel="0" collapsed="false">
      <c r="A185" s="5" t="n">
        <f aca="false">YEAR(B185)</f>
        <v>2016</v>
      </c>
      <c r="B185" s="53" t="n">
        <f aca="false">Fetch!A182</f>
        <v>42370</v>
      </c>
      <c r="C185" s="54" t="n">
        <f aca="false">58000000*1.075/12</f>
        <v>5195833.33333333</v>
      </c>
      <c r="D185" s="72" t="n">
        <f aca="false">+D184</f>
        <v>0.02</v>
      </c>
      <c r="E185" s="73" t="n">
        <f aca="false">+'MONTHLY CURVES'!N177</f>
        <v>0.0025</v>
      </c>
      <c r="F185" s="73" t="n">
        <f aca="false">+F184</f>
        <v>-0.027</v>
      </c>
      <c r="G185" s="58" t="n">
        <f aca="false">+D185+F185+E185</f>
        <v>-0.0045</v>
      </c>
      <c r="H185" s="58" t="n">
        <f aca="false">'ELBA CURVE'!N177</f>
        <v>-0.336883445945946</v>
      </c>
      <c r="I185" s="59" t="n">
        <f aca="false">'MONTHLY CURVES'!F177</f>
        <v>5.247</v>
      </c>
      <c r="J185" s="58" t="n">
        <f aca="false">+I185+H185</f>
        <v>4.91011655405405</v>
      </c>
      <c r="K185" s="60" t="n">
        <f aca="false">'MONTHLY CURVES'!G177</f>
        <v>0.17</v>
      </c>
      <c r="L185" s="50" t="n">
        <f aca="false">+K185</f>
        <v>0.17</v>
      </c>
      <c r="M185" s="61" t="n">
        <f aca="false">'MONTHLY CURVES'!D177</f>
        <v>0.0565469253953825</v>
      </c>
      <c r="N185" s="61" t="n">
        <f aca="false">+N184</f>
        <v>0.99</v>
      </c>
      <c r="O185" s="63" t="e">
        <f aca="true">SPRDOPT($J185,$I185,$G185,$M185,$K185,$L185,$N185,$B185-TODAY(),0,0)</f>
        <v>#NAME?</v>
      </c>
      <c r="P185" s="64" t="e">
        <f aca="false">+O185*C185</f>
        <v>#NAME?</v>
      </c>
      <c r="Q185" s="64" t="n">
        <f aca="false">-$Q$11*$C185*VLOOKUP(B185,'MONTHLY CURVES'!$C$6:$M$329,3,0)</f>
        <v>-1039166.66666667</v>
      </c>
      <c r="R185" s="64" t="e">
        <f aca="false">+Q185+P185</f>
        <v>#NAME?</v>
      </c>
      <c r="S185" s="65" t="e">
        <f aca="true">SPRDOPT($J185,$I185,$G185,$M185,$K185,$L185,$N185,$B185-TODAY(),0,1)*C185</f>
        <v>#NAME?</v>
      </c>
      <c r="T185" s="65" t="e">
        <f aca="true">SPRDOPT($J185,$I185,$G185,$M185,$K185,$L185,$N185,$B185-TODAY(),0,2)*C185</f>
        <v>#NAME?</v>
      </c>
      <c r="U185" s="74" t="e">
        <f aca="false">+T185+S185</f>
        <v>#NAME?</v>
      </c>
    </row>
    <row r="186" customFormat="false" ht="12.75" hidden="false" customHeight="false" outlineLevel="0" collapsed="false">
      <c r="A186" s="5" t="n">
        <f aca="false">YEAR(B186)</f>
        <v>2016</v>
      </c>
      <c r="B186" s="53" t="n">
        <f aca="false">Fetch!A183</f>
        <v>42401</v>
      </c>
      <c r="C186" s="54" t="n">
        <f aca="false">58000000*1.075/12</f>
        <v>5195833.33333333</v>
      </c>
      <c r="D186" s="72" t="n">
        <f aca="false">+D185</f>
        <v>0.02</v>
      </c>
      <c r="E186" s="73" t="n">
        <f aca="false">+'MONTHLY CURVES'!N178</f>
        <v>0.0025</v>
      </c>
      <c r="F186" s="73" t="n">
        <f aca="false">+F185</f>
        <v>-0.027</v>
      </c>
      <c r="G186" s="58" t="n">
        <f aca="false">+D186+F186+E186</f>
        <v>-0.0045</v>
      </c>
      <c r="H186" s="58" t="n">
        <f aca="false">'ELBA CURVE'!N178</f>
        <v>-0.336883445945946</v>
      </c>
      <c r="I186" s="59" t="n">
        <f aca="false">'MONTHLY CURVES'!F178</f>
        <v>5.159</v>
      </c>
      <c r="J186" s="58" t="n">
        <f aca="false">+I186+H186</f>
        <v>4.82211655405405</v>
      </c>
      <c r="K186" s="60" t="n">
        <f aca="false">'MONTHLY CURVES'!G178</f>
        <v>0.17</v>
      </c>
      <c r="L186" s="50" t="n">
        <f aca="false">+K186</f>
        <v>0.17</v>
      </c>
      <c r="M186" s="61" t="n">
        <f aca="false">'MONTHLY CURVES'!D178</f>
        <v>0.0566044871307523</v>
      </c>
      <c r="N186" s="61" t="n">
        <f aca="false">+N185</f>
        <v>0.99</v>
      </c>
      <c r="O186" s="63" t="e">
        <f aca="true">SPRDOPT($J186,$I186,$G186,$M186,$K186,$L186,$N186,$B186-TODAY(),0,0)</f>
        <v>#NAME?</v>
      </c>
      <c r="P186" s="64" t="e">
        <f aca="false">+O186*C186</f>
        <v>#NAME?</v>
      </c>
      <c r="Q186" s="64" t="n">
        <f aca="false">-$Q$11*$C186*VLOOKUP(B186,'MONTHLY CURVES'!$C$6:$M$329,3,0)</f>
        <v>-1039166.66666667</v>
      </c>
      <c r="R186" s="64" t="e">
        <f aca="false">+Q186+P186</f>
        <v>#NAME?</v>
      </c>
      <c r="S186" s="65" t="e">
        <f aca="true">SPRDOPT($J186,$I186,$G186,$M186,$K186,$L186,$N186,$B186-TODAY(),0,1)*C186</f>
        <v>#NAME?</v>
      </c>
      <c r="T186" s="65" t="e">
        <f aca="true">SPRDOPT($J186,$I186,$G186,$M186,$K186,$L186,$N186,$B186-TODAY(),0,2)*C186</f>
        <v>#NAME?</v>
      </c>
      <c r="U186" s="74" t="e">
        <f aca="false">+T186+S186</f>
        <v>#NAME?</v>
      </c>
    </row>
    <row r="187" customFormat="false" ht="12.75" hidden="false" customHeight="false" outlineLevel="0" collapsed="false">
      <c r="A187" s="5" t="n">
        <f aca="false">YEAR(B187)</f>
        <v>2016</v>
      </c>
      <c r="B187" s="53" t="n">
        <f aca="false">Fetch!A184</f>
        <v>42430</v>
      </c>
      <c r="C187" s="54" t="n">
        <f aca="false">58000000*1.075/12</f>
        <v>5195833.33333333</v>
      </c>
      <c r="D187" s="72" t="n">
        <f aca="false">+D186</f>
        <v>0.02</v>
      </c>
      <c r="E187" s="73" t="n">
        <f aca="false">+'MONTHLY CURVES'!N179</f>
        <v>0.0025</v>
      </c>
      <c r="F187" s="73" t="n">
        <f aca="false">+F186</f>
        <v>-0.027</v>
      </c>
      <c r="G187" s="58" t="n">
        <f aca="false">+D187+F187+E187</f>
        <v>-0.0045</v>
      </c>
      <c r="H187" s="58" t="n">
        <f aca="false">'ELBA CURVE'!N179</f>
        <v>-0.336883445945946</v>
      </c>
      <c r="I187" s="59" t="n">
        <f aca="false">'MONTHLY CURVES'!F179</f>
        <v>5.02</v>
      </c>
      <c r="J187" s="58" t="n">
        <f aca="false">+I187+H187</f>
        <v>4.68311655405405</v>
      </c>
      <c r="K187" s="60" t="n">
        <f aca="false">'MONTHLY CURVES'!G179</f>
        <v>0.17</v>
      </c>
      <c r="L187" s="50" t="n">
        <f aca="false">+K187</f>
        <v>0.17</v>
      </c>
      <c r="M187" s="61" t="n">
        <f aca="false">'MONTHLY CURVES'!D179</f>
        <v>0.0566583352067744</v>
      </c>
      <c r="N187" s="61" t="n">
        <f aca="false">+N186</f>
        <v>0.99</v>
      </c>
      <c r="O187" s="63" t="e">
        <f aca="true">SPRDOPT($J187,$I187,$G187,$M187,$K187,$L187,$N187,$B187-TODAY(),0,0)</f>
        <v>#NAME?</v>
      </c>
      <c r="P187" s="64" t="e">
        <f aca="false">+O187*C187</f>
        <v>#NAME?</v>
      </c>
      <c r="Q187" s="64" t="n">
        <f aca="false">-$Q$11*$C187*VLOOKUP(B187,'MONTHLY CURVES'!$C$6:$M$329,3,0)</f>
        <v>-1039166.66666667</v>
      </c>
      <c r="R187" s="64" t="e">
        <f aca="false">+Q187+P187</f>
        <v>#NAME?</v>
      </c>
      <c r="S187" s="65" t="e">
        <f aca="true">SPRDOPT($J187,$I187,$G187,$M187,$K187,$L187,$N187,$B187-TODAY(),0,1)*C187</f>
        <v>#NAME?</v>
      </c>
      <c r="T187" s="65" t="e">
        <f aca="true">SPRDOPT($J187,$I187,$G187,$M187,$K187,$L187,$N187,$B187-TODAY(),0,2)*C187</f>
        <v>#NAME?</v>
      </c>
      <c r="U187" s="74" t="e">
        <f aca="false">+T187+S187</f>
        <v>#NAME?</v>
      </c>
    </row>
    <row r="188" customFormat="false" ht="12.75" hidden="false" customHeight="false" outlineLevel="0" collapsed="false">
      <c r="A188" s="5" t="n">
        <f aca="false">YEAR(B188)</f>
        <v>2016</v>
      </c>
      <c r="B188" s="53" t="n">
        <f aca="false">Fetch!A185</f>
        <v>42461</v>
      </c>
      <c r="C188" s="54" t="n">
        <f aca="false">58000000*1.075/12</f>
        <v>5195833.33333333</v>
      </c>
      <c r="D188" s="72" t="n">
        <f aca="false">+D187</f>
        <v>0.02</v>
      </c>
      <c r="E188" s="73" t="n">
        <f aca="false">+'MONTHLY CURVES'!N180</f>
        <v>0.0025</v>
      </c>
      <c r="F188" s="73" t="n">
        <f aca="false">+F187</f>
        <v>-0.027</v>
      </c>
      <c r="G188" s="58" t="n">
        <f aca="false">+D188+F188+E188</f>
        <v>-0.0045</v>
      </c>
      <c r="H188" s="58" t="n">
        <f aca="false">'ELBA CURVE'!N180</f>
        <v>-0.336883445945946</v>
      </c>
      <c r="I188" s="59" t="n">
        <f aca="false">'MONTHLY CURVES'!F180</f>
        <v>4.866</v>
      </c>
      <c r="J188" s="58" t="n">
        <f aca="false">+I188+H188</f>
        <v>4.52911655405405</v>
      </c>
      <c r="K188" s="60" t="n">
        <f aca="false">'MONTHLY CURVES'!G180</f>
        <v>0.17</v>
      </c>
      <c r="L188" s="50" t="n">
        <f aca="false">+K188</f>
        <v>0.17</v>
      </c>
      <c r="M188" s="61" t="n">
        <f aca="false">'MONTHLY CURVES'!D180</f>
        <v>0.0567158969442789</v>
      </c>
      <c r="N188" s="61" t="n">
        <f aca="false">+N187</f>
        <v>0.99</v>
      </c>
      <c r="O188" s="63" t="e">
        <f aca="true">SPRDOPT($J188,$I188,$G188,$M188,$K188,$L188,$N188,$B188-TODAY(),0,0)</f>
        <v>#NAME?</v>
      </c>
      <c r="P188" s="64" t="e">
        <f aca="false">+O188*C188</f>
        <v>#NAME?</v>
      </c>
      <c r="Q188" s="64" t="n">
        <f aca="false">-$Q$11*$C188*VLOOKUP(B188,'MONTHLY CURVES'!$C$6:$M$329,3,0)</f>
        <v>-1039166.66666667</v>
      </c>
      <c r="R188" s="64" t="e">
        <f aca="false">+Q188+P188</f>
        <v>#NAME?</v>
      </c>
      <c r="S188" s="65" t="e">
        <f aca="true">SPRDOPT($J188,$I188,$G188,$M188,$K188,$L188,$N188,$B188-TODAY(),0,1)*C188</f>
        <v>#NAME?</v>
      </c>
      <c r="T188" s="65" t="e">
        <f aca="true">SPRDOPT($J188,$I188,$G188,$M188,$K188,$L188,$N188,$B188-TODAY(),0,2)*C188</f>
        <v>#NAME?</v>
      </c>
      <c r="U188" s="74" t="e">
        <f aca="false">+T188+S188</f>
        <v>#NAME?</v>
      </c>
    </row>
    <row r="189" customFormat="false" ht="12.75" hidden="false" customHeight="false" outlineLevel="0" collapsed="false">
      <c r="A189" s="5" t="n">
        <f aca="false">YEAR(B189)</f>
        <v>2016</v>
      </c>
      <c r="B189" s="53" t="n">
        <f aca="false">Fetch!A186</f>
        <v>42491</v>
      </c>
      <c r="C189" s="54" t="n">
        <f aca="false">58000000*1.075/12</f>
        <v>5195833.33333333</v>
      </c>
      <c r="D189" s="72" t="n">
        <f aca="false">+D188</f>
        <v>0.02</v>
      </c>
      <c r="E189" s="73" t="n">
        <f aca="false">+'MONTHLY CURVES'!N181</f>
        <v>0.0025</v>
      </c>
      <c r="F189" s="73" t="n">
        <f aca="false">+F188</f>
        <v>-0.027</v>
      </c>
      <c r="G189" s="58" t="n">
        <f aca="false">+D189+F189+E189</f>
        <v>-0.0045</v>
      </c>
      <c r="H189" s="58" t="n">
        <f aca="false">'ELBA CURVE'!N181</f>
        <v>-0.336883445945946</v>
      </c>
      <c r="I189" s="59" t="n">
        <f aca="false">'MONTHLY CURVES'!F181</f>
        <v>4.871</v>
      </c>
      <c r="J189" s="58" t="n">
        <f aca="false">+I189+H189</f>
        <v>4.53411655405405</v>
      </c>
      <c r="K189" s="60" t="n">
        <f aca="false">'MONTHLY CURVES'!G181</f>
        <v>0.17</v>
      </c>
      <c r="L189" s="50" t="n">
        <f aca="false">+K189</f>
        <v>0.17</v>
      </c>
      <c r="M189" s="61" t="n">
        <f aca="false">'MONTHLY CURVES'!D181</f>
        <v>0.0567716018525908</v>
      </c>
      <c r="N189" s="61" t="n">
        <f aca="false">+N188</f>
        <v>0.99</v>
      </c>
      <c r="O189" s="63" t="e">
        <f aca="true">SPRDOPT($J189,$I189,$G189,$M189,$K189,$L189,$N189,$B189-TODAY(),0,0)</f>
        <v>#NAME?</v>
      </c>
      <c r="P189" s="64" t="e">
        <f aca="false">+O189*C189</f>
        <v>#NAME?</v>
      </c>
      <c r="Q189" s="64" t="n">
        <f aca="false">-$Q$11*$C189*VLOOKUP(B189,'MONTHLY CURVES'!$C$6:$M$329,3,0)</f>
        <v>-1039166.66666667</v>
      </c>
      <c r="R189" s="64" t="e">
        <f aca="false">+Q189+P189</f>
        <v>#NAME?</v>
      </c>
      <c r="S189" s="65" t="e">
        <f aca="true">SPRDOPT($J189,$I189,$G189,$M189,$K189,$L189,$N189,$B189-TODAY(),0,1)*C189</f>
        <v>#NAME?</v>
      </c>
      <c r="T189" s="65" t="e">
        <f aca="true">SPRDOPT($J189,$I189,$G189,$M189,$K189,$L189,$N189,$B189-TODAY(),0,2)*C189</f>
        <v>#NAME?</v>
      </c>
      <c r="U189" s="74" t="e">
        <f aca="false">+T189+S189</f>
        <v>#NAME?</v>
      </c>
    </row>
    <row r="190" customFormat="false" ht="12.75" hidden="false" customHeight="false" outlineLevel="0" collapsed="false">
      <c r="A190" s="5" t="n">
        <f aca="false">YEAR(B190)</f>
        <v>2016</v>
      </c>
      <c r="B190" s="53" t="n">
        <f aca="false">Fetch!A187</f>
        <v>42522</v>
      </c>
      <c r="C190" s="54" t="n">
        <f aca="false">58000000*1.075/12</f>
        <v>5195833.33333333</v>
      </c>
      <c r="D190" s="72" t="n">
        <f aca="false">+D189</f>
        <v>0.02</v>
      </c>
      <c r="E190" s="73" t="n">
        <f aca="false">+'MONTHLY CURVES'!N182</f>
        <v>0.0025</v>
      </c>
      <c r="F190" s="73" t="n">
        <f aca="false">+F189</f>
        <v>-0.027</v>
      </c>
      <c r="G190" s="58" t="n">
        <f aca="false">+D190+F190+E190</f>
        <v>-0.0045</v>
      </c>
      <c r="H190" s="58" t="n">
        <f aca="false">'ELBA CURVE'!N182</f>
        <v>-0.336883445945946</v>
      </c>
      <c r="I190" s="59" t="n">
        <f aca="false">'MONTHLY CURVES'!F182</f>
        <v>4.909</v>
      </c>
      <c r="J190" s="58" t="n">
        <f aca="false">+I190+H190</f>
        <v>4.57211655405405</v>
      </c>
      <c r="K190" s="60" t="n">
        <f aca="false">'MONTHLY CURVES'!G182</f>
        <v>0.17</v>
      </c>
      <c r="L190" s="50" t="n">
        <f aca="false">+K190</f>
        <v>0.17</v>
      </c>
      <c r="M190" s="61" t="n">
        <f aca="false">'MONTHLY CURVES'!D182</f>
        <v>0.0568291635922651</v>
      </c>
      <c r="N190" s="61" t="n">
        <f aca="false">+N189</f>
        <v>0.99</v>
      </c>
      <c r="O190" s="63" t="e">
        <f aca="true">SPRDOPT($J190,$I190,$G190,$M190,$K190,$L190,$N190,$B190-TODAY(),0,0)</f>
        <v>#NAME?</v>
      </c>
      <c r="P190" s="64" t="e">
        <f aca="false">+O190*C190</f>
        <v>#NAME?</v>
      </c>
      <c r="Q190" s="64" t="n">
        <f aca="false">-$Q$11*$C190*VLOOKUP(B190,'MONTHLY CURVES'!$C$6:$M$329,3,0)</f>
        <v>-1039166.66666667</v>
      </c>
      <c r="R190" s="64" t="e">
        <f aca="false">+Q190+P190</f>
        <v>#NAME?</v>
      </c>
      <c r="S190" s="65" t="e">
        <f aca="true">SPRDOPT($J190,$I190,$G190,$M190,$K190,$L190,$N190,$B190-TODAY(),0,1)*C190</f>
        <v>#NAME?</v>
      </c>
      <c r="T190" s="65" t="e">
        <f aca="true">SPRDOPT($J190,$I190,$G190,$M190,$K190,$L190,$N190,$B190-TODAY(),0,2)*C190</f>
        <v>#NAME?</v>
      </c>
      <c r="U190" s="74" t="e">
        <f aca="false">+T190+S190</f>
        <v>#NAME?</v>
      </c>
    </row>
    <row r="191" customFormat="false" ht="12.75" hidden="false" customHeight="false" outlineLevel="0" collapsed="false">
      <c r="A191" s="5" t="n">
        <f aca="false">YEAR(B191)</f>
        <v>2016</v>
      </c>
      <c r="B191" s="53" t="n">
        <f aca="false">Fetch!A188</f>
        <v>42552</v>
      </c>
      <c r="C191" s="54" t="n">
        <f aca="false">58000000*1.075/12</f>
        <v>5195833.33333333</v>
      </c>
      <c r="D191" s="72" t="n">
        <f aca="false">+D190</f>
        <v>0.02</v>
      </c>
      <c r="E191" s="73" t="n">
        <f aca="false">+'MONTHLY CURVES'!N183</f>
        <v>0.0025</v>
      </c>
      <c r="F191" s="73" t="n">
        <f aca="false">+F190</f>
        <v>-0.027</v>
      </c>
      <c r="G191" s="58" t="n">
        <f aca="false">+D191+F191+E191</f>
        <v>-0.0045</v>
      </c>
      <c r="H191" s="58" t="n">
        <f aca="false">'ELBA CURVE'!N183</f>
        <v>-0.336883445945946</v>
      </c>
      <c r="I191" s="59" t="n">
        <f aca="false">'MONTHLY CURVES'!F183</f>
        <v>4.954</v>
      </c>
      <c r="J191" s="58" t="n">
        <f aca="false">+I191+H191</f>
        <v>4.61711655405405</v>
      </c>
      <c r="K191" s="60" t="n">
        <f aca="false">'MONTHLY CURVES'!G183</f>
        <v>0.17</v>
      </c>
      <c r="L191" s="50" t="n">
        <f aca="false">+K191</f>
        <v>0.17</v>
      </c>
      <c r="M191" s="61" t="n">
        <f aca="false">'MONTHLY CURVES'!D183</f>
        <v>0.056884868502677</v>
      </c>
      <c r="N191" s="61" t="n">
        <f aca="false">+N190</f>
        <v>0.99</v>
      </c>
      <c r="O191" s="63" t="e">
        <f aca="true">SPRDOPT($J191,$I191,$G191,$M191,$K191,$L191,$N191,$B191-TODAY(),0,0)</f>
        <v>#NAME?</v>
      </c>
      <c r="P191" s="64" t="e">
        <f aca="false">+O191*C191</f>
        <v>#NAME?</v>
      </c>
      <c r="Q191" s="64" t="n">
        <f aca="false">-$Q$11*$C191*VLOOKUP(B191,'MONTHLY CURVES'!$C$6:$M$329,3,0)</f>
        <v>-1039166.66666667</v>
      </c>
      <c r="R191" s="64" t="e">
        <f aca="false">+Q191+P191</f>
        <v>#NAME?</v>
      </c>
      <c r="S191" s="65" t="e">
        <f aca="true">SPRDOPT($J191,$I191,$G191,$M191,$K191,$L191,$N191,$B191-TODAY(),0,1)*C191</f>
        <v>#NAME?</v>
      </c>
      <c r="T191" s="65" t="e">
        <f aca="true">SPRDOPT($J191,$I191,$G191,$M191,$K191,$L191,$N191,$B191-TODAY(),0,2)*C191</f>
        <v>#NAME?</v>
      </c>
      <c r="U191" s="74" t="e">
        <f aca="false">+T191+S191</f>
        <v>#NAME?</v>
      </c>
    </row>
    <row r="192" customFormat="false" ht="12.75" hidden="false" customHeight="false" outlineLevel="0" collapsed="false">
      <c r="A192" s="5" t="n">
        <f aca="false">YEAR(B192)</f>
        <v>2016</v>
      </c>
      <c r="B192" s="53" t="n">
        <f aca="false">Fetch!A189</f>
        <v>42583</v>
      </c>
      <c r="C192" s="54" t="n">
        <f aca="false">58000000*1.075/12</f>
        <v>5195833.33333333</v>
      </c>
      <c r="D192" s="72" t="n">
        <f aca="false">+D191</f>
        <v>0.02</v>
      </c>
      <c r="E192" s="73" t="n">
        <f aca="false">+'MONTHLY CURVES'!N184</f>
        <v>0.0025</v>
      </c>
      <c r="F192" s="73" t="n">
        <f aca="false">+F191</f>
        <v>-0.027</v>
      </c>
      <c r="G192" s="58" t="n">
        <f aca="false">+D192+F192+E192</f>
        <v>-0.0045</v>
      </c>
      <c r="H192" s="58" t="n">
        <f aca="false">'ELBA CURVE'!N184</f>
        <v>-0.336883445945946</v>
      </c>
      <c r="I192" s="59" t="n">
        <f aca="false">'MONTHLY CURVES'!F184</f>
        <v>4.992</v>
      </c>
      <c r="J192" s="58" t="n">
        <f aca="false">+I192+H192</f>
        <v>4.65511655405405</v>
      </c>
      <c r="K192" s="60" t="n">
        <f aca="false">'MONTHLY CURVES'!G184</f>
        <v>0.17</v>
      </c>
      <c r="L192" s="50" t="n">
        <f aca="false">+K192</f>
        <v>0.17</v>
      </c>
      <c r="M192" s="61" t="n">
        <f aca="false">'MONTHLY CURVES'!D184</f>
        <v>0.0569424302445203</v>
      </c>
      <c r="N192" s="61" t="n">
        <f aca="false">+N191</f>
        <v>0.99</v>
      </c>
      <c r="O192" s="63" t="e">
        <f aca="true">SPRDOPT($J192,$I192,$G192,$M192,$K192,$L192,$N192,$B192-TODAY(),0,0)</f>
        <v>#NAME?</v>
      </c>
      <c r="P192" s="64" t="e">
        <f aca="false">+O192*C192</f>
        <v>#NAME?</v>
      </c>
      <c r="Q192" s="64" t="n">
        <f aca="false">-$Q$11*$C192*VLOOKUP(B192,'MONTHLY CURVES'!$C$6:$M$329,3,0)</f>
        <v>-1039166.66666667</v>
      </c>
      <c r="R192" s="64" t="e">
        <f aca="false">+Q192+P192</f>
        <v>#NAME?</v>
      </c>
      <c r="S192" s="65" t="e">
        <f aca="true">SPRDOPT($J192,$I192,$G192,$M192,$K192,$L192,$N192,$B192-TODAY(),0,1)*C192</f>
        <v>#NAME?</v>
      </c>
      <c r="T192" s="65" t="e">
        <f aca="true">SPRDOPT($J192,$I192,$G192,$M192,$K192,$L192,$N192,$B192-TODAY(),0,2)*C192</f>
        <v>#NAME?</v>
      </c>
      <c r="U192" s="74" t="e">
        <f aca="false">+T192+S192</f>
        <v>#NAME?</v>
      </c>
    </row>
    <row r="193" customFormat="false" ht="12.75" hidden="false" customHeight="false" outlineLevel="0" collapsed="false">
      <c r="A193" s="5" t="n">
        <f aca="false">YEAR(B193)</f>
        <v>2016</v>
      </c>
      <c r="B193" s="53" t="n">
        <f aca="false">Fetch!A190</f>
        <v>42614</v>
      </c>
      <c r="C193" s="54" t="n">
        <f aca="false">58000000*1.075/12</f>
        <v>5195833.33333333</v>
      </c>
      <c r="D193" s="72" t="n">
        <f aca="false">+D192</f>
        <v>0.02</v>
      </c>
      <c r="E193" s="73" t="n">
        <f aca="false">+'MONTHLY CURVES'!N185</f>
        <v>0.0025</v>
      </c>
      <c r="F193" s="73" t="n">
        <f aca="false">+F192</f>
        <v>-0.027</v>
      </c>
      <c r="G193" s="58" t="n">
        <f aca="false">+D193+F193+E193</f>
        <v>-0.0045</v>
      </c>
      <c r="H193" s="58" t="n">
        <f aca="false">'ELBA CURVE'!N185</f>
        <v>-0.336883445945946</v>
      </c>
      <c r="I193" s="59" t="n">
        <f aca="false">'MONTHLY CURVES'!F185</f>
        <v>4.986</v>
      </c>
      <c r="J193" s="58" t="n">
        <f aca="false">+I193+H193</f>
        <v>4.64911655405405</v>
      </c>
      <c r="K193" s="60" t="n">
        <f aca="false">'MONTHLY CURVES'!G185</f>
        <v>0.17</v>
      </c>
      <c r="L193" s="50" t="n">
        <f aca="false">+K193</f>
        <v>0.17</v>
      </c>
      <c r="M193" s="61" t="n">
        <f aca="false">'MONTHLY CURVES'!D185</f>
        <v>0.0569999919874671</v>
      </c>
      <c r="N193" s="61" t="n">
        <f aca="false">+N192</f>
        <v>0.99</v>
      </c>
      <c r="O193" s="63" t="e">
        <f aca="true">SPRDOPT($J193,$I193,$G193,$M193,$K193,$L193,$N193,$B193-TODAY(),0,0)</f>
        <v>#NAME?</v>
      </c>
      <c r="P193" s="64" t="e">
        <f aca="false">+O193*C193</f>
        <v>#NAME?</v>
      </c>
      <c r="Q193" s="64" t="n">
        <f aca="false">-$Q$11*$C193*VLOOKUP(B193,'MONTHLY CURVES'!$C$6:$M$329,3,0)</f>
        <v>-1039166.66666667</v>
      </c>
      <c r="R193" s="64" t="e">
        <f aca="false">+Q193+P193</f>
        <v>#NAME?</v>
      </c>
      <c r="S193" s="65" t="e">
        <f aca="true">SPRDOPT($J193,$I193,$G193,$M193,$K193,$L193,$N193,$B193-TODAY(),0,1)*C193</f>
        <v>#NAME?</v>
      </c>
      <c r="T193" s="65" t="e">
        <f aca="true">SPRDOPT($J193,$I193,$G193,$M193,$K193,$L193,$N193,$B193-TODAY(),0,2)*C193</f>
        <v>#NAME?</v>
      </c>
      <c r="U193" s="74" t="e">
        <f aca="false">+T193+S193</f>
        <v>#NAME?</v>
      </c>
    </row>
    <row r="194" customFormat="false" ht="12.75" hidden="false" customHeight="false" outlineLevel="0" collapsed="false">
      <c r="A194" s="5" t="n">
        <f aca="false">YEAR(B194)</f>
        <v>2016</v>
      </c>
      <c r="B194" s="53" t="n">
        <f aca="false">Fetch!A191</f>
        <v>42644</v>
      </c>
      <c r="C194" s="54" t="n">
        <f aca="false">58000000*1.075/12</f>
        <v>5195833.33333333</v>
      </c>
      <c r="D194" s="72" t="n">
        <f aca="false">+D193</f>
        <v>0.02</v>
      </c>
      <c r="E194" s="73" t="n">
        <f aca="false">+'MONTHLY CURVES'!N186</f>
        <v>0.0025</v>
      </c>
      <c r="F194" s="73" t="n">
        <f aca="false">+F193</f>
        <v>-0.027</v>
      </c>
      <c r="G194" s="58" t="n">
        <f aca="false">+D194+F194+E194</f>
        <v>-0.0045</v>
      </c>
      <c r="H194" s="58" t="n">
        <f aca="false">'ELBA CURVE'!N186</f>
        <v>-0.336883445945946</v>
      </c>
      <c r="I194" s="59" t="n">
        <f aca="false">'MONTHLY CURVES'!F186</f>
        <v>4.986</v>
      </c>
      <c r="J194" s="58" t="n">
        <f aca="false">+I194+H194</f>
        <v>4.64911655405405</v>
      </c>
      <c r="K194" s="60" t="n">
        <f aca="false">'MONTHLY CURVES'!G186</f>
        <v>0.17</v>
      </c>
      <c r="L194" s="50" t="n">
        <f aca="false">+K194</f>
        <v>0.17</v>
      </c>
      <c r="M194" s="61" t="n">
        <f aca="false">'MONTHLY CURVES'!D186</f>
        <v>0.057055696901045</v>
      </c>
      <c r="N194" s="61" t="n">
        <f aca="false">+N193</f>
        <v>0.99</v>
      </c>
      <c r="O194" s="63" t="e">
        <f aca="true">SPRDOPT($J194,$I194,$G194,$M194,$K194,$L194,$N194,$B194-TODAY(),0,0)</f>
        <v>#NAME?</v>
      </c>
      <c r="P194" s="64" t="e">
        <f aca="false">+O194*C194</f>
        <v>#NAME?</v>
      </c>
      <c r="Q194" s="64" t="n">
        <f aca="false">-$Q$11*$C194*VLOOKUP(B194,'MONTHLY CURVES'!$C$6:$M$329,3,0)</f>
        <v>-1039166.66666667</v>
      </c>
      <c r="R194" s="64" t="e">
        <f aca="false">+Q194+P194</f>
        <v>#NAME?</v>
      </c>
      <c r="S194" s="65" t="e">
        <f aca="true">SPRDOPT($J194,$I194,$G194,$M194,$K194,$L194,$N194,$B194-TODAY(),0,1)*C194</f>
        <v>#NAME?</v>
      </c>
      <c r="T194" s="65" t="e">
        <f aca="true">SPRDOPT($J194,$I194,$G194,$M194,$K194,$L194,$N194,$B194-TODAY(),0,2)*C194</f>
        <v>#NAME?</v>
      </c>
      <c r="U194" s="74" t="e">
        <f aca="false">+T194+S194</f>
        <v>#NAME?</v>
      </c>
    </row>
    <row r="195" customFormat="false" ht="12.75" hidden="false" customHeight="false" outlineLevel="0" collapsed="false">
      <c r="A195" s="5" t="n">
        <f aca="false">YEAR(B195)</f>
        <v>2016</v>
      </c>
      <c r="B195" s="53" t="n">
        <f aca="false">Fetch!A192</f>
        <v>42675</v>
      </c>
      <c r="C195" s="54" t="n">
        <f aca="false">58000000*1.075/12</f>
        <v>5195833.33333333</v>
      </c>
      <c r="D195" s="72" t="n">
        <f aca="false">+D194</f>
        <v>0.02</v>
      </c>
      <c r="E195" s="73" t="n">
        <f aca="false">+'MONTHLY CURVES'!N187</f>
        <v>0.0025</v>
      </c>
      <c r="F195" s="73" t="n">
        <f aca="false">+F194</f>
        <v>-0.027</v>
      </c>
      <c r="G195" s="58" t="n">
        <f aca="false">+D195+F195+E195</f>
        <v>-0.0045</v>
      </c>
      <c r="H195" s="58" t="n">
        <f aca="false">'ELBA CURVE'!N187</f>
        <v>-0.336883445945946</v>
      </c>
      <c r="I195" s="59" t="n">
        <f aca="false">'MONTHLY CURVES'!F187</f>
        <v>5.135</v>
      </c>
      <c r="J195" s="58" t="n">
        <f aca="false">+I195+H195</f>
        <v>4.79811655405405</v>
      </c>
      <c r="K195" s="60" t="n">
        <f aca="false">'MONTHLY CURVES'!G187</f>
        <v>0.17</v>
      </c>
      <c r="L195" s="50" t="n">
        <f aca="false">+K195</f>
        <v>0.17</v>
      </c>
      <c r="M195" s="61" t="n">
        <f aca="false">'MONTHLY CURVES'!D187</f>
        <v>0.0571132586461607</v>
      </c>
      <c r="N195" s="61" t="n">
        <f aca="false">+N194</f>
        <v>0.99</v>
      </c>
      <c r="O195" s="63" t="e">
        <f aca="true">SPRDOPT($J195,$I195,$G195,$M195,$K195,$L195,$N195,$B195-TODAY(),0,0)</f>
        <v>#NAME?</v>
      </c>
      <c r="P195" s="64" t="e">
        <f aca="false">+O195*C195</f>
        <v>#NAME?</v>
      </c>
      <c r="Q195" s="64" t="n">
        <f aca="false">-$Q$11*$C195*VLOOKUP(B195,'MONTHLY CURVES'!$C$6:$M$329,3,0)</f>
        <v>-1039166.66666667</v>
      </c>
      <c r="R195" s="64" t="e">
        <f aca="false">+Q195+P195</f>
        <v>#NAME?</v>
      </c>
      <c r="S195" s="65" t="e">
        <f aca="true">SPRDOPT($J195,$I195,$G195,$M195,$K195,$L195,$N195,$B195-TODAY(),0,1)*C195</f>
        <v>#NAME?</v>
      </c>
      <c r="T195" s="65" t="e">
        <f aca="true">SPRDOPT($J195,$I195,$G195,$M195,$K195,$L195,$N195,$B195-TODAY(),0,2)*C195</f>
        <v>#NAME?</v>
      </c>
      <c r="U195" s="74" t="e">
        <f aca="false">+T195+S195</f>
        <v>#NAME?</v>
      </c>
    </row>
    <row r="196" customFormat="false" ht="12.75" hidden="false" customHeight="false" outlineLevel="0" collapsed="false">
      <c r="A196" s="5" t="n">
        <f aca="false">YEAR(B196)</f>
        <v>2016</v>
      </c>
      <c r="B196" s="53" t="n">
        <f aca="false">Fetch!A193</f>
        <v>42705</v>
      </c>
      <c r="C196" s="54" t="n">
        <f aca="false">58000000*1.075/12</f>
        <v>5195833.33333333</v>
      </c>
      <c r="D196" s="72" t="n">
        <f aca="false">+D195</f>
        <v>0.02</v>
      </c>
      <c r="E196" s="73" t="n">
        <f aca="false">+'MONTHLY CURVES'!N188</f>
        <v>0.0025</v>
      </c>
      <c r="F196" s="73" t="n">
        <f aca="false">+F195</f>
        <v>-0.027</v>
      </c>
      <c r="G196" s="58" t="n">
        <f aca="false">+D196+F196+E196</f>
        <v>-0.0045</v>
      </c>
      <c r="H196" s="58" t="n">
        <f aca="false">'ELBA CURVE'!N188</f>
        <v>-0.336883445945946</v>
      </c>
      <c r="I196" s="59" t="n">
        <f aca="false">'MONTHLY CURVES'!F188</f>
        <v>5.287</v>
      </c>
      <c r="J196" s="58" t="n">
        <f aca="false">+I196+H196</f>
        <v>4.95011655405405</v>
      </c>
      <c r="K196" s="60" t="n">
        <f aca="false">'MONTHLY CURVES'!G188</f>
        <v>0.17</v>
      </c>
      <c r="L196" s="50" t="n">
        <f aca="false">+K196</f>
        <v>0.17</v>
      </c>
      <c r="M196" s="61" t="n">
        <f aca="false">'MONTHLY CURVES'!D188</f>
        <v>0.0571689635618386</v>
      </c>
      <c r="N196" s="61" t="n">
        <f aca="false">+N195</f>
        <v>0.99</v>
      </c>
      <c r="O196" s="63" t="e">
        <f aca="true">SPRDOPT($J196,$I196,$G196,$M196,$K196,$L196,$N196,$B196-TODAY(),0,0)</f>
        <v>#NAME?</v>
      </c>
      <c r="P196" s="64" t="e">
        <f aca="false">+O196*C196</f>
        <v>#NAME?</v>
      </c>
      <c r="Q196" s="64" t="n">
        <f aca="false">-$Q$11*$C196*VLOOKUP(B196,'MONTHLY CURVES'!$C$6:$M$329,3,0)</f>
        <v>-1039166.66666667</v>
      </c>
      <c r="R196" s="64" t="e">
        <f aca="false">+Q196+P196</f>
        <v>#NAME?</v>
      </c>
      <c r="S196" s="65" t="e">
        <f aca="true">SPRDOPT($J196,$I196,$G196,$M196,$K196,$L196,$N196,$B196-TODAY(),0,1)*C196</f>
        <v>#NAME?</v>
      </c>
      <c r="T196" s="65" t="e">
        <f aca="true">SPRDOPT($J196,$I196,$G196,$M196,$K196,$L196,$N196,$B196-TODAY(),0,2)*C196</f>
        <v>#NAME?</v>
      </c>
      <c r="U196" s="74" t="e">
        <f aca="false">+T196+S196</f>
        <v>#NAME?</v>
      </c>
    </row>
    <row r="197" customFormat="false" ht="12.75" hidden="false" customHeight="false" outlineLevel="0" collapsed="false">
      <c r="A197" s="5" t="n">
        <f aca="false">YEAR(B197)</f>
        <v>2017</v>
      </c>
      <c r="B197" s="53" t="n">
        <f aca="false">Fetch!A194</f>
        <v>42736</v>
      </c>
      <c r="C197" s="54" t="n">
        <f aca="false">58000000*1.075/12</f>
        <v>5195833.33333333</v>
      </c>
      <c r="D197" s="72" t="n">
        <f aca="false">+D196</f>
        <v>0.02</v>
      </c>
      <c r="E197" s="73" t="n">
        <f aca="false">+'MONTHLY CURVES'!N189</f>
        <v>0.0025</v>
      </c>
      <c r="F197" s="73" t="n">
        <f aca="false">+F196</f>
        <v>-0.027</v>
      </c>
      <c r="G197" s="58" t="n">
        <f aca="false">+D197+F197+E197</f>
        <v>-0.0045</v>
      </c>
      <c r="H197" s="58" t="n">
        <f aca="false">'ELBA CURVE'!N189</f>
        <v>-0.336883445945946</v>
      </c>
      <c r="I197" s="59" t="n">
        <f aca="false">'MONTHLY CURVES'!F189</f>
        <v>5.3645</v>
      </c>
      <c r="J197" s="58" t="n">
        <f aca="false">+I197+H197</f>
        <v>5.02761655405405</v>
      </c>
      <c r="K197" s="60" t="n">
        <f aca="false">'MONTHLY CURVES'!G189</f>
        <v>0.17</v>
      </c>
      <c r="L197" s="50" t="n">
        <f aca="false">+K197</f>
        <v>0.17</v>
      </c>
      <c r="M197" s="61" t="n">
        <f aca="false">'MONTHLY CURVES'!D189</f>
        <v>0.0572265253091233</v>
      </c>
      <c r="N197" s="61" t="n">
        <f aca="false">+N196</f>
        <v>0.99</v>
      </c>
      <c r="O197" s="63" t="e">
        <f aca="true">SPRDOPT($J197,$I197,$G197,$M197,$K197,$L197,$N197,$B197-TODAY(),0,0)</f>
        <v>#NAME?</v>
      </c>
      <c r="P197" s="64" t="e">
        <f aca="false">+O197*C197</f>
        <v>#NAME?</v>
      </c>
      <c r="Q197" s="64" t="n">
        <f aca="false">-$Q$11*$C197*VLOOKUP(B197,'MONTHLY CURVES'!$C$6:$M$329,3,0)</f>
        <v>-1039166.66666667</v>
      </c>
      <c r="R197" s="64" t="e">
        <f aca="false">+Q197+P197</f>
        <v>#NAME?</v>
      </c>
      <c r="S197" s="65" t="e">
        <f aca="true">SPRDOPT($J197,$I197,$G197,$M197,$K197,$L197,$N197,$B197-TODAY(),0,1)*C197</f>
        <v>#NAME?</v>
      </c>
      <c r="T197" s="65" t="e">
        <f aca="true">SPRDOPT($J197,$I197,$G197,$M197,$K197,$L197,$N197,$B197-TODAY(),0,2)*C197</f>
        <v>#NAME?</v>
      </c>
      <c r="U197" s="74" t="e">
        <f aca="false">+T197+S197</f>
        <v>#NAME?</v>
      </c>
    </row>
    <row r="198" customFormat="false" ht="12.75" hidden="false" customHeight="false" outlineLevel="0" collapsed="false">
      <c r="A198" s="5" t="n">
        <f aca="false">YEAR(B198)</f>
        <v>2017</v>
      </c>
      <c r="B198" s="53" t="n">
        <f aca="false">Fetch!A195</f>
        <v>42767</v>
      </c>
      <c r="C198" s="54" t="n">
        <f aca="false">58000000*1.075/12</f>
        <v>5195833.33333333</v>
      </c>
      <c r="D198" s="72" t="n">
        <f aca="false">+D197</f>
        <v>0.02</v>
      </c>
      <c r="E198" s="73" t="n">
        <f aca="false">+'MONTHLY CURVES'!N190</f>
        <v>0.0025</v>
      </c>
      <c r="F198" s="73" t="n">
        <f aca="false">+F197</f>
        <v>-0.027</v>
      </c>
      <c r="G198" s="58" t="n">
        <f aca="false">+D198+F198+E198</f>
        <v>-0.0045</v>
      </c>
      <c r="H198" s="58" t="n">
        <f aca="false">'ELBA CURVE'!N190</f>
        <v>-0.336883445945946</v>
      </c>
      <c r="I198" s="59" t="n">
        <f aca="false">'MONTHLY CURVES'!F190</f>
        <v>5.2765</v>
      </c>
      <c r="J198" s="58" t="n">
        <f aca="false">+I198+H198</f>
        <v>4.93961655405405</v>
      </c>
      <c r="K198" s="60" t="n">
        <f aca="false">'MONTHLY CURVES'!G190</f>
        <v>0.17</v>
      </c>
      <c r="L198" s="50" t="n">
        <f aca="false">+K198</f>
        <v>0.17</v>
      </c>
      <c r="M198" s="61" t="n">
        <f aca="false">'MONTHLY CURVES'!D190</f>
        <v>0.0572840870575111</v>
      </c>
      <c r="N198" s="61" t="n">
        <f aca="false">+N197</f>
        <v>0.99</v>
      </c>
      <c r="O198" s="63" t="e">
        <f aca="true">SPRDOPT($J198,$I198,$G198,$M198,$K198,$L198,$N198,$B198-TODAY(),0,0)</f>
        <v>#NAME?</v>
      </c>
      <c r="P198" s="64" t="e">
        <f aca="false">+O198*C198</f>
        <v>#NAME?</v>
      </c>
      <c r="Q198" s="64" t="n">
        <f aca="false">-$Q$11*$C198*VLOOKUP(B198,'MONTHLY CURVES'!$C$6:$M$329,3,0)</f>
        <v>-1039166.66666667</v>
      </c>
      <c r="R198" s="64" t="e">
        <f aca="false">+Q198+P198</f>
        <v>#NAME?</v>
      </c>
      <c r="S198" s="65" t="e">
        <f aca="true">SPRDOPT($J198,$I198,$G198,$M198,$K198,$L198,$N198,$B198-TODAY(),0,1)*C198</f>
        <v>#NAME?</v>
      </c>
      <c r="T198" s="65" t="e">
        <f aca="true">SPRDOPT($J198,$I198,$G198,$M198,$K198,$L198,$N198,$B198-TODAY(),0,2)*C198</f>
        <v>#NAME?</v>
      </c>
      <c r="U198" s="74" t="e">
        <f aca="false">+T198+S198</f>
        <v>#NAME?</v>
      </c>
    </row>
    <row r="199" customFormat="false" ht="12.75" hidden="false" customHeight="false" outlineLevel="0" collapsed="false">
      <c r="A199" s="5" t="n">
        <f aca="false">YEAR(B199)</f>
        <v>2017</v>
      </c>
      <c r="B199" s="53" t="n">
        <f aca="false">Fetch!A196</f>
        <v>42795</v>
      </c>
      <c r="C199" s="54" t="n">
        <f aca="false">58000000*1.075/12</f>
        <v>5195833.33333333</v>
      </c>
      <c r="D199" s="72" t="n">
        <f aca="false">+D198</f>
        <v>0.02</v>
      </c>
      <c r="E199" s="73" t="n">
        <f aca="false">+'MONTHLY CURVES'!N191</f>
        <v>0.0025</v>
      </c>
      <c r="F199" s="73" t="n">
        <f aca="false">+F198</f>
        <v>-0.027</v>
      </c>
      <c r="G199" s="58" t="n">
        <f aca="false">+D199+F199+E199</f>
        <v>-0.0045</v>
      </c>
      <c r="H199" s="58" t="n">
        <f aca="false">'ELBA CURVE'!N191</f>
        <v>-0.336883445945946</v>
      </c>
      <c r="I199" s="59" t="n">
        <f aca="false">'MONTHLY CURVES'!F191</f>
        <v>5.1375</v>
      </c>
      <c r="J199" s="58" t="n">
        <f aca="false">+I199+H199</f>
        <v>4.80061655405405</v>
      </c>
      <c r="K199" s="60" t="n">
        <f aca="false">'MONTHLY CURVES'!G191</f>
        <v>0.17</v>
      </c>
      <c r="L199" s="50" t="n">
        <f aca="false">+K199</f>
        <v>0.17</v>
      </c>
      <c r="M199" s="61" t="n">
        <f aca="false">'MONTHLY CURVES'!D191</f>
        <v>0.0573360783150663</v>
      </c>
      <c r="N199" s="61" t="n">
        <f aca="false">+N198</f>
        <v>0.99</v>
      </c>
      <c r="O199" s="63" t="e">
        <f aca="true">SPRDOPT($J199,$I199,$G199,$M199,$K199,$L199,$N199,$B199-TODAY(),0,0)</f>
        <v>#NAME?</v>
      </c>
      <c r="P199" s="64" t="e">
        <f aca="false">+O199*C199</f>
        <v>#NAME?</v>
      </c>
      <c r="Q199" s="64" t="n">
        <f aca="false">-$Q$11*$C199*VLOOKUP(B199,'MONTHLY CURVES'!$C$6:$M$329,3,0)</f>
        <v>-1039166.66666667</v>
      </c>
      <c r="R199" s="64" t="e">
        <f aca="false">+Q199+P199</f>
        <v>#NAME?</v>
      </c>
      <c r="S199" s="65" t="e">
        <f aca="true">SPRDOPT($J199,$I199,$G199,$M199,$K199,$L199,$N199,$B199-TODAY(),0,1)*C199</f>
        <v>#NAME?</v>
      </c>
      <c r="T199" s="65" t="e">
        <f aca="true">SPRDOPT($J199,$I199,$G199,$M199,$K199,$L199,$N199,$B199-TODAY(),0,2)*C199</f>
        <v>#NAME?</v>
      </c>
      <c r="U199" s="74" t="e">
        <f aca="false">+T199+S199</f>
        <v>#NAME?</v>
      </c>
    </row>
    <row r="200" customFormat="false" ht="12.75" hidden="false" customHeight="false" outlineLevel="0" collapsed="false">
      <c r="A200" s="5" t="n">
        <f aca="false">YEAR(B200)</f>
        <v>2017</v>
      </c>
      <c r="B200" s="53" t="n">
        <f aca="false">Fetch!A197</f>
        <v>42826</v>
      </c>
      <c r="C200" s="54" t="n">
        <f aca="false">58000000*1.075/12</f>
        <v>5195833.33333333</v>
      </c>
      <c r="D200" s="72" t="n">
        <f aca="false">+D199</f>
        <v>0.02</v>
      </c>
      <c r="E200" s="73" t="n">
        <f aca="false">+'MONTHLY CURVES'!N192</f>
        <v>0.0025</v>
      </c>
      <c r="F200" s="73" t="n">
        <f aca="false">+F199</f>
        <v>-0.027</v>
      </c>
      <c r="G200" s="58" t="n">
        <f aca="false">+D200+F200+E200</f>
        <v>-0.0045</v>
      </c>
      <c r="H200" s="58" t="n">
        <f aca="false">'ELBA CURVE'!N192</f>
        <v>-0.336883445945946</v>
      </c>
      <c r="I200" s="59" t="n">
        <f aca="false">'MONTHLY CURVES'!F192</f>
        <v>4.9835</v>
      </c>
      <c r="J200" s="58" t="n">
        <f aca="false">+I200+H200</f>
        <v>4.64661655405405</v>
      </c>
      <c r="K200" s="60" t="n">
        <f aca="false">'MONTHLY CURVES'!G192</f>
        <v>0.17</v>
      </c>
      <c r="L200" s="50" t="n">
        <f aca="false">+K200</f>
        <v>0.17</v>
      </c>
      <c r="M200" s="61" t="n">
        <f aca="false">'MONTHLY CURVES'!D192</f>
        <v>0.0573936400655515</v>
      </c>
      <c r="N200" s="61" t="n">
        <f aca="false">+N199</f>
        <v>0.99</v>
      </c>
      <c r="O200" s="63" t="e">
        <f aca="true">SPRDOPT($J200,$I200,$G200,$M200,$K200,$L200,$N200,$B200-TODAY(),0,0)</f>
        <v>#NAME?</v>
      </c>
      <c r="P200" s="64" t="e">
        <f aca="false">+O200*C200</f>
        <v>#NAME?</v>
      </c>
      <c r="Q200" s="64" t="n">
        <f aca="false">-$Q$11*$C200*VLOOKUP(B200,'MONTHLY CURVES'!$C$6:$M$329,3,0)</f>
        <v>-1039166.66666667</v>
      </c>
      <c r="R200" s="64" t="e">
        <f aca="false">+Q200+P200</f>
        <v>#NAME?</v>
      </c>
      <c r="S200" s="65" t="e">
        <f aca="true">SPRDOPT($J200,$I200,$G200,$M200,$K200,$L200,$N200,$B200-TODAY(),0,1)*C200</f>
        <v>#NAME?</v>
      </c>
      <c r="T200" s="65" t="e">
        <f aca="true">SPRDOPT($J200,$I200,$G200,$M200,$K200,$L200,$N200,$B200-TODAY(),0,2)*C200</f>
        <v>#NAME?</v>
      </c>
      <c r="U200" s="74" t="e">
        <f aca="false">+T200+S200</f>
        <v>#NAME?</v>
      </c>
    </row>
    <row r="201" customFormat="false" ht="12.75" hidden="false" customHeight="false" outlineLevel="0" collapsed="false">
      <c r="A201" s="5" t="n">
        <f aca="false">YEAR(B201)</f>
        <v>2017</v>
      </c>
      <c r="B201" s="53" t="n">
        <f aca="false">Fetch!A198</f>
        <v>42856</v>
      </c>
      <c r="C201" s="54" t="n">
        <f aca="false">58000000*1.075/12</f>
        <v>5195833.33333333</v>
      </c>
      <c r="D201" s="72" t="n">
        <f aca="false">+D200</f>
        <v>0.02</v>
      </c>
      <c r="E201" s="73" t="n">
        <f aca="false">+'MONTHLY CURVES'!N193</f>
        <v>0.0025</v>
      </c>
      <c r="F201" s="73" t="n">
        <f aca="false">+F200</f>
        <v>-0.027</v>
      </c>
      <c r="G201" s="58" t="n">
        <f aca="false">+D201+F201+E201</f>
        <v>-0.0045</v>
      </c>
      <c r="H201" s="58" t="n">
        <f aca="false">'ELBA CURVE'!N193</f>
        <v>-0.336883445945946</v>
      </c>
      <c r="I201" s="59" t="n">
        <f aca="false">'MONTHLY CURVES'!F193</f>
        <v>4.9885</v>
      </c>
      <c r="J201" s="58" t="n">
        <f aca="false">+I201+H201</f>
        <v>4.65161655405405</v>
      </c>
      <c r="K201" s="60" t="n">
        <f aca="false">'MONTHLY CURVES'!G193</f>
        <v>0.17</v>
      </c>
      <c r="L201" s="50" t="n">
        <f aca="false">+K201</f>
        <v>0.17</v>
      </c>
      <c r="M201" s="61" t="n">
        <f aca="false">'MONTHLY CURVES'!D193</f>
        <v>0.0574493449864257</v>
      </c>
      <c r="N201" s="61" t="n">
        <f aca="false">+N200</f>
        <v>0.99</v>
      </c>
      <c r="O201" s="63" t="e">
        <f aca="true">SPRDOPT($J201,$I201,$G201,$M201,$K201,$L201,$N201,$B201-TODAY(),0,0)</f>
        <v>#NAME?</v>
      </c>
      <c r="P201" s="64" t="e">
        <f aca="false">+O201*C201</f>
        <v>#NAME?</v>
      </c>
      <c r="Q201" s="64" t="n">
        <f aca="false">-$Q$11*$C201*VLOOKUP(B201,'MONTHLY CURVES'!$C$6:$M$329,3,0)</f>
        <v>-1039166.66666667</v>
      </c>
      <c r="R201" s="64" t="e">
        <f aca="false">+Q201+P201</f>
        <v>#NAME?</v>
      </c>
      <c r="S201" s="65" t="e">
        <f aca="true">SPRDOPT($J201,$I201,$G201,$M201,$K201,$L201,$N201,$B201-TODAY(),0,1)*C201</f>
        <v>#NAME?</v>
      </c>
      <c r="T201" s="65" t="e">
        <f aca="true">SPRDOPT($J201,$I201,$G201,$M201,$K201,$L201,$N201,$B201-TODAY(),0,2)*C201</f>
        <v>#NAME?</v>
      </c>
      <c r="U201" s="74" t="e">
        <f aca="false">+T201+S201</f>
        <v>#NAME?</v>
      </c>
    </row>
    <row r="202" customFormat="false" ht="12.75" hidden="false" customHeight="false" outlineLevel="0" collapsed="false">
      <c r="A202" s="5" t="n">
        <f aca="false">YEAR(B202)</f>
        <v>2017</v>
      </c>
      <c r="B202" s="53" t="n">
        <f aca="false">Fetch!A199</f>
        <v>42887</v>
      </c>
      <c r="C202" s="54" t="n">
        <f aca="false">58000000*1.075/12</f>
        <v>5195833.33333333</v>
      </c>
      <c r="D202" s="72" t="n">
        <f aca="false">+D201</f>
        <v>0.02</v>
      </c>
      <c r="E202" s="73" t="n">
        <f aca="false">+'MONTHLY CURVES'!N194</f>
        <v>0.0025</v>
      </c>
      <c r="F202" s="73" t="n">
        <f aca="false">+F201</f>
        <v>-0.027</v>
      </c>
      <c r="G202" s="58" t="n">
        <f aca="false">+D202+F202+E202</f>
        <v>-0.0045</v>
      </c>
      <c r="H202" s="58" t="n">
        <f aca="false">'ELBA CURVE'!N194</f>
        <v>-0.336883445945946</v>
      </c>
      <c r="I202" s="59" t="n">
        <f aca="false">'MONTHLY CURVES'!F194</f>
        <v>5.0265</v>
      </c>
      <c r="J202" s="58" t="n">
        <f aca="false">+I202+H202</f>
        <v>4.68961655405405</v>
      </c>
      <c r="K202" s="60" t="n">
        <f aca="false">'MONTHLY CURVES'!G194</f>
        <v>0.17</v>
      </c>
      <c r="L202" s="50" t="n">
        <f aca="false">+K202</f>
        <v>0.17</v>
      </c>
      <c r="M202" s="61" t="n">
        <f aca="false">'MONTHLY CURVES'!D194</f>
        <v>0.0575069067390803</v>
      </c>
      <c r="N202" s="61" t="n">
        <f aca="false">+N201</f>
        <v>0.99</v>
      </c>
      <c r="O202" s="63" t="e">
        <f aca="true">SPRDOPT($J202,$I202,$G202,$M202,$K202,$L202,$N202,$B202-TODAY(),0,0)</f>
        <v>#NAME?</v>
      </c>
      <c r="P202" s="64" t="e">
        <f aca="false">+O202*C202</f>
        <v>#NAME?</v>
      </c>
      <c r="Q202" s="64" t="n">
        <f aca="false">-$Q$11*$C202*VLOOKUP(B202,'MONTHLY CURVES'!$C$6:$M$329,3,0)</f>
        <v>-1039166.66666667</v>
      </c>
      <c r="R202" s="64" t="e">
        <f aca="false">+Q202+P202</f>
        <v>#NAME?</v>
      </c>
      <c r="S202" s="65" t="e">
        <f aca="true">SPRDOPT($J202,$I202,$G202,$M202,$K202,$L202,$N202,$B202-TODAY(),0,1)*C202</f>
        <v>#NAME?</v>
      </c>
      <c r="T202" s="65" t="e">
        <f aca="true">SPRDOPT($J202,$I202,$G202,$M202,$K202,$L202,$N202,$B202-TODAY(),0,2)*C202</f>
        <v>#NAME?</v>
      </c>
      <c r="U202" s="74" t="e">
        <f aca="false">+T202+S202</f>
        <v>#NAME?</v>
      </c>
    </row>
    <row r="203" customFormat="false" ht="12.75" hidden="false" customHeight="false" outlineLevel="0" collapsed="false">
      <c r="A203" s="5" t="n">
        <f aca="false">YEAR(B203)</f>
        <v>2017</v>
      </c>
      <c r="B203" s="53" t="n">
        <f aca="false">Fetch!A200</f>
        <v>42917</v>
      </c>
      <c r="C203" s="54" t="n">
        <f aca="false">58000000*1.075/12</f>
        <v>5195833.33333333</v>
      </c>
      <c r="D203" s="72" t="n">
        <f aca="false">+D202</f>
        <v>0.02</v>
      </c>
      <c r="E203" s="73" t="n">
        <f aca="false">+'MONTHLY CURVES'!N195</f>
        <v>0.0025</v>
      </c>
      <c r="F203" s="73" t="n">
        <f aca="false">+F202</f>
        <v>-0.027</v>
      </c>
      <c r="G203" s="58" t="n">
        <f aca="false">+D203+F203+E203</f>
        <v>-0.0045</v>
      </c>
      <c r="H203" s="58" t="n">
        <f aca="false">'ELBA CURVE'!N195</f>
        <v>-0.336883445945946</v>
      </c>
      <c r="I203" s="59" t="n">
        <f aca="false">'MONTHLY CURVES'!F195</f>
        <v>5.0715</v>
      </c>
      <c r="J203" s="58" t="n">
        <f aca="false">+I203+H203</f>
        <v>4.73461655405405</v>
      </c>
      <c r="K203" s="60" t="n">
        <f aca="false">'MONTHLY CURVES'!G195</f>
        <v>0.17</v>
      </c>
      <c r="L203" s="50" t="n">
        <f aca="false">+K203</f>
        <v>0.17</v>
      </c>
      <c r="M203" s="61" t="n">
        <f aca="false">'MONTHLY CURVES'!D195</f>
        <v>0.0575626116620529</v>
      </c>
      <c r="N203" s="61" t="n">
        <f aca="false">+N202</f>
        <v>0.99</v>
      </c>
      <c r="O203" s="63" t="e">
        <f aca="true">SPRDOPT($J203,$I203,$G203,$M203,$K203,$L203,$N203,$B203-TODAY(),0,0)</f>
        <v>#NAME?</v>
      </c>
      <c r="P203" s="64" t="e">
        <f aca="false">+O203*C203</f>
        <v>#NAME?</v>
      </c>
      <c r="Q203" s="64" t="n">
        <f aca="false">-$Q$11*$C203*VLOOKUP(B203,'MONTHLY CURVES'!$C$6:$M$329,3,0)</f>
        <v>-1039166.66666667</v>
      </c>
      <c r="R203" s="64" t="e">
        <f aca="false">+Q203+P203</f>
        <v>#NAME?</v>
      </c>
      <c r="S203" s="65" t="e">
        <f aca="true">SPRDOPT($J203,$I203,$G203,$M203,$K203,$L203,$N203,$B203-TODAY(),0,1)*C203</f>
        <v>#NAME?</v>
      </c>
      <c r="T203" s="65" t="e">
        <f aca="true">SPRDOPT($J203,$I203,$G203,$M203,$K203,$L203,$N203,$B203-TODAY(),0,2)*C203</f>
        <v>#NAME?</v>
      </c>
      <c r="U203" s="74" t="e">
        <f aca="false">+T203+S203</f>
        <v>#NAME?</v>
      </c>
    </row>
    <row r="204" customFormat="false" ht="12.75" hidden="false" customHeight="false" outlineLevel="0" collapsed="false">
      <c r="A204" s="5" t="n">
        <f aca="false">YEAR(B204)</f>
        <v>2017</v>
      </c>
      <c r="B204" s="53" t="n">
        <f aca="false">Fetch!A201</f>
        <v>42948</v>
      </c>
      <c r="C204" s="54" t="n">
        <f aca="false">58000000*1.075/12</f>
        <v>5195833.33333333</v>
      </c>
      <c r="D204" s="72" t="n">
        <f aca="false">+D203</f>
        <v>0.02</v>
      </c>
      <c r="E204" s="73" t="n">
        <f aca="false">+'MONTHLY CURVES'!N196</f>
        <v>0.0025</v>
      </c>
      <c r="F204" s="73" t="n">
        <f aca="false">+F203</f>
        <v>-0.027</v>
      </c>
      <c r="G204" s="58" t="n">
        <f aca="false">+D204+F204+E204</f>
        <v>-0.0045</v>
      </c>
      <c r="H204" s="58" t="n">
        <f aca="false">'ELBA CURVE'!N196</f>
        <v>-0.336883445945946</v>
      </c>
      <c r="I204" s="59" t="n">
        <f aca="false">'MONTHLY CURVES'!F196</f>
        <v>5.1095</v>
      </c>
      <c r="J204" s="58" t="n">
        <f aca="false">+I204+H204</f>
        <v>4.77261655405405</v>
      </c>
      <c r="K204" s="60" t="n">
        <f aca="false">'MONTHLY CURVES'!G196</f>
        <v>0.17</v>
      </c>
      <c r="L204" s="50" t="n">
        <f aca="false">+K204</f>
        <v>0.17</v>
      </c>
      <c r="M204" s="61" t="n">
        <f aca="false">'MONTHLY CURVES'!D196</f>
        <v>0.0576201734168764</v>
      </c>
      <c r="N204" s="61" t="n">
        <f aca="false">+N203</f>
        <v>0.99</v>
      </c>
      <c r="O204" s="63" t="e">
        <f aca="true">SPRDOPT($J204,$I204,$G204,$M204,$K204,$L204,$N204,$B204-TODAY(),0,0)</f>
        <v>#NAME?</v>
      </c>
      <c r="P204" s="64" t="e">
        <f aca="false">+O204*C204</f>
        <v>#NAME?</v>
      </c>
      <c r="Q204" s="64" t="n">
        <f aca="false">-$Q$11*$C204*VLOOKUP(B204,'MONTHLY CURVES'!$C$6:$M$329,3,0)</f>
        <v>-1039166.66666667</v>
      </c>
      <c r="R204" s="64" t="e">
        <f aca="false">+Q204+P204</f>
        <v>#NAME?</v>
      </c>
      <c r="S204" s="65" t="e">
        <f aca="true">SPRDOPT($J204,$I204,$G204,$M204,$K204,$L204,$N204,$B204-TODAY(),0,1)*C204</f>
        <v>#NAME?</v>
      </c>
      <c r="T204" s="65" t="e">
        <f aca="true">SPRDOPT($J204,$I204,$G204,$M204,$K204,$L204,$N204,$B204-TODAY(),0,2)*C204</f>
        <v>#NAME?</v>
      </c>
      <c r="U204" s="74" t="e">
        <f aca="false">+T204+S204</f>
        <v>#NAME?</v>
      </c>
    </row>
    <row r="205" customFormat="false" ht="12.75" hidden="false" customHeight="false" outlineLevel="0" collapsed="false">
      <c r="A205" s="5" t="n">
        <f aca="false">YEAR(B205)</f>
        <v>2017</v>
      </c>
      <c r="B205" s="53" t="n">
        <f aca="false">Fetch!A202</f>
        <v>42979</v>
      </c>
      <c r="C205" s="54" t="n">
        <f aca="false">58000000*1.075/12</f>
        <v>5195833.33333333</v>
      </c>
      <c r="D205" s="72" t="n">
        <f aca="false">+D204</f>
        <v>0.02</v>
      </c>
      <c r="E205" s="73" t="n">
        <f aca="false">+'MONTHLY CURVES'!N197</f>
        <v>0.0025</v>
      </c>
      <c r="F205" s="73" t="n">
        <f aca="false">+F204</f>
        <v>-0.027</v>
      </c>
      <c r="G205" s="58" t="n">
        <f aca="false">+D205+F205+E205</f>
        <v>-0.0045</v>
      </c>
      <c r="H205" s="58" t="n">
        <f aca="false">'ELBA CURVE'!N197</f>
        <v>-0.336883445945946</v>
      </c>
      <c r="I205" s="59" t="n">
        <f aca="false">'MONTHLY CURVES'!F197</f>
        <v>5.1035</v>
      </c>
      <c r="J205" s="58" t="n">
        <f aca="false">+I205+H205</f>
        <v>4.76661655405405</v>
      </c>
      <c r="K205" s="60" t="n">
        <f aca="false">'MONTHLY CURVES'!G197</f>
        <v>0.17</v>
      </c>
      <c r="L205" s="50" t="n">
        <f aca="false">+K205</f>
        <v>0.17</v>
      </c>
      <c r="M205" s="61" t="n">
        <f aca="false">'MONTHLY CURVES'!D197</f>
        <v>0.0576777351728017</v>
      </c>
      <c r="N205" s="61" t="n">
        <f aca="false">+N204</f>
        <v>0.99</v>
      </c>
      <c r="O205" s="63" t="e">
        <f aca="true">SPRDOPT($J205,$I205,$G205,$M205,$K205,$L205,$N205,$B205-TODAY(),0,0)</f>
        <v>#NAME?</v>
      </c>
      <c r="P205" s="64" t="e">
        <f aca="false">+O205*C205</f>
        <v>#NAME?</v>
      </c>
      <c r="Q205" s="64" t="n">
        <f aca="false">-$Q$11*$C205*VLOOKUP(B205,'MONTHLY CURVES'!$C$6:$M$329,3,0)</f>
        <v>-1039166.66666667</v>
      </c>
      <c r="R205" s="64" t="e">
        <f aca="false">+Q205+P205</f>
        <v>#NAME?</v>
      </c>
      <c r="S205" s="65" t="e">
        <f aca="true">SPRDOPT($J205,$I205,$G205,$M205,$K205,$L205,$N205,$B205-TODAY(),0,1)*C205</f>
        <v>#NAME?</v>
      </c>
      <c r="T205" s="65" t="e">
        <f aca="true">SPRDOPT($J205,$I205,$G205,$M205,$K205,$L205,$N205,$B205-TODAY(),0,2)*C205</f>
        <v>#NAME?</v>
      </c>
      <c r="U205" s="74" t="e">
        <f aca="false">+T205+S205</f>
        <v>#NAME?</v>
      </c>
    </row>
    <row r="206" customFormat="false" ht="12.75" hidden="false" customHeight="false" outlineLevel="0" collapsed="false">
      <c r="A206" s="5" t="n">
        <f aca="false">YEAR(B206)</f>
        <v>2017</v>
      </c>
      <c r="B206" s="53" t="n">
        <f aca="false">Fetch!A203</f>
        <v>43009</v>
      </c>
      <c r="C206" s="54" t="n">
        <f aca="false">58000000*1.075/12</f>
        <v>5195833.33333333</v>
      </c>
      <c r="D206" s="72" t="n">
        <f aca="false">+D205</f>
        <v>0.02</v>
      </c>
      <c r="E206" s="73" t="n">
        <f aca="false">+'MONTHLY CURVES'!N198</f>
        <v>0.0025</v>
      </c>
      <c r="F206" s="73" t="n">
        <f aca="false">+F205</f>
        <v>-0.027</v>
      </c>
      <c r="G206" s="58" t="n">
        <f aca="false">+D206+F206+E206</f>
        <v>-0.0045</v>
      </c>
      <c r="H206" s="58" t="n">
        <f aca="false">'ELBA CURVE'!N198</f>
        <v>-0.336883445945946</v>
      </c>
      <c r="I206" s="59" t="n">
        <f aca="false">'MONTHLY CURVES'!F198</f>
        <v>5.1035</v>
      </c>
      <c r="J206" s="58" t="n">
        <f aca="false">+I206+H206</f>
        <v>4.76661655405405</v>
      </c>
      <c r="K206" s="60" t="n">
        <f aca="false">'MONTHLY CURVES'!G198</f>
        <v>0.17</v>
      </c>
      <c r="L206" s="50" t="n">
        <f aca="false">+K206</f>
        <v>0.17</v>
      </c>
      <c r="M206" s="61" t="n">
        <f aca="false">'MONTHLY CURVES'!D198</f>
        <v>0.0577334400989407</v>
      </c>
      <c r="N206" s="61" t="n">
        <f aca="false">+N205</f>
        <v>0.99</v>
      </c>
      <c r="O206" s="63" t="e">
        <f aca="true">SPRDOPT($J206,$I206,$G206,$M206,$K206,$L206,$N206,$B206-TODAY(),0,0)</f>
        <v>#NAME?</v>
      </c>
      <c r="P206" s="64" t="e">
        <f aca="false">+O206*C206</f>
        <v>#NAME?</v>
      </c>
      <c r="Q206" s="64" t="n">
        <f aca="false">-$Q$11*$C206*VLOOKUP(B206,'MONTHLY CURVES'!$C$6:$M$329,3,0)</f>
        <v>-1039166.66666667</v>
      </c>
      <c r="R206" s="64" t="e">
        <f aca="false">+Q206+P206</f>
        <v>#NAME?</v>
      </c>
      <c r="S206" s="65" t="e">
        <f aca="true">SPRDOPT($J206,$I206,$G206,$M206,$K206,$L206,$N206,$B206-TODAY(),0,1)*C206</f>
        <v>#NAME?</v>
      </c>
      <c r="T206" s="65" t="e">
        <f aca="true">SPRDOPT($J206,$I206,$G206,$M206,$K206,$L206,$N206,$B206-TODAY(),0,2)*C206</f>
        <v>#NAME?</v>
      </c>
      <c r="U206" s="74" t="e">
        <f aca="false">+T206+S206</f>
        <v>#NAME?</v>
      </c>
    </row>
    <row r="207" customFormat="false" ht="12.75" hidden="false" customHeight="false" outlineLevel="0" collapsed="false">
      <c r="A207" s="5" t="n">
        <f aca="false">YEAR(B207)</f>
        <v>2017</v>
      </c>
      <c r="B207" s="53" t="n">
        <f aca="false">Fetch!A204</f>
        <v>43040</v>
      </c>
      <c r="C207" s="54" t="n">
        <f aca="false">58000000*1.075/12</f>
        <v>5195833.33333333</v>
      </c>
      <c r="D207" s="72" t="n">
        <f aca="false">+D206</f>
        <v>0.02</v>
      </c>
      <c r="E207" s="73" t="n">
        <f aca="false">+'MONTHLY CURVES'!N199</f>
        <v>0.0025</v>
      </c>
      <c r="F207" s="73" t="n">
        <f aca="false">+F206</f>
        <v>-0.027</v>
      </c>
      <c r="G207" s="58" t="n">
        <f aca="false">+D207+F207+E207</f>
        <v>-0.0045</v>
      </c>
      <c r="H207" s="58" t="n">
        <f aca="false">'ELBA CURVE'!N199</f>
        <v>-0.336883445945946</v>
      </c>
      <c r="I207" s="59" t="n">
        <f aca="false">'MONTHLY CURVES'!F199</f>
        <v>5.2525</v>
      </c>
      <c r="J207" s="58" t="n">
        <f aca="false">+I207+H207</f>
        <v>4.91561655405405</v>
      </c>
      <c r="K207" s="60" t="n">
        <f aca="false">'MONTHLY CURVES'!G199</f>
        <v>0.17</v>
      </c>
      <c r="L207" s="50" t="n">
        <f aca="false">+K207</f>
        <v>0.17</v>
      </c>
      <c r="M207" s="61" t="n">
        <f aca="false">'MONTHLY CURVES'!D199</f>
        <v>0.0577910018570349</v>
      </c>
      <c r="N207" s="61" t="n">
        <f aca="false">+N206</f>
        <v>0.99</v>
      </c>
      <c r="O207" s="63" t="e">
        <f aca="true">SPRDOPT($J207,$I207,$G207,$M207,$K207,$L207,$N207,$B207-TODAY(),0,0)</f>
        <v>#NAME?</v>
      </c>
      <c r="P207" s="64" t="e">
        <f aca="false">+O207*C207</f>
        <v>#NAME?</v>
      </c>
      <c r="Q207" s="64" t="n">
        <f aca="false">-$Q$11*$C207*VLOOKUP(B207,'MONTHLY CURVES'!$C$6:$M$329,3,0)</f>
        <v>-1039166.66666667</v>
      </c>
      <c r="R207" s="64" t="e">
        <f aca="false">+Q207+P207</f>
        <v>#NAME?</v>
      </c>
      <c r="S207" s="65" t="e">
        <f aca="true">SPRDOPT($J207,$I207,$G207,$M207,$K207,$L207,$N207,$B207-TODAY(),0,1)*C207</f>
        <v>#NAME?</v>
      </c>
      <c r="T207" s="65" t="e">
        <f aca="true">SPRDOPT($J207,$I207,$G207,$M207,$K207,$L207,$N207,$B207-TODAY(),0,2)*C207</f>
        <v>#NAME?</v>
      </c>
      <c r="U207" s="74" t="e">
        <f aca="false">+T207+S207</f>
        <v>#NAME?</v>
      </c>
    </row>
    <row r="208" customFormat="false" ht="12.75" hidden="false" customHeight="false" outlineLevel="0" collapsed="false">
      <c r="A208" s="5" t="n">
        <f aca="false">YEAR(B208)</f>
        <v>2017</v>
      </c>
      <c r="B208" s="53" t="n">
        <f aca="false">Fetch!A205</f>
        <v>43070</v>
      </c>
      <c r="C208" s="54" t="n">
        <f aca="false">58000000*1.075/12</f>
        <v>5195833.33333333</v>
      </c>
      <c r="D208" s="72" t="n">
        <f aca="false">+D207</f>
        <v>0.02</v>
      </c>
      <c r="E208" s="73" t="n">
        <f aca="false">+'MONTHLY CURVES'!N200</f>
        <v>0.0025</v>
      </c>
      <c r="F208" s="73" t="n">
        <f aca="false">+F207</f>
        <v>-0.027</v>
      </c>
      <c r="G208" s="58" t="n">
        <f aca="false">+D208+F208+E208</f>
        <v>-0.0045</v>
      </c>
      <c r="H208" s="58" t="n">
        <f aca="false">'ELBA CURVE'!N200</f>
        <v>-0.336883445945946</v>
      </c>
      <c r="I208" s="59" t="n">
        <f aca="false">'MONTHLY CURVES'!F200</f>
        <v>5.4045</v>
      </c>
      <c r="J208" s="58" t="n">
        <f aca="false">+I208+H208</f>
        <v>5.06761655405405</v>
      </c>
      <c r="K208" s="60" t="n">
        <f aca="false">'MONTHLY CURVES'!G200</f>
        <v>0.17</v>
      </c>
      <c r="L208" s="50" t="n">
        <f aca="false">+K208</f>
        <v>0.17</v>
      </c>
      <c r="M208" s="61" t="n">
        <f aca="false">'MONTHLY CURVES'!D200</f>
        <v>0.0578467067852717</v>
      </c>
      <c r="N208" s="61" t="n">
        <f aca="false">+N207</f>
        <v>0.99</v>
      </c>
      <c r="O208" s="63" t="e">
        <f aca="true">SPRDOPT($J208,$I208,$G208,$M208,$K208,$L208,$N208,$B208-TODAY(),0,0)</f>
        <v>#NAME?</v>
      </c>
      <c r="P208" s="64" t="e">
        <f aca="false">+O208*C208</f>
        <v>#NAME?</v>
      </c>
      <c r="Q208" s="64" t="n">
        <f aca="false">-$Q$11*$C208*VLOOKUP(B208,'MONTHLY CURVES'!$C$6:$M$329,3,0)</f>
        <v>-1039166.66666667</v>
      </c>
      <c r="R208" s="64" t="e">
        <f aca="false">+Q208+P208</f>
        <v>#NAME?</v>
      </c>
      <c r="S208" s="65" t="e">
        <f aca="true">SPRDOPT($J208,$I208,$G208,$M208,$K208,$L208,$N208,$B208-TODAY(),0,1)*C208</f>
        <v>#NAME?</v>
      </c>
      <c r="T208" s="65" t="e">
        <f aca="true">SPRDOPT($J208,$I208,$G208,$M208,$K208,$L208,$N208,$B208-TODAY(),0,2)*C208</f>
        <v>#NAME?</v>
      </c>
      <c r="U208" s="74" t="e">
        <f aca="false">+T208+S208</f>
        <v>#NAME?</v>
      </c>
    </row>
    <row r="209" customFormat="false" ht="12.75" hidden="false" customHeight="false" outlineLevel="0" collapsed="false">
      <c r="A209" s="5" t="n">
        <f aca="false">YEAR(B209)</f>
        <v>2018</v>
      </c>
      <c r="B209" s="53" t="n">
        <f aca="false">Fetch!A206</f>
        <v>43101</v>
      </c>
      <c r="C209" s="54" t="n">
        <f aca="false">58000000*1.075/12</f>
        <v>5195833.33333333</v>
      </c>
      <c r="D209" s="72" t="n">
        <f aca="false">+D208</f>
        <v>0.02</v>
      </c>
      <c r="E209" s="73" t="n">
        <f aca="false">+'MONTHLY CURVES'!N201</f>
        <v>0.0025</v>
      </c>
      <c r="F209" s="73" t="n">
        <f aca="false">+F208</f>
        <v>-0.027</v>
      </c>
      <c r="G209" s="58" t="n">
        <f aca="false">+D209+F209+E209</f>
        <v>-0.0045</v>
      </c>
      <c r="H209" s="58" t="n">
        <f aca="false">'ELBA CURVE'!N201</f>
        <v>-0.336883445945946</v>
      </c>
      <c r="I209" s="59" t="n">
        <f aca="false">'MONTHLY CURVES'!F201</f>
        <v>5.482</v>
      </c>
      <c r="J209" s="58" t="n">
        <f aca="false">+I209+H209</f>
        <v>5.14511655405405</v>
      </c>
      <c r="K209" s="60" t="n">
        <f aca="false">'MONTHLY CURVES'!G201</f>
        <v>0.17</v>
      </c>
      <c r="L209" s="50" t="n">
        <f aca="false">+K209</f>
        <v>0.17</v>
      </c>
      <c r="M209" s="61" t="n">
        <f aca="false">'MONTHLY CURVES'!D201</f>
        <v>0.0579042685455349</v>
      </c>
      <c r="N209" s="61" t="n">
        <f aca="false">+N208</f>
        <v>0.99</v>
      </c>
      <c r="O209" s="63" t="e">
        <f aca="true">SPRDOPT($J209,$I209,$G209,$M209,$K209,$L209,$N209,$B209-TODAY(),0,0)</f>
        <v>#NAME?</v>
      </c>
      <c r="P209" s="64" t="e">
        <f aca="false">+O209*C209</f>
        <v>#NAME?</v>
      </c>
      <c r="Q209" s="64" t="n">
        <f aca="false">-$Q$11*$C209*VLOOKUP(B209,'MONTHLY CURVES'!$C$6:$M$329,3,0)</f>
        <v>-1039166.66666667</v>
      </c>
      <c r="R209" s="64" t="e">
        <f aca="false">+Q209+P209</f>
        <v>#NAME?</v>
      </c>
      <c r="S209" s="65" t="e">
        <f aca="true">SPRDOPT($J209,$I209,$G209,$M209,$K209,$L209,$N209,$B209-TODAY(),0,1)*C209</f>
        <v>#NAME?</v>
      </c>
      <c r="T209" s="65" t="e">
        <f aca="true">SPRDOPT($J209,$I209,$G209,$M209,$K209,$L209,$N209,$B209-TODAY(),0,2)*C209</f>
        <v>#NAME?</v>
      </c>
      <c r="U209" s="74" t="e">
        <f aca="false">+T209+S209</f>
        <v>#NAME?</v>
      </c>
    </row>
    <row r="210" customFormat="false" ht="12.75" hidden="false" customHeight="false" outlineLevel="0" collapsed="false">
      <c r="A210" s="5" t="n">
        <f aca="false">YEAR(B210)</f>
        <v>2018</v>
      </c>
      <c r="B210" s="53" t="n">
        <f aca="false">Fetch!A207</f>
        <v>43132</v>
      </c>
      <c r="C210" s="54" t="n">
        <f aca="false">58000000*1.075/12</f>
        <v>5195833.33333333</v>
      </c>
      <c r="D210" s="72" t="n">
        <f aca="false">+D209</f>
        <v>0.02</v>
      </c>
      <c r="E210" s="73" t="n">
        <f aca="false">+'MONTHLY CURVES'!N202</f>
        <v>0.0025</v>
      </c>
      <c r="F210" s="73" t="n">
        <f aca="false">+F209</f>
        <v>-0.027</v>
      </c>
      <c r="G210" s="58" t="n">
        <f aca="false">+D210+F210+E210</f>
        <v>-0.0045</v>
      </c>
      <c r="H210" s="58" t="n">
        <f aca="false">'ELBA CURVE'!N202</f>
        <v>-0.336883445945946</v>
      </c>
      <c r="I210" s="59" t="n">
        <f aca="false">'MONTHLY CURVES'!F202</f>
        <v>5.394</v>
      </c>
      <c r="J210" s="58" t="n">
        <f aca="false">+I210+H210</f>
        <v>5.05711655405405</v>
      </c>
      <c r="K210" s="60" t="n">
        <f aca="false">'MONTHLY CURVES'!G202</f>
        <v>0.17</v>
      </c>
      <c r="L210" s="50" t="n">
        <f aca="false">+K210</f>
        <v>0.17</v>
      </c>
      <c r="M210" s="61" t="n">
        <f aca="false">'MONTHLY CURVES'!D202</f>
        <v>0.0579618303068994</v>
      </c>
      <c r="N210" s="61" t="n">
        <f aca="false">+N209</f>
        <v>0.99</v>
      </c>
      <c r="O210" s="63" t="e">
        <f aca="true">SPRDOPT($J210,$I210,$G210,$M210,$K210,$L210,$N210,$B210-TODAY(),0,0)</f>
        <v>#NAME?</v>
      </c>
      <c r="P210" s="64" t="e">
        <f aca="false">+O210*C210</f>
        <v>#NAME?</v>
      </c>
      <c r="Q210" s="64" t="n">
        <f aca="false">-$Q$11*$C210*VLOOKUP(B210,'MONTHLY CURVES'!$C$6:$M$329,3,0)</f>
        <v>-1039166.66666667</v>
      </c>
      <c r="R210" s="64" t="e">
        <f aca="false">+Q210+P210</f>
        <v>#NAME?</v>
      </c>
      <c r="S210" s="65" t="e">
        <f aca="true">SPRDOPT($J210,$I210,$G210,$M210,$K210,$L210,$N210,$B210-TODAY(),0,1)*C210</f>
        <v>#NAME?</v>
      </c>
      <c r="T210" s="65" t="e">
        <f aca="true">SPRDOPT($J210,$I210,$G210,$M210,$K210,$L210,$N210,$B210-TODAY(),0,2)*C210</f>
        <v>#NAME?</v>
      </c>
      <c r="U210" s="74" t="e">
        <f aca="false">+T210+S210</f>
        <v>#NAME?</v>
      </c>
    </row>
    <row r="211" customFormat="false" ht="12.75" hidden="false" customHeight="false" outlineLevel="0" collapsed="false">
      <c r="A211" s="5" t="n">
        <f aca="false">YEAR(B211)</f>
        <v>2018</v>
      </c>
      <c r="B211" s="53" t="n">
        <f aca="false">Fetch!A208</f>
        <v>43160</v>
      </c>
      <c r="C211" s="54" t="n">
        <f aca="false">58000000*1.075/12</f>
        <v>5195833.33333333</v>
      </c>
      <c r="D211" s="72" t="n">
        <f aca="false">+D210</f>
        <v>0.02</v>
      </c>
      <c r="E211" s="73" t="n">
        <f aca="false">+'MONTHLY CURVES'!N203</f>
        <v>0.0025</v>
      </c>
      <c r="F211" s="73" t="n">
        <f aca="false">+F210</f>
        <v>-0.027</v>
      </c>
      <c r="G211" s="58" t="n">
        <f aca="false">+D211+F211+E211</f>
        <v>-0.0045</v>
      </c>
      <c r="H211" s="58" t="n">
        <f aca="false">'ELBA CURVE'!N203</f>
        <v>-0.336883445945946</v>
      </c>
      <c r="I211" s="59" t="n">
        <f aca="false">'MONTHLY CURVES'!F203</f>
        <v>5.255</v>
      </c>
      <c r="J211" s="58" t="n">
        <f aca="false">+I211+H211</f>
        <v>4.91811655405405</v>
      </c>
      <c r="K211" s="60" t="n">
        <f aca="false">'MONTHLY CURVES'!G203</f>
        <v>0.17</v>
      </c>
      <c r="L211" s="50" t="n">
        <f aca="false">+K211</f>
        <v>0.17</v>
      </c>
      <c r="M211" s="61" t="n">
        <f aca="false">'MONTHLY CURVES'!D203</f>
        <v>0.0580138215761767</v>
      </c>
      <c r="N211" s="61" t="n">
        <f aca="false">+N210</f>
        <v>0.99</v>
      </c>
      <c r="O211" s="63" t="e">
        <f aca="true">SPRDOPT($J211,$I211,$G211,$M211,$K211,$L211,$N211,$B211-TODAY(),0,0)</f>
        <v>#NAME?</v>
      </c>
      <c r="P211" s="64" t="e">
        <f aca="false">+O211*C211</f>
        <v>#NAME?</v>
      </c>
      <c r="Q211" s="64" t="n">
        <f aca="false">-$Q$11*$C211*VLOOKUP(B211,'MONTHLY CURVES'!$C$6:$M$329,3,0)</f>
        <v>-1039166.66666667</v>
      </c>
      <c r="R211" s="64" t="e">
        <f aca="false">+Q211+P211</f>
        <v>#NAME?</v>
      </c>
      <c r="S211" s="65" t="e">
        <f aca="true">SPRDOPT($J211,$I211,$G211,$M211,$K211,$L211,$N211,$B211-TODAY(),0,1)*C211</f>
        <v>#NAME?</v>
      </c>
      <c r="T211" s="65" t="e">
        <f aca="true">SPRDOPT($J211,$I211,$G211,$M211,$K211,$L211,$N211,$B211-TODAY(),0,2)*C211</f>
        <v>#NAME?</v>
      </c>
      <c r="U211" s="74" t="e">
        <f aca="false">+T211+S211</f>
        <v>#NAME?</v>
      </c>
    </row>
    <row r="212" customFormat="false" ht="12.75" hidden="false" customHeight="false" outlineLevel="0" collapsed="false">
      <c r="A212" s="5" t="n">
        <f aca="false">YEAR(B212)</f>
        <v>2018</v>
      </c>
      <c r="B212" s="53" t="n">
        <f aca="false">Fetch!A209</f>
        <v>43191</v>
      </c>
      <c r="C212" s="54" t="n">
        <f aca="false">58000000*1.075/12</f>
        <v>5195833.33333333</v>
      </c>
      <c r="D212" s="72" t="n">
        <f aca="false">+D211</f>
        <v>0.02</v>
      </c>
      <c r="E212" s="73" t="n">
        <f aca="false">+'MONTHLY CURVES'!N204</f>
        <v>0.0025</v>
      </c>
      <c r="F212" s="73" t="n">
        <f aca="false">+F211</f>
        <v>-0.027</v>
      </c>
      <c r="G212" s="58" t="n">
        <f aca="false">+D212+F212+E212</f>
        <v>-0.0045</v>
      </c>
      <c r="H212" s="58" t="n">
        <f aca="false">'ELBA CURVE'!N204</f>
        <v>-0.336883445945946</v>
      </c>
      <c r="I212" s="59" t="n">
        <f aca="false">'MONTHLY CURVES'!F204</f>
        <v>5.101</v>
      </c>
      <c r="J212" s="58" t="n">
        <f aca="false">+I212+H212</f>
        <v>4.76411655405405</v>
      </c>
      <c r="K212" s="60" t="n">
        <f aca="false">'MONTHLY CURVES'!G204</f>
        <v>0.17</v>
      </c>
      <c r="L212" s="50" t="n">
        <f aca="false">+K212</f>
        <v>0.17</v>
      </c>
      <c r="M212" s="61" t="n">
        <f aca="false">'MONTHLY CURVES'!D204</f>
        <v>0.0580713833396387</v>
      </c>
      <c r="N212" s="61" t="n">
        <f aca="false">+N211</f>
        <v>0.99</v>
      </c>
      <c r="O212" s="63" t="e">
        <f aca="true">SPRDOPT($J212,$I212,$G212,$M212,$K212,$L212,$N212,$B212-TODAY(),0,0)</f>
        <v>#NAME?</v>
      </c>
      <c r="P212" s="64" t="e">
        <f aca="false">+O212*C212</f>
        <v>#NAME?</v>
      </c>
      <c r="Q212" s="64" t="n">
        <f aca="false">-$Q$11*$C212*VLOOKUP(B212,'MONTHLY CURVES'!$C$6:$M$329,3,0)</f>
        <v>-1039166.66666667</v>
      </c>
      <c r="R212" s="64" t="e">
        <f aca="false">+Q212+P212</f>
        <v>#NAME?</v>
      </c>
      <c r="S212" s="65" t="e">
        <f aca="true">SPRDOPT($J212,$I212,$G212,$M212,$K212,$L212,$N212,$B212-TODAY(),0,1)*C212</f>
        <v>#NAME?</v>
      </c>
      <c r="T212" s="65" t="e">
        <f aca="true">SPRDOPT($J212,$I212,$G212,$M212,$K212,$L212,$N212,$B212-TODAY(),0,2)*C212</f>
        <v>#NAME?</v>
      </c>
      <c r="U212" s="74" t="e">
        <f aca="false">+T212+S212</f>
        <v>#NAME?</v>
      </c>
    </row>
    <row r="213" customFormat="false" ht="12.75" hidden="false" customHeight="false" outlineLevel="0" collapsed="false">
      <c r="A213" s="5" t="n">
        <f aca="false">YEAR(B213)</f>
        <v>2018</v>
      </c>
      <c r="B213" s="53" t="n">
        <f aca="false">Fetch!A210</f>
        <v>43221</v>
      </c>
      <c r="C213" s="54" t="n">
        <f aca="false">58000000*1.075/12</f>
        <v>5195833.33333333</v>
      </c>
      <c r="D213" s="72" t="n">
        <f aca="false">+D212</f>
        <v>0.02</v>
      </c>
      <c r="E213" s="73" t="n">
        <f aca="false">+'MONTHLY CURVES'!N205</f>
        <v>0.0025</v>
      </c>
      <c r="F213" s="73" t="n">
        <f aca="false">+F212</f>
        <v>-0.027</v>
      </c>
      <c r="G213" s="58" t="n">
        <f aca="false">+D213+F213+E213</f>
        <v>-0.0045</v>
      </c>
      <c r="H213" s="58" t="n">
        <f aca="false">'ELBA CURVE'!N205</f>
        <v>-0.336883445945946</v>
      </c>
      <c r="I213" s="59" t="n">
        <f aca="false">'MONTHLY CURVES'!F205</f>
        <v>5.106</v>
      </c>
      <c r="J213" s="58" t="n">
        <f aca="false">+I213+H213</f>
        <v>4.76911655405405</v>
      </c>
      <c r="K213" s="60" t="n">
        <f aca="false">'MONTHLY CURVES'!G205</f>
        <v>0.17</v>
      </c>
      <c r="L213" s="50" t="n">
        <f aca="false">+K213</f>
        <v>0.17</v>
      </c>
      <c r="M213" s="61" t="n">
        <f aca="false">'MONTHLY CURVES'!D205</f>
        <v>0.0581270882730704</v>
      </c>
      <c r="N213" s="61" t="n">
        <f aca="false">+N212</f>
        <v>0.99</v>
      </c>
      <c r="O213" s="63" t="e">
        <f aca="true">SPRDOPT($J213,$I213,$G213,$M213,$K213,$L213,$N213,$B213-TODAY(),0,0)</f>
        <v>#NAME?</v>
      </c>
      <c r="P213" s="64" t="e">
        <f aca="false">+O213*C213</f>
        <v>#NAME?</v>
      </c>
      <c r="Q213" s="64" t="n">
        <f aca="false">-$Q$11*$C213*VLOOKUP(B213,'MONTHLY CURVES'!$C$6:$M$329,3,0)</f>
        <v>-1039166.66666667</v>
      </c>
      <c r="R213" s="64" t="e">
        <f aca="false">+Q213+P213</f>
        <v>#NAME?</v>
      </c>
      <c r="S213" s="65" t="e">
        <f aca="true">SPRDOPT($J213,$I213,$G213,$M213,$K213,$L213,$N213,$B213-TODAY(),0,1)*C213</f>
        <v>#NAME?</v>
      </c>
      <c r="T213" s="65" t="e">
        <f aca="true">SPRDOPT($J213,$I213,$G213,$M213,$K213,$L213,$N213,$B213-TODAY(),0,2)*C213</f>
        <v>#NAME?</v>
      </c>
      <c r="U213" s="74" t="e">
        <f aca="false">+T213+S213</f>
        <v>#NAME?</v>
      </c>
    </row>
    <row r="214" customFormat="false" ht="12.75" hidden="false" customHeight="false" outlineLevel="0" collapsed="false">
      <c r="A214" s="5" t="n">
        <f aca="false">YEAR(B214)</f>
        <v>2018</v>
      </c>
      <c r="B214" s="53" t="n">
        <f aca="false">Fetch!A211</f>
        <v>43252</v>
      </c>
      <c r="C214" s="54" t="n">
        <f aca="false">58000000*1.075/12</f>
        <v>5195833.33333333</v>
      </c>
      <c r="D214" s="72" t="n">
        <f aca="false">+D213</f>
        <v>0.02</v>
      </c>
      <c r="E214" s="73" t="n">
        <f aca="false">+'MONTHLY CURVES'!N206</f>
        <v>0.0025</v>
      </c>
      <c r="F214" s="73" t="n">
        <f aca="false">+F213</f>
        <v>-0.027</v>
      </c>
      <c r="G214" s="58" t="n">
        <f aca="false">+D214+F214+E214</f>
        <v>-0.0045</v>
      </c>
      <c r="H214" s="58" t="n">
        <f aca="false">'ELBA CURVE'!N206</f>
        <v>-0.336883445945946</v>
      </c>
      <c r="I214" s="59" t="n">
        <f aca="false">'MONTHLY CURVES'!F206</f>
        <v>5.144</v>
      </c>
      <c r="J214" s="58" t="n">
        <f aca="false">+I214+H214</f>
        <v>4.80711655405405</v>
      </c>
      <c r="K214" s="60" t="n">
        <f aca="false">'MONTHLY CURVES'!G206</f>
        <v>0.17</v>
      </c>
      <c r="L214" s="50" t="n">
        <f aca="false">+K214</f>
        <v>0.17</v>
      </c>
      <c r="M214" s="61" t="n">
        <f aca="false">'MONTHLY CURVES'!D206</f>
        <v>0.0581846500387009</v>
      </c>
      <c r="N214" s="61" t="n">
        <f aca="false">+N213</f>
        <v>0.99</v>
      </c>
      <c r="O214" s="63" t="e">
        <f aca="true">SPRDOPT($J214,$I214,$G214,$M214,$K214,$L214,$N214,$B214-TODAY(),0,0)</f>
        <v>#NAME?</v>
      </c>
      <c r="P214" s="64" t="e">
        <f aca="false">+O214*C214</f>
        <v>#NAME?</v>
      </c>
      <c r="Q214" s="64" t="n">
        <f aca="false">-$Q$11*$C214*VLOOKUP(B214,'MONTHLY CURVES'!$C$6:$M$329,3,0)</f>
        <v>-1039166.66666667</v>
      </c>
      <c r="R214" s="64" t="e">
        <f aca="false">+Q214+P214</f>
        <v>#NAME?</v>
      </c>
      <c r="S214" s="65" t="e">
        <f aca="true">SPRDOPT($J214,$I214,$G214,$M214,$K214,$L214,$N214,$B214-TODAY(),0,1)*C214</f>
        <v>#NAME?</v>
      </c>
      <c r="T214" s="65" t="e">
        <f aca="true">SPRDOPT($J214,$I214,$G214,$M214,$K214,$L214,$N214,$B214-TODAY(),0,2)*C214</f>
        <v>#NAME?</v>
      </c>
      <c r="U214" s="74" t="e">
        <f aca="false">+T214+S214</f>
        <v>#NAME?</v>
      </c>
    </row>
    <row r="215" customFormat="false" ht="12.75" hidden="false" customHeight="false" outlineLevel="0" collapsed="false">
      <c r="A215" s="5" t="n">
        <f aca="false">YEAR(B215)</f>
        <v>2018</v>
      </c>
      <c r="B215" s="53" t="n">
        <f aca="false">Fetch!A212</f>
        <v>43282</v>
      </c>
      <c r="C215" s="54" t="n">
        <f aca="false">58000000*1.075/12</f>
        <v>5195833.33333333</v>
      </c>
      <c r="D215" s="72" t="n">
        <f aca="false">+D214</f>
        <v>0.02</v>
      </c>
      <c r="E215" s="73" t="n">
        <f aca="false">+'MONTHLY CURVES'!N207</f>
        <v>0.0025</v>
      </c>
      <c r="F215" s="73" t="n">
        <f aca="false">+F214</f>
        <v>-0.027</v>
      </c>
      <c r="G215" s="58" t="n">
        <f aca="false">+D215+F215+E215</f>
        <v>-0.0045</v>
      </c>
      <c r="H215" s="58" t="n">
        <f aca="false">'ELBA CURVE'!N207</f>
        <v>-0.336883445945946</v>
      </c>
      <c r="I215" s="59" t="n">
        <f aca="false">'MONTHLY CURVES'!F207</f>
        <v>5.189</v>
      </c>
      <c r="J215" s="58" t="n">
        <f aca="false">+I215+H215</f>
        <v>4.85211655405405</v>
      </c>
      <c r="K215" s="60" t="n">
        <f aca="false">'MONTHLY CURVES'!G207</f>
        <v>0.17</v>
      </c>
      <c r="L215" s="50" t="n">
        <f aca="false">+K215</f>
        <v>0.17</v>
      </c>
      <c r="M215" s="61" t="n">
        <f aca="false">'MONTHLY CURVES'!D207</f>
        <v>0.058240354974231</v>
      </c>
      <c r="N215" s="61" t="n">
        <f aca="false">+N214</f>
        <v>0.99</v>
      </c>
      <c r="O215" s="63" t="e">
        <f aca="true">SPRDOPT($J215,$I215,$G215,$M215,$K215,$L215,$N215,$B215-TODAY(),0,0)</f>
        <v>#NAME?</v>
      </c>
      <c r="P215" s="64" t="e">
        <f aca="false">+O215*C215</f>
        <v>#NAME?</v>
      </c>
      <c r="Q215" s="64" t="n">
        <f aca="false">-$Q$11*$C215*VLOOKUP(B215,'MONTHLY CURVES'!$C$6:$M$329,3,0)</f>
        <v>-1039166.66666667</v>
      </c>
      <c r="R215" s="64" t="e">
        <f aca="false">+Q215+P215</f>
        <v>#NAME?</v>
      </c>
      <c r="S215" s="65" t="e">
        <f aca="true">SPRDOPT($J215,$I215,$G215,$M215,$K215,$L215,$N215,$B215-TODAY(),0,1)*C215</f>
        <v>#NAME?</v>
      </c>
      <c r="T215" s="65" t="e">
        <f aca="true">SPRDOPT($J215,$I215,$G215,$M215,$K215,$L215,$N215,$B215-TODAY(),0,2)*C215</f>
        <v>#NAME?</v>
      </c>
      <c r="U215" s="74" t="e">
        <f aca="false">+T215+S215</f>
        <v>#NAME?</v>
      </c>
    </row>
    <row r="216" customFormat="false" ht="12.75" hidden="false" customHeight="false" outlineLevel="0" collapsed="false">
      <c r="A216" s="5" t="n">
        <f aca="false">YEAR(B216)</f>
        <v>2018</v>
      </c>
      <c r="B216" s="53" t="n">
        <f aca="false">Fetch!A213</f>
        <v>43313</v>
      </c>
      <c r="C216" s="54" t="n">
        <f aca="false">58000000*1.075/12</f>
        <v>5195833.33333333</v>
      </c>
      <c r="D216" s="72" t="n">
        <f aca="false">+D215</f>
        <v>0.02</v>
      </c>
      <c r="E216" s="73" t="n">
        <f aca="false">+'MONTHLY CURVES'!N208</f>
        <v>0.0025</v>
      </c>
      <c r="F216" s="73" t="n">
        <f aca="false">+F215</f>
        <v>-0.027</v>
      </c>
      <c r="G216" s="58" t="n">
        <f aca="false">+D216+F216+E216</f>
        <v>-0.0045</v>
      </c>
      <c r="H216" s="58" t="n">
        <f aca="false">'ELBA CURVE'!N208</f>
        <v>-0.336883445945946</v>
      </c>
      <c r="I216" s="59" t="n">
        <f aca="false">'MONTHLY CURVES'!F208</f>
        <v>5.227</v>
      </c>
      <c r="J216" s="58" t="n">
        <f aca="false">+I216+H216</f>
        <v>4.89011655405405</v>
      </c>
      <c r="K216" s="60" t="n">
        <f aca="false">'MONTHLY CURVES'!G208</f>
        <v>0.17</v>
      </c>
      <c r="L216" s="50" t="n">
        <f aca="false">+K216</f>
        <v>0.17</v>
      </c>
      <c r="M216" s="61" t="n">
        <f aca="false">'MONTHLY CURVES'!D208</f>
        <v>0.0582979167420299</v>
      </c>
      <c r="N216" s="61" t="n">
        <f aca="false">+N215</f>
        <v>0.99</v>
      </c>
      <c r="O216" s="63" t="e">
        <f aca="true">SPRDOPT($J216,$I216,$G216,$M216,$K216,$L216,$N216,$B216-TODAY(),0,0)</f>
        <v>#NAME?</v>
      </c>
      <c r="P216" s="64" t="e">
        <f aca="false">+O216*C216</f>
        <v>#NAME?</v>
      </c>
      <c r="Q216" s="64" t="n">
        <f aca="false">-$Q$11*$C216*VLOOKUP(B216,'MONTHLY CURVES'!$C$6:$M$329,3,0)</f>
        <v>-1039166.66666667</v>
      </c>
      <c r="R216" s="64" t="e">
        <f aca="false">+Q216+P216</f>
        <v>#NAME?</v>
      </c>
      <c r="S216" s="65" t="e">
        <f aca="true">SPRDOPT($J216,$I216,$G216,$M216,$K216,$L216,$N216,$B216-TODAY(),0,1)*C216</f>
        <v>#NAME?</v>
      </c>
      <c r="T216" s="65" t="e">
        <f aca="true">SPRDOPT($J216,$I216,$G216,$M216,$K216,$L216,$N216,$B216-TODAY(),0,2)*C216</f>
        <v>#NAME?</v>
      </c>
      <c r="U216" s="74" t="e">
        <f aca="false">+T216+S216</f>
        <v>#NAME?</v>
      </c>
    </row>
    <row r="217" customFormat="false" ht="12.75" hidden="false" customHeight="false" outlineLevel="0" collapsed="false">
      <c r="A217" s="5" t="n">
        <f aca="false">YEAR(B217)</f>
        <v>2018</v>
      </c>
      <c r="B217" s="53" t="n">
        <f aca="false">Fetch!A214</f>
        <v>43344</v>
      </c>
      <c r="C217" s="54" t="n">
        <f aca="false">58000000*1.075/12</f>
        <v>5195833.33333333</v>
      </c>
      <c r="D217" s="72" t="n">
        <f aca="false">+D216</f>
        <v>0.02</v>
      </c>
      <c r="E217" s="73" t="n">
        <f aca="false">+'MONTHLY CURVES'!N209</f>
        <v>0.0025</v>
      </c>
      <c r="F217" s="73" t="n">
        <f aca="false">+F216</f>
        <v>-0.027</v>
      </c>
      <c r="G217" s="58" t="n">
        <f aca="false">+D217+F217+E217</f>
        <v>-0.0045</v>
      </c>
      <c r="H217" s="58" t="n">
        <f aca="false">'ELBA CURVE'!N209</f>
        <v>-0.336883445945946</v>
      </c>
      <c r="I217" s="59" t="n">
        <f aca="false">'MONTHLY CURVES'!F209</f>
        <v>5.221</v>
      </c>
      <c r="J217" s="58" t="n">
        <f aca="false">+I217+H217</f>
        <v>4.88411655405405</v>
      </c>
      <c r="K217" s="60" t="n">
        <f aca="false">'MONTHLY CURVES'!G209</f>
        <v>0.17</v>
      </c>
      <c r="L217" s="50" t="n">
        <f aca="false">+K217</f>
        <v>0.17</v>
      </c>
      <c r="M217" s="61" t="n">
        <f aca="false">'MONTHLY CURVES'!D209</f>
        <v>0.0583554785109302</v>
      </c>
      <c r="N217" s="61" t="n">
        <f aca="false">+N216</f>
        <v>0.99</v>
      </c>
      <c r="O217" s="63" t="e">
        <f aca="true">SPRDOPT($J217,$I217,$G217,$M217,$K217,$L217,$N217,$B217-TODAY(),0,0)</f>
        <v>#NAME?</v>
      </c>
      <c r="P217" s="64" t="e">
        <f aca="false">+O217*C217</f>
        <v>#NAME?</v>
      </c>
      <c r="Q217" s="64" t="n">
        <f aca="false">-$Q$11*$C217*VLOOKUP(B217,'MONTHLY CURVES'!$C$6:$M$329,3,0)</f>
        <v>-1039166.66666667</v>
      </c>
      <c r="R217" s="64" t="e">
        <f aca="false">+Q217+P217</f>
        <v>#NAME?</v>
      </c>
      <c r="S217" s="65" t="e">
        <f aca="true">SPRDOPT($J217,$I217,$G217,$M217,$K217,$L217,$N217,$B217-TODAY(),0,1)*C217</f>
        <v>#NAME?</v>
      </c>
      <c r="T217" s="65" t="e">
        <f aca="true">SPRDOPT($J217,$I217,$G217,$M217,$K217,$L217,$N217,$B217-TODAY(),0,2)*C217</f>
        <v>#NAME?</v>
      </c>
      <c r="U217" s="74" t="e">
        <f aca="false">+T217+S217</f>
        <v>#NAME?</v>
      </c>
    </row>
    <row r="218" customFormat="false" ht="13.5" hidden="false" customHeight="false" outlineLevel="0" collapsed="false">
      <c r="A218" s="5" t="n">
        <f aca="false">YEAR(B218)</f>
        <v>2018</v>
      </c>
      <c r="B218" s="53" t="n">
        <f aca="false">Fetch!A215</f>
        <v>43374</v>
      </c>
      <c r="C218" s="54" t="n">
        <f aca="false">58000000*1.075/12</f>
        <v>5195833.33333333</v>
      </c>
      <c r="D218" s="72" t="n">
        <f aca="false">+D217</f>
        <v>0.02</v>
      </c>
      <c r="E218" s="73" t="n">
        <f aca="false">+'MONTHLY CURVES'!N210</f>
        <v>0.0025</v>
      </c>
      <c r="F218" s="73" t="n">
        <f aca="false">+F217</f>
        <v>-0.027</v>
      </c>
      <c r="G218" s="58" t="n">
        <f aca="false">+D218+F218+E218</f>
        <v>-0.0045</v>
      </c>
      <c r="H218" s="58" t="n">
        <f aca="false">'ELBA CURVE'!N210</f>
        <v>-0.336883445945946</v>
      </c>
      <c r="I218" s="59" t="n">
        <f aca="false">'MONTHLY CURVES'!F210</f>
        <v>5.221</v>
      </c>
      <c r="J218" s="58" t="n">
        <f aca="false">+I218+H218</f>
        <v>4.88411655405405</v>
      </c>
      <c r="K218" s="60" t="n">
        <f aca="false">'MONTHLY CURVES'!G210</f>
        <v>0.17</v>
      </c>
      <c r="L218" s="50" t="n">
        <f aca="false">+K218</f>
        <v>0.17</v>
      </c>
      <c r="M218" s="61" t="n">
        <f aca="false">'MONTHLY CURVES'!D210</f>
        <v>0.0584111834496248</v>
      </c>
      <c r="N218" s="61" t="n">
        <f aca="false">+N217</f>
        <v>0.99</v>
      </c>
      <c r="O218" s="63" t="e">
        <f aca="true">SPRDOPT($J218,$I218,$G218,$M218,$K218,$L218,$N218,$B218-TODAY(),0,0)</f>
        <v>#NAME?</v>
      </c>
      <c r="P218" s="64" t="e">
        <f aca="false">+O218*C218</f>
        <v>#NAME?</v>
      </c>
      <c r="Q218" s="64" t="n">
        <f aca="false">-$Q$11*$C218*VLOOKUP(B218,'MONTHLY CURVES'!$C$6:$M$329,3,0)</f>
        <v>-1039166.66666667</v>
      </c>
      <c r="R218" s="64" t="e">
        <f aca="false">+Q218+P218</f>
        <v>#NAME?</v>
      </c>
      <c r="S218" s="65" t="e">
        <f aca="true">SPRDOPT($J218,$I218,$G218,$M218,$K218,$L218,$N218,$B218-TODAY(),0,1)*C218</f>
        <v>#NAME?</v>
      </c>
      <c r="T218" s="65" t="e">
        <f aca="true">SPRDOPT($J218,$I218,$G218,$M218,$K218,$L218,$N218,$B218-TODAY(),0,2)*C218</f>
        <v>#NAME?</v>
      </c>
      <c r="U218" s="74" t="e">
        <f aca="false">+T218+S218</f>
        <v>#NAME?</v>
      </c>
    </row>
    <row r="219" customFormat="false" ht="12.75" hidden="false" customHeight="false" outlineLevel="0" collapsed="false">
      <c r="A219" s="78" t="n">
        <f aca="false">YEAR(B219)</f>
        <v>2018</v>
      </c>
      <c r="B219" s="79" t="n">
        <f aca="false">Fetch!A216</f>
        <v>43405</v>
      </c>
      <c r="C219" s="80" t="n">
        <v>0</v>
      </c>
      <c r="D219" s="81" t="n">
        <f aca="false">+D218</f>
        <v>0.02</v>
      </c>
      <c r="E219" s="82" t="n">
        <f aca="false">+'MONTHLY CURVES'!N211</f>
        <v>0.0025</v>
      </c>
      <c r="F219" s="82" t="n">
        <f aca="false">+F218</f>
        <v>-0.027</v>
      </c>
      <c r="G219" s="83" t="n">
        <f aca="false">+D219+F219+E219</f>
        <v>-0.0045</v>
      </c>
      <c r="H219" s="83" t="n">
        <f aca="false">'ELBA CURVE'!N211</f>
        <v>-0.336883445945946</v>
      </c>
      <c r="I219" s="84" t="n">
        <f aca="false">'MONTHLY CURVES'!F211</f>
        <v>5.37</v>
      </c>
      <c r="J219" s="83" t="n">
        <f aca="false">+I219+H219</f>
        <v>5.03311655405405</v>
      </c>
      <c r="K219" s="85" t="n">
        <f aca="false">'MONTHLY CURVES'!G211</f>
        <v>0.17</v>
      </c>
      <c r="L219" s="86" t="n">
        <f aca="false">+K219</f>
        <v>0.17</v>
      </c>
      <c r="M219" s="87" t="n">
        <f aca="false">'MONTHLY CURVES'!D211</f>
        <v>0.0584687452206931</v>
      </c>
      <c r="N219" s="87" t="n">
        <f aca="false">+N218</f>
        <v>0.99</v>
      </c>
      <c r="O219" s="88" t="e">
        <f aca="true">SPRDOPT($J219,$I219,$G219,$M219,$K219,$L219,$N219,$B219-TODAY(),0,0)</f>
        <v>#NAME?</v>
      </c>
      <c r="P219" s="89" t="e">
        <f aca="false">+O219*C219</f>
        <v>#NAME?</v>
      </c>
      <c r="Q219" s="89" t="n">
        <f aca="false">-$Q$11*$C219*VLOOKUP(B219,'MONTHLY CURVES'!$C$6:$M$329,3,0)</f>
        <v>-0</v>
      </c>
      <c r="R219" s="89" t="e">
        <f aca="false">+Q219+P219</f>
        <v>#NAME?</v>
      </c>
      <c r="S219" s="90" t="e">
        <f aca="true">SPRDOPT($J219,$I219,$G219,$M219,$K219,$L219,$N219,$B219-TODAY(),0,1)*C219</f>
        <v>#NAME?</v>
      </c>
      <c r="T219" s="90" t="e">
        <f aca="true">SPRDOPT($J219,$I219,$G219,$M219,$K219,$L219,$N219,$B219-TODAY(),0,2)*C219</f>
        <v>#NAME?</v>
      </c>
      <c r="U219" s="91" t="e">
        <f aca="false">+T219+S219</f>
        <v>#NAME?</v>
      </c>
    </row>
    <row r="220" customFormat="false" ht="12.75" hidden="false" customHeight="false" outlineLevel="0" collapsed="false">
      <c r="A220" s="92" t="n">
        <f aca="false">YEAR(B220)</f>
        <v>2018</v>
      </c>
      <c r="B220" s="53" t="n">
        <f aca="false">Fetch!A217</f>
        <v>43435</v>
      </c>
      <c r="C220" s="54" t="n">
        <v>0</v>
      </c>
      <c r="D220" s="72" t="n">
        <f aca="false">+D219</f>
        <v>0.02</v>
      </c>
      <c r="E220" s="73" t="n">
        <f aca="false">+'MONTHLY CURVES'!N212</f>
        <v>0.0025</v>
      </c>
      <c r="F220" s="73" t="n">
        <f aca="false">+F219</f>
        <v>-0.027</v>
      </c>
      <c r="G220" s="58" t="n">
        <f aca="false">+D220+F220+E220</f>
        <v>-0.0045</v>
      </c>
      <c r="H220" s="58" t="n">
        <f aca="false">'ELBA CURVE'!N212</f>
        <v>-0.336883445945946</v>
      </c>
      <c r="I220" s="59" t="n">
        <f aca="false">'MONTHLY CURVES'!F212</f>
        <v>5.522</v>
      </c>
      <c r="J220" s="58" t="n">
        <f aca="false">+I220+H220</f>
        <v>5.18511655405405</v>
      </c>
      <c r="K220" s="60" t="n">
        <f aca="false">'MONTHLY CURVES'!G212</f>
        <v>0.17</v>
      </c>
      <c r="L220" s="50" t="n">
        <f aca="false">+K220</f>
        <v>0.17</v>
      </c>
      <c r="M220" s="61" t="n">
        <f aca="false">'MONTHLY CURVES'!D212</f>
        <v>0.0585244501614857</v>
      </c>
      <c r="N220" s="61" t="n">
        <f aca="false">+N219</f>
        <v>0.99</v>
      </c>
      <c r="O220" s="63" t="e">
        <f aca="true">SPRDOPT($J220,$I220,$G220,$M220,$K220,$L220,$N220,$B220-TODAY(),0,0)</f>
        <v>#NAME?</v>
      </c>
      <c r="P220" s="64" t="e">
        <f aca="false">+O220*C220</f>
        <v>#NAME?</v>
      </c>
      <c r="Q220" s="64" t="n">
        <f aca="false">-$Q$11*$C220*VLOOKUP(B220,'MONTHLY CURVES'!$C$6:$M$329,3,0)</f>
        <v>-0</v>
      </c>
      <c r="R220" s="64" t="e">
        <f aca="false">+Q220+P220</f>
        <v>#NAME?</v>
      </c>
      <c r="S220" s="65" t="e">
        <f aca="true">SPRDOPT($J220,$I220,$G220,$M220,$K220,$L220,$N220,$B220-TODAY(),0,1)*C220</f>
        <v>#NAME?</v>
      </c>
      <c r="T220" s="65" t="e">
        <f aca="true">SPRDOPT($J220,$I220,$G220,$M220,$K220,$L220,$N220,$B220-TODAY(),0,2)*C220</f>
        <v>#NAME?</v>
      </c>
      <c r="U220" s="93" t="e">
        <f aca="false">+T220+S220</f>
        <v>#NAME?</v>
      </c>
    </row>
    <row r="221" customFormat="false" ht="12.75" hidden="false" customHeight="false" outlineLevel="0" collapsed="false">
      <c r="A221" s="92" t="n">
        <f aca="false">YEAR(B221)</f>
        <v>2019</v>
      </c>
      <c r="B221" s="53" t="n">
        <f aca="false">Fetch!A218</f>
        <v>43466</v>
      </c>
      <c r="C221" s="54" t="n">
        <v>0</v>
      </c>
      <c r="D221" s="72" t="n">
        <f aca="false">+D220</f>
        <v>0.02</v>
      </c>
      <c r="E221" s="73" t="n">
        <f aca="false">+'MONTHLY CURVES'!N213</f>
        <v>0.0025</v>
      </c>
      <c r="F221" s="73" t="n">
        <f aca="false">+F220</f>
        <v>-0.027</v>
      </c>
      <c r="G221" s="58" t="n">
        <f aca="false">+D221+F221+E221</f>
        <v>-0.0045</v>
      </c>
      <c r="H221" s="58" t="n">
        <f aca="false">'ELBA CURVE'!N213</f>
        <v>-0.336883445945946</v>
      </c>
      <c r="I221" s="59" t="n">
        <f aca="false">'MONTHLY CURVES'!F213</f>
        <v>5.5995</v>
      </c>
      <c r="J221" s="58" t="n">
        <f aca="false">+I221+H221</f>
        <v>5.26261655405405</v>
      </c>
      <c r="K221" s="60" t="n">
        <f aca="false">'MONTHLY CURVES'!G213</f>
        <v>0.17</v>
      </c>
      <c r="L221" s="50" t="n">
        <f aca="false">+K221</f>
        <v>0.17</v>
      </c>
      <c r="M221" s="61" t="n">
        <f aca="false">'MONTHLY CURVES'!D213</f>
        <v>0.0585820119347225</v>
      </c>
      <c r="N221" s="61" t="n">
        <f aca="false">+N220</f>
        <v>0.99</v>
      </c>
      <c r="O221" s="63" t="e">
        <f aca="true">SPRDOPT($J221,$I221,$G221,$M221,$K221,$L221,$N221,$B221-TODAY(),0,0)</f>
        <v>#NAME?</v>
      </c>
      <c r="P221" s="64" t="e">
        <f aca="false">+O221*C221</f>
        <v>#NAME?</v>
      </c>
      <c r="Q221" s="64" t="n">
        <f aca="false">-$Q$11*$C221*VLOOKUP(B221,'MONTHLY CURVES'!$C$6:$M$329,3,0)</f>
        <v>-0</v>
      </c>
      <c r="R221" s="64" t="e">
        <f aca="false">+Q221+P221</f>
        <v>#NAME?</v>
      </c>
      <c r="S221" s="65" t="e">
        <f aca="true">SPRDOPT($J221,$I221,$G221,$M221,$K221,$L221,$N221,$B221-TODAY(),0,1)*C221</f>
        <v>#NAME?</v>
      </c>
      <c r="T221" s="65" t="e">
        <f aca="true">SPRDOPT($J221,$I221,$G221,$M221,$K221,$L221,$N221,$B221-TODAY(),0,2)*C221</f>
        <v>#NAME?</v>
      </c>
      <c r="U221" s="93" t="e">
        <f aca="false">+T221+S221</f>
        <v>#NAME?</v>
      </c>
    </row>
    <row r="222" customFormat="false" ht="12.75" hidden="false" customHeight="false" outlineLevel="0" collapsed="false">
      <c r="A222" s="92" t="n">
        <f aca="false">YEAR(B222)</f>
        <v>2019</v>
      </c>
      <c r="B222" s="53" t="n">
        <f aca="false">Fetch!A219</f>
        <v>43497</v>
      </c>
      <c r="C222" s="54" t="n">
        <v>0</v>
      </c>
      <c r="D222" s="72" t="n">
        <f aca="false">+D221</f>
        <v>0.02</v>
      </c>
      <c r="E222" s="73" t="n">
        <f aca="false">+'MONTHLY CURVES'!N214</f>
        <v>0.0025</v>
      </c>
      <c r="F222" s="73" t="n">
        <f aca="false">+F221</f>
        <v>-0.027</v>
      </c>
      <c r="G222" s="58" t="n">
        <f aca="false">+D222+F222+E222</f>
        <v>-0.0045</v>
      </c>
      <c r="H222" s="58" t="n">
        <f aca="false">'ELBA CURVE'!N214</f>
        <v>-0.336883445945946</v>
      </c>
      <c r="I222" s="59" t="n">
        <f aca="false">'MONTHLY CURVES'!F214</f>
        <v>5.5115</v>
      </c>
      <c r="J222" s="58" t="n">
        <f aca="false">+I222+H222</f>
        <v>5.17461655405405</v>
      </c>
      <c r="K222" s="60" t="n">
        <f aca="false">'MONTHLY CURVES'!G214</f>
        <v>0.17</v>
      </c>
      <c r="L222" s="50" t="n">
        <f aca="false">+K222</f>
        <v>0.17</v>
      </c>
      <c r="M222" s="61" t="n">
        <f aca="false">'MONTHLY CURVES'!D214</f>
        <v>0.0586395737090601</v>
      </c>
      <c r="N222" s="61" t="n">
        <f aca="false">+N221</f>
        <v>0.99</v>
      </c>
      <c r="O222" s="63" t="e">
        <f aca="true">SPRDOPT($J222,$I222,$G222,$M222,$K222,$L222,$N222,$B222-TODAY(),0,0)</f>
        <v>#NAME?</v>
      </c>
      <c r="P222" s="64" t="e">
        <f aca="false">+O222*C222</f>
        <v>#NAME?</v>
      </c>
      <c r="Q222" s="64" t="n">
        <f aca="false">-$Q$11*$C222*VLOOKUP(B222,'MONTHLY CURVES'!$C$6:$M$329,3,0)</f>
        <v>-0</v>
      </c>
      <c r="R222" s="64" t="e">
        <f aca="false">+Q222+P222</f>
        <v>#NAME?</v>
      </c>
      <c r="S222" s="65" t="e">
        <f aca="true">SPRDOPT($J222,$I222,$G222,$M222,$K222,$L222,$N222,$B222-TODAY(),0,1)*C222</f>
        <v>#NAME?</v>
      </c>
      <c r="T222" s="65" t="e">
        <f aca="true">SPRDOPT($J222,$I222,$G222,$M222,$K222,$L222,$N222,$B222-TODAY(),0,2)*C222</f>
        <v>#NAME?</v>
      </c>
      <c r="U222" s="93" t="e">
        <f aca="false">+T222+S222</f>
        <v>#NAME?</v>
      </c>
    </row>
    <row r="223" customFormat="false" ht="12.75" hidden="false" customHeight="false" outlineLevel="0" collapsed="false">
      <c r="A223" s="92" t="n">
        <f aca="false">YEAR(B223)</f>
        <v>2019</v>
      </c>
      <c r="B223" s="53" t="n">
        <f aca="false">Fetch!A220</f>
        <v>43525</v>
      </c>
      <c r="C223" s="54" t="n">
        <v>0</v>
      </c>
      <c r="D223" s="72" t="n">
        <f aca="false">+D222</f>
        <v>0.02</v>
      </c>
      <c r="E223" s="73" t="n">
        <f aca="false">+'MONTHLY CURVES'!N215</f>
        <v>0.0025</v>
      </c>
      <c r="F223" s="73" t="n">
        <f aca="false">+F222</f>
        <v>-0.027</v>
      </c>
      <c r="G223" s="58" t="n">
        <f aca="false">+D223+F223+E223</f>
        <v>-0.0045</v>
      </c>
      <c r="H223" s="58" t="n">
        <f aca="false">'ELBA CURVE'!N215</f>
        <v>-0.336883445945946</v>
      </c>
      <c r="I223" s="59" t="n">
        <f aca="false">'MONTHLY CURVES'!F215</f>
        <v>5.3725</v>
      </c>
      <c r="J223" s="58" t="n">
        <f aca="false">+I223+H223</f>
        <v>5.03561655405405</v>
      </c>
      <c r="K223" s="60" t="n">
        <f aca="false">'MONTHLY CURVES'!G215</f>
        <v>0.17</v>
      </c>
      <c r="L223" s="50" t="n">
        <f aca="false">+K223</f>
        <v>0.17</v>
      </c>
      <c r="M223" s="61" t="n">
        <f aca="false">'MONTHLY CURVES'!D215</f>
        <v>0.0586915649900543</v>
      </c>
      <c r="N223" s="61" t="n">
        <f aca="false">+N222</f>
        <v>0.99</v>
      </c>
      <c r="O223" s="63" t="e">
        <f aca="true">SPRDOPT($J223,$I223,$G223,$M223,$K223,$L223,$N223,$B223-TODAY(),0,0)</f>
        <v>#NAME?</v>
      </c>
      <c r="P223" s="64" t="e">
        <f aca="false">+O223*C223</f>
        <v>#NAME?</v>
      </c>
      <c r="Q223" s="64" t="n">
        <f aca="false">-$Q$11*$C223*VLOOKUP(B223,'MONTHLY CURVES'!$C$6:$M$329,3,0)</f>
        <v>-0</v>
      </c>
      <c r="R223" s="64" t="e">
        <f aca="false">+Q223+P223</f>
        <v>#NAME?</v>
      </c>
      <c r="S223" s="65" t="e">
        <f aca="true">SPRDOPT($J223,$I223,$G223,$M223,$K223,$L223,$N223,$B223-TODAY(),0,1)*C223</f>
        <v>#NAME?</v>
      </c>
      <c r="T223" s="65" t="e">
        <f aca="true">SPRDOPT($J223,$I223,$G223,$M223,$K223,$L223,$N223,$B223-TODAY(),0,2)*C223</f>
        <v>#NAME?</v>
      </c>
      <c r="U223" s="93" t="e">
        <f aca="false">+T223+S223</f>
        <v>#NAME?</v>
      </c>
    </row>
    <row r="224" customFormat="false" ht="12.75" hidden="false" customHeight="false" outlineLevel="0" collapsed="false">
      <c r="A224" s="92" t="n">
        <f aca="false">YEAR(B224)</f>
        <v>2019</v>
      </c>
      <c r="B224" s="53" t="n">
        <f aca="false">Fetch!A221</f>
        <v>43556</v>
      </c>
      <c r="C224" s="54" t="n">
        <v>0</v>
      </c>
      <c r="D224" s="72" t="n">
        <f aca="false">+D223</f>
        <v>0.02</v>
      </c>
      <c r="E224" s="73" t="n">
        <f aca="false">+'MONTHLY CURVES'!N216</f>
        <v>0.0025</v>
      </c>
      <c r="F224" s="73" t="n">
        <f aca="false">+F223</f>
        <v>-0.027</v>
      </c>
      <c r="G224" s="58" t="n">
        <f aca="false">+D224+F224+E224</f>
        <v>-0.0045</v>
      </c>
      <c r="H224" s="58" t="n">
        <f aca="false">'ELBA CURVE'!N216</f>
        <v>-0.336883445945946</v>
      </c>
      <c r="I224" s="59" t="n">
        <f aca="false">'MONTHLY CURVES'!F216</f>
        <v>5.2185</v>
      </c>
      <c r="J224" s="58" t="n">
        <f aca="false">+I224+H224</f>
        <v>4.88161655405405</v>
      </c>
      <c r="K224" s="60" t="n">
        <f aca="false">'MONTHLY CURVES'!G216</f>
        <v>0.17</v>
      </c>
      <c r="L224" s="50" t="n">
        <f aca="false">+K224</f>
        <v>0.17</v>
      </c>
      <c r="M224" s="61" t="n">
        <f aca="false">'MONTHLY CURVES'!D216</f>
        <v>0.058749126766489</v>
      </c>
      <c r="N224" s="61" t="n">
        <f aca="false">+N223</f>
        <v>0.99</v>
      </c>
      <c r="O224" s="63" t="e">
        <f aca="true">SPRDOPT($J224,$I224,$G224,$M224,$K224,$L224,$N224,$B224-TODAY(),0,0)</f>
        <v>#NAME?</v>
      </c>
      <c r="P224" s="64" t="e">
        <f aca="false">+O224*C224</f>
        <v>#NAME?</v>
      </c>
      <c r="Q224" s="64" t="n">
        <f aca="false">-$Q$11*$C224*VLOOKUP(B224,'MONTHLY CURVES'!$C$6:$M$329,3,0)</f>
        <v>-0</v>
      </c>
      <c r="R224" s="64" t="e">
        <f aca="false">+Q224+P224</f>
        <v>#NAME?</v>
      </c>
      <c r="S224" s="65" t="e">
        <f aca="true">SPRDOPT($J224,$I224,$G224,$M224,$K224,$L224,$N224,$B224-TODAY(),0,1)*C224</f>
        <v>#NAME?</v>
      </c>
      <c r="T224" s="65" t="e">
        <f aca="true">SPRDOPT($J224,$I224,$G224,$M224,$K224,$L224,$N224,$B224-TODAY(),0,2)*C224</f>
        <v>#NAME?</v>
      </c>
      <c r="U224" s="93" t="e">
        <f aca="false">+T224+S224</f>
        <v>#NAME?</v>
      </c>
    </row>
    <row r="225" customFormat="false" ht="12.75" hidden="false" customHeight="false" outlineLevel="0" collapsed="false">
      <c r="A225" s="92" t="n">
        <f aca="false">YEAR(B225)</f>
        <v>2019</v>
      </c>
      <c r="B225" s="53" t="n">
        <f aca="false">Fetch!A222</f>
        <v>43586</v>
      </c>
      <c r="C225" s="54" t="n">
        <v>0</v>
      </c>
      <c r="D225" s="72" t="n">
        <f aca="false">+D224</f>
        <v>0.02</v>
      </c>
      <c r="E225" s="73" t="n">
        <f aca="false">+'MONTHLY CURVES'!N217</f>
        <v>0.0025</v>
      </c>
      <c r="F225" s="73" t="n">
        <f aca="false">+F224</f>
        <v>-0.027</v>
      </c>
      <c r="G225" s="58" t="n">
        <f aca="false">+D225+F225+E225</f>
        <v>-0.0045</v>
      </c>
      <c r="H225" s="58" t="n">
        <f aca="false">'ELBA CURVE'!N217</f>
        <v>-0.336883445945946</v>
      </c>
      <c r="I225" s="59" t="n">
        <f aca="false">'MONTHLY CURVES'!F217</f>
        <v>5.2235</v>
      </c>
      <c r="J225" s="58" t="n">
        <f aca="false">+I225+H225</f>
        <v>4.88661655405405</v>
      </c>
      <c r="K225" s="60" t="n">
        <f aca="false">'MONTHLY CURVES'!G217</f>
        <v>0.17</v>
      </c>
      <c r="L225" s="50" t="n">
        <f aca="false">+K225</f>
        <v>0.17</v>
      </c>
      <c r="M225" s="61" t="n">
        <f aca="false">'MONTHLY CURVES'!D217</f>
        <v>0.0588048317124748</v>
      </c>
      <c r="N225" s="61" t="n">
        <f aca="false">+N224</f>
        <v>0.99</v>
      </c>
      <c r="O225" s="63" t="e">
        <f aca="true">SPRDOPT($J225,$I225,$G225,$M225,$K225,$L225,$N225,$B225-TODAY(),0,0)</f>
        <v>#NAME?</v>
      </c>
      <c r="P225" s="64" t="e">
        <f aca="false">+O225*C225</f>
        <v>#NAME?</v>
      </c>
      <c r="Q225" s="64" t="n">
        <f aca="false">-$Q$11*$C225*VLOOKUP(B225,'MONTHLY CURVES'!$C$6:$M$329,3,0)</f>
        <v>-0</v>
      </c>
      <c r="R225" s="64" t="e">
        <f aca="false">+Q225+P225</f>
        <v>#NAME?</v>
      </c>
      <c r="S225" s="65" t="e">
        <f aca="true">SPRDOPT($J225,$I225,$G225,$M225,$K225,$L225,$N225,$B225-TODAY(),0,1)*C225</f>
        <v>#NAME?</v>
      </c>
      <c r="T225" s="65" t="e">
        <f aca="true">SPRDOPT($J225,$I225,$G225,$M225,$K225,$L225,$N225,$B225-TODAY(),0,2)*C225</f>
        <v>#NAME?</v>
      </c>
      <c r="U225" s="93" t="e">
        <f aca="false">+T225+S225</f>
        <v>#NAME?</v>
      </c>
    </row>
    <row r="226" customFormat="false" ht="12.75" hidden="false" customHeight="false" outlineLevel="0" collapsed="false">
      <c r="A226" s="92" t="n">
        <f aca="false">YEAR(B226)</f>
        <v>2019</v>
      </c>
      <c r="B226" s="53" t="n">
        <f aca="false">Fetch!A223</f>
        <v>43617</v>
      </c>
      <c r="C226" s="54" t="n">
        <v>0</v>
      </c>
      <c r="D226" s="72" t="n">
        <f aca="false">+D225</f>
        <v>0.02</v>
      </c>
      <c r="E226" s="73" t="n">
        <f aca="false">+'MONTHLY CURVES'!N218</f>
        <v>0.0025</v>
      </c>
      <c r="F226" s="73" t="n">
        <f aca="false">+F225</f>
        <v>-0.027</v>
      </c>
      <c r="G226" s="58" t="n">
        <f aca="false">+D226+F226+E226</f>
        <v>-0.0045</v>
      </c>
      <c r="H226" s="58" t="n">
        <f aca="false">'ELBA CURVE'!N218</f>
        <v>-0.336883445945946</v>
      </c>
      <c r="I226" s="59" t="n">
        <f aca="false">'MONTHLY CURVES'!F218</f>
        <v>5.2615</v>
      </c>
      <c r="J226" s="58" t="n">
        <f aca="false">+I226+H226</f>
        <v>4.92461655405405</v>
      </c>
      <c r="K226" s="60" t="n">
        <f aca="false">'MONTHLY CURVES'!G218</f>
        <v>0.17</v>
      </c>
      <c r="L226" s="50" t="n">
        <f aca="false">+K226</f>
        <v>0.17</v>
      </c>
      <c r="M226" s="61" t="n">
        <f aca="false">'MONTHLY CURVES'!D218</f>
        <v>0.0588623934910766</v>
      </c>
      <c r="N226" s="61" t="n">
        <f aca="false">+N225</f>
        <v>0.99</v>
      </c>
      <c r="O226" s="63" t="e">
        <f aca="true">SPRDOPT($J226,$I226,$G226,$M226,$K226,$L226,$N226,$B226-TODAY(),0,0)</f>
        <v>#NAME?</v>
      </c>
      <c r="P226" s="64" t="e">
        <f aca="false">+O226*C226</f>
        <v>#NAME?</v>
      </c>
      <c r="Q226" s="64" t="n">
        <f aca="false">-$Q$11*$C226*VLOOKUP(B226,'MONTHLY CURVES'!$C$6:$M$329,3,0)</f>
        <v>-0</v>
      </c>
      <c r="R226" s="64" t="e">
        <f aca="false">+Q226+P226</f>
        <v>#NAME?</v>
      </c>
      <c r="S226" s="65" t="e">
        <f aca="true">SPRDOPT($J226,$I226,$G226,$M226,$K226,$L226,$N226,$B226-TODAY(),0,1)*C226</f>
        <v>#NAME?</v>
      </c>
      <c r="T226" s="65" t="e">
        <f aca="true">SPRDOPT($J226,$I226,$G226,$M226,$K226,$L226,$N226,$B226-TODAY(),0,2)*C226</f>
        <v>#NAME?</v>
      </c>
      <c r="U226" s="93" t="e">
        <f aca="false">+T226+S226</f>
        <v>#NAME?</v>
      </c>
    </row>
    <row r="227" customFormat="false" ht="12.75" hidden="false" customHeight="false" outlineLevel="0" collapsed="false">
      <c r="A227" s="92" t="n">
        <f aca="false">YEAR(B227)</f>
        <v>2019</v>
      </c>
      <c r="B227" s="53" t="n">
        <f aca="false">Fetch!A224</f>
        <v>43647</v>
      </c>
      <c r="C227" s="54" t="n">
        <v>0</v>
      </c>
      <c r="D227" s="72" t="n">
        <f aca="false">+D226</f>
        <v>0.02</v>
      </c>
      <c r="E227" s="73" t="n">
        <f aca="false">+'MONTHLY CURVES'!N219</f>
        <v>0.0025</v>
      </c>
      <c r="F227" s="73" t="n">
        <f aca="false">+F226</f>
        <v>-0.027</v>
      </c>
      <c r="G227" s="58" t="n">
        <f aca="false">+D227+F227+E227</f>
        <v>-0.0045</v>
      </c>
      <c r="H227" s="58" t="n">
        <f aca="false">'ELBA CURVE'!N219</f>
        <v>-0.336883445945946</v>
      </c>
      <c r="I227" s="59" t="n">
        <f aca="false">'MONTHLY CURVES'!F219</f>
        <v>5.3065</v>
      </c>
      <c r="J227" s="58" t="n">
        <f aca="false">+I227+H227</f>
        <v>4.96961655405405</v>
      </c>
      <c r="K227" s="60" t="n">
        <f aca="false">'MONTHLY CURVES'!G219</f>
        <v>0.17</v>
      </c>
      <c r="L227" s="50" t="n">
        <f aca="false">+K227</f>
        <v>0.17</v>
      </c>
      <c r="M227" s="61" t="n">
        <f aca="false">'MONTHLY CURVES'!D219</f>
        <v>0.0589180984391602</v>
      </c>
      <c r="N227" s="61" t="n">
        <f aca="false">+N226</f>
        <v>0.99</v>
      </c>
      <c r="O227" s="63" t="e">
        <f aca="true">SPRDOPT($J227,$I227,$G227,$M227,$K227,$L227,$N227,$B227-TODAY(),0,0)</f>
        <v>#NAME?</v>
      </c>
      <c r="P227" s="64" t="e">
        <f aca="false">+O227*C227</f>
        <v>#NAME?</v>
      </c>
      <c r="Q227" s="64" t="n">
        <f aca="false">-$Q$11*$C227*VLOOKUP(B227,'MONTHLY CURVES'!$C$6:$M$329,3,0)</f>
        <v>-0</v>
      </c>
      <c r="R227" s="64" t="e">
        <f aca="false">+Q227+P227</f>
        <v>#NAME?</v>
      </c>
      <c r="S227" s="65" t="e">
        <f aca="true">SPRDOPT($J227,$I227,$G227,$M227,$K227,$L227,$N227,$B227-TODAY(),0,1)*C227</f>
        <v>#NAME?</v>
      </c>
      <c r="T227" s="65" t="e">
        <f aca="true">SPRDOPT($J227,$I227,$G227,$M227,$K227,$L227,$N227,$B227-TODAY(),0,2)*C227</f>
        <v>#NAME?</v>
      </c>
      <c r="U227" s="93" t="e">
        <f aca="false">+T227+S227</f>
        <v>#NAME?</v>
      </c>
    </row>
    <row r="228" customFormat="false" ht="12.75" hidden="false" customHeight="false" outlineLevel="0" collapsed="false">
      <c r="A228" s="92" t="n">
        <f aca="false">YEAR(B228)</f>
        <v>2019</v>
      </c>
      <c r="B228" s="53" t="n">
        <f aca="false">Fetch!A225</f>
        <v>43678</v>
      </c>
      <c r="C228" s="54" t="n">
        <v>0</v>
      </c>
      <c r="D228" s="72" t="n">
        <f aca="false">+D227</f>
        <v>0.02</v>
      </c>
      <c r="E228" s="73" t="n">
        <f aca="false">+'MONTHLY CURVES'!N220</f>
        <v>0.0025</v>
      </c>
      <c r="F228" s="73" t="n">
        <f aca="false">+F227</f>
        <v>-0.027</v>
      </c>
      <c r="G228" s="58" t="n">
        <f aca="false">+D228+F228+E228</f>
        <v>-0.0045</v>
      </c>
      <c r="H228" s="58" t="n">
        <f aca="false">'ELBA CURVE'!N220</f>
        <v>-0.336883445945946</v>
      </c>
      <c r="I228" s="59" t="n">
        <f aca="false">'MONTHLY CURVES'!F220</f>
        <v>5.3445</v>
      </c>
      <c r="J228" s="58" t="n">
        <f aca="false">+I228+H228</f>
        <v>5.00761655405405</v>
      </c>
      <c r="K228" s="60" t="n">
        <f aca="false">'MONTHLY CURVES'!G220</f>
        <v>0.17</v>
      </c>
      <c r="L228" s="50" t="n">
        <f aca="false">+K228</f>
        <v>0.17</v>
      </c>
      <c r="M228" s="61" t="n">
        <f aca="false">'MONTHLY CURVES'!D220</f>
        <v>0.0589756602199296</v>
      </c>
      <c r="N228" s="61" t="n">
        <f aca="false">+N227</f>
        <v>0.99</v>
      </c>
      <c r="O228" s="63" t="e">
        <f aca="true">SPRDOPT($J228,$I228,$G228,$M228,$K228,$L228,$N228,$B228-TODAY(),0,0)</f>
        <v>#NAME?</v>
      </c>
      <c r="P228" s="64" t="e">
        <f aca="false">+O228*C228</f>
        <v>#NAME?</v>
      </c>
      <c r="Q228" s="64" t="n">
        <f aca="false">-$Q$11*$C228*VLOOKUP(B228,'MONTHLY CURVES'!$C$6:$M$329,3,0)</f>
        <v>-0</v>
      </c>
      <c r="R228" s="64" t="e">
        <f aca="false">+Q228+P228</f>
        <v>#NAME?</v>
      </c>
      <c r="S228" s="65" t="e">
        <f aca="true">SPRDOPT($J228,$I228,$G228,$M228,$K228,$L228,$N228,$B228-TODAY(),0,1)*C228</f>
        <v>#NAME?</v>
      </c>
      <c r="T228" s="65" t="e">
        <f aca="true">SPRDOPT($J228,$I228,$G228,$M228,$K228,$L228,$N228,$B228-TODAY(),0,2)*C228</f>
        <v>#NAME?</v>
      </c>
      <c r="U228" s="93" t="e">
        <f aca="false">+T228+S228</f>
        <v>#NAME?</v>
      </c>
    </row>
    <row r="229" customFormat="false" ht="12.75" hidden="false" customHeight="false" outlineLevel="0" collapsed="false">
      <c r="A229" s="92" t="n">
        <f aca="false">YEAR(B229)</f>
        <v>2019</v>
      </c>
      <c r="B229" s="53" t="n">
        <f aca="false">Fetch!A226</f>
        <v>43709</v>
      </c>
      <c r="C229" s="54" t="n">
        <v>0</v>
      </c>
      <c r="D229" s="72" t="n">
        <f aca="false">+D228</f>
        <v>0.02</v>
      </c>
      <c r="E229" s="73" t="n">
        <f aca="false">+'MONTHLY CURVES'!N221</f>
        <v>0.0025</v>
      </c>
      <c r="F229" s="73" t="n">
        <f aca="false">+F228</f>
        <v>-0.027</v>
      </c>
      <c r="G229" s="58" t="n">
        <f aca="false">+D229+F229+E229</f>
        <v>-0.0045</v>
      </c>
      <c r="H229" s="58" t="n">
        <f aca="false">'ELBA CURVE'!N221</f>
        <v>-0.336883445945946</v>
      </c>
      <c r="I229" s="59" t="n">
        <f aca="false">'MONTHLY CURVES'!F221</f>
        <v>5.3385</v>
      </c>
      <c r="J229" s="58" t="n">
        <f aca="false">+I229+H229</f>
        <v>5.00161655405405</v>
      </c>
      <c r="K229" s="60" t="n">
        <f aca="false">'MONTHLY CURVES'!G221</f>
        <v>0.17</v>
      </c>
      <c r="L229" s="50" t="n">
        <f aca="false">+K229</f>
        <v>0.17</v>
      </c>
      <c r="M229" s="61" t="n">
        <f aca="false">'MONTHLY CURVES'!D221</f>
        <v>0.0590332220018008</v>
      </c>
      <c r="N229" s="61" t="n">
        <f aca="false">+N228</f>
        <v>0.99</v>
      </c>
      <c r="O229" s="63" t="e">
        <f aca="true">SPRDOPT($J229,$I229,$G229,$M229,$K229,$L229,$N229,$B229-TODAY(),0,0)</f>
        <v>#NAME?</v>
      </c>
      <c r="P229" s="64" t="e">
        <f aca="false">+O229*C229</f>
        <v>#NAME?</v>
      </c>
      <c r="Q229" s="64" t="n">
        <f aca="false">-$Q$11*$C229*VLOOKUP(B229,'MONTHLY CURVES'!$C$6:$M$329,3,0)</f>
        <v>-0</v>
      </c>
      <c r="R229" s="64" t="e">
        <f aca="false">+Q229+P229</f>
        <v>#NAME?</v>
      </c>
      <c r="S229" s="65" t="e">
        <f aca="true">SPRDOPT($J229,$I229,$G229,$M229,$K229,$L229,$N229,$B229-TODAY(),0,1)*C229</f>
        <v>#NAME?</v>
      </c>
      <c r="T229" s="65" t="e">
        <f aca="true">SPRDOPT($J229,$I229,$G229,$M229,$K229,$L229,$N229,$B229-TODAY(),0,2)*C229</f>
        <v>#NAME?</v>
      </c>
      <c r="U229" s="93" t="e">
        <f aca="false">+T229+S229</f>
        <v>#NAME?</v>
      </c>
    </row>
    <row r="230" customFormat="false" ht="12.75" hidden="false" customHeight="false" outlineLevel="0" collapsed="false">
      <c r="A230" s="92" t="n">
        <f aca="false">YEAR(B230)</f>
        <v>2019</v>
      </c>
      <c r="B230" s="53" t="n">
        <f aca="false">Fetch!A227</f>
        <v>43739</v>
      </c>
      <c r="C230" s="54" t="n">
        <v>0</v>
      </c>
      <c r="D230" s="72" t="n">
        <f aca="false">+D229</f>
        <v>0.02</v>
      </c>
      <c r="E230" s="73" t="n">
        <f aca="false">+'MONTHLY CURVES'!N222</f>
        <v>0.0025</v>
      </c>
      <c r="F230" s="73" t="n">
        <f aca="false">+F229</f>
        <v>-0.027</v>
      </c>
      <c r="G230" s="58" t="n">
        <f aca="false">+D230+F230+E230</f>
        <v>-0.0045</v>
      </c>
      <c r="H230" s="58" t="n">
        <f aca="false">'ELBA CURVE'!N222</f>
        <v>-0.336883445945946</v>
      </c>
      <c r="I230" s="59" t="n">
        <f aca="false">'MONTHLY CURVES'!F222</f>
        <v>5.3385</v>
      </c>
      <c r="J230" s="58" t="n">
        <f aca="false">+I230+H230</f>
        <v>5.00161655405405</v>
      </c>
      <c r="K230" s="60" t="n">
        <f aca="false">'MONTHLY CURVES'!G222</f>
        <v>0.17</v>
      </c>
      <c r="L230" s="50" t="n">
        <f aca="false">+K230</f>
        <v>0.17</v>
      </c>
      <c r="M230" s="61" t="n">
        <f aca="false">'MONTHLY CURVES'!D222</f>
        <v>0.0590889269530477</v>
      </c>
      <c r="N230" s="61" t="n">
        <f aca="false">+N229</f>
        <v>0.99</v>
      </c>
      <c r="O230" s="63" t="e">
        <f aca="true">SPRDOPT($J230,$I230,$G230,$M230,$K230,$L230,$N230,$B230-TODAY(),0,0)</f>
        <v>#NAME?</v>
      </c>
      <c r="P230" s="64" t="e">
        <f aca="false">+O230*C230</f>
        <v>#NAME?</v>
      </c>
      <c r="Q230" s="64" t="n">
        <f aca="false">-$Q$11*$C230*VLOOKUP(B230,'MONTHLY CURVES'!$C$6:$M$329,3,0)</f>
        <v>-0</v>
      </c>
      <c r="R230" s="64" t="e">
        <f aca="false">+Q230+P230</f>
        <v>#NAME?</v>
      </c>
      <c r="S230" s="65" t="e">
        <f aca="true">SPRDOPT($J230,$I230,$G230,$M230,$K230,$L230,$N230,$B230-TODAY(),0,1)*C230</f>
        <v>#NAME?</v>
      </c>
      <c r="T230" s="65" t="e">
        <f aca="true">SPRDOPT($J230,$I230,$G230,$M230,$K230,$L230,$N230,$B230-TODAY(),0,2)*C230</f>
        <v>#NAME?</v>
      </c>
      <c r="U230" s="93" t="e">
        <f aca="false">+T230+S230</f>
        <v>#NAME?</v>
      </c>
    </row>
    <row r="231" customFormat="false" ht="12.75" hidden="false" customHeight="false" outlineLevel="0" collapsed="false">
      <c r="A231" s="92" t="n">
        <f aca="false">YEAR(B231)</f>
        <v>2019</v>
      </c>
      <c r="B231" s="53" t="n">
        <f aca="false">Fetch!A228</f>
        <v>43770</v>
      </c>
      <c r="C231" s="54" t="n">
        <v>0</v>
      </c>
      <c r="D231" s="72" t="n">
        <f aca="false">+D230</f>
        <v>0.02</v>
      </c>
      <c r="E231" s="73" t="n">
        <f aca="false">+'MONTHLY CURVES'!N223</f>
        <v>0.0025</v>
      </c>
      <c r="F231" s="73" t="n">
        <f aca="false">+F230</f>
        <v>-0.027</v>
      </c>
      <c r="G231" s="58" t="n">
        <f aca="false">+D231+F231+E231</f>
        <v>-0.0045</v>
      </c>
      <c r="H231" s="58" t="n">
        <f aca="false">'ELBA CURVE'!N223</f>
        <v>-0.336883445945946</v>
      </c>
      <c r="I231" s="59" t="n">
        <f aca="false">'MONTHLY CURVES'!F223</f>
        <v>5.4875</v>
      </c>
      <c r="J231" s="58" t="n">
        <f aca="false">+I231+H231</f>
        <v>5.15061655405405</v>
      </c>
      <c r="K231" s="60" t="n">
        <f aca="false">'MONTHLY CURVES'!G223</f>
        <v>0.17</v>
      </c>
      <c r="L231" s="50" t="n">
        <f aca="false">+K231</f>
        <v>0.17</v>
      </c>
      <c r="M231" s="61" t="n">
        <f aca="false">'MONTHLY CURVES'!D223</f>
        <v>0.0591464887370856</v>
      </c>
      <c r="N231" s="61" t="n">
        <f aca="false">+N230</f>
        <v>0.99</v>
      </c>
      <c r="O231" s="63" t="e">
        <f aca="true">SPRDOPT($J231,$I231,$G231,$M231,$K231,$L231,$N231,$B231-TODAY(),0,0)</f>
        <v>#NAME?</v>
      </c>
      <c r="P231" s="64" t="e">
        <f aca="false">+O231*C231</f>
        <v>#NAME?</v>
      </c>
      <c r="Q231" s="64" t="n">
        <f aca="false">-$Q$11*$C231*VLOOKUP(B231,'MONTHLY CURVES'!$C$6:$M$329,3,0)</f>
        <v>-0</v>
      </c>
      <c r="R231" s="64" t="e">
        <f aca="false">+Q231+P231</f>
        <v>#NAME?</v>
      </c>
      <c r="S231" s="65" t="e">
        <f aca="true">SPRDOPT($J231,$I231,$G231,$M231,$K231,$L231,$N231,$B231-TODAY(),0,1)*C231</f>
        <v>#NAME?</v>
      </c>
      <c r="T231" s="65" t="e">
        <f aca="true">SPRDOPT($J231,$I231,$G231,$M231,$K231,$L231,$N231,$B231-TODAY(),0,2)*C231</f>
        <v>#NAME?</v>
      </c>
      <c r="U231" s="93" t="e">
        <f aca="false">+T231+S231</f>
        <v>#NAME?</v>
      </c>
    </row>
    <row r="232" customFormat="false" ht="12.75" hidden="false" customHeight="false" outlineLevel="0" collapsed="false">
      <c r="A232" s="92" t="n">
        <f aca="false">YEAR(B232)</f>
        <v>2019</v>
      </c>
      <c r="B232" s="53" t="n">
        <f aca="false">Fetch!A229</f>
        <v>43800</v>
      </c>
      <c r="C232" s="54" t="n">
        <v>0</v>
      </c>
      <c r="D232" s="72" t="n">
        <f aca="false">+D231</f>
        <v>0.02</v>
      </c>
      <c r="E232" s="73" t="n">
        <f aca="false">+'MONTHLY CURVES'!N224</f>
        <v>0.0025</v>
      </c>
      <c r="F232" s="73" t="n">
        <f aca="false">+F231</f>
        <v>-0.027</v>
      </c>
      <c r="G232" s="58" t="n">
        <f aca="false">+D232+F232+E232</f>
        <v>-0.0045</v>
      </c>
      <c r="H232" s="58" t="n">
        <f aca="false">'ELBA CURVE'!N224</f>
        <v>-0.336883445945946</v>
      </c>
      <c r="I232" s="59" t="n">
        <f aca="false">'MONTHLY CURVES'!F224</f>
        <v>5.6395</v>
      </c>
      <c r="J232" s="58" t="n">
        <f aca="false">+I232+H232</f>
        <v>5.30261655405405</v>
      </c>
      <c r="K232" s="60" t="n">
        <f aca="false">'MONTHLY CURVES'!G224</f>
        <v>0.17</v>
      </c>
      <c r="L232" s="50" t="n">
        <f aca="false">+K232</f>
        <v>0.17</v>
      </c>
      <c r="M232" s="61" t="n">
        <f aca="false">'MONTHLY CURVES'!D224</f>
        <v>0.0592021936904299</v>
      </c>
      <c r="N232" s="61" t="n">
        <f aca="false">+N231</f>
        <v>0.99</v>
      </c>
      <c r="O232" s="63" t="e">
        <f aca="true">SPRDOPT($J232,$I232,$G232,$M232,$K232,$L232,$N232,$B232-TODAY(),0,0)</f>
        <v>#NAME?</v>
      </c>
      <c r="P232" s="64" t="e">
        <f aca="false">+O232*C232</f>
        <v>#NAME?</v>
      </c>
      <c r="Q232" s="64" t="n">
        <f aca="false">-$Q$11*$C232*VLOOKUP(B232,'MONTHLY CURVES'!$C$6:$M$329,3,0)</f>
        <v>-0</v>
      </c>
      <c r="R232" s="64" t="e">
        <f aca="false">+Q232+P232</f>
        <v>#NAME?</v>
      </c>
      <c r="S232" s="65" t="e">
        <f aca="true">SPRDOPT($J232,$I232,$G232,$M232,$K232,$L232,$N232,$B232-TODAY(),0,1)*C232</f>
        <v>#NAME?</v>
      </c>
      <c r="T232" s="65" t="e">
        <f aca="true">SPRDOPT($J232,$I232,$G232,$M232,$K232,$L232,$N232,$B232-TODAY(),0,2)*C232</f>
        <v>#NAME?</v>
      </c>
      <c r="U232" s="93" t="e">
        <f aca="false">+T232+S232</f>
        <v>#NAME?</v>
      </c>
    </row>
    <row r="233" customFormat="false" ht="12.75" hidden="false" customHeight="false" outlineLevel="0" collapsed="false">
      <c r="A233" s="92" t="n">
        <f aca="false">YEAR(B233)</f>
        <v>2020</v>
      </c>
      <c r="B233" s="53" t="n">
        <f aca="false">Fetch!A230</f>
        <v>43831</v>
      </c>
      <c r="C233" s="54" t="n">
        <v>0</v>
      </c>
      <c r="D233" s="72" t="n">
        <f aca="false">+D232</f>
        <v>0.02</v>
      </c>
      <c r="E233" s="73" t="n">
        <f aca="false">+'MONTHLY CURVES'!N225</f>
        <v>0.0025</v>
      </c>
      <c r="F233" s="73" t="n">
        <f aca="false">+F232</f>
        <v>-0.027</v>
      </c>
      <c r="G233" s="58" t="n">
        <f aca="false">+D233+F233+E233</f>
        <v>-0.0045</v>
      </c>
      <c r="H233" s="58" t="n">
        <f aca="false">'ELBA CURVE'!N225</f>
        <v>-0.336883445945946</v>
      </c>
      <c r="I233" s="59" t="n">
        <f aca="false">'MONTHLY CURVES'!F225</f>
        <v>5.717</v>
      </c>
      <c r="J233" s="58" t="n">
        <f aca="false">+I233+H233</f>
        <v>5.38011655405405</v>
      </c>
      <c r="K233" s="60" t="n">
        <f aca="false">'MONTHLY CURVES'!G225</f>
        <v>0.17</v>
      </c>
      <c r="L233" s="50" t="n">
        <f aca="false">+K233</f>
        <v>0.17</v>
      </c>
      <c r="M233" s="61" t="n">
        <f aca="false">'MONTHLY CURVES'!D225</f>
        <v>0.0592597554766354</v>
      </c>
      <c r="N233" s="61" t="n">
        <f aca="false">+N232</f>
        <v>0.99</v>
      </c>
      <c r="O233" s="63" t="e">
        <f aca="true">SPRDOPT($J233,$I233,$G233,$M233,$K233,$L233,$N233,$B233-TODAY(),0,0)</f>
        <v>#NAME?</v>
      </c>
      <c r="P233" s="64" t="e">
        <f aca="false">+O233*C233</f>
        <v>#NAME?</v>
      </c>
      <c r="Q233" s="64" t="n">
        <f aca="false">-$Q$11*$C233*VLOOKUP(B233,'MONTHLY CURVES'!$C$6:$M$329,3,0)</f>
        <v>-0</v>
      </c>
      <c r="R233" s="64" t="e">
        <f aca="false">+Q233+P233</f>
        <v>#NAME?</v>
      </c>
      <c r="S233" s="65" t="e">
        <f aca="true">SPRDOPT($J233,$I233,$G233,$M233,$K233,$L233,$N233,$B233-TODAY(),0,1)*C233</f>
        <v>#NAME?</v>
      </c>
      <c r="T233" s="65" t="e">
        <f aca="true">SPRDOPT($J233,$I233,$G233,$M233,$K233,$L233,$N233,$B233-TODAY(),0,2)*C233</f>
        <v>#NAME?</v>
      </c>
      <c r="U233" s="93" t="e">
        <f aca="false">+T233+S233</f>
        <v>#NAME?</v>
      </c>
    </row>
    <row r="234" customFormat="false" ht="12.75" hidden="false" customHeight="false" outlineLevel="0" collapsed="false">
      <c r="A234" s="92" t="n">
        <f aca="false">YEAR(B234)</f>
        <v>2020</v>
      </c>
      <c r="B234" s="53" t="n">
        <f aca="false">Fetch!A231</f>
        <v>43862</v>
      </c>
      <c r="C234" s="54" t="n">
        <v>0</v>
      </c>
      <c r="D234" s="72" t="n">
        <f aca="false">+D233</f>
        <v>0.02</v>
      </c>
      <c r="E234" s="73" t="n">
        <f aca="false">+'MONTHLY CURVES'!N226</f>
        <v>0.0025</v>
      </c>
      <c r="F234" s="73" t="n">
        <f aca="false">+F233</f>
        <v>-0.027</v>
      </c>
      <c r="G234" s="58" t="n">
        <f aca="false">+D234+F234+E234</f>
        <v>-0.0045</v>
      </c>
      <c r="H234" s="58" t="n">
        <f aca="false">'ELBA CURVE'!N226</f>
        <v>-0.336883445945946</v>
      </c>
      <c r="I234" s="59" t="n">
        <f aca="false">'MONTHLY CURVES'!F226</f>
        <v>5.629</v>
      </c>
      <c r="J234" s="58" t="n">
        <f aca="false">+I234+H234</f>
        <v>5.29211655405405</v>
      </c>
      <c r="K234" s="60" t="n">
        <f aca="false">'MONTHLY CURVES'!G226</f>
        <v>0.17</v>
      </c>
      <c r="L234" s="50" t="n">
        <f aca="false">+K234</f>
        <v>0.17</v>
      </c>
      <c r="M234" s="61" t="n">
        <f aca="false">'MONTHLY CURVES'!D226</f>
        <v>0.0593173172639423</v>
      </c>
      <c r="N234" s="61" t="n">
        <f aca="false">+N233</f>
        <v>0.99</v>
      </c>
      <c r="O234" s="63" t="e">
        <f aca="true">SPRDOPT($J234,$I234,$G234,$M234,$K234,$L234,$N234,$B234-TODAY(),0,0)</f>
        <v>#NAME?</v>
      </c>
      <c r="P234" s="64" t="e">
        <f aca="false">+O234*C234</f>
        <v>#NAME?</v>
      </c>
      <c r="Q234" s="64" t="n">
        <f aca="false">-$Q$11*$C234*VLOOKUP(B234,'MONTHLY CURVES'!$C$6:$M$329,3,0)</f>
        <v>-0</v>
      </c>
      <c r="R234" s="64" t="e">
        <f aca="false">+Q234+P234</f>
        <v>#NAME?</v>
      </c>
      <c r="S234" s="65" t="e">
        <f aca="true">SPRDOPT($J234,$I234,$G234,$M234,$K234,$L234,$N234,$B234-TODAY(),0,1)*C234</f>
        <v>#NAME?</v>
      </c>
      <c r="T234" s="65" t="e">
        <f aca="true">SPRDOPT($J234,$I234,$G234,$M234,$K234,$L234,$N234,$B234-TODAY(),0,2)*C234</f>
        <v>#NAME?</v>
      </c>
      <c r="U234" s="93" t="e">
        <f aca="false">+T234+S234</f>
        <v>#NAME?</v>
      </c>
    </row>
    <row r="235" customFormat="false" ht="12.75" hidden="false" customHeight="false" outlineLevel="0" collapsed="false">
      <c r="A235" s="92" t="n">
        <f aca="false">YEAR(B235)</f>
        <v>2020</v>
      </c>
      <c r="B235" s="53" t="n">
        <f aca="false">Fetch!A232</f>
        <v>43891</v>
      </c>
      <c r="C235" s="54" t="n">
        <v>0</v>
      </c>
      <c r="D235" s="72" t="n">
        <f aca="false">+D234</f>
        <v>0.02</v>
      </c>
      <c r="E235" s="73" t="n">
        <f aca="false">+'MONTHLY CURVES'!N227</f>
        <v>0.0025</v>
      </c>
      <c r="F235" s="73" t="n">
        <f aca="false">+F234</f>
        <v>-0.027</v>
      </c>
      <c r="G235" s="58" t="n">
        <f aca="false">+D235+F235+E235</f>
        <v>-0.0045</v>
      </c>
      <c r="H235" s="58" t="n">
        <f aca="false">'ELBA CURVE'!N227</f>
        <v>-0.336883445945946</v>
      </c>
      <c r="I235" s="59" t="n">
        <f aca="false">'MONTHLY CURVES'!F227</f>
        <v>5.49</v>
      </c>
      <c r="J235" s="58" t="n">
        <f aca="false">+I235+H235</f>
        <v>5.15311655405405</v>
      </c>
      <c r="K235" s="60" t="n">
        <f aca="false">'MONTHLY CURVES'!G227</f>
        <v>0.17</v>
      </c>
      <c r="L235" s="50" t="n">
        <f aca="false">+K235</f>
        <v>0.17</v>
      </c>
      <c r="M235" s="61" t="n">
        <f aca="false">'MONTHLY CURVES'!D227</f>
        <v>0.0593711653885491</v>
      </c>
      <c r="N235" s="61" t="n">
        <f aca="false">+N234</f>
        <v>0.99</v>
      </c>
      <c r="O235" s="63" t="e">
        <f aca="true">SPRDOPT($J235,$I235,$G235,$M235,$K235,$L235,$N235,$B235-TODAY(),0,0)</f>
        <v>#NAME?</v>
      </c>
      <c r="P235" s="64" t="e">
        <f aca="false">+O235*C235</f>
        <v>#NAME?</v>
      </c>
      <c r="Q235" s="64" t="n">
        <f aca="false">-$Q$11*$C235*VLOOKUP(B235,'MONTHLY CURVES'!$C$6:$M$329,3,0)</f>
        <v>-0</v>
      </c>
      <c r="R235" s="64" t="e">
        <f aca="false">+Q235+P235</f>
        <v>#NAME?</v>
      </c>
      <c r="S235" s="65" t="e">
        <f aca="true">SPRDOPT($J235,$I235,$G235,$M235,$K235,$L235,$N235,$B235-TODAY(),0,1)*C235</f>
        <v>#NAME?</v>
      </c>
      <c r="T235" s="65" t="e">
        <f aca="true">SPRDOPT($J235,$I235,$G235,$M235,$K235,$L235,$N235,$B235-TODAY(),0,2)*C235</f>
        <v>#NAME?</v>
      </c>
      <c r="U235" s="93" t="e">
        <f aca="false">+T235+S235</f>
        <v>#NAME?</v>
      </c>
    </row>
    <row r="236" customFormat="false" ht="12.75" hidden="false" customHeight="false" outlineLevel="0" collapsed="false">
      <c r="A236" s="92" t="n">
        <f aca="false">YEAR(B236)</f>
        <v>2020</v>
      </c>
      <c r="B236" s="53" t="n">
        <f aca="false">Fetch!A233</f>
        <v>43922</v>
      </c>
      <c r="C236" s="54" t="n">
        <v>0</v>
      </c>
      <c r="D236" s="72" t="n">
        <f aca="false">+D235</f>
        <v>0.02</v>
      </c>
      <c r="E236" s="73" t="n">
        <f aca="false">+'MONTHLY CURVES'!N228</f>
        <v>0.0025</v>
      </c>
      <c r="F236" s="73" t="n">
        <f aca="false">+F235</f>
        <v>-0.027</v>
      </c>
      <c r="G236" s="58" t="n">
        <f aca="false">+D236+F236+E236</f>
        <v>-0.0045</v>
      </c>
      <c r="H236" s="58" t="n">
        <f aca="false">'ELBA CURVE'!N228</f>
        <v>-0.336883445945946</v>
      </c>
      <c r="I236" s="59" t="n">
        <f aca="false">'MONTHLY CURVES'!F228</f>
        <v>5.336</v>
      </c>
      <c r="J236" s="58" t="n">
        <f aca="false">+I236+H236</f>
        <v>4.99911655405405</v>
      </c>
      <c r="K236" s="60" t="n">
        <f aca="false">'MONTHLY CURVES'!G228</f>
        <v>0.17</v>
      </c>
      <c r="L236" s="50" t="n">
        <f aca="false">+K236</f>
        <v>0.17</v>
      </c>
      <c r="M236" s="61" t="n">
        <f aca="false">'MONTHLY CURVES'!D228</f>
        <v>0.0594287271779872</v>
      </c>
      <c r="N236" s="61" t="n">
        <f aca="false">+N235</f>
        <v>0.99</v>
      </c>
      <c r="O236" s="63" t="e">
        <f aca="true">SPRDOPT($J236,$I236,$G236,$M236,$K236,$L236,$N236,$B236-TODAY(),0,0)</f>
        <v>#NAME?</v>
      </c>
      <c r="P236" s="64" t="e">
        <f aca="false">+O236*C236</f>
        <v>#NAME?</v>
      </c>
      <c r="Q236" s="64" t="n">
        <f aca="false">-$Q$11*$C236*VLOOKUP(B236,'MONTHLY CURVES'!$C$6:$M$329,3,0)</f>
        <v>-0</v>
      </c>
      <c r="R236" s="64" t="e">
        <f aca="false">+Q236+P236</f>
        <v>#NAME?</v>
      </c>
      <c r="S236" s="65" t="e">
        <f aca="true">SPRDOPT($J236,$I236,$G236,$M236,$K236,$L236,$N236,$B236-TODAY(),0,1)*C236</f>
        <v>#NAME?</v>
      </c>
      <c r="T236" s="65" t="e">
        <f aca="true">SPRDOPT($J236,$I236,$G236,$M236,$K236,$L236,$N236,$B236-TODAY(),0,2)*C236</f>
        <v>#NAME?</v>
      </c>
      <c r="U236" s="93" t="e">
        <f aca="false">+T236+S236</f>
        <v>#NAME?</v>
      </c>
    </row>
    <row r="237" customFormat="false" ht="12.75" hidden="false" customHeight="false" outlineLevel="0" collapsed="false">
      <c r="A237" s="92" t="n">
        <f aca="false">YEAR(B237)</f>
        <v>2020</v>
      </c>
      <c r="B237" s="53" t="n">
        <f aca="false">Fetch!A234</f>
        <v>43952</v>
      </c>
      <c r="C237" s="54" t="n">
        <v>0</v>
      </c>
      <c r="D237" s="72" t="n">
        <f aca="false">+D236</f>
        <v>0.02</v>
      </c>
      <c r="E237" s="73" t="n">
        <f aca="false">+'MONTHLY CURVES'!N229</f>
        <v>0.0025</v>
      </c>
      <c r="F237" s="73" t="n">
        <f aca="false">+F236</f>
        <v>-0.027</v>
      </c>
      <c r="G237" s="58" t="n">
        <f aca="false">+D237+F237+E237</f>
        <v>-0.0045</v>
      </c>
      <c r="H237" s="58" t="n">
        <f aca="false">'ELBA CURVE'!N229</f>
        <v>-0.336883445945946</v>
      </c>
      <c r="I237" s="59" t="n">
        <f aca="false">'MONTHLY CURVES'!F229</f>
        <v>5.341</v>
      </c>
      <c r="J237" s="58" t="n">
        <f aca="false">+I237+H237</f>
        <v>5.00411655405405</v>
      </c>
      <c r="K237" s="60" t="n">
        <f aca="false">'MONTHLY CURVES'!G229</f>
        <v>0.17</v>
      </c>
      <c r="L237" s="50" t="n">
        <f aca="false">+K237</f>
        <v>0.17</v>
      </c>
      <c r="M237" s="61" t="n">
        <f aca="false">'MONTHLY CURVES'!D229</f>
        <v>0.0594844321365571</v>
      </c>
      <c r="N237" s="61" t="n">
        <f aca="false">+N236</f>
        <v>0.99</v>
      </c>
      <c r="O237" s="63" t="e">
        <f aca="true">SPRDOPT($J237,$I237,$G237,$M237,$K237,$L237,$N237,$B237-TODAY(),0,0)</f>
        <v>#NAME?</v>
      </c>
      <c r="P237" s="64" t="e">
        <f aca="false">+O237*C237</f>
        <v>#NAME?</v>
      </c>
      <c r="Q237" s="64" t="n">
        <f aca="false">-$Q$11*$C237*VLOOKUP(B237,'MONTHLY CURVES'!$C$6:$M$329,3,0)</f>
        <v>-0</v>
      </c>
      <c r="R237" s="64" t="e">
        <f aca="false">+Q237+P237</f>
        <v>#NAME?</v>
      </c>
      <c r="S237" s="65" t="e">
        <f aca="true">SPRDOPT($J237,$I237,$G237,$M237,$K237,$L237,$N237,$B237-TODAY(),0,1)*C237</f>
        <v>#NAME?</v>
      </c>
      <c r="T237" s="65" t="e">
        <f aca="true">SPRDOPT($J237,$I237,$G237,$M237,$K237,$L237,$N237,$B237-TODAY(),0,2)*C237</f>
        <v>#NAME?</v>
      </c>
      <c r="U237" s="93" t="e">
        <f aca="false">+T237+S237</f>
        <v>#NAME?</v>
      </c>
    </row>
    <row r="238" customFormat="false" ht="12.75" hidden="false" customHeight="false" outlineLevel="0" collapsed="false">
      <c r="A238" s="92" t="n">
        <f aca="false">YEAR(B238)</f>
        <v>2020</v>
      </c>
      <c r="B238" s="53" t="n">
        <f aca="false">Fetch!A235</f>
        <v>43983</v>
      </c>
      <c r="C238" s="54" t="n">
        <v>0</v>
      </c>
      <c r="D238" s="72" t="n">
        <f aca="false">+D237</f>
        <v>0.02</v>
      </c>
      <c r="E238" s="73" t="n">
        <f aca="false">+'MONTHLY CURVES'!N230</f>
        <v>0.0025</v>
      </c>
      <c r="F238" s="73" t="n">
        <f aca="false">+F237</f>
        <v>-0.027</v>
      </c>
      <c r="G238" s="58" t="n">
        <f aca="false">+D238+F238+E238</f>
        <v>-0.0045</v>
      </c>
      <c r="H238" s="58" t="n">
        <f aca="false">'ELBA CURVE'!N230</f>
        <v>-0.336883445945946</v>
      </c>
      <c r="I238" s="59" t="n">
        <f aca="false">'MONTHLY CURVES'!F230</f>
        <v>5.379</v>
      </c>
      <c r="J238" s="58" t="n">
        <f aca="false">+I238+H238</f>
        <v>5.04211655405405</v>
      </c>
      <c r="K238" s="60" t="n">
        <f aca="false">'MONTHLY CURVES'!G230</f>
        <v>0.17</v>
      </c>
      <c r="L238" s="50" t="n">
        <f aca="false">+K238</f>
        <v>0.17</v>
      </c>
      <c r="M238" s="61" t="n">
        <f aca="false">'MONTHLY CURVES'!D230</f>
        <v>0.0595419939281623</v>
      </c>
      <c r="N238" s="61" t="n">
        <f aca="false">+N237</f>
        <v>0.99</v>
      </c>
      <c r="O238" s="63" t="e">
        <f aca="true">SPRDOPT($J238,$I238,$G238,$M238,$K238,$L238,$N238,$B238-TODAY(),0,0)</f>
        <v>#NAME?</v>
      </c>
      <c r="P238" s="64" t="e">
        <f aca="false">+O238*C238</f>
        <v>#NAME?</v>
      </c>
      <c r="Q238" s="64" t="n">
        <f aca="false">-$Q$11*$C238*VLOOKUP(B238,'MONTHLY CURVES'!$C$6:$M$329,3,0)</f>
        <v>-0</v>
      </c>
      <c r="R238" s="64" t="e">
        <f aca="false">+Q238+P238</f>
        <v>#NAME?</v>
      </c>
      <c r="S238" s="65" t="e">
        <f aca="true">SPRDOPT($J238,$I238,$G238,$M238,$K238,$L238,$N238,$B238-TODAY(),0,1)*C238</f>
        <v>#NAME?</v>
      </c>
      <c r="T238" s="65" t="e">
        <f aca="true">SPRDOPT($J238,$I238,$G238,$M238,$K238,$L238,$N238,$B238-TODAY(),0,2)*C238</f>
        <v>#NAME?</v>
      </c>
      <c r="U238" s="93" t="e">
        <f aca="false">+T238+S238</f>
        <v>#NAME?</v>
      </c>
    </row>
    <row r="239" customFormat="false" ht="12.75" hidden="false" customHeight="false" outlineLevel="0" collapsed="false">
      <c r="A239" s="92" t="n">
        <f aca="false">YEAR(B239)</f>
        <v>2020</v>
      </c>
      <c r="B239" s="53" t="n">
        <f aca="false">Fetch!A236</f>
        <v>44013</v>
      </c>
      <c r="C239" s="54" t="n">
        <v>0</v>
      </c>
      <c r="D239" s="72" t="n">
        <f aca="false">+D238</f>
        <v>0.02</v>
      </c>
      <c r="E239" s="73" t="n">
        <f aca="false">+'MONTHLY CURVES'!N231</f>
        <v>0.0025</v>
      </c>
      <c r="F239" s="73" t="n">
        <f aca="false">+F238</f>
        <v>-0.027</v>
      </c>
      <c r="G239" s="58" t="n">
        <f aca="false">+D239+F239+E239</f>
        <v>-0.0045</v>
      </c>
      <c r="H239" s="58" t="n">
        <f aca="false">'ELBA CURVE'!N231</f>
        <v>-0.336883445945946</v>
      </c>
      <c r="I239" s="59" t="n">
        <f aca="false">'MONTHLY CURVES'!F231</f>
        <v>5.424</v>
      </c>
      <c r="J239" s="58" t="n">
        <f aca="false">+I239+H239</f>
        <v>5.08711655405405</v>
      </c>
      <c r="K239" s="60" t="n">
        <f aca="false">'MONTHLY CURVES'!G231</f>
        <v>0.17</v>
      </c>
      <c r="L239" s="50" t="n">
        <f aca="false">+K239</f>
        <v>0.17</v>
      </c>
      <c r="M239" s="61" t="n">
        <f aca="false">'MONTHLY CURVES'!D231</f>
        <v>0.0595976988888283</v>
      </c>
      <c r="N239" s="61" t="n">
        <f aca="false">+N238</f>
        <v>0.99</v>
      </c>
      <c r="O239" s="63" t="e">
        <f aca="true">SPRDOPT($J239,$I239,$G239,$M239,$K239,$L239,$N239,$B239-TODAY(),0,0)</f>
        <v>#NAME?</v>
      </c>
      <c r="P239" s="64" t="e">
        <f aca="false">+O239*C239</f>
        <v>#NAME?</v>
      </c>
      <c r="Q239" s="64" t="n">
        <f aca="false">-$Q$11*$C239*VLOOKUP(B239,'MONTHLY CURVES'!$C$6:$M$329,3,0)</f>
        <v>-0</v>
      </c>
      <c r="R239" s="64" t="e">
        <f aca="false">+Q239+P239</f>
        <v>#NAME?</v>
      </c>
      <c r="S239" s="65" t="e">
        <f aca="true">SPRDOPT($J239,$I239,$G239,$M239,$K239,$L239,$N239,$B239-TODAY(),0,1)*C239</f>
        <v>#NAME?</v>
      </c>
      <c r="T239" s="65" t="e">
        <f aca="true">SPRDOPT($J239,$I239,$G239,$M239,$K239,$L239,$N239,$B239-TODAY(),0,2)*C239</f>
        <v>#NAME?</v>
      </c>
      <c r="U239" s="93" t="e">
        <f aca="false">+T239+S239</f>
        <v>#NAME?</v>
      </c>
    </row>
    <row r="240" customFormat="false" ht="12.75" hidden="false" customHeight="false" outlineLevel="0" collapsed="false">
      <c r="A240" s="92" t="n">
        <f aca="false">YEAR(B240)</f>
        <v>2020</v>
      </c>
      <c r="B240" s="53" t="n">
        <f aca="false">Fetch!A237</f>
        <v>44044</v>
      </c>
      <c r="C240" s="54" t="n">
        <v>0</v>
      </c>
      <c r="D240" s="72" t="n">
        <f aca="false">+D239</f>
        <v>0.02</v>
      </c>
      <c r="E240" s="73" t="n">
        <f aca="false">+'MONTHLY CURVES'!N232</f>
        <v>0.0025</v>
      </c>
      <c r="F240" s="73" t="n">
        <f aca="false">+F239</f>
        <v>-0.027</v>
      </c>
      <c r="G240" s="58" t="n">
        <f aca="false">+D240+F240+E240</f>
        <v>-0.0045</v>
      </c>
      <c r="H240" s="58" t="n">
        <f aca="false">'ELBA CURVE'!N232</f>
        <v>-0.336883445945946</v>
      </c>
      <c r="I240" s="59" t="n">
        <f aca="false">'MONTHLY CURVES'!F232</f>
        <v>5.462</v>
      </c>
      <c r="J240" s="58" t="n">
        <f aca="false">+I240+H240</f>
        <v>5.12511655405405</v>
      </c>
      <c r="K240" s="60" t="n">
        <f aca="false">'MONTHLY CURVES'!G232</f>
        <v>0.17</v>
      </c>
      <c r="L240" s="50" t="n">
        <f aca="false">+K240</f>
        <v>0.17</v>
      </c>
      <c r="M240" s="61" t="n">
        <f aca="false">'MONTHLY CURVES'!D232</f>
        <v>0.0596552606826006</v>
      </c>
      <c r="N240" s="61" t="n">
        <f aca="false">+N239</f>
        <v>0.99</v>
      </c>
      <c r="O240" s="63" t="e">
        <f aca="true">SPRDOPT($J240,$I240,$G240,$M240,$K240,$L240,$N240,$B240-TODAY(),0,0)</f>
        <v>#NAME?</v>
      </c>
      <c r="P240" s="64" t="e">
        <f aca="false">+O240*C240</f>
        <v>#NAME?</v>
      </c>
      <c r="Q240" s="64" t="n">
        <f aca="false">-$Q$11*$C240*VLOOKUP(B240,'MONTHLY CURVES'!$C$6:$M$329,3,0)</f>
        <v>-0</v>
      </c>
      <c r="R240" s="64" t="e">
        <f aca="false">+Q240+P240</f>
        <v>#NAME?</v>
      </c>
      <c r="S240" s="65" t="e">
        <f aca="true">SPRDOPT($J240,$I240,$G240,$M240,$K240,$L240,$N240,$B240-TODAY(),0,1)*C240</f>
        <v>#NAME?</v>
      </c>
      <c r="T240" s="65" t="e">
        <f aca="true">SPRDOPT($J240,$I240,$G240,$M240,$K240,$L240,$N240,$B240-TODAY(),0,2)*C240</f>
        <v>#NAME?</v>
      </c>
      <c r="U240" s="93" t="e">
        <f aca="false">+T240+S240</f>
        <v>#NAME?</v>
      </c>
    </row>
    <row r="241" customFormat="false" ht="12.75" hidden="false" customHeight="false" outlineLevel="0" collapsed="false">
      <c r="A241" s="92" t="n">
        <f aca="false">YEAR(B241)</f>
        <v>2020</v>
      </c>
      <c r="B241" s="53" t="n">
        <f aca="false">Fetch!A238</f>
        <v>44075</v>
      </c>
      <c r="C241" s="54" t="n">
        <v>0</v>
      </c>
      <c r="D241" s="72" t="n">
        <f aca="false">+D240</f>
        <v>0.02</v>
      </c>
      <c r="E241" s="73" t="n">
        <f aca="false">+'MONTHLY CURVES'!N233</f>
        <v>0.0025</v>
      </c>
      <c r="F241" s="73" t="n">
        <f aca="false">+F240</f>
        <v>-0.027</v>
      </c>
      <c r="G241" s="58" t="n">
        <f aca="false">+D241+F241+E241</f>
        <v>-0.0045</v>
      </c>
      <c r="H241" s="58" t="n">
        <f aca="false">'ELBA CURVE'!N233</f>
        <v>-0.336883445945946</v>
      </c>
      <c r="I241" s="59" t="n">
        <f aca="false">'MONTHLY CURVES'!F233</f>
        <v>5.456</v>
      </c>
      <c r="J241" s="58" t="n">
        <f aca="false">+I241+H241</f>
        <v>5.11911655405405</v>
      </c>
      <c r="K241" s="60" t="n">
        <f aca="false">'MONTHLY CURVES'!G233</f>
        <v>0.17</v>
      </c>
      <c r="L241" s="50" t="n">
        <f aca="false">+K241</f>
        <v>0.17</v>
      </c>
      <c r="M241" s="61" t="n">
        <f aca="false">'MONTHLY CURVES'!D233</f>
        <v>0.0597128224774734</v>
      </c>
      <c r="N241" s="61" t="n">
        <f aca="false">+N240</f>
        <v>0.99</v>
      </c>
      <c r="O241" s="63" t="e">
        <f aca="true">SPRDOPT($J241,$I241,$G241,$M241,$K241,$L241,$N241,$B241-TODAY(),0,0)</f>
        <v>#NAME?</v>
      </c>
      <c r="P241" s="64" t="e">
        <f aca="false">+O241*C241</f>
        <v>#NAME?</v>
      </c>
      <c r="Q241" s="64" t="n">
        <f aca="false">-$Q$11*$C241*VLOOKUP(B241,'MONTHLY CURVES'!$C$6:$M$329,3,0)</f>
        <v>-0</v>
      </c>
      <c r="R241" s="64" t="e">
        <f aca="false">+Q241+P241</f>
        <v>#NAME?</v>
      </c>
      <c r="S241" s="65" t="e">
        <f aca="true">SPRDOPT($J241,$I241,$G241,$M241,$K241,$L241,$N241,$B241-TODAY(),0,1)*C241</f>
        <v>#NAME?</v>
      </c>
      <c r="T241" s="65" t="e">
        <f aca="true">SPRDOPT($J241,$I241,$G241,$M241,$K241,$L241,$N241,$B241-TODAY(),0,2)*C241</f>
        <v>#NAME?</v>
      </c>
      <c r="U241" s="93" t="e">
        <f aca="false">+T241+S241</f>
        <v>#NAME?</v>
      </c>
    </row>
    <row r="242" customFormat="false" ht="12.75" hidden="false" customHeight="false" outlineLevel="0" collapsed="false">
      <c r="A242" s="92" t="n">
        <f aca="false">YEAR(B242)</f>
        <v>2020</v>
      </c>
      <c r="B242" s="53" t="n">
        <f aca="false">Fetch!A239</f>
        <v>44105</v>
      </c>
      <c r="C242" s="54" t="n">
        <v>0</v>
      </c>
      <c r="D242" s="72" t="n">
        <f aca="false">+D241</f>
        <v>0.02</v>
      </c>
      <c r="E242" s="73" t="n">
        <f aca="false">+'MONTHLY CURVES'!N234</f>
        <v>0.0025</v>
      </c>
      <c r="F242" s="73" t="n">
        <f aca="false">+F241</f>
        <v>-0.027</v>
      </c>
      <c r="G242" s="58" t="n">
        <f aca="false">+D242+F242+E242</f>
        <v>-0.0045</v>
      </c>
      <c r="H242" s="58" t="n">
        <f aca="false">'ELBA CURVE'!N234</f>
        <v>-0.336883445945946</v>
      </c>
      <c r="I242" s="59" t="n">
        <f aca="false">'MONTHLY CURVES'!F234</f>
        <v>5.456</v>
      </c>
      <c r="J242" s="58" t="n">
        <f aca="false">+I242+H242</f>
        <v>5.11911655405405</v>
      </c>
      <c r="K242" s="60" t="n">
        <f aca="false">'MONTHLY CURVES'!G234</f>
        <v>0.17</v>
      </c>
      <c r="L242" s="50" t="n">
        <f aca="false">+K242</f>
        <v>0.17</v>
      </c>
      <c r="M242" s="61" t="n">
        <f aca="false">'MONTHLY CURVES'!D234</f>
        <v>0.0597685274413027</v>
      </c>
      <c r="N242" s="61" t="n">
        <f aca="false">+N241</f>
        <v>0.99</v>
      </c>
      <c r="O242" s="63" t="e">
        <f aca="true">SPRDOPT($J242,$I242,$G242,$M242,$K242,$L242,$N242,$B242-TODAY(),0,0)</f>
        <v>#NAME?</v>
      </c>
      <c r="P242" s="64" t="e">
        <f aca="false">+O242*C242</f>
        <v>#NAME?</v>
      </c>
      <c r="Q242" s="64" t="n">
        <f aca="false">-$Q$11*$C242*VLOOKUP(B242,'MONTHLY CURVES'!$C$6:$M$329,3,0)</f>
        <v>-0</v>
      </c>
      <c r="R242" s="64" t="e">
        <f aca="false">+Q242+P242</f>
        <v>#NAME?</v>
      </c>
      <c r="S242" s="65" t="e">
        <f aca="true">SPRDOPT($J242,$I242,$G242,$M242,$K242,$L242,$N242,$B242-TODAY(),0,1)*C242</f>
        <v>#NAME?</v>
      </c>
      <c r="T242" s="65" t="e">
        <f aca="true">SPRDOPT($J242,$I242,$G242,$M242,$K242,$L242,$N242,$B242-TODAY(),0,2)*C242</f>
        <v>#NAME?</v>
      </c>
      <c r="U242" s="93" t="e">
        <f aca="false">+T242+S242</f>
        <v>#NAME?</v>
      </c>
    </row>
    <row r="243" customFormat="false" ht="12.75" hidden="false" customHeight="false" outlineLevel="0" collapsed="false">
      <c r="A243" s="92" t="n">
        <f aca="false">YEAR(B243)</f>
        <v>2020</v>
      </c>
      <c r="B243" s="53" t="n">
        <f aca="false">Fetch!A240</f>
        <v>44136</v>
      </c>
      <c r="C243" s="54" t="n">
        <v>0</v>
      </c>
      <c r="D243" s="72" t="n">
        <f aca="false">+D242</f>
        <v>0.02</v>
      </c>
      <c r="E243" s="73" t="n">
        <f aca="false">+'MONTHLY CURVES'!N235</f>
        <v>0.0025</v>
      </c>
      <c r="F243" s="73" t="n">
        <f aca="false">+F242</f>
        <v>-0.027</v>
      </c>
      <c r="G243" s="58" t="n">
        <f aca="false">+D243+F243+E243</f>
        <v>-0.0045</v>
      </c>
      <c r="H243" s="58" t="n">
        <f aca="false">'ELBA CURVE'!N235</f>
        <v>-0.336883445945946</v>
      </c>
      <c r="I243" s="59" t="n">
        <f aca="false">'MONTHLY CURVES'!F235</f>
        <v>5.605</v>
      </c>
      <c r="J243" s="58" t="n">
        <f aca="false">+I243+H243</f>
        <v>5.26811655405405</v>
      </c>
      <c r="K243" s="60" t="n">
        <f aca="false">'MONTHLY CURVES'!G235</f>
        <v>0.17</v>
      </c>
      <c r="L243" s="50" t="n">
        <f aca="false">+K243</f>
        <v>0.17</v>
      </c>
      <c r="M243" s="61" t="n">
        <f aca="false">'MONTHLY CURVES'!D235</f>
        <v>0.0598260892383422</v>
      </c>
      <c r="N243" s="61" t="n">
        <f aca="false">+N242</f>
        <v>0.99</v>
      </c>
      <c r="O243" s="63" t="e">
        <f aca="true">SPRDOPT($J243,$I243,$G243,$M243,$K243,$L243,$N243,$B243-TODAY(),0,0)</f>
        <v>#NAME?</v>
      </c>
      <c r="P243" s="64" t="e">
        <f aca="false">+O243*C243</f>
        <v>#NAME?</v>
      </c>
      <c r="Q243" s="64" t="n">
        <f aca="false">-$Q$11*$C243*VLOOKUP(B243,'MONTHLY CURVES'!$C$6:$M$329,3,0)</f>
        <v>-0</v>
      </c>
      <c r="R243" s="64" t="e">
        <f aca="false">+Q243+P243</f>
        <v>#NAME?</v>
      </c>
      <c r="S243" s="65" t="e">
        <f aca="true">SPRDOPT($J243,$I243,$G243,$M243,$K243,$L243,$N243,$B243-TODAY(),0,1)*C243</f>
        <v>#NAME?</v>
      </c>
      <c r="T243" s="65" t="e">
        <f aca="true">SPRDOPT($J243,$I243,$G243,$M243,$K243,$L243,$N243,$B243-TODAY(),0,2)*C243</f>
        <v>#NAME?</v>
      </c>
      <c r="U243" s="93" t="e">
        <f aca="false">+T243+S243</f>
        <v>#NAME?</v>
      </c>
    </row>
    <row r="244" customFormat="false" ht="12.75" hidden="false" customHeight="false" outlineLevel="0" collapsed="false">
      <c r="A244" s="92" t="n">
        <f aca="false">YEAR(B244)</f>
        <v>2020</v>
      </c>
      <c r="B244" s="53" t="n">
        <f aca="false">Fetch!A241</f>
        <v>44166</v>
      </c>
      <c r="C244" s="54" t="n">
        <v>0</v>
      </c>
      <c r="D244" s="72" t="n">
        <f aca="false">+D243</f>
        <v>0.02</v>
      </c>
      <c r="E244" s="73" t="n">
        <f aca="false">+'MONTHLY CURVES'!N236</f>
        <v>0.0025</v>
      </c>
      <c r="F244" s="73" t="n">
        <f aca="false">+F243</f>
        <v>-0.027</v>
      </c>
      <c r="G244" s="58" t="n">
        <f aca="false">+D244+F244+E244</f>
        <v>-0.0045</v>
      </c>
      <c r="H244" s="58" t="n">
        <f aca="false">'ELBA CURVE'!N236</f>
        <v>-0.336883445945946</v>
      </c>
      <c r="I244" s="59" t="n">
        <f aca="false">'MONTHLY CURVES'!F236</f>
        <v>5.757</v>
      </c>
      <c r="J244" s="58" t="n">
        <f aca="false">+I244+H244</f>
        <v>5.42011655405405</v>
      </c>
      <c r="K244" s="60" t="n">
        <f aca="false">'MONTHLY CURVES'!G236</f>
        <v>0.17</v>
      </c>
      <c r="L244" s="50" t="n">
        <f aca="false">+K244</f>
        <v>0.17</v>
      </c>
      <c r="M244" s="61" t="n">
        <f aca="false">'MONTHLY CURVES'!D236</f>
        <v>0.0598817942042675</v>
      </c>
      <c r="N244" s="61" t="n">
        <f aca="false">+N243</f>
        <v>0.99</v>
      </c>
      <c r="O244" s="63" t="e">
        <f aca="true">SPRDOPT($J244,$I244,$G244,$M244,$K244,$L244,$N244,$B244-TODAY(),0,0)</f>
        <v>#NAME?</v>
      </c>
      <c r="P244" s="64" t="e">
        <f aca="false">+O244*C244</f>
        <v>#NAME?</v>
      </c>
      <c r="Q244" s="64" t="n">
        <f aca="false">-$Q$11*$C244*VLOOKUP(B244,'MONTHLY CURVES'!$C$6:$M$329,3,0)</f>
        <v>-0</v>
      </c>
      <c r="R244" s="64" t="e">
        <f aca="false">+Q244+P244</f>
        <v>#NAME?</v>
      </c>
      <c r="S244" s="65" t="e">
        <f aca="true">SPRDOPT($J244,$I244,$G244,$M244,$K244,$L244,$N244,$B244-TODAY(),0,1)*C244</f>
        <v>#NAME?</v>
      </c>
      <c r="T244" s="65" t="e">
        <f aca="true">SPRDOPT($J244,$I244,$G244,$M244,$K244,$L244,$N244,$B244-TODAY(),0,2)*C244</f>
        <v>#NAME?</v>
      </c>
      <c r="U244" s="93" t="e">
        <f aca="false">+T244+S244</f>
        <v>#NAME?</v>
      </c>
    </row>
    <row r="245" customFormat="false" ht="12.75" hidden="false" customHeight="false" outlineLevel="0" collapsed="false">
      <c r="A245" s="92" t="n">
        <f aca="false">YEAR(B245)</f>
        <v>2021</v>
      </c>
      <c r="B245" s="53" t="n">
        <f aca="false">Fetch!A242</f>
        <v>44197</v>
      </c>
      <c r="C245" s="54" t="n">
        <v>0</v>
      </c>
      <c r="D245" s="72" t="n">
        <f aca="false">+D244</f>
        <v>0.02</v>
      </c>
      <c r="E245" s="73" t="n">
        <f aca="false">+'MONTHLY CURVES'!N237</f>
        <v>0.0025</v>
      </c>
      <c r="F245" s="73" t="n">
        <f aca="false">+F244</f>
        <v>-0.027</v>
      </c>
      <c r="G245" s="58" t="n">
        <f aca="false">+D245+F245+E245</f>
        <v>-0.0045</v>
      </c>
      <c r="H245" s="58" t="n">
        <f aca="false">'ELBA CURVE'!N237</f>
        <v>-0.336883445945946</v>
      </c>
      <c r="I245" s="59" t="n">
        <f aca="false">'MONTHLY CURVES'!F237</f>
        <v>5.8345</v>
      </c>
      <c r="J245" s="58" t="n">
        <f aca="false">+I245+H245</f>
        <v>5.49761655405405</v>
      </c>
      <c r="K245" s="60" t="n">
        <f aca="false">'MONTHLY CURVES'!G237</f>
        <v>0.17</v>
      </c>
      <c r="L245" s="50" t="n">
        <f aca="false">+K245</f>
        <v>0.17</v>
      </c>
      <c r="M245" s="61" t="n">
        <f aca="false">'MONTHLY CURVES'!D237</f>
        <v>0.0599393560034738</v>
      </c>
      <c r="N245" s="61" t="n">
        <f aca="false">+N244</f>
        <v>0.99</v>
      </c>
      <c r="O245" s="63" t="e">
        <f aca="true">SPRDOPT($J245,$I245,$G245,$M245,$K245,$L245,$N245,$B245-TODAY(),0,0)</f>
        <v>#NAME?</v>
      </c>
      <c r="P245" s="64" t="e">
        <f aca="false">+O245*C245</f>
        <v>#NAME?</v>
      </c>
      <c r="Q245" s="64" t="n">
        <f aca="false">-$Q$11*$C245*VLOOKUP(B245,'MONTHLY CURVES'!$C$6:$M$329,3,0)</f>
        <v>-0</v>
      </c>
      <c r="R245" s="64" t="e">
        <f aca="false">+Q245+P245</f>
        <v>#NAME?</v>
      </c>
      <c r="S245" s="65" t="e">
        <f aca="true">SPRDOPT($J245,$I245,$G245,$M245,$K245,$L245,$N245,$B245-TODAY(),0,1)*C245</f>
        <v>#NAME?</v>
      </c>
      <c r="T245" s="65" t="e">
        <f aca="true">SPRDOPT($J245,$I245,$G245,$M245,$K245,$L245,$N245,$B245-TODAY(),0,2)*C245</f>
        <v>#NAME?</v>
      </c>
      <c r="U245" s="93" t="e">
        <f aca="false">+T245+S245</f>
        <v>#NAME?</v>
      </c>
    </row>
    <row r="246" customFormat="false" ht="12.75" hidden="false" customHeight="false" outlineLevel="0" collapsed="false">
      <c r="A246" s="92" t="n">
        <f aca="false">YEAR(B246)</f>
        <v>2021</v>
      </c>
      <c r="B246" s="53" t="n">
        <f aca="false">Fetch!A243</f>
        <v>44228</v>
      </c>
      <c r="C246" s="54" t="n">
        <v>0</v>
      </c>
      <c r="D246" s="72" t="n">
        <f aca="false">+D245</f>
        <v>0.02</v>
      </c>
      <c r="E246" s="73" t="n">
        <f aca="false">+'MONTHLY CURVES'!N238</f>
        <v>0.0025</v>
      </c>
      <c r="F246" s="73" t="n">
        <f aca="false">+F245</f>
        <v>-0.027</v>
      </c>
      <c r="G246" s="58" t="n">
        <f aca="false">+D246+F246+E246</f>
        <v>-0.0045</v>
      </c>
      <c r="H246" s="58" t="n">
        <f aca="false">'ELBA CURVE'!N238</f>
        <v>-0.336883445945946</v>
      </c>
      <c r="I246" s="59" t="n">
        <f aca="false">'MONTHLY CURVES'!F238</f>
        <v>5.7465</v>
      </c>
      <c r="J246" s="58" t="n">
        <f aca="false">+I246+H246</f>
        <v>5.40961655405405</v>
      </c>
      <c r="K246" s="60" t="n">
        <f aca="false">'MONTHLY CURVES'!G238</f>
        <v>0.17</v>
      </c>
      <c r="L246" s="50" t="n">
        <f aca="false">+K246</f>
        <v>0.17</v>
      </c>
      <c r="M246" s="61" t="n">
        <f aca="false">'MONTHLY CURVES'!D238</f>
        <v>0.0599969178037805</v>
      </c>
      <c r="N246" s="61" t="n">
        <f aca="false">+N245</f>
        <v>0.99</v>
      </c>
      <c r="O246" s="63" t="e">
        <f aca="true">SPRDOPT($J246,$I246,$G246,$M246,$K246,$L246,$N246,$B246-TODAY(),0,0)</f>
        <v>#NAME?</v>
      </c>
      <c r="P246" s="64" t="e">
        <f aca="false">+O246*C246</f>
        <v>#NAME?</v>
      </c>
      <c r="Q246" s="64" t="n">
        <f aca="false">-$Q$11*$C246*VLOOKUP(B246,'MONTHLY CURVES'!$C$6:$M$329,3,0)</f>
        <v>-0</v>
      </c>
      <c r="R246" s="64" t="e">
        <f aca="false">+Q246+P246</f>
        <v>#NAME?</v>
      </c>
      <c r="S246" s="65" t="e">
        <f aca="true">SPRDOPT($J246,$I246,$G246,$M246,$K246,$L246,$N246,$B246-TODAY(),0,1)*C246</f>
        <v>#NAME?</v>
      </c>
      <c r="T246" s="65" t="e">
        <f aca="true">SPRDOPT($J246,$I246,$G246,$M246,$K246,$L246,$N246,$B246-TODAY(),0,2)*C246</f>
        <v>#NAME?</v>
      </c>
      <c r="U246" s="93" t="e">
        <f aca="false">+T246+S246</f>
        <v>#NAME?</v>
      </c>
    </row>
    <row r="247" customFormat="false" ht="12.75" hidden="false" customHeight="false" outlineLevel="0" collapsed="false">
      <c r="A247" s="92" t="n">
        <f aca="false">YEAR(B247)</f>
        <v>2021</v>
      </c>
      <c r="B247" s="53" t="n">
        <f aca="false">Fetch!A244</f>
        <v>44256</v>
      </c>
      <c r="C247" s="54" t="n">
        <v>0</v>
      </c>
      <c r="D247" s="72" t="n">
        <f aca="false">+D246</f>
        <v>0.02</v>
      </c>
      <c r="E247" s="73" t="n">
        <f aca="false">+'MONTHLY CURVES'!N239</f>
        <v>0.0025</v>
      </c>
      <c r="F247" s="73" t="n">
        <f aca="false">+F246</f>
        <v>-0.027</v>
      </c>
      <c r="G247" s="58" t="n">
        <f aca="false">+D247+F247+E247</f>
        <v>-0.0045</v>
      </c>
      <c r="H247" s="58" t="n">
        <f aca="false">'ELBA CURVE'!N239</f>
        <v>-0.336883445945946</v>
      </c>
      <c r="I247" s="59" t="n">
        <f aca="false">'MONTHLY CURVES'!F239</f>
        <v>5.6075</v>
      </c>
      <c r="J247" s="58" t="n">
        <f aca="false">+I247+H247</f>
        <v>5.27061655405405</v>
      </c>
      <c r="K247" s="60" t="n">
        <f aca="false">'MONTHLY CURVES'!G239</f>
        <v>0.17</v>
      </c>
      <c r="L247" s="50" t="n">
        <f aca="false">+K247</f>
        <v>0.17</v>
      </c>
      <c r="M247" s="61" t="n">
        <f aca="false">'MONTHLY CURVES'!D239</f>
        <v>0.0600489091082306</v>
      </c>
      <c r="N247" s="61" t="n">
        <f aca="false">+N246</f>
        <v>0.99</v>
      </c>
      <c r="O247" s="63" t="e">
        <f aca="true">SPRDOPT($J247,$I247,$G247,$M247,$K247,$L247,$N247,$B247-TODAY(),0,0)</f>
        <v>#NAME?</v>
      </c>
      <c r="P247" s="64" t="e">
        <f aca="false">+O247*C247</f>
        <v>#NAME?</v>
      </c>
      <c r="Q247" s="64" t="n">
        <f aca="false">-$Q$11*$C247*VLOOKUP(B247,'MONTHLY CURVES'!$C$6:$M$329,3,0)</f>
        <v>-0</v>
      </c>
      <c r="R247" s="64" t="e">
        <f aca="false">+Q247+P247</f>
        <v>#NAME?</v>
      </c>
      <c r="S247" s="65" t="e">
        <f aca="true">SPRDOPT($J247,$I247,$G247,$M247,$K247,$L247,$N247,$B247-TODAY(),0,1)*C247</f>
        <v>#NAME?</v>
      </c>
      <c r="T247" s="65" t="e">
        <f aca="true">SPRDOPT($J247,$I247,$G247,$M247,$K247,$L247,$N247,$B247-TODAY(),0,2)*C247</f>
        <v>#NAME?</v>
      </c>
      <c r="U247" s="93" t="e">
        <f aca="false">+T247+S247</f>
        <v>#NAME?</v>
      </c>
    </row>
    <row r="248" customFormat="false" ht="12.75" hidden="false" customHeight="false" outlineLevel="0" collapsed="false">
      <c r="A248" s="92" t="n">
        <f aca="false">YEAR(B248)</f>
        <v>2021</v>
      </c>
      <c r="B248" s="53" t="n">
        <f aca="false">Fetch!A245</f>
        <v>44287</v>
      </c>
      <c r="C248" s="54" t="n">
        <v>0</v>
      </c>
      <c r="D248" s="72" t="n">
        <f aca="false">+D247</f>
        <v>0.02</v>
      </c>
      <c r="E248" s="73" t="n">
        <f aca="false">+'MONTHLY CURVES'!N240</f>
        <v>0.0025</v>
      </c>
      <c r="F248" s="73" t="n">
        <f aca="false">+F247</f>
        <v>-0.027</v>
      </c>
      <c r="G248" s="58" t="n">
        <f aca="false">+D248+F248+E248</f>
        <v>-0.0045</v>
      </c>
      <c r="H248" s="58" t="n">
        <f aca="false">'ELBA CURVE'!N240</f>
        <v>-0.336883445945946</v>
      </c>
      <c r="I248" s="59" t="n">
        <f aca="false">'MONTHLY CURVES'!F240</f>
        <v>5.4535</v>
      </c>
      <c r="J248" s="58" t="n">
        <f aca="false">+I248+H248</f>
        <v>5.11661655405405</v>
      </c>
      <c r="K248" s="60" t="n">
        <f aca="false">'MONTHLY CURVES'!G240</f>
        <v>0.17</v>
      </c>
      <c r="L248" s="50" t="n">
        <f aca="false">+K248</f>
        <v>0.17</v>
      </c>
      <c r="M248" s="61" t="n">
        <f aca="false">'MONTHLY CURVES'!D240</f>
        <v>0.0601064709106325</v>
      </c>
      <c r="N248" s="61" t="n">
        <f aca="false">+N247</f>
        <v>0.99</v>
      </c>
      <c r="O248" s="63" t="e">
        <f aca="true">SPRDOPT($J248,$I248,$G248,$M248,$K248,$L248,$N248,$B248-TODAY(),0,0)</f>
        <v>#NAME?</v>
      </c>
      <c r="P248" s="64" t="e">
        <f aca="false">+O248*C248</f>
        <v>#NAME?</v>
      </c>
      <c r="Q248" s="64" t="n">
        <f aca="false">-$Q$11*$C248*VLOOKUP(B248,'MONTHLY CURVES'!$C$6:$M$329,3,0)</f>
        <v>-0</v>
      </c>
      <c r="R248" s="64" t="e">
        <f aca="false">+Q248+P248</f>
        <v>#NAME?</v>
      </c>
      <c r="S248" s="65" t="e">
        <f aca="true">SPRDOPT($J248,$I248,$G248,$M248,$K248,$L248,$N248,$B248-TODAY(),0,1)*C248</f>
        <v>#NAME?</v>
      </c>
      <c r="T248" s="65" t="e">
        <f aca="true">SPRDOPT($J248,$I248,$G248,$M248,$K248,$L248,$N248,$B248-TODAY(),0,2)*C248</f>
        <v>#NAME?</v>
      </c>
      <c r="U248" s="93" t="e">
        <f aca="false">+T248+S248</f>
        <v>#NAME?</v>
      </c>
    </row>
    <row r="249" customFormat="false" ht="12.75" hidden="false" customHeight="false" outlineLevel="0" collapsed="false">
      <c r="A249" s="92" t="n">
        <f aca="false">YEAR(B249)</f>
        <v>2021</v>
      </c>
      <c r="B249" s="53" t="n">
        <f aca="false">Fetch!A246</f>
        <v>44317</v>
      </c>
      <c r="C249" s="54" t="n">
        <v>0</v>
      </c>
      <c r="D249" s="72" t="n">
        <f aca="false">+D248</f>
        <v>0.02</v>
      </c>
      <c r="E249" s="73" t="n">
        <f aca="false">+'MONTHLY CURVES'!N241</f>
        <v>0.0025</v>
      </c>
      <c r="F249" s="73" t="n">
        <f aca="false">+F248</f>
        <v>-0.027</v>
      </c>
      <c r="G249" s="58" t="n">
        <f aca="false">+D249+F249+E249</f>
        <v>-0.0045</v>
      </c>
      <c r="H249" s="58" t="n">
        <f aca="false">'ELBA CURVE'!N241</f>
        <v>-0.336883445945946</v>
      </c>
      <c r="I249" s="59" t="n">
        <f aca="false">'MONTHLY CURVES'!F241</f>
        <v>5.4585</v>
      </c>
      <c r="J249" s="58" t="n">
        <f aca="false">+I249+H249</f>
        <v>5.12161655405405</v>
      </c>
      <c r="K249" s="60" t="n">
        <f aca="false">'MONTHLY CURVES'!G241</f>
        <v>0.17</v>
      </c>
      <c r="L249" s="50" t="n">
        <f aca="false">+K249</f>
        <v>0.17</v>
      </c>
      <c r="M249" s="61" t="n">
        <f aca="false">'MONTHLY CURVES'!D241</f>
        <v>0.0601621758817474</v>
      </c>
      <c r="N249" s="61" t="n">
        <f aca="false">+N248</f>
        <v>0.99</v>
      </c>
      <c r="O249" s="63" t="e">
        <f aca="true">SPRDOPT($J249,$I249,$G249,$M249,$K249,$L249,$N249,$B249-TODAY(),0,0)</f>
        <v>#NAME?</v>
      </c>
      <c r="P249" s="64" t="e">
        <f aca="false">+O249*C249</f>
        <v>#NAME?</v>
      </c>
      <c r="Q249" s="64" t="n">
        <f aca="false">-$Q$11*$C249*VLOOKUP(B249,'MONTHLY CURVES'!$C$6:$M$329,3,0)</f>
        <v>-0</v>
      </c>
      <c r="R249" s="64" t="e">
        <f aca="false">+Q249+P249</f>
        <v>#NAME?</v>
      </c>
      <c r="S249" s="65" t="e">
        <f aca="true">SPRDOPT($J249,$I249,$G249,$M249,$K249,$L249,$N249,$B249-TODAY(),0,1)*C249</f>
        <v>#NAME?</v>
      </c>
      <c r="T249" s="65" t="e">
        <f aca="true">SPRDOPT($J249,$I249,$G249,$M249,$K249,$L249,$N249,$B249-TODAY(),0,2)*C249</f>
        <v>#NAME?</v>
      </c>
      <c r="U249" s="93" t="e">
        <f aca="false">+T249+S249</f>
        <v>#NAME?</v>
      </c>
    </row>
    <row r="250" customFormat="false" ht="12.75" hidden="false" customHeight="false" outlineLevel="0" collapsed="false">
      <c r="A250" s="92" t="n">
        <f aca="false">YEAR(B250)</f>
        <v>2021</v>
      </c>
      <c r="B250" s="53" t="n">
        <f aca="false">Fetch!A247</f>
        <v>44348</v>
      </c>
      <c r="C250" s="54" t="n">
        <v>0</v>
      </c>
      <c r="D250" s="72" t="n">
        <f aca="false">+D249</f>
        <v>0.02</v>
      </c>
      <c r="E250" s="73" t="n">
        <f aca="false">+'MONTHLY CURVES'!N242</f>
        <v>0.0025</v>
      </c>
      <c r="F250" s="73" t="n">
        <f aca="false">+F249</f>
        <v>-0.027</v>
      </c>
      <c r="G250" s="58" t="n">
        <f aca="false">+D250+F250+E250</f>
        <v>-0.0045</v>
      </c>
      <c r="H250" s="58" t="n">
        <f aca="false">'ELBA CURVE'!N242</f>
        <v>-0.336883445945946</v>
      </c>
      <c r="I250" s="59" t="n">
        <f aca="false">'MONTHLY CURVES'!F242</f>
        <v>5.4965</v>
      </c>
      <c r="J250" s="58" t="n">
        <f aca="false">+I250+H250</f>
        <v>5.15961655405405</v>
      </c>
      <c r="K250" s="60" t="n">
        <f aca="false">'MONTHLY CURVES'!G242</f>
        <v>0.17</v>
      </c>
      <c r="L250" s="50" t="n">
        <f aca="false">+K250</f>
        <v>0.17</v>
      </c>
      <c r="M250" s="61" t="n">
        <f aca="false">'MONTHLY CURVES'!D242</f>
        <v>0.0602197376863161</v>
      </c>
      <c r="N250" s="61" t="n">
        <f aca="false">+N249</f>
        <v>0.99</v>
      </c>
      <c r="O250" s="63" t="e">
        <f aca="true">SPRDOPT($J250,$I250,$G250,$M250,$K250,$L250,$N250,$B250-TODAY(),0,0)</f>
        <v>#NAME?</v>
      </c>
      <c r="P250" s="64" t="e">
        <f aca="false">+O250*C250</f>
        <v>#NAME?</v>
      </c>
      <c r="Q250" s="64" t="n">
        <f aca="false">-$Q$11*$C250*VLOOKUP(B250,'MONTHLY CURVES'!$C$6:$M$329,3,0)</f>
        <v>-0</v>
      </c>
      <c r="R250" s="64" t="e">
        <f aca="false">+Q250+P250</f>
        <v>#NAME?</v>
      </c>
      <c r="S250" s="65" t="e">
        <f aca="true">SPRDOPT($J250,$I250,$G250,$M250,$K250,$L250,$N250,$B250-TODAY(),0,1)*C250</f>
        <v>#NAME?</v>
      </c>
      <c r="T250" s="65" t="e">
        <f aca="true">SPRDOPT($J250,$I250,$G250,$M250,$K250,$L250,$N250,$B250-TODAY(),0,2)*C250</f>
        <v>#NAME?</v>
      </c>
      <c r="U250" s="93" t="e">
        <f aca="false">+T250+S250</f>
        <v>#NAME?</v>
      </c>
    </row>
    <row r="251" customFormat="false" ht="12.75" hidden="false" customHeight="false" outlineLevel="0" collapsed="false">
      <c r="A251" s="92" t="n">
        <f aca="false">YEAR(B251)</f>
        <v>2021</v>
      </c>
      <c r="B251" s="53" t="n">
        <f aca="false">Fetch!A248</f>
        <v>44378</v>
      </c>
      <c r="C251" s="54" t="n">
        <v>0</v>
      </c>
      <c r="D251" s="72" t="n">
        <f aca="false">+D250</f>
        <v>0.02</v>
      </c>
      <c r="E251" s="73" t="n">
        <f aca="false">+'MONTHLY CURVES'!N243</f>
        <v>0.0025</v>
      </c>
      <c r="F251" s="73" t="n">
        <f aca="false">+F250</f>
        <v>-0.027</v>
      </c>
      <c r="G251" s="58" t="n">
        <f aca="false">+D251+F251+E251</f>
        <v>-0.0045</v>
      </c>
      <c r="H251" s="58" t="n">
        <f aca="false">'ELBA CURVE'!N243</f>
        <v>-0.336883445945946</v>
      </c>
      <c r="I251" s="59" t="n">
        <f aca="false">'MONTHLY CURVES'!F243</f>
        <v>5.5415</v>
      </c>
      <c r="J251" s="58" t="n">
        <f aca="false">+I251+H251</f>
        <v>5.20461655405405</v>
      </c>
      <c r="K251" s="60" t="n">
        <f aca="false">'MONTHLY CURVES'!G243</f>
        <v>0.17</v>
      </c>
      <c r="L251" s="50" t="n">
        <f aca="false">+K251</f>
        <v>0.17</v>
      </c>
      <c r="M251" s="61" t="n">
        <f aca="false">'MONTHLY CURVES'!D243</f>
        <v>0.0602754426595271</v>
      </c>
      <c r="N251" s="61" t="n">
        <f aca="false">+N250</f>
        <v>0.99</v>
      </c>
      <c r="O251" s="63" t="e">
        <f aca="true">SPRDOPT($J251,$I251,$G251,$M251,$K251,$L251,$N251,$B251-TODAY(),0,0)</f>
        <v>#NAME?</v>
      </c>
      <c r="P251" s="64" t="e">
        <f aca="false">+O251*C251</f>
        <v>#NAME?</v>
      </c>
      <c r="Q251" s="64" t="n">
        <f aca="false">-$Q$11*$C251*VLOOKUP(B251,'MONTHLY CURVES'!$C$6:$M$329,3,0)</f>
        <v>-0</v>
      </c>
      <c r="R251" s="64" t="e">
        <f aca="false">+Q251+P251</f>
        <v>#NAME?</v>
      </c>
      <c r="S251" s="65" t="e">
        <f aca="true">SPRDOPT($J251,$I251,$G251,$M251,$K251,$L251,$N251,$B251-TODAY(),0,1)*C251</f>
        <v>#NAME?</v>
      </c>
      <c r="T251" s="65" t="e">
        <f aca="true">SPRDOPT($J251,$I251,$G251,$M251,$K251,$L251,$N251,$B251-TODAY(),0,2)*C251</f>
        <v>#NAME?</v>
      </c>
      <c r="U251" s="93" t="e">
        <f aca="false">+T251+S251</f>
        <v>#NAME?</v>
      </c>
    </row>
    <row r="252" customFormat="false" ht="12.75" hidden="false" customHeight="false" outlineLevel="0" collapsed="false">
      <c r="A252" s="92" t="n">
        <f aca="false">YEAR(B252)</f>
        <v>2021</v>
      </c>
      <c r="B252" s="53" t="n">
        <f aca="false">Fetch!A249</f>
        <v>44409</v>
      </c>
      <c r="C252" s="54" t="n">
        <v>0</v>
      </c>
      <c r="D252" s="72" t="n">
        <f aca="false">+D251</f>
        <v>0.02</v>
      </c>
      <c r="E252" s="73" t="n">
        <f aca="false">+'MONTHLY CURVES'!N244</f>
        <v>0.0025</v>
      </c>
      <c r="F252" s="73" t="n">
        <f aca="false">+F251</f>
        <v>-0.027</v>
      </c>
      <c r="G252" s="58" t="n">
        <f aca="false">+D252+F252+E252</f>
        <v>-0.0045</v>
      </c>
      <c r="H252" s="58" t="n">
        <f aca="false">'ELBA CURVE'!N244</f>
        <v>-0.336883445945946</v>
      </c>
      <c r="I252" s="59" t="n">
        <f aca="false">'MONTHLY CURVES'!F244</f>
        <v>5.5795</v>
      </c>
      <c r="J252" s="58" t="n">
        <f aca="false">+I252+H252</f>
        <v>5.24261655405405</v>
      </c>
      <c r="K252" s="60" t="n">
        <f aca="false">'MONTHLY CURVES'!G244</f>
        <v>0.17</v>
      </c>
      <c r="L252" s="50" t="n">
        <f aca="false">+K252</f>
        <v>0.17</v>
      </c>
      <c r="M252" s="61" t="n">
        <f aca="false">'MONTHLY CURVES'!D244</f>
        <v>0.060333004466262</v>
      </c>
      <c r="N252" s="61" t="n">
        <f aca="false">+N251</f>
        <v>0.99</v>
      </c>
      <c r="O252" s="63" t="e">
        <f aca="true">SPRDOPT($J252,$I252,$G252,$M252,$K252,$L252,$N252,$B252-TODAY(),0,0)</f>
        <v>#NAME?</v>
      </c>
      <c r="P252" s="64" t="e">
        <f aca="false">+O252*C252</f>
        <v>#NAME?</v>
      </c>
      <c r="Q252" s="64" t="n">
        <f aca="false">-$Q$11*$C252*VLOOKUP(B252,'MONTHLY CURVES'!$C$6:$M$329,3,0)</f>
        <v>-0</v>
      </c>
      <c r="R252" s="64" t="e">
        <f aca="false">+Q252+P252</f>
        <v>#NAME?</v>
      </c>
      <c r="S252" s="65" t="e">
        <f aca="true">SPRDOPT($J252,$I252,$G252,$M252,$K252,$L252,$N252,$B252-TODAY(),0,1)*C252</f>
        <v>#NAME?</v>
      </c>
      <c r="T252" s="65" t="e">
        <f aca="true">SPRDOPT($J252,$I252,$G252,$M252,$K252,$L252,$N252,$B252-TODAY(),0,2)*C252</f>
        <v>#NAME?</v>
      </c>
      <c r="U252" s="93" t="e">
        <f aca="false">+T252+S252</f>
        <v>#NAME?</v>
      </c>
    </row>
    <row r="253" customFormat="false" ht="12.75" hidden="false" customHeight="false" outlineLevel="0" collapsed="false">
      <c r="A253" s="92" t="n">
        <f aca="false">YEAR(B253)</f>
        <v>2021</v>
      </c>
      <c r="B253" s="53" t="n">
        <f aca="false">Fetch!A250</f>
        <v>44440</v>
      </c>
      <c r="C253" s="54" t="n">
        <v>0</v>
      </c>
      <c r="D253" s="72" t="n">
        <f aca="false">+D252</f>
        <v>0.02</v>
      </c>
      <c r="E253" s="73" t="n">
        <f aca="false">+'MONTHLY CURVES'!N245</f>
        <v>0.0025</v>
      </c>
      <c r="F253" s="73" t="n">
        <f aca="false">+F252</f>
        <v>-0.027</v>
      </c>
      <c r="G253" s="58" t="n">
        <f aca="false">+D253+F253+E253</f>
        <v>-0.0045</v>
      </c>
      <c r="H253" s="58" t="n">
        <f aca="false">'ELBA CURVE'!N245</f>
        <v>-0.336883445945946</v>
      </c>
      <c r="I253" s="59" t="n">
        <f aca="false">'MONTHLY CURVES'!F245</f>
        <v>5.5735</v>
      </c>
      <c r="J253" s="58" t="n">
        <f aca="false">+I253+H253</f>
        <v>5.23661655405405</v>
      </c>
      <c r="K253" s="60" t="n">
        <f aca="false">'MONTHLY CURVES'!G245</f>
        <v>0.17</v>
      </c>
      <c r="L253" s="50" t="n">
        <f aca="false">+K253</f>
        <v>0.17</v>
      </c>
      <c r="M253" s="61" t="n">
        <f aca="false">'MONTHLY CURVES'!D245</f>
        <v>0.0603905662740969</v>
      </c>
      <c r="N253" s="61" t="n">
        <f aca="false">+N252</f>
        <v>0.99</v>
      </c>
      <c r="O253" s="63" t="e">
        <f aca="true">SPRDOPT($J253,$I253,$G253,$M253,$K253,$L253,$N253,$B253-TODAY(),0,0)</f>
        <v>#NAME?</v>
      </c>
      <c r="P253" s="64" t="e">
        <f aca="false">+O253*C253</f>
        <v>#NAME?</v>
      </c>
      <c r="Q253" s="64" t="n">
        <f aca="false">-$Q$11*$C253*VLOOKUP(B253,'MONTHLY CURVES'!$C$6:$M$329,3,0)</f>
        <v>-0</v>
      </c>
      <c r="R253" s="64" t="e">
        <f aca="false">+Q253+P253</f>
        <v>#NAME?</v>
      </c>
      <c r="S253" s="65" t="e">
        <f aca="true">SPRDOPT($J253,$I253,$G253,$M253,$K253,$L253,$N253,$B253-TODAY(),0,1)*C253</f>
        <v>#NAME?</v>
      </c>
      <c r="T253" s="65" t="e">
        <f aca="true">SPRDOPT($J253,$I253,$G253,$M253,$K253,$L253,$N253,$B253-TODAY(),0,2)*C253</f>
        <v>#NAME?</v>
      </c>
      <c r="U253" s="93" t="e">
        <f aca="false">+T253+S253</f>
        <v>#NAME?</v>
      </c>
    </row>
    <row r="254" customFormat="false" ht="12.75" hidden="false" customHeight="false" outlineLevel="0" collapsed="false">
      <c r="A254" s="92" t="n">
        <f aca="false">YEAR(B254)</f>
        <v>2021</v>
      </c>
      <c r="B254" s="53" t="n">
        <f aca="false">Fetch!A251</f>
        <v>44470</v>
      </c>
      <c r="C254" s="54" t="n">
        <v>0</v>
      </c>
      <c r="D254" s="72" t="n">
        <f aca="false">+D253</f>
        <v>0.02</v>
      </c>
      <c r="E254" s="73" t="n">
        <f aca="false">+'MONTHLY CURVES'!N246</f>
        <v>0.0025</v>
      </c>
      <c r="F254" s="73" t="n">
        <f aca="false">+F253</f>
        <v>-0.027</v>
      </c>
      <c r="G254" s="58" t="n">
        <f aca="false">+D254+F254+E254</f>
        <v>-0.0045</v>
      </c>
      <c r="H254" s="58" t="n">
        <f aca="false">'ELBA CURVE'!N246</f>
        <v>-0.336883445945946</v>
      </c>
      <c r="I254" s="59" t="n">
        <f aca="false">'MONTHLY CURVES'!F246</f>
        <v>5.5735</v>
      </c>
      <c r="J254" s="58" t="n">
        <f aca="false">+I254+H254</f>
        <v>5.23661655405405</v>
      </c>
      <c r="K254" s="60" t="n">
        <f aca="false">'MONTHLY CURVES'!G246</f>
        <v>0.17</v>
      </c>
      <c r="L254" s="50" t="n">
        <f aca="false">+K254</f>
        <v>0.17</v>
      </c>
      <c r="M254" s="61" t="n">
        <f aca="false">'MONTHLY CURVES'!D246</f>
        <v>0.0604462712504694</v>
      </c>
      <c r="N254" s="61" t="n">
        <f aca="false">+N253</f>
        <v>0.99</v>
      </c>
      <c r="O254" s="63" t="e">
        <f aca="true">SPRDOPT($J254,$I254,$G254,$M254,$K254,$L254,$N254,$B254-TODAY(),0,0)</f>
        <v>#NAME?</v>
      </c>
      <c r="P254" s="64" t="e">
        <f aca="false">+O254*C254</f>
        <v>#NAME?</v>
      </c>
      <c r="Q254" s="64" t="n">
        <f aca="false">-$Q$11*$C254*VLOOKUP(B254,'MONTHLY CURVES'!$C$6:$M$329,3,0)</f>
        <v>-0</v>
      </c>
      <c r="R254" s="64" t="e">
        <f aca="false">+Q254+P254</f>
        <v>#NAME?</v>
      </c>
      <c r="S254" s="65" t="e">
        <f aca="true">SPRDOPT($J254,$I254,$G254,$M254,$K254,$L254,$N254,$B254-TODAY(),0,1)*C254</f>
        <v>#NAME?</v>
      </c>
      <c r="T254" s="65" t="e">
        <f aca="true">SPRDOPT($J254,$I254,$G254,$M254,$K254,$L254,$N254,$B254-TODAY(),0,2)*C254</f>
        <v>#NAME?</v>
      </c>
      <c r="U254" s="93" t="e">
        <f aca="false">+T254+S254</f>
        <v>#NAME?</v>
      </c>
    </row>
    <row r="255" customFormat="false" ht="12.75" hidden="false" customHeight="false" outlineLevel="0" collapsed="false">
      <c r="A255" s="92" t="n">
        <f aca="false">YEAR(B255)</f>
        <v>2021</v>
      </c>
      <c r="B255" s="53" t="n">
        <f aca="false">Fetch!A252</f>
        <v>44501</v>
      </c>
      <c r="C255" s="54" t="n">
        <v>0</v>
      </c>
      <c r="D255" s="72" t="n">
        <f aca="false">+D254</f>
        <v>0.02</v>
      </c>
      <c r="E255" s="73" t="n">
        <f aca="false">+'MONTHLY CURVES'!N247</f>
        <v>0.0025</v>
      </c>
      <c r="F255" s="73" t="n">
        <f aca="false">+F254</f>
        <v>-0.027</v>
      </c>
      <c r="G255" s="58" t="n">
        <f aca="false">+D255+F255+E255</f>
        <v>-0.0045</v>
      </c>
      <c r="H255" s="58" t="n">
        <f aca="false">'ELBA CURVE'!N247</f>
        <v>-0.336883445945946</v>
      </c>
      <c r="I255" s="59" t="n">
        <f aca="false">'MONTHLY CURVES'!F247</f>
        <v>5.7225</v>
      </c>
      <c r="J255" s="58" t="n">
        <f aca="false">+I255+H255</f>
        <v>5.38561655405405</v>
      </c>
      <c r="K255" s="60" t="n">
        <f aca="false">'MONTHLY CURVES'!G247</f>
        <v>0.17</v>
      </c>
      <c r="L255" s="50" t="n">
        <f aca="false">+K255</f>
        <v>0.17</v>
      </c>
      <c r="M255" s="61" t="n">
        <f aca="false">'MONTHLY CURVES'!D247</f>
        <v>0.060498822502129</v>
      </c>
      <c r="N255" s="61" t="n">
        <f aca="false">+N254</f>
        <v>0.99</v>
      </c>
      <c r="O255" s="63" t="e">
        <f aca="true">SPRDOPT($J255,$I255,$G255,$M255,$K255,$L255,$N255,$B255-TODAY(),0,0)</f>
        <v>#NAME?</v>
      </c>
      <c r="P255" s="64" t="e">
        <f aca="false">+O255*C255</f>
        <v>#NAME?</v>
      </c>
      <c r="Q255" s="64" t="n">
        <f aca="false">-$Q$11*$C255*VLOOKUP(B255,'MONTHLY CURVES'!$C$6:$M$329,3,0)</f>
        <v>-0</v>
      </c>
      <c r="R255" s="64" t="e">
        <f aca="false">+Q255+P255</f>
        <v>#NAME?</v>
      </c>
      <c r="S255" s="65" t="e">
        <f aca="true">SPRDOPT($J255,$I255,$G255,$M255,$K255,$L255,$N255,$B255-TODAY(),0,1)*C255</f>
        <v>#NAME?</v>
      </c>
      <c r="T255" s="65" t="e">
        <f aca="true">SPRDOPT($J255,$I255,$G255,$M255,$K255,$L255,$N255,$B255-TODAY(),0,2)*C255</f>
        <v>#NAME?</v>
      </c>
      <c r="U255" s="93" t="e">
        <f aca="false">+T255+S255</f>
        <v>#NAME?</v>
      </c>
    </row>
    <row r="256" customFormat="false" ht="12.75" hidden="false" customHeight="false" outlineLevel="0" collapsed="false">
      <c r="A256" s="92" t="n">
        <f aca="false">YEAR(B256)</f>
        <v>2021</v>
      </c>
      <c r="B256" s="53" t="n">
        <f aca="false">Fetch!A253</f>
        <v>44531</v>
      </c>
      <c r="C256" s="54" t="n">
        <v>0</v>
      </c>
      <c r="D256" s="72" t="n">
        <f aca="false">+D255</f>
        <v>0.02</v>
      </c>
      <c r="E256" s="73" t="n">
        <f aca="false">+'MONTHLY CURVES'!N248</f>
        <v>0.0025</v>
      </c>
      <c r="F256" s="73" t="n">
        <f aca="false">+F255</f>
        <v>-0.027</v>
      </c>
      <c r="G256" s="58" t="n">
        <f aca="false">+D256+F256+E256</f>
        <v>-0.0045</v>
      </c>
      <c r="H256" s="58" t="n">
        <f aca="false">'ELBA CURVE'!N248</f>
        <v>-0.336883445945946</v>
      </c>
      <c r="I256" s="59" t="n">
        <f aca="false">'MONTHLY CURVES'!F248</f>
        <v>5.8745</v>
      </c>
      <c r="J256" s="58" t="n">
        <f aca="false">+I256+H256</f>
        <v>5.53761655405405</v>
      </c>
      <c r="K256" s="60" t="n">
        <f aca="false">'MONTHLY CURVES'!G248</f>
        <v>0.17</v>
      </c>
      <c r="L256" s="50" t="n">
        <f aca="false">+K256</f>
        <v>0.17</v>
      </c>
      <c r="M256" s="61" t="n">
        <f aca="false">'MONTHLY CURVES'!D248</f>
        <v>0.060504421896622</v>
      </c>
      <c r="N256" s="61" t="n">
        <f aca="false">+N255</f>
        <v>0.99</v>
      </c>
      <c r="O256" s="63" t="e">
        <f aca="true">SPRDOPT($J256,$I256,$G256,$M256,$K256,$L256,$N256,$B256-TODAY(),0,0)</f>
        <v>#NAME?</v>
      </c>
      <c r="P256" s="64" t="e">
        <f aca="false">+O256*C256</f>
        <v>#NAME?</v>
      </c>
      <c r="Q256" s="64" t="n">
        <f aca="false">-$Q$11*$C256*VLOOKUP(B256,'MONTHLY CURVES'!$C$6:$M$329,3,0)</f>
        <v>-0</v>
      </c>
      <c r="R256" s="64" t="e">
        <f aca="false">+Q256+P256</f>
        <v>#NAME?</v>
      </c>
      <c r="S256" s="65" t="e">
        <f aca="true">SPRDOPT($J256,$I256,$G256,$M256,$K256,$L256,$N256,$B256-TODAY(),0,1)*C256</f>
        <v>#NAME?</v>
      </c>
      <c r="T256" s="65" t="e">
        <f aca="true">SPRDOPT($J256,$I256,$G256,$M256,$K256,$L256,$N256,$B256-TODAY(),0,2)*C256</f>
        <v>#NAME?</v>
      </c>
      <c r="U256" s="93" t="e">
        <f aca="false">+T256+S256</f>
        <v>#NAME?</v>
      </c>
    </row>
    <row r="257" customFormat="false" ht="12.75" hidden="false" customHeight="false" outlineLevel="0" collapsed="false">
      <c r="A257" s="92" t="n">
        <f aca="false">YEAR(B257)</f>
        <v>2022</v>
      </c>
      <c r="B257" s="53" t="n">
        <f aca="false">Fetch!A254</f>
        <v>44562</v>
      </c>
      <c r="C257" s="54" t="n">
        <v>0</v>
      </c>
      <c r="D257" s="72" t="n">
        <f aca="false">+D256</f>
        <v>0.02</v>
      </c>
      <c r="E257" s="73" t="n">
        <f aca="false">+'MONTHLY CURVES'!N249</f>
        <v>0.0025</v>
      </c>
      <c r="F257" s="73" t="n">
        <f aca="false">+F256</f>
        <v>-0.027</v>
      </c>
      <c r="G257" s="58" t="n">
        <f aca="false">+D257+F257+E257</f>
        <v>-0.0045</v>
      </c>
      <c r="H257" s="58" t="n">
        <f aca="false">'ELBA CURVE'!N249</f>
        <v>-0.336883445945946</v>
      </c>
      <c r="I257" s="59" t="n">
        <f aca="false">'MONTHLY CURVES'!F249</f>
        <v>5.952</v>
      </c>
      <c r="J257" s="58" t="n">
        <f aca="false">+I257+H257</f>
        <v>5.61511655405405</v>
      </c>
      <c r="K257" s="60" t="n">
        <f aca="false">'MONTHLY CURVES'!G249</f>
        <v>0.17</v>
      </c>
      <c r="L257" s="50" t="n">
        <f aca="false">+K257</f>
        <v>0.17</v>
      </c>
      <c r="M257" s="61" t="n">
        <f aca="false">'MONTHLY CURVES'!D249</f>
        <v>0.0605102079376079</v>
      </c>
      <c r="N257" s="61" t="n">
        <f aca="false">+N256</f>
        <v>0.99</v>
      </c>
      <c r="O257" s="63" t="e">
        <f aca="true">SPRDOPT($J257,$I257,$G257,$M257,$K257,$L257,$N257,$B257-TODAY(),0,0)</f>
        <v>#NAME?</v>
      </c>
      <c r="P257" s="64" t="e">
        <f aca="false">+O257*C257</f>
        <v>#NAME?</v>
      </c>
      <c r="Q257" s="64" t="n">
        <f aca="false">-$Q$11*$C257*VLOOKUP(B257,'MONTHLY CURVES'!$C$6:$M$329,3,0)</f>
        <v>-0</v>
      </c>
      <c r="R257" s="64" t="e">
        <f aca="false">+Q257+P257</f>
        <v>#NAME?</v>
      </c>
      <c r="S257" s="65" t="e">
        <f aca="true">SPRDOPT($J257,$I257,$G257,$M257,$K257,$L257,$N257,$B257-TODAY(),0,1)*C257</f>
        <v>#NAME?</v>
      </c>
      <c r="T257" s="65" t="e">
        <f aca="true">SPRDOPT($J257,$I257,$G257,$M257,$K257,$L257,$N257,$B257-TODAY(),0,2)*C257</f>
        <v>#NAME?</v>
      </c>
      <c r="U257" s="93" t="e">
        <f aca="false">+T257+S257</f>
        <v>#NAME?</v>
      </c>
    </row>
    <row r="258" customFormat="false" ht="12.75" hidden="false" customHeight="false" outlineLevel="0" collapsed="false">
      <c r="A258" s="92" t="n">
        <f aca="false">YEAR(B258)</f>
        <v>2022</v>
      </c>
      <c r="B258" s="53" t="n">
        <f aca="false">Fetch!A255</f>
        <v>44593</v>
      </c>
      <c r="C258" s="54" t="n">
        <v>0</v>
      </c>
      <c r="D258" s="72" t="n">
        <f aca="false">+D257</f>
        <v>0.02</v>
      </c>
      <c r="E258" s="73" t="n">
        <f aca="false">+'MONTHLY CURVES'!N250</f>
        <v>0.0025</v>
      </c>
      <c r="F258" s="73" t="n">
        <f aca="false">+F257</f>
        <v>-0.027</v>
      </c>
      <c r="G258" s="58" t="n">
        <f aca="false">+D258+F258+E258</f>
        <v>-0.0045</v>
      </c>
      <c r="H258" s="58" t="n">
        <f aca="false">'ELBA CURVE'!N250</f>
        <v>-0.336883445945946</v>
      </c>
      <c r="I258" s="59" t="n">
        <f aca="false">'MONTHLY CURVES'!F250</f>
        <v>5.864</v>
      </c>
      <c r="J258" s="58" t="n">
        <f aca="false">+I258+H258</f>
        <v>5.52711655405405</v>
      </c>
      <c r="K258" s="60" t="n">
        <f aca="false">'MONTHLY CURVES'!G250</f>
        <v>0.17</v>
      </c>
      <c r="L258" s="50" t="n">
        <f aca="false">+K258</f>
        <v>0.17</v>
      </c>
      <c r="M258" s="61" t="n">
        <f aca="false">'MONTHLY CURVES'!D250</f>
        <v>0.0605159939786053</v>
      </c>
      <c r="N258" s="61" t="n">
        <f aca="false">+N257</f>
        <v>0.99</v>
      </c>
      <c r="O258" s="63" t="e">
        <f aca="true">SPRDOPT($J258,$I258,$G258,$M258,$K258,$L258,$N258,$B258-TODAY(),0,0)</f>
        <v>#NAME?</v>
      </c>
      <c r="P258" s="64" t="e">
        <f aca="false">+O258*C258</f>
        <v>#NAME?</v>
      </c>
      <c r="Q258" s="64" t="n">
        <f aca="false">-$Q$11*$C258*VLOOKUP(B258,'MONTHLY CURVES'!$C$6:$M$329,3,0)</f>
        <v>-0</v>
      </c>
      <c r="R258" s="64" t="e">
        <f aca="false">+Q258+P258</f>
        <v>#NAME?</v>
      </c>
      <c r="S258" s="65" t="e">
        <f aca="true">SPRDOPT($J258,$I258,$G258,$M258,$K258,$L258,$N258,$B258-TODAY(),0,1)*C258</f>
        <v>#NAME?</v>
      </c>
      <c r="T258" s="65" t="e">
        <f aca="true">SPRDOPT($J258,$I258,$G258,$M258,$K258,$L258,$N258,$B258-TODAY(),0,2)*C258</f>
        <v>#NAME?</v>
      </c>
      <c r="U258" s="93" t="e">
        <f aca="false">+T258+S258</f>
        <v>#NAME?</v>
      </c>
    </row>
    <row r="259" customFormat="false" ht="12.75" hidden="false" customHeight="false" outlineLevel="0" collapsed="false">
      <c r="A259" s="92" t="n">
        <f aca="false">YEAR(B259)</f>
        <v>2022</v>
      </c>
      <c r="B259" s="53" t="n">
        <f aca="false">Fetch!A256</f>
        <v>44621</v>
      </c>
      <c r="C259" s="54" t="n">
        <v>0</v>
      </c>
      <c r="D259" s="72" t="n">
        <f aca="false">+D258</f>
        <v>0.02</v>
      </c>
      <c r="E259" s="73" t="n">
        <f aca="false">+'MONTHLY CURVES'!N251</f>
        <v>0.0025</v>
      </c>
      <c r="F259" s="73" t="n">
        <f aca="false">+F258</f>
        <v>-0.027</v>
      </c>
      <c r="G259" s="58" t="n">
        <f aca="false">+D259+F259+E259</f>
        <v>-0.0045</v>
      </c>
      <c r="H259" s="58" t="n">
        <f aca="false">'ELBA CURVE'!N251</f>
        <v>-0.336883445945946</v>
      </c>
      <c r="I259" s="59" t="n">
        <f aca="false">'MONTHLY CURVES'!F251</f>
        <v>5.725</v>
      </c>
      <c r="J259" s="58" t="n">
        <f aca="false">+I259+H259</f>
        <v>5.38811655405405</v>
      </c>
      <c r="K259" s="60" t="n">
        <f aca="false">'MONTHLY CURVES'!G251</f>
        <v>0.17</v>
      </c>
      <c r="L259" s="50" t="n">
        <f aca="false">+K259</f>
        <v>0.17</v>
      </c>
      <c r="M259" s="61" t="n">
        <f aca="false">'MONTHLY CURVES'!D251</f>
        <v>0.0605212200801617</v>
      </c>
      <c r="N259" s="61" t="n">
        <f aca="false">+N258</f>
        <v>0.99</v>
      </c>
      <c r="O259" s="63" t="e">
        <f aca="true">SPRDOPT($J259,$I259,$G259,$M259,$K259,$L259,$N259,$B259-TODAY(),0,0)</f>
        <v>#NAME?</v>
      </c>
      <c r="P259" s="64" t="e">
        <f aca="false">+O259*C259</f>
        <v>#NAME?</v>
      </c>
      <c r="Q259" s="64" t="n">
        <f aca="false">-$Q$11*$C259*VLOOKUP(B259,'MONTHLY CURVES'!$C$6:$M$329,3,0)</f>
        <v>-0</v>
      </c>
      <c r="R259" s="64" t="e">
        <f aca="false">+Q259+P259</f>
        <v>#NAME?</v>
      </c>
      <c r="S259" s="65" t="e">
        <f aca="true">SPRDOPT($J259,$I259,$G259,$M259,$K259,$L259,$N259,$B259-TODAY(),0,1)*C259</f>
        <v>#NAME?</v>
      </c>
      <c r="T259" s="65" t="e">
        <f aca="true">SPRDOPT($J259,$I259,$G259,$M259,$K259,$L259,$N259,$B259-TODAY(),0,2)*C259</f>
        <v>#NAME?</v>
      </c>
      <c r="U259" s="93" t="e">
        <f aca="false">+T259+S259</f>
        <v>#NAME?</v>
      </c>
    </row>
    <row r="260" customFormat="false" ht="12.75" hidden="false" customHeight="false" outlineLevel="0" collapsed="false">
      <c r="A260" s="92" t="n">
        <f aca="false">YEAR(B260)</f>
        <v>2022</v>
      </c>
      <c r="B260" s="53" t="n">
        <f aca="false">Fetch!A257</f>
        <v>44652</v>
      </c>
      <c r="C260" s="54" t="n">
        <v>0</v>
      </c>
      <c r="D260" s="72" t="n">
        <f aca="false">+D259</f>
        <v>0.02</v>
      </c>
      <c r="E260" s="73" t="n">
        <f aca="false">+'MONTHLY CURVES'!N252</f>
        <v>0.0025</v>
      </c>
      <c r="F260" s="73" t="n">
        <f aca="false">+F259</f>
        <v>-0.027</v>
      </c>
      <c r="G260" s="58" t="n">
        <f aca="false">+D260+F260+E260</f>
        <v>-0.0045</v>
      </c>
      <c r="H260" s="58" t="n">
        <f aca="false">'ELBA CURVE'!N252</f>
        <v>-0.336883445945946</v>
      </c>
      <c r="I260" s="59" t="n">
        <f aca="false">'MONTHLY CURVES'!F252</f>
        <v>5.571</v>
      </c>
      <c r="J260" s="58" t="n">
        <f aca="false">+I260+H260</f>
        <v>5.23411655405405</v>
      </c>
      <c r="K260" s="60" t="n">
        <f aca="false">'MONTHLY CURVES'!G252</f>
        <v>0.17</v>
      </c>
      <c r="L260" s="50" t="n">
        <f aca="false">+K260</f>
        <v>0.17</v>
      </c>
      <c r="M260" s="61" t="n">
        <f aca="false">'MONTHLY CURVES'!D252</f>
        <v>0.06052700612118</v>
      </c>
      <c r="N260" s="61" t="n">
        <f aca="false">+N259</f>
        <v>0.99</v>
      </c>
      <c r="O260" s="63" t="e">
        <f aca="true">SPRDOPT($J260,$I260,$G260,$M260,$K260,$L260,$N260,$B260-TODAY(),0,0)</f>
        <v>#NAME?</v>
      </c>
      <c r="P260" s="64" t="e">
        <f aca="false">+O260*C260</f>
        <v>#NAME?</v>
      </c>
      <c r="Q260" s="64" t="n">
        <f aca="false">-$Q$11*$C260*VLOOKUP(B260,'MONTHLY CURVES'!$C$6:$M$329,3,0)</f>
        <v>-0</v>
      </c>
      <c r="R260" s="64" t="e">
        <f aca="false">+Q260+P260</f>
        <v>#NAME?</v>
      </c>
      <c r="S260" s="65" t="e">
        <f aca="true">SPRDOPT($J260,$I260,$G260,$M260,$K260,$L260,$N260,$B260-TODAY(),0,1)*C260</f>
        <v>#NAME?</v>
      </c>
      <c r="T260" s="65" t="e">
        <f aca="true">SPRDOPT($J260,$I260,$G260,$M260,$K260,$L260,$N260,$B260-TODAY(),0,2)*C260</f>
        <v>#NAME?</v>
      </c>
      <c r="U260" s="93" t="e">
        <f aca="false">+T260+S260</f>
        <v>#NAME?</v>
      </c>
    </row>
    <row r="261" customFormat="false" ht="12.75" hidden="false" customHeight="false" outlineLevel="0" collapsed="false">
      <c r="A261" s="92" t="n">
        <f aca="false">YEAR(B261)</f>
        <v>2022</v>
      </c>
      <c r="B261" s="53" t="n">
        <f aca="false">Fetch!A258</f>
        <v>44682</v>
      </c>
      <c r="C261" s="54" t="n">
        <v>0</v>
      </c>
      <c r="D261" s="72" t="n">
        <f aca="false">+D260</f>
        <v>0.02</v>
      </c>
      <c r="E261" s="73" t="n">
        <f aca="false">+'MONTHLY CURVES'!N253</f>
        <v>0.0025</v>
      </c>
      <c r="F261" s="73" t="n">
        <f aca="false">+F260</f>
        <v>-0.027</v>
      </c>
      <c r="G261" s="58" t="n">
        <f aca="false">+D261+F261+E261</f>
        <v>-0.0045</v>
      </c>
      <c r="H261" s="58" t="n">
        <f aca="false">'ELBA CURVE'!N253</f>
        <v>-0.336883445945946</v>
      </c>
      <c r="I261" s="59" t="n">
        <f aca="false">'MONTHLY CURVES'!F253</f>
        <v>5.576</v>
      </c>
      <c r="J261" s="58" t="n">
        <f aca="false">+I261+H261</f>
        <v>5.23911655405405</v>
      </c>
      <c r="K261" s="60" t="n">
        <f aca="false">'MONTHLY CURVES'!G253</f>
        <v>0.17</v>
      </c>
      <c r="L261" s="50" t="n">
        <f aca="false">+K261</f>
        <v>0.17</v>
      </c>
      <c r="M261" s="61" t="n">
        <f aca="false">'MONTHLY CURVES'!D253</f>
        <v>0.0605326055157249</v>
      </c>
      <c r="N261" s="61" t="n">
        <f aca="false">+N260</f>
        <v>0.99</v>
      </c>
      <c r="O261" s="63" t="e">
        <f aca="true">SPRDOPT($J261,$I261,$G261,$M261,$K261,$L261,$N261,$B261-TODAY(),0,0)</f>
        <v>#NAME?</v>
      </c>
      <c r="P261" s="64" t="e">
        <f aca="false">+O261*C261</f>
        <v>#NAME?</v>
      </c>
      <c r="Q261" s="64" t="n">
        <f aca="false">-$Q$11*$C261*VLOOKUP(B261,'MONTHLY CURVES'!$C$6:$M$329,3,0)</f>
        <v>-0</v>
      </c>
      <c r="R261" s="64" t="e">
        <f aca="false">+Q261+P261</f>
        <v>#NAME?</v>
      </c>
      <c r="S261" s="65" t="e">
        <f aca="true">SPRDOPT($J261,$I261,$G261,$M261,$K261,$L261,$N261,$B261-TODAY(),0,1)*C261</f>
        <v>#NAME?</v>
      </c>
      <c r="T261" s="65" t="e">
        <f aca="true">SPRDOPT($J261,$I261,$G261,$M261,$K261,$L261,$N261,$B261-TODAY(),0,2)*C261</f>
        <v>#NAME?</v>
      </c>
      <c r="U261" s="93" t="e">
        <f aca="false">+T261+S261</f>
        <v>#NAME?</v>
      </c>
    </row>
    <row r="262" customFormat="false" ht="12.75" hidden="false" customHeight="false" outlineLevel="0" collapsed="false">
      <c r="A262" s="92" t="n">
        <f aca="false">YEAR(B262)</f>
        <v>2022</v>
      </c>
      <c r="B262" s="53" t="n">
        <f aca="false">Fetch!A259</f>
        <v>44713</v>
      </c>
      <c r="C262" s="54" t="n">
        <v>0</v>
      </c>
      <c r="D262" s="72" t="n">
        <f aca="false">+D261</f>
        <v>0.02</v>
      </c>
      <c r="E262" s="73" t="n">
        <f aca="false">+'MONTHLY CURVES'!N254</f>
        <v>0.0025</v>
      </c>
      <c r="F262" s="73" t="n">
        <f aca="false">+F261</f>
        <v>-0.027</v>
      </c>
      <c r="G262" s="58" t="n">
        <f aca="false">+D262+F262+E262</f>
        <v>-0.0045</v>
      </c>
      <c r="H262" s="58" t="n">
        <f aca="false">'ELBA CURVE'!N254</f>
        <v>-0.336883445945946</v>
      </c>
      <c r="I262" s="59" t="n">
        <f aca="false">'MONTHLY CURVES'!F254</f>
        <v>5.614</v>
      </c>
      <c r="J262" s="58" t="n">
        <f aca="false">+I262+H262</f>
        <v>5.27711655405405</v>
      </c>
      <c r="K262" s="60" t="n">
        <f aca="false">'MONTHLY CURVES'!G254</f>
        <v>0.17</v>
      </c>
      <c r="L262" s="50" t="n">
        <f aca="false">+K262</f>
        <v>0.17</v>
      </c>
      <c r="M262" s="61" t="n">
        <f aca="false">'MONTHLY CURVES'!D254</f>
        <v>0.0605383915567659</v>
      </c>
      <c r="N262" s="61" t="n">
        <f aca="false">+N261</f>
        <v>0.99</v>
      </c>
      <c r="O262" s="63" t="e">
        <f aca="true">SPRDOPT($J262,$I262,$G262,$M262,$K262,$L262,$N262,$B262-TODAY(),0,0)</f>
        <v>#NAME?</v>
      </c>
      <c r="P262" s="64" t="e">
        <f aca="false">+O262*C262</f>
        <v>#NAME?</v>
      </c>
      <c r="Q262" s="64" t="n">
        <f aca="false">-$Q$11*$C262*VLOOKUP(B262,'MONTHLY CURVES'!$C$6:$M$329,3,0)</f>
        <v>-0</v>
      </c>
      <c r="R262" s="64" t="e">
        <f aca="false">+Q262+P262</f>
        <v>#NAME?</v>
      </c>
      <c r="S262" s="65" t="e">
        <f aca="true">SPRDOPT($J262,$I262,$G262,$M262,$K262,$L262,$N262,$B262-TODAY(),0,1)*C262</f>
        <v>#NAME?</v>
      </c>
      <c r="T262" s="65" t="e">
        <f aca="true">SPRDOPT($J262,$I262,$G262,$M262,$K262,$L262,$N262,$B262-TODAY(),0,2)*C262</f>
        <v>#NAME?</v>
      </c>
      <c r="U262" s="93" t="e">
        <f aca="false">+T262+S262</f>
        <v>#NAME?</v>
      </c>
    </row>
    <row r="263" customFormat="false" ht="12.75" hidden="false" customHeight="false" outlineLevel="0" collapsed="false">
      <c r="A263" s="92" t="n">
        <f aca="false">YEAR(B263)</f>
        <v>2022</v>
      </c>
      <c r="B263" s="53" t="n">
        <f aca="false">Fetch!A260</f>
        <v>44743</v>
      </c>
      <c r="C263" s="54" t="n">
        <v>0</v>
      </c>
      <c r="D263" s="72" t="n">
        <f aca="false">+D262</f>
        <v>0.02</v>
      </c>
      <c r="E263" s="73" t="n">
        <f aca="false">+'MONTHLY CURVES'!N255</f>
        <v>0.0025</v>
      </c>
      <c r="F263" s="73" t="n">
        <f aca="false">+F262</f>
        <v>-0.027</v>
      </c>
      <c r="G263" s="58" t="n">
        <f aca="false">+D263+F263+E263</f>
        <v>-0.0045</v>
      </c>
      <c r="H263" s="58" t="n">
        <f aca="false">'ELBA CURVE'!N255</f>
        <v>-0.336883445945946</v>
      </c>
      <c r="I263" s="59" t="n">
        <f aca="false">'MONTHLY CURVES'!F255</f>
        <v>5.659</v>
      </c>
      <c r="J263" s="58" t="n">
        <f aca="false">+I263+H263</f>
        <v>5.32211655405405</v>
      </c>
      <c r="K263" s="60" t="n">
        <f aca="false">'MONTHLY CURVES'!G255</f>
        <v>0.17</v>
      </c>
      <c r="L263" s="50" t="n">
        <f aca="false">+K263</f>
        <v>0.17</v>
      </c>
      <c r="M263" s="61" t="n">
        <f aca="false">'MONTHLY CURVES'!D255</f>
        <v>0.0605439909513321</v>
      </c>
      <c r="N263" s="61" t="n">
        <f aca="false">+N262</f>
        <v>0.99</v>
      </c>
      <c r="O263" s="63" t="e">
        <f aca="true">SPRDOPT($J263,$I263,$G263,$M263,$K263,$L263,$N263,$B263-TODAY(),0,0)</f>
        <v>#NAME?</v>
      </c>
      <c r="P263" s="64" t="e">
        <f aca="false">+O263*C263</f>
        <v>#NAME?</v>
      </c>
      <c r="Q263" s="64" t="n">
        <f aca="false">-$Q$11*$C263*VLOOKUP(B263,'MONTHLY CURVES'!$C$6:$M$329,3,0)</f>
        <v>-0</v>
      </c>
      <c r="R263" s="64" t="e">
        <f aca="false">+Q263+P263</f>
        <v>#NAME?</v>
      </c>
      <c r="S263" s="65" t="e">
        <f aca="true">SPRDOPT($J263,$I263,$G263,$M263,$K263,$L263,$N263,$B263-TODAY(),0,1)*C263</f>
        <v>#NAME?</v>
      </c>
      <c r="T263" s="65" t="e">
        <f aca="true">SPRDOPT($J263,$I263,$G263,$M263,$K263,$L263,$N263,$B263-TODAY(),0,2)*C263</f>
        <v>#NAME?</v>
      </c>
      <c r="U263" s="93" t="e">
        <f aca="false">+T263+S263</f>
        <v>#NAME?</v>
      </c>
    </row>
    <row r="264" customFormat="false" ht="12.75" hidden="false" customHeight="false" outlineLevel="0" collapsed="false">
      <c r="A264" s="92" t="n">
        <f aca="false">YEAR(B264)</f>
        <v>2022</v>
      </c>
      <c r="B264" s="53" t="n">
        <f aca="false">Fetch!A261</f>
        <v>44774</v>
      </c>
      <c r="C264" s="54" t="n">
        <v>0</v>
      </c>
      <c r="D264" s="72" t="n">
        <f aca="false">+D263</f>
        <v>0.02</v>
      </c>
      <c r="E264" s="73" t="n">
        <f aca="false">+'MONTHLY CURVES'!N256</f>
        <v>0.0025</v>
      </c>
      <c r="F264" s="73" t="n">
        <f aca="false">+F263</f>
        <v>-0.027</v>
      </c>
      <c r="G264" s="58" t="n">
        <f aca="false">+D264+F264+E264</f>
        <v>-0.0045</v>
      </c>
      <c r="H264" s="58" t="n">
        <f aca="false">'ELBA CURVE'!N256</f>
        <v>-0.336883445945946</v>
      </c>
      <c r="I264" s="59" t="n">
        <f aca="false">'MONTHLY CURVES'!F256</f>
        <v>5.697</v>
      </c>
      <c r="J264" s="58" t="n">
        <f aca="false">+I264+H264</f>
        <v>5.36011655405405</v>
      </c>
      <c r="K264" s="60" t="n">
        <f aca="false">'MONTHLY CURVES'!G256</f>
        <v>0.17</v>
      </c>
      <c r="L264" s="50" t="n">
        <f aca="false">+K264</f>
        <v>0.17</v>
      </c>
      <c r="M264" s="61" t="n">
        <f aca="false">'MONTHLY CURVES'!D256</f>
        <v>0.0605497769923944</v>
      </c>
      <c r="N264" s="61" t="n">
        <f aca="false">+N263</f>
        <v>0.99</v>
      </c>
      <c r="O264" s="63" t="e">
        <f aca="true">SPRDOPT($J264,$I264,$G264,$M264,$K264,$L264,$N264,$B264-TODAY(),0,0)</f>
        <v>#NAME?</v>
      </c>
      <c r="P264" s="64" t="e">
        <f aca="false">+O264*C264</f>
        <v>#NAME?</v>
      </c>
      <c r="Q264" s="64" t="n">
        <f aca="false">-$Q$11*$C264*VLOOKUP(B264,'MONTHLY CURVES'!$C$6:$M$329,3,0)</f>
        <v>-0</v>
      </c>
      <c r="R264" s="64" t="e">
        <f aca="false">+Q264+P264</f>
        <v>#NAME?</v>
      </c>
      <c r="S264" s="65" t="e">
        <f aca="true">SPRDOPT($J264,$I264,$G264,$M264,$K264,$L264,$N264,$B264-TODAY(),0,1)*C264</f>
        <v>#NAME?</v>
      </c>
      <c r="T264" s="65" t="e">
        <f aca="true">SPRDOPT($J264,$I264,$G264,$M264,$K264,$L264,$N264,$B264-TODAY(),0,2)*C264</f>
        <v>#NAME?</v>
      </c>
      <c r="U264" s="93" t="e">
        <f aca="false">+T264+S264</f>
        <v>#NAME?</v>
      </c>
    </row>
    <row r="265" customFormat="false" ht="12.75" hidden="false" customHeight="false" outlineLevel="0" collapsed="false">
      <c r="A265" s="92" t="n">
        <f aca="false">YEAR(B265)</f>
        <v>2022</v>
      </c>
      <c r="B265" s="53" t="n">
        <f aca="false">Fetch!A262</f>
        <v>44805</v>
      </c>
      <c r="C265" s="54" t="n">
        <v>0</v>
      </c>
      <c r="D265" s="72" t="n">
        <f aca="false">+D264</f>
        <v>0.02</v>
      </c>
      <c r="E265" s="73" t="n">
        <f aca="false">+'MONTHLY CURVES'!N257</f>
        <v>0.0025</v>
      </c>
      <c r="F265" s="73" t="n">
        <f aca="false">+F264</f>
        <v>-0.027</v>
      </c>
      <c r="G265" s="58" t="n">
        <f aca="false">+D265+F265+E265</f>
        <v>-0.0045</v>
      </c>
      <c r="H265" s="58" t="n">
        <f aca="false">'ELBA CURVE'!N257</f>
        <v>-0.336883445945946</v>
      </c>
      <c r="I265" s="59" t="n">
        <f aca="false">'MONTHLY CURVES'!F257</f>
        <v>5.691</v>
      </c>
      <c r="J265" s="58" t="n">
        <f aca="false">+I265+H265</f>
        <v>5.35411655405405</v>
      </c>
      <c r="K265" s="60" t="n">
        <f aca="false">'MONTHLY CURVES'!G257</f>
        <v>0.17</v>
      </c>
      <c r="L265" s="50" t="n">
        <f aca="false">+K265</f>
        <v>0.17</v>
      </c>
      <c r="M265" s="61" t="n">
        <f aca="false">'MONTHLY CURVES'!D257</f>
        <v>0.0605555630334682</v>
      </c>
      <c r="N265" s="61" t="n">
        <f aca="false">+N264</f>
        <v>0.99</v>
      </c>
      <c r="O265" s="63" t="e">
        <f aca="true">SPRDOPT($J265,$I265,$G265,$M265,$K265,$L265,$N265,$B265-TODAY(),0,0)</f>
        <v>#NAME?</v>
      </c>
      <c r="P265" s="64" t="e">
        <f aca="false">+O265*C265</f>
        <v>#NAME?</v>
      </c>
      <c r="Q265" s="64" t="n">
        <f aca="false">-$Q$11*$C265*VLOOKUP(B265,'MONTHLY CURVES'!$C$6:$M$329,3,0)</f>
        <v>-0</v>
      </c>
      <c r="R265" s="64" t="e">
        <f aca="false">+Q265+P265</f>
        <v>#NAME?</v>
      </c>
      <c r="S265" s="65" t="e">
        <f aca="true">SPRDOPT($J265,$I265,$G265,$M265,$K265,$L265,$N265,$B265-TODAY(),0,1)*C265</f>
        <v>#NAME?</v>
      </c>
      <c r="T265" s="65" t="e">
        <f aca="true">SPRDOPT($J265,$I265,$G265,$M265,$K265,$L265,$N265,$B265-TODAY(),0,2)*C265</f>
        <v>#NAME?</v>
      </c>
      <c r="U265" s="93" t="e">
        <f aca="false">+T265+S265</f>
        <v>#NAME?</v>
      </c>
    </row>
    <row r="266" customFormat="false" ht="12.75" hidden="false" customHeight="false" outlineLevel="0" collapsed="false">
      <c r="A266" s="92" t="n">
        <f aca="false">YEAR(B266)</f>
        <v>2022</v>
      </c>
      <c r="B266" s="53" t="n">
        <f aca="false">Fetch!A263</f>
        <v>44835</v>
      </c>
      <c r="C266" s="54" t="n">
        <v>0</v>
      </c>
      <c r="D266" s="72" t="n">
        <f aca="false">+D265</f>
        <v>0.02</v>
      </c>
      <c r="E266" s="73" t="n">
        <f aca="false">+'MONTHLY CURVES'!N258</f>
        <v>0.0025</v>
      </c>
      <c r="F266" s="73" t="n">
        <f aca="false">+F265</f>
        <v>-0.027</v>
      </c>
      <c r="G266" s="58" t="n">
        <f aca="false">+D266+F266+E266</f>
        <v>-0.0045</v>
      </c>
      <c r="H266" s="58" t="n">
        <f aca="false">'ELBA CURVE'!N258</f>
        <v>-0.336883445945946</v>
      </c>
      <c r="I266" s="59" t="n">
        <f aca="false">'MONTHLY CURVES'!F258</f>
        <v>5.691</v>
      </c>
      <c r="J266" s="58" t="n">
        <f aca="false">+I266+H266</f>
        <v>5.35411655405405</v>
      </c>
      <c r="K266" s="60" t="n">
        <f aca="false">'MONTHLY CURVES'!G258</f>
        <v>0.17</v>
      </c>
      <c r="L266" s="50" t="n">
        <f aca="false">+K266</f>
        <v>0.17</v>
      </c>
      <c r="M266" s="61" t="n">
        <f aca="false">'MONTHLY CURVES'!D258</f>
        <v>0.060561162428066</v>
      </c>
      <c r="N266" s="61" t="n">
        <f aca="false">+N265</f>
        <v>0.99</v>
      </c>
      <c r="O266" s="63" t="e">
        <f aca="true">SPRDOPT($J266,$I266,$G266,$M266,$K266,$L266,$N266,$B266-TODAY(),0,0)</f>
        <v>#NAME?</v>
      </c>
      <c r="P266" s="64" t="e">
        <f aca="false">+O266*C266</f>
        <v>#NAME?</v>
      </c>
      <c r="Q266" s="64" t="n">
        <f aca="false">-$Q$11*$C266*VLOOKUP(B266,'MONTHLY CURVES'!$C$6:$M$329,3,0)</f>
        <v>-0</v>
      </c>
      <c r="R266" s="64" t="e">
        <f aca="false">+Q266+P266</f>
        <v>#NAME?</v>
      </c>
      <c r="S266" s="65" t="e">
        <f aca="true">SPRDOPT($J266,$I266,$G266,$M266,$K266,$L266,$N266,$B266-TODAY(),0,1)*C266</f>
        <v>#NAME?</v>
      </c>
      <c r="T266" s="65" t="e">
        <f aca="true">SPRDOPT($J266,$I266,$G266,$M266,$K266,$L266,$N266,$B266-TODAY(),0,2)*C266</f>
        <v>#NAME?</v>
      </c>
      <c r="U266" s="93" t="e">
        <f aca="false">+T266+S266</f>
        <v>#NAME?</v>
      </c>
    </row>
    <row r="267" customFormat="false" ht="12.75" hidden="false" customHeight="false" outlineLevel="0" collapsed="false">
      <c r="A267" s="92" t="n">
        <f aca="false">YEAR(B267)</f>
        <v>2022</v>
      </c>
      <c r="B267" s="53" t="n">
        <f aca="false">Fetch!A264</f>
        <v>44866</v>
      </c>
      <c r="C267" s="54" t="n">
        <v>0</v>
      </c>
      <c r="D267" s="72" t="n">
        <f aca="false">+D266</f>
        <v>0.02</v>
      </c>
      <c r="E267" s="73" t="n">
        <f aca="false">+'MONTHLY CURVES'!N259</f>
        <v>0.0025</v>
      </c>
      <c r="F267" s="73" t="n">
        <f aca="false">+F266</f>
        <v>-0.027</v>
      </c>
      <c r="G267" s="58" t="n">
        <f aca="false">+D267+F267+E267</f>
        <v>-0.0045</v>
      </c>
      <c r="H267" s="58" t="n">
        <f aca="false">'ELBA CURVE'!N259</f>
        <v>-0.336883445945946</v>
      </c>
      <c r="I267" s="59" t="n">
        <f aca="false">'MONTHLY CURVES'!F259</f>
        <v>5.84</v>
      </c>
      <c r="J267" s="58" t="n">
        <f aca="false">+I267+H267</f>
        <v>5.50311655405405</v>
      </c>
      <c r="K267" s="60" t="n">
        <f aca="false">'MONTHLY CURVES'!G259</f>
        <v>0.17</v>
      </c>
      <c r="L267" s="50" t="n">
        <f aca="false">+K267</f>
        <v>0.17</v>
      </c>
      <c r="M267" s="61" t="n">
        <f aca="false">'MONTHLY CURVES'!D259</f>
        <v>0.0605669484691616</v>
      </c>
      <c r="N267" s="61" t="n">
        <f aca="false">+N266</f>
        <v>0.99</v>
      </c>
      <c r="O267" s="63" t="e">
        <f aca="true">SPRDOPT($J267,$I267,$G267,$M267,$K267,$L267,$N267,$B267-TODAY(),0,0)</f>
        <v>#NAME?</v>
      </c>
      <c r="P267" s="64" t="e">
        <f aca="false">+O267*C267</f>
        <v>#NAME?</v>
      </c>
      <c r="Q267" s="64" t="n">
        <f aca="false">-$Q$11*$C267*VLOOKUP(B267,'MONTHLY CURVES'!$C$6:$M$329,3,0)</f>
        <v>-0</v>
      </c>
      <c r="R267" s="64" t="e">
        <f aca="false">+Q267+P267</f>
        <v>#NAME?</v>
      </c>
      <c r="S267" s="65" t="e">
        <f aca="true">SPRDOPT($J267,$I267,$G267,$M267,$K267,$L267,$N267,$B267-TODAY(),0,1)*C267</f>
        <v>#NAME?</v>
      </c>
      <c r="T267" s="65" t="e">
        <f aca="true">SPRDOPT($J267,$I267,$G267,$M267,$K267,$L267,$N267,$B267-TODAY(),0,2)*C267</f>
        <v>#NAME?</v>
      </c>
      <c r="U267" s="93" t="e">
        <f aca="false">+T267+S267</f>
        <v>#NAME?</v>
      </c>
    </row>
    <row r="268" customFormat="false" ht="12.75" hidden="false" customHeight="false" outlineLevel="0" collapsed="false">
      <c r="A268" s="92" t="n">
        <f aca="false">YEAR(B268)</f>
        <v>2022</v>
      </c>
      <c r="B268" s="53" t="n">
        <f aca="false">Fetch!A265</f>
        <v>44896</v>
      </c>
      <c r="C268" s="54" t="n">
        <v>0</v>
      </c>
      <c r="D268" s="72" t="n">
        <f aca="false">+D267</f>
        <v>0.02</v>
      </c>
      <c r="E268" s="73" t="n">
        <f aca="false">+'MONTHLY CURVES'!N260</f>
        <v>0.0025</v>
      </c>
      <c r="F268" s="73" t="n">
        <f aca="false">+F267</f>
        <v>-0.027</v>
      </c>
      <c r="G268" s="58" t="n">
        <f aca="false">+D268+F268+E268</f>
        <v>-0.0045</v>
      </c>
      <c r="H268" s="58" t="n">
        <f aca="false">'ELBA CURVE'!N260</f>
        <v>-0.336883445945946</v>
      </c>
      <c r="I268" s="59" t="n">
        <f aca="false">'MONTHLY CURVES'!F260</f>
        <v>5.992</v>
      </c>
      <c r="J268" s="58" t="n">
        <f aca="false">+I268+H268</f>
        <v>5.65511655405405</v>
      </c>
      <c r="K268" s="60" t="n">
        <f aca="false">'MONTHLY CURVES'!G260</f>
        <v>0.17</v>
      </c>
      <c r="L268" s="50" t="n">
        <f aca="false">+K268</f>
        <v>0.17</v>
      </c>
      <c r="M268" s="61" t="n">
        <f aca="false">'MONTHLY CURVES'!D260</f>
        <v>0.0605725478637806</v>
      </c>
      <c r="N268" s="61" t="n">
        <f aca="false">+N267</f>
        <v>0.99</v>
      </c>
      <c r="O268" s="63" t="e">
        <f aca="true">SPRDOPT($J268,$I268,$G268,$M268,$K268,$L268,$N268,$B268-TODAY(),0,0)</f>
        <v>#NAME?</v>
      </c>
      <c r="P268" s="64" t="e">
        <f aca="false">+O268*C268</f>
        <v>#NAME?</v>
      </c>
      <c r="Q268" s="64" t="n">
        <f aca="false">-$Q$11*$C268*VLOOKUP(B268,'MONTHLY CURVES'!$C$6:$M$329,3,0)</f>
        <v>-0</v>
      </c>
      <c r="R268" s="64" t="e">
        <f aca="false">+Q268+P268</f>
        <v>#NAME?</v>
      </c>
      <c r="S268" s="65" t="e">
        <f aca="true">SPRDOPT($J268,$I268,$G268,$M268,$K268,$L268,$N268,$B268-TODAY(),0,1)*C268</f>
        <v>#NAME?</v>
      </c>
      <c r="T268" s="65" t="e">
        <f aca="true">SPRDOPT($J268,$I268,$G268,$M268,$K268,$L268,$N268,$B268-TODAY(),0,2)*C268</f>
        <v>#NAME?</v>
      </c>
      <c r="U268" s="93" t="e">
        <f aca="false">+T268+S268</f>
        <v>#NAME?</v>
      </c>
    </row>
    <row r="269" customFormat="false" ht="12.75" hidden="false" customHeight="false" outlineLevel="0" collapsed="false">
      <c r="A269" s="92" t="n">
        <f aca="false">YEAR(B269)</f>
        <v>2023</v>
      </c>
      <c r="B269" s="53" t="n">
        <f aca="false">Fetch!A266</f>
        <v>44927</v>
      </c>
      <c r="C269" s="54" t="n">
        <v>0</v>
      </c>
      <c r="D269" s="72" t="n">
        <f aca="false">+D268</f>
        <v>0.02</v>
      </c>
      <c r="E269" s="73" t="n">
        <f aca="false">+'MONTHLY CURVES'!N261</f>
        <v>0.0025</v>
      </c>
      <c r="F269" s="73" t="n">
        <f aca="false">+F268</f>
        <v>-0.027</v>
      </c>
      <c r="G269" s="58" t="n">
        <f aca="false">+D269+F269+E269</f>
        <v>-0.0045</v>
      </c>
      <c r="H269" s="58" t="n">
        <f aca="false">'ELBA CURVE'!N261</f>
        <v>-0.336883445945946</v>
      </c>
      <c r="I269" s="59" t="n">
        <f aca="false">'MONTHLY CURVES'!F261</f>
        <v>6.0695</v>
      </c>
      <c r="J269" s="58" t="n">
        <f aca="false">+I269+H269</f>
        <v>5.73261655405405</v>
      </c>
      <c r="K269" s="60" t="n">
        <f aca="false">'MONTHLY CURVES'!G261</f>
        <v>0.17</v>
      </c>
      <c r="L269" s="50" t="n">
        <f aca="false">+K269</f>
        <v>0.17</v>
      </c>
      <c r="M269" s="61" t="n">
        <f aca="false">'MONTHLY CURVES'!D261</f>
        <v>0.0605783339048984</v>
      </c>
      <c r="N269" s="61" t="n">
        <f aca="false">+N268</f>
        <v>0.99</v>
      </c>
      <c r="O269" s="63" t="e">
        <f aca="true">SPRDOPT($J269,$I269,$G269,$M269,$K269,$L269,$N269,$B269-TODAY(),0,0)</f>
        <v>#NAME?</v>
      </c>
      <c r="P269" s="64" t="e">
        <f aca="false">+O269*C269</f>
        <v>#NAME?</v>
      </c>
      <c r="Q269" s="64" t="n">
        <f aca="false">-$Q$11*$C269*VLOOKUP(B269,'MONTHLY CURVES'!$C$6:$M$329,3,0)</f>
        <v>-0</v>
      </c>
      <c r="R269" s="64" t="e">
        <f aca="false">+Q269+P269</f>
        <v>#NAME?</v>
      </c>
      <c r="S269" s="65" t="e">
        <f aca="true">SPRDOPT($J269,$I269,$G269,$M269,$K269,$L269,$N269,$B269-TODAY(),0,1)*C269</f>
        <v>#NAME?</v>
      </c>
      <c r="T269" s="65" t="e">
        <f aca="true">SPRDOPT($J269,$I269,$G269,$M269,$K269,$L269,$N269,$B269-TODAY(),0,2)*C269</f>
        <v>#NAME?</v>
      </c>
      <c r="U269" s="93" t="e">
        <f aca="false">+T269+S269</f>
        <v>#NAME?</v>
      </c>
    </row>
    <row r="270" customFormat="false" ht="12.75" hidden="false" customHeight="false" outlineLevel="0" collapsed="false">
      <c r="A270" s="92" t="n">
        <f aca="false">YEAR(B270)</f>
        <v>2023</v>
      </c>
      <c r="B270" s="53" t="n">
        <f aca="false">Fetch!A267</f>
        <v>44958</v>
      </c>
      <c r="C270" s="54" t="n">
        <v>0</v>
      </c>
      <c r="D270" s="72" t="n">
        <f aca="false">+D269</f>
        <v>0.02</v>
      </c>
      <c r="E270" s="73" t="n">
        <f aca="false">+'MONTHLY CURVES'!N262</f>
        <v>0.0025</v>
      </c>
      <c r="F270" s="73" t="n">
        <f aca="false">+F269</f>
        <v>-0.027</v>
      </c>
      <c r="G270" s="58" t="n">
        <f aca="false">+D270+F270+E270</f>
        <v>-0.0045</v>
      </c>
      <c r="H270" s="58" t="n">
        <f aca="false">'ELBA CURVE'!N262</f>
        <v>-0.336883445945946</v>
      </c>
      <c r="I270" s="59" t="n">
        <f aca="false">'MONTHLY CURVES'!F262</f>
        <v>5.9815</v>
      </c>
      <c r="J270" s="58" t="n">
        <f aca="false">+I270+H270</f>
        <v>5.64461655405405</v>
      </c>
      <c r="K270" s="60" t="n">
        <f aca="false">'MONTHLY CURVES'!G262</f>
        <v>0.17</v>
      </c>
      <c r="L270" s="50" t="n">
        <f aca="false">+K270</f>
        <v>0.17</v>
      </c>
      <c r="M270" s="61" t="n">
        <f aca="false">'MONTHLY CURVES'!D262</f>
        <v>0.0605841199460269</v>
      </c>
      <c r="N270" s="61" t="n">
        <f aca="false">+N269</f>
        <v>0.99</v>
      </c>
      <c r="O270" s="63" t="e">
        <f aca="true">SPRDOPT($J270,$I270,$G270,$M270,$K270,$L270,$N270,$B270-TODAY(),0,0)</f>
        <v>#NAME?</v>
      </c>
      <c r="P270" s="64" t="e">
        <f aca="false">+O270*C270</f>
        <v>#NAME?</v>
      </c>
      <c r="Q270" s="64" t="n">
        <f aca="false">-$Q$11*$C270*VLOOKUP(B270,'MONTHLY CURVES'!$C$6:$M$329,3,0)</f>
        <v>-0</v>
      </c>
      <c r="R270" s="64" t="e">
        <f aca="false">+Q270+P270</f>
        <v>#NAME?</v>
      </c>
      <c r="S270" s="65" t="e">
        <f aca="true">SPRDOPT($J270,$I270,$G270,$M270,$K270,$L270,$N270,$B270-TODAY(),0,1)*C270</f>
        <v>#NAME?</v>
      </c>
      <c r="T270" s="65" t="e">
        <f aca="true">SPRDOPT($J270,$I270,$G270,$M270,$K270,$L270,$N270,$B270-TODAY(),0,2)*C270</f>
        <v>#NAME?</v>
      </c>
      <c r="U270" s="93" t="e">
        <f aca="false">+T270+S270</f>
        <v>#NAME?</v>
      </c>
    </row>
    <row r="271" customFormat="false" ht="12.75" hidden="false" customHeight="false" outlineLevel="0" collapsed="false">
      <c r="A271" s="92" t="n">
        <f aca="false">YEAR(B271)</f>
        <v>2023</v>
      </c>
      <c r="B271" s="53" t="n">
        <f aca="false">Fetch!A268</f>
        <v>44986</v>
      </c>
      <c r="C271" s="54" t="n">
        <v>0</v>
      </c>
      <c r="D271" s="72" t="n">
        <f aca="false">+D270</f>
        <v>0.02</v>
      </c>
      <c r="E271" s="73" t="n">
        <f aca="false">+'MONTHLY CURVES'!N263</f>
        <v>0.0025</v>
      </c>
      <c r="F271" s="73" t="n">
        <f aca="false">+F270</f>
        <v>-0.027</v>
      </c>
      <c r="G271" s="58" t="n">
        <f aca="false">+D271+F271+E271</f>
        <v>-0.0045</v>
      </c>
      <c r="H271" s="58" t="n">
        <f aca="false">'ELBA CURVE'!N263</f>
        <v>-0.336883445945946</v>
      </c>
      <c r="I271" s="59" t="n">
        <f aca="false">'MONTHLY CURVES'!F263</f>
        <v>5.8425</v>
      </c>
      <c r="J271" s="58" t="n">
        <f aca="false">+I271+H271</f>
        <v>5.50561655405405</v>
      </c>
      <c r="K271" s="60" t="n">
        <f aca="false">'MONTHLY CURVES'!G263</f>
        <v>0.17</v>
      </c>
      <c r="L271" s="50" t="n">
        <f aca="false">+K271</f>
        <v>0.17</v>
      </c>
      <c r="M271" s="61" t="n">
        <f aca="false">'MONTHLY CURVES'!D263</f>
        <v>0.0605893460477009</v>
      </c>
      <c r="N271" s="61" t="n">
        <f aca="false">+N270</f>
        <v>0.99</v>
      </c>
      <c r="O271" s="63" t="e">
        <f aca="true">SPRDOPT($J271,$I271,$G271,$M271,$K271,$L271,$N271,$B271-TODAY(),0,0)</f>
        <v>#NAME?</v>
      </c>
      <c r="P271" s="64" t="e">
        <f aca="false">+O271*C271</f>
        <v>#NAME?</v>
      </c>
      <c r="Q271" s="64" t="n">
        <f aca="false">-$Q$11*$C271*VLOOKUP(B271,'MONTHLY CURVES'!$C$6:$M$329,3,0)</f>
        <v>-0</v>
      </c>
      <c r="R271" s="64" t="e">
        <f aca="false">+Q271+P271</f>
        <v>#NAME?</v>
      </c>
      <c r="S271" s="65" t="e">
        <f aca="true">SPRDOPT($J271,$I271,$G271,$M271,$K271,$L271,$N271,$B271-TODAY(),0,1)*C271</f>
        <v>#NAME?</v>
      </c>
      <c r="T271" s="65" t="e">
        <f aca="true">SPRDOPT($J271,$I271,$G271,$M271,$K271,$L271,$N271,$B271-TODAY(),0,2)*C271</f>
        <v>#NAME?</v>
      </c>
      <c r="U271" s="93" t="e">
        <f aca="false">+T271+S271</f>
        <v>#NAME?</v>
      </c>
    </row>
    <row r="272" customFormat="false" ht="12.75" hidden="false" customHeight="false" outlineLevel="0" collapsed="false">
      <c r="A272" s="92" t="n">
        <f aca="false">YEAR(B272)</f>
        <v>2023</v>
      </c>
      <c r="B272" s="53" t="n">
        <f aca="false">Fetch!A269</f>
        <v>45017</v>
      </c>
      <c r="C272" s="54" t="n">
        <v>0</v>
      </c>
      <c r="D272" s="72" t="n">
        <f aca="false">+D271</f>
        <v>0.02</v>
      </c>
      <c r="E272" s="73" t="n">
        <f aca="false">+'MONTHLY CURVES'!N264</f>
        <v>0.0025</v>
      </c>
      <c r="F272" s="73" t="n">
        <f aca="false">+F271</f>
        <v>-0.027</v>
      </c>
      <c r="G272" s="58" t="n">
        <f aca="false">+D272+F272+E272</f>
        <v>-0.0045</v>
      </c>
      <c r="H272" s="58" t="n">
        <f aca="false">'ELBA CURVE'!N264</f>
        <v>-0.336883445945946</v>
      </c>
      <c r="I272" s="59" t="n">
        <f aca="false">'MONTHLY CURVES'!F264</f>
        <v>5.6885</v>
      </c>
      <c r="J272" s="58" t="n">
        <f aca="false">+I272+H272</f>
        <v>5.35161655405405</v>
      </c>
      <c r="K272" s="60" t="n">
        <f aca="false">'MONTHLY CURVES'!G264</f>
        <v>0.17</v>
      </c>
      <c r="L272" s="50" t="n">
        <f aca="false">+K272</f>
        <v>0.17</v>
      </c>
      <c r="M272" s="61" t="n">
        <f aca="false">'MONTHLY CURVES'!D264</f>
        <v>0.0605951320888507</v>
      </c>
      <c r="N272" s="61" t="n">
        <f aca="false">+N271</f>
        <v>0.99</v>
      </c>
      <c r="O272" s="63" t="e">
        <f aca="true">SPRDOPT($J272,$I272,$G272,$M272,$K272,$L272,$N272,$B272-TODAY(),0,0)</f>
        <v>#NAME?</v>
      </c>
      <c r="P272" s="64" t="e">
        <f aca="false">+O272*C272</f>
        <v>#NAME?</v>
      </c>
      <c r="Q272" s="64" t="n">
        <f aca="false">-$Q$11*$C272*VLOOKUP(B272,'MONTHLY CURVES'!$C$6:$M$329,3,0)</f>
        <v>-0</v>
      </c>
      <c r="R272" s="64" t="e">
        <f aca="false">+Q272+P272</f>
        <v>#NAME?</v>
      </c>
      <c r="S272" s="65" t="e">
        <f aca="true">SPRDOPT($J272,$I272,$G272,$M272,$K272,$L272,$N272,$B272-TODAY(),0,1)*C272</f>
        <v>#NAME?</v>
      </c>
      <c r="T272" s="65" t="e">
        <f aca="true">SPRDOPT($J272,$I272,$G272,$M272,$K272,$L272,$N272,$B272-TODAY(),0,2)*C272</f>
        <v>#NAME?</v>
      </c>
      <c r="U272" s="93" t="e">
        <f aca="false">+T272+S272</f>
        <v>#NAME?</v>
      </c>
    </row>
    <row r="273" customFormat="false" ht="12.75" hidden="false" customHeight="false" outlineLevel="0" collapsed="false">
      <c r="A273" s="92" t="n">
        <f aca="false">YEAR(B273)</f>
        <v>2023</v>
      </c>
      <c r="B273" s="53" t="n">
        <f aca="false">Fetch!A270</f>
        <v>45047</v>
      </c>
      <c r="C273" s="54" t="n">
        <v>0</v>
      </c>
      <c r="D273" s="72" t="n">
        <f aca="false">+D272</f>
        <v>0.02</v>
      </c>
      <c r="E273" s="73" t="n">
        <f aca="false">+'MONTHLY CURVES'!N265</f>
        <v>0.0025</v>
      </c>
      <c r="F273" s="73" t="n">
        <f aca="false">+F272</f>
        <v>-0.027</v>
      </c>
      <c r="G273" s="58" t="n">
        <f aca="false">+D273+F273+E273</f>
        <v>-0.0045</v>
      </c>
      <c r="H273" s="58" t="n">
        <f aca="false">'ELBA CURVE'!N265</f>
        <v>-0.336883445945946</v>
      </c>
      <c r="I273" s="59" t="n">
        <f aca="false">'MONTHLY CURVES'!F265</f>
        <v>5.6935</v>
      </c>
      <c r="J273" s="58" t="n">
        <f aca="false">+I273+H273</f>
        <v>5.35661655405405</v>
      </c>
      <c r="K273" s="60" t="n">
        <f aca="false">'MONTHLY CURVES'!G265</f>
        <v>0.17</v>
      </c>
      <c r="L273" s="50" t="n">
        <f aca="false">+K273</f>
        <v>0.17</v>
      </c>
      <c r="M273" s="61" t="n">
        <f aca="false">'MONTHLY CURVES'!D265</f>
        <v>0.0606007314835222</v>
      </c>
      <c r="N273" s="61" t="n">
        <f aca="false">+N272</f>
        <v>0.99</v>
      </c>
      <c r="O273" s="63" t="e">
        <f aca="true">SPRDOPT($J273,$I273,$G273,$M273,$K273,$L273,$N273,$B273-TODAY(),0,0)</f>
        <v>#NAME?</v>
      </c>
      <c r="P273" s="64" t="e">
        <f aca="false">+O273*C273</f>
        <v>#NAME?</v>
      </c>
      <c r="Q273" s="64" t="n">
        <f aca="false">-$Q$11*$C273*VLOOKUP(B273,'MONTHLY CURVES'!$C$6:$M$329,3,0)</f>
        <v>-0</v>
      </c>
      <c r="R273" s="64" t="e">
        <f aca="false">+Q273+P273</f>
        <v>#NAME?</v>
      </c>
      <c r="S273" s="65" t="e">
        <f aca="true">SPRDOPT($J273,$I273,$G273,$M273,$K273,$L273,$N273,$B273-TODAY(),0,1)*C273</f>
        <v>#NAME?</v>
      </c>
      <c r="T273" s="65" t="e">
        <f aca="true">SPRDOPT($J273,$I273,$G273,$M273,$K273,$L273,$N273,$B273-TODAY(),0,2)*C273</f>
        <v>#NAME?</v>
      </c>
      <c r="U273" s="93" t="e">
        <f aca="false">+T273+S273</f>
        <v>#NAME?</v>
      </c>
    </row>
    <row r="274" customFormat="false" ht="12.75" hidden="false" customHeight="false" outlineLevel="0" collapsed="false">
      <c r="A274" s="92" t="n">
        <f aca="false">YEAR(B274)</f>
        <v>2023</v>
      </c>
      <c r="B274" s="53" t="n">
        <f aca="false">Fetch!A271</f>
        <v>45078</v>
      </c>
      <c r="C274" s="54" t="n">
        <v>0</v>
      </c>
      <c r="D274" s="72" t="n">
        <f aca="false">+D273</f>
        <v>0.02</v>
      </c>
      <c r="E274" s="73" t="n">
        <f aca="false">+'MONTHLY CURVES'!N266</f>
        <v>0.0025</v>
      </c>
      <c r="F274" s="73" t="n">
        <f aca="false">+F273</f>
        <v>-0.027</v>
      </c>
      <c r="G274" s="58" t="n">
        <f aca="false">+D274+F274+E274</f>
        <v>-0.0045</v>
      </c>
      <c r="H274" s="58" t="n">
        <f aca="false">'ELBA CURVE'!N266</f>
        <v>-0.336883445945946</v>
      </c>
      <c r="I274" s="59" t="n">
        <f aca="false">'MONTHLY CURVES'!F266</f>
        <v>5.7315</v>
      </c>
      <c r="J274" s="58" t="n">
        <f aca="false">+I274+H274</f>
        <v>5.39461655405405</v>
      </c>
      <c r="K274" s="60" t="n">
        <f aca="false">'MONTHLY CURVES'!G266</f>
        <v>0.17</v>
      </c>
      <c r="L274" s="50" t="n">
        <f aca="false">+K274</f>
        <v>0.17</v>
      </c>
      <c r="M274" s="61" t="n">
        <f aca="false">'MONTHLY CURVES'!D266</f>
        <v>0.0606065175246942</v>
      </c>
      <c r="N274" s="61" t="n">
        <f aca="false">+N273</f>
        <v>0.99</v>
      </c>
      <c r="O274" s="63" t="e">
        <f aca="true">SPRDOPT($J274,$I274,$G274,$M274,$K274,$L274,$N274,$B274-TODAY(),0,0)</f>
        <v>#NAME?</v>
      </c>
      <c r="P274" s="64" t="e">
        <f aca="false">+O274*C274</f>
        <v>#NAME?</v>
      </c>
      <c r="Q274" s="64" t="n">
        <f aca="false">-$Q$11*$C274*VLOOKUP(B274,'MONTHLY CURVES'!$C$6:$M$329,3,0)</f>
        <v>-0</v>
      </c>
      <c r="R274" s="64" t="e">
        <f aca="false">+Q274+P274</f>
        <v>#NAME?</v>
      </c>
      <c r="S274" s="65" t="e">
        <f aca="true">SPRDOPT($J274,$I274,$G274,$M274,$K274,$L274,$N274,$B274-TODAY(),0,1)*C274</f>
        <v>#NAME?</v>
      </c>
      <c r="T274" s="65" t="e">
        <f aca="true">SPRDOPT($J274,$I274,$G274,$M274,$K274,$L274,$N274,$B274-TODAY(),0,2)*C274</f>
        <v>#NAME?</v>
      </c>
      <c r="U274" s="93" t="e">
        <f aca="false">+T274+S274</f>
        <v>#NAME?</v>
      </c>
    </row>
    <row r="275" customFormat="false" ht="12.75" hidden="false" customHeight="false" outlineLevel="0" collapsed="false">
      <c r="A275" s="92" t="n">
        <f aca="false">YEAR(B275)</f>
        <v>2023</v>
      </c>
      <c r="B275" s="53" t="n">
        <f aca="false">Fetch!A272</f>
        <v>45108</v>
      </c>
      <c r="C275" s="54" t="n">
        <v>0</v>
      </c>
      <c r="D275" s="72" t="n">
        <f aca="false">+D274</f>
        <v>0.02</v>
      </c>
      <c r="E275" s="73" t="n">
        <f aca="false">+'MONTHLY CURVES'!N267</f>
        <v>0.0025</v>
      </c>
      <c r="F275" s="73" t="n">
        <f aca="false">+F274</f>
        <v>-0.027</v>
      </c>
      <c r="G275" s="58" t="n">
        <f aca="false">+D275+F275+E275</f>
        <v>-0.0045</v>
      </c>
      <c r="H275" s="58" t="n">
        <f aca="false">'ELBA CURVE'!N267</f>
        <v>-0.336883445945946</v>
      </c>
      <c r="I275" s="59" t="n">
        <f aca="false">'MONTHLY CURVES'!F267</f>
        <v>5.7765</v>
      </c>
      <c r="J275" s="58" t="n">
        <f aca="false">+I275+H275</f>
        <v>5.43961655405405</v>
      </c>
      <c r="K275" s="60" t="n">
        <f aca="false">'MONTHLY CURVES'!G267</f>
        <v>0.17</v>
      </c>
      <c r="L275" s="50" t="n">
        <f aca="false">+K275</f>
        <v>0.17</v>
      </c>
      <c r="M275" s="61" t="n">
        <f aca="false">'MONTHLY CURVES'!D267</f>
        <v>0.0606121169193865</v>
      </c>
      <c r="N275" s="61" t="n">
        <f aca="false">+N274</f>
        <v>0.99</v>
      </c>
      <c r="O275" s="63" t="e">
        <f aca="true">SPRDOPT($J275,$I275,$G275,$M275,$K275,$L275,$N275,$B275-TODAY(),0,0)</f>
        <v>#NAME?</v>
      </c>
      <c r="P275" s="64" t="e">
        <f aca="false">+O275*C275</f>
        <v>#NAME?</v>
      </c>
      <c r="Q275" s="64" t="n">
        <f aca="false">-$Q$11*$C275*VLOOKUP(B275,'MONTHLY CURVES'!$C$6:$M$329,3,0)</f>
        <v>-0</v>
      </c>
      <c r="R275" s="64" t="e">
        <f aca="false">+Q275+P275</f>
        <v>#NAME?</v>
      </c>
      <c r="S275" s="65" t="e">
        <f aca="true">SPRDOPT($J275,$I275,$G275,$M275,$K275,$L275,$N275,$B275-TODAY(),0,1)*C275</f>
        <v>#NAME?</v>
      </c>
      <c r="T275" s="65" t="e">
        <f aca="true">SPRDOPT($J275,$I275,$G275,$M275,$K275,$L275,$N275,$B275-TODAY(),0,2)*C275</f>
        <v>#NAME?</v>
      </c>
      <c r="U275" s="93" t="e">
        <f aca="false">+T275+S275</f>
        <v>#NAME?</v>
      </c>
    </row>
    <row r="276" customFormat="false" ht="12.75" hidden="false" customHeight="false" outlineLevel="0" collapsed="false">
      <c r="A276" s="92" t="n">
        <f aca="false">YEAR(B276)</f>
        <v>2023</v>
      </c>
      <c r="B276" s="53" t="n">
        <f aca="false">Fetch!A273</f>
        <v>45139</v>
      </c>
      <c r="C276" s="54" t="n">
        <v>0</v>
      </c>
      <c r="D276" s="72" t="n">
        <f aca="false">+D275</f>
        <v>0.02</v>
      </c>
      <c r="E276" s="73" t="n">
        <f aca="false">+'MONTHLY CURVES'!N268</f>
        <v>0.0025</v>
      </c>
      <c r="F276" s="73" t="n">
        <f aca="false">+F275</f>
        <v>-0.027</v>
      </c>
      <c r="G276" s="58" t="n">
        <f aca="false">+D276+F276+E276</f>
        <v>-0.0045</v>
      </c>
      <c r="H276" s="58" t="n">
        <f aca="false">'ELBA CURVE'!N268</f>
        <v>-0.336883445945946</v>
      </c>
      <c r="I276" s="59" t="n">
        <f aca="false">'MONTHLY CURVES'!F268</f>
        <v>5.8145</v>
      </c>
      <c r="J276" s="58" t="n">
        <f aca="false">+I276+H276</f>
        <v>5.47761655405405</v>
      </c>
      <c r="K276" s="60" t="n">
        <f aca="false">'MONTHLY CURVES'!G268</f>
        <v>0.17</v>
      </c>
      <c r="L276" s="50" t="n">
        <f aca="false">+K276</f>
        <v>0.17</v>
      </c>
      <c r="M276" s="61" t="n">
        <f aca="false">'MONTHLY CURVES'!D268</f>
        <v>0.0606179029605798</v>
      </c>
      <c r="N276" s="61" t="n">
        <f aca="false">+N275</f>
        <v>0.99</v>
      </c>
      <c r="O276" s="63" t="e">
        <f aca="true">SPRDOPT($J276,$I276,$G276,$M276,$K276,$L276,$N276,$B276-TODAY(),0,0)</f>
        <v>#NAME?</v>
      </c>
      <c r="P276" s="64" t="e">
        <f aca="false">+O276*C276</f>
        <v>#NAME?</v>
      </c>
      <c r="Q276" s="64" t="n">
        <f aca="false">-$Q$11*$C276*VLOOKUP(B276,'MONTHLY CURVES'!$C$6:$M$329,3,0)</f>
        <v>-0</v>
      </c>
      <c r="R276" s="64" t="e">
        <f aca="false">+Q276+P276</f>
        <v>#NAME?</v>
      </c>
      <c r="S276" s="65" t="e">
        <f aca="true">SPRDOPT($J276,$I276,$G276,$M276,$K276,$L276,$N276,$B276-TODAY(),0,1)*C276</f>
        <v>#NAME?</v>
      </c>
      <c r="T276" s="65" t="e">
        <f aca="true">SPRDOPT($J276,$I276,$G276,$M276,$K276,$L276,$N276,$B276-TODAY(),0,2)*C276</f>
        <v>#NAME?</v>
      </c>
      <c r="U276" s="93" t="e">
        <f aca="false">+T276+S276</f>
        <v>#NAME?</v>
      </c>
    </row>
    <row r="277" customFormat="false" ht="12.75" hidden="false" customHeight="false" outlineLevel="0" collapsed="false">
      <c r="A277" s="92" t="n">
        <f aca="false">YEAR(B277)</f>
        <v>2023</v>
      </c>
      <c r="B277" s="53" t="n">
        <f aca="false">Fetch!A274</f>
        <v>45170</v>
      </c>
      <c r="C277" s="54" t="n">
        <v>0</v>
      </c>
      <c r="D277" s="72" t="n">
        <f aca="false">+D276</f>
        <v>0.02</v>
      </c>
      <c r="E277" s="73" t="n">
        <f aca="false">+'MONTHLY CURVES'!N269</f>
        <v>0.0025</v>
      </c>
      <c r="F277" s="73" t="n">
        <f aca="false">+F276</f>
        <v>-0.027</v>
      </c>
      <c r="G277" s="58" t="n">
        <f aca="false">+D277+F277+E277</f>
        <v>-0.0045</v>
      </c>
      <c r="H277" s="58" t="n">
        <f aca="false">'ELBA CURVE'!N269</f>
        <v>-0.336883445945946</v>
      </c>
      <c r="I277" s="59" t="n">
        <f aca="false">'MONTHLY CURVES'!F269</f>
        <v>5.8085</v>
      </c>
      <c r="J277" s="58" t="n">
        <f aca="false">+I277+H277</f>
        <v>5.47161655405405</v>
      </c>
      <c r="K277" s="60" t="n">
        <f aca="false">'MONTHLY CURVES'!G269</f>
        <v>0.17</v>
      </c>
      <c r="L277" s="50" t="n">
        <f aca="false">+K277</f>
        <v>0.17</v>
      </c>
      <c r="M277" s="61" t="n">
        <f aca="false">'MONTHLY CURVES'!D269</f>
        <v>0.0606236890017846</v>
      </c>
      <c r="N277" s="61" t="n">
        <f aca="false">+N276</f>
        <v>0.99</v>
      </c>
      <c r="O277" s="63" t="e">
        <f aca="true">SPRDOPT($J277,$I277,$G277,$M277,$K277,$L277,$N277,$B277-TODAY(),0,0)</f>
        <v>#NAME?</v>
      </c>
      <c r="P277" s="64" t="e">
        <f aca="false">+O277*C277</f>
        <v>#NAME?</v>
      </c>
      <c r="Q277" s="64" t="n">
        <f aca="false">-$Q$11*$C277*VLOOKUP(B277,'MONTHLY CURVES'!$C$6:$M$329,3,0)</f>
        <v>-0</v>
      </c>
      <c r="R277" s="64" t="e">
        <f aca="false">+Q277+P277</f>
        <v>#NAME?</v>
      </c>
      <c r="S277" s="65" t="e">
        <f aca="true">SPRDOPT($J277,$I277,$G277,$M277,$K277,$L277,$N277,$B277-TODAY(),0,1)*C277</f>
        <v>#NAME?</v>
      </c>
      <c r="T277" s="65" t="e">
        <f aca="true">SPRDOPT($J277,$I277,$G277,$M277,$K277,$L277,$N277,$B277-TODAY(),0,2)*C277</f>
        <v>#NAME?</v>
      </c>
      <c r="U277" s="93" t="e">
        <f aca="false">+T277+S277</f>
        <v>#NAME?</v>
      </c>
    </row>
    <row r="278" customFormat="false" ht="12.75" hidden="false" customHeight="false" outlineLevel="0" collapsed="false">
      <c r="A278" s="92" t="n">
        <f aca="false">YEAR(B278)</f>
        <v>2023</v>
      </c>
      <c r="B278" s="53" t="n">
        <f aca="false">Fetch!A275</f>
        <v>45200</v>
      </c>
      <c r="C278" s="54" t="n">
        <v>0</v>
      </c>
      <c r="D278" s="72" t="n">
        <f aca="false">+D277</f>
        <v>0.02</v>
      </c>
      <c r="E278" s="73" t="n">
        <f aca="false">+'MONTHLY CURVES'!N270</f>
        <v>0.0025</v>
      </c>
      <c r="F278" s="73" t="n">
        <f aca="false">+F277</f>
        <v>-0.027</v>
      </c>
      <c r="G278" s="58" t="n">
        <f aca="false">+D278+F278+E278</f>
        <v>-0.0045</v>
      </c>
      <c r="H278" s="58" t="n">
        <f aca="false">'ELBA CURVE'!N270</f>
        <v>-0.336883445945946</v>
      </c>
      <c r="I278" s="59" t="n">
        <f aca="false">'MONTHLY CURVES'!F270</f>
        <v>5.8085</v>
      </c>
      <c r="J278" s="58" t="n">
        <f aca="false">+I278+H278</f>
        <v>5.47161655405405</v>
      </c>
      <c r="K278" s="60" t="n">
        <f aca="false">'MONTHLY CURVES'!G270</f>
        <v>0.17</v>
      </c>
      <c r="L278" s="50" t="n">
        <f aca="false">+K278</f>
        <v>0.17</v>
      </c>
      <c r="M278" s="61" t="n">
        <f aca="false">'MONTHLY CURVES'!D270</f>
        <v>0.0606292883965094</v>
      </c>
      <c r="N278" s="61" t="n">
        <f aca="false">+N277</f>
        <v>0.99</v>
      </c>
      <c r="O278" s="63" t="e">
        <f aca="true">SPRDOPT($J278,$I278,$G278,$M278,$K278,$L278,$N278,$B278-TODAY(),0,0)</f>
        <v>#NAME?</v>
      </c>
      <c r="P278" s="64" t="e">
        <f aca="false">+O278*C278</f>
        <v>#NAME?</v>
      </c>
      <c r="Q278" s="64" t="n">
        <f aca="false">-$Q$11*$C278*VLOOKUP(B278,'MONTHLY CURVES'!$C$6:$M$329,3,0)</f>
        <v>-0</v>
      </c>
      <c r="R278" s="64" t="e">
        <f aca="false">+Q278+P278</f>
        <v>#NAME?</v>
      </c>
      <c r="S278" s="65" t="e">
        <f aca="true">SPRDOPT($J278,$I278,$G278,$M278,$K278,$L278,$N278,$B278-TODAY(),0,1)*C278</f>
        <v>#NAME?</v>
      </c>
      <c r="T278" s="65" t="e">
        <f aca="true">SPRDOPT($J278,$I278,$G278,$M278,$K278,$L278,$N278,$B278-TODAY(),0,2)*C278</f>
        <v>#NAME?</v>
      </c>
      <c r="U278" s="93" t="e">
        <f aca="false">+T278+S278</f>
        <v>#NAME?</v>
      </c>
    </row>
    <row r="279" customFormat="false" ht="12.75" hidden="false" customHeight="false" outlineLevel="0" collapsed="false">
      <c r="A279" s="92" t="n">
        <f aca="false">YEAR(B279)</f>
        <v>2023</v>
      </c>
      <c r="B279" s="53" t="n">
        <f aca="false">Fetch!A276</f>
        <v>45231</v>
      </c>
      <c r="C279" s="54" t="n">
        <v>0</v>
      </c>
      <c r="D279" s="72" t="n">
        <f aca="false">+D278</f>
        <v>0.02</v>
      </c>
      <c r="E279" s="73" t="n">
        <f aca="false">+'MONTHLY CURVES'!N271</f>
        <v>0.0025</v>
      </c>
      <c r="F279" s="73" t="n">
        <f aca="false">+F278</f>
        <v>-0.027</v>
      </c>
      <c r="G279" s="58" t="n">
        <f aca="false">+D279+F279+E279</f>
        <v>-0.0045</v>
      </c>
      <c r="H279" s="58" t="n">
        <f aca="false">'ELBA CURVE'!N271</f>
        <v>-0.336883445945946</v>
      </c>
      <c r="I279" s="59" t="n">
        <f aca="false">'MONTHLY CURVES'!F271</f>
        <v>5.9575</v>
      </c>
      <c r="J279" s="58" t="n">
        <f aca="false">+I279+H279</f>
        <v>5.62061655405405</v>
      </c>
      <c r="K279" s="60" t="n">
        <f aca="false">'MONTHLY CURVES'!G271</f>
        <v>0.17</v>
      </c>
      <c r="L279" s="50" t="n">
        <f aca="false">+K279</f>
        <v>0.17</v>
      </c>
      <c r="M279" s="61" t="n">
        <f aca="false">'MONTHLY CURVES'!D271</f>
        <v>0.060635074437736</v>
      </c>
      <c r="N279" s="61" t="n">
        <f aca="false">+N278</f>
        <v>0.99</v>
      </c>
      <c r="O279" s="63" t="e">
        <f aca="true">SPRDOPT($J279,$I279,$G279,$M279,$K279,$L279,$N279,$B279-TODAY(),0,0)</f>
        <v>#NAME?</v>
      </c>
      <c r="P279" s="64" t="e">
        <f aca="false">+O279*C279</f>
        <v>#NAME?</v>
      </c>
      <c r="Q279" s="64" t="n">
        <f aca="false">-$Q$11*$C279*VLOOKUP(B279,'MONTHLY CURVES'!$C$6:$M$329,3,0)</f>
        <v>-0</v>
      </c>
      <c r="R279" s="64" t="e">
        <f aca="false">+Q279+P279</f>
        <v>#NAME?</v>
      </c>
      <c r="S279" s="65" t="e">
        <f aca="true">SPRDOPT($J279,$I279,$G279,$M279,$K279,$L279,$N279,$B279-TODAY(),0,1)*C279</f>
        <v>#NAME?</v>
      </c>
      <c r="T279" s="65" t="e">
        <f aca="true">SPRDOPT($J279,$I279,$G279,$M279,$K279,$L279,$N279,$B279-TODAY(),0,2)*C279</f>
        <v>#NAME?</v>
      </c>
      <c r="U279" s="93" t="e">
        <f aca="false">+T279+S279</f>
        <v>#NAME?</v>
      </c>
    </row>
    <row r="280" customFormat="false" ht="12.75" hidden="false" customHeight="false" outlineLevel="0" collapsed="false">
      <c r="A280" s="92" t="n">
        <f aca="false">YEAR(B280)</f>
        <v>2023</v>
      </c>
      <c r="B280" s="53" t="n">
        <f aca="false">Fetch!A277</f>
        <v>45261</v>
      </c>
      <c r="C280" s="54" t="n">
        <v>0</v>
      </c>
      <c r="D280" s="72" t="n">
        <f aca="false">+D279</f>
        <v>0.02</v>
      </c>
      <c r="E280" s="73" t="n">
        <f aca="false">+'MONTHLY CURVES'!N272</f>
        <v>0.0025</v>
      </c>
      <c r="F280" s="73" t="n">
        <f aca="false">+F279</f>
        <v>-0.027</v>
      </c>
      <c r="G280" s="58" t="n">
        <f aca="false">+D280+F280+E280</f>
        <v>-0.0045</v>
      </c>
      <c r="H280" s="58" t="n">
        <f aca="false">'ELBA CURVE'!N272</f>
        <v>-0.336883445945946</v>
      </c>
      <c r="I280" s="59" t="n">
        <f aca="false">'MONTHLY CURVES'!F272</f>
        <v>6.1095</v>
      </c>
      <c r="J280" s="58" t="n">
        <f aca="false">+I280+H280</f>
        <v>5.77261655405405</v>
      </c>
      <c r="K280" s="60" t="n">
        <f aca="false">'MONTHLY CURVES'!G272</f>
        <v>0.17</v>
      </c>
      <c r="L280" s="50" t="n">
        <f aca="false">+K280</f>
        <v>0.17</v>
      </c>
      <c r="M280" s="61" t="n">
        <f aca="false">'MONTHLY CURVES'!D272</f>
        <v>0.0606406738324816</v>
      </c>
      <c r="N280" s="61" t="n">
        <f aca="false">+N279</f>
        <v>0.99</v>
      </c>
      <c r="O280" s="63" t="e">
        <f aca="true">SPRDOPT($J280,$I280,$G280,$M280,$K280,$L280,$N280,$B280-TODAY(),0,0)</f>
        <v>#NAME?</v>
      </c>
      <c r="P280" s="64" t="e">
        <f aca="false">+O280*C280</f>
        <v>#NAME?</v>
      </c>
      <c r="Q280" s="64" t="n">
        <f aca="false">-$Q$11*$C280*VLOOKUP(B280,'MONTHLY CURVES'!$C$6:$M$329,3,0)</f>
        <v>-0</v>
      </c>
      <c r="R280" s="64" t="e">
        <f aca="false">+Q280+P280</f>
        <v>#NAME?</v>
      </c>
      <c r="S280" s="65" t="e">
        <f aca="true">SPRDOPT($J280,$I280,$G280,$M280,$K280,$L280,$N280,$B280-TODAY(),0,1)*C280</f>
        <v>#NAME?</v>
      </c>
      <c r="T280" s="65" t="e">
        <f aca="true">SPRDOPT($J280,$I280,$G280,$M280,$K280,$L280,$N280,$B280-TODAY(),0,2)*C280</f>
        <v>#NAME?</v>
      </c>
      <c r="U280" s="93" t="e">
        <f aca="false">+T280+S280</f>
        <v>#NAME?</v>
      </c>
    </row>
    <row r="281" customFormat="false" ht="12.75" hidden="false" customHeight="false" outlineLevel="0" collapsed="false">
      <c r="A281" s="92" t="n">
        <f aca="false">YEAR(B281)</f>
        <v>2024</v>
      </c>
      <c r="B281" s="53" t="n">
        <f aca="false">Fetch!A278</f>
        <v>45292</v>
      </c>
      <c r="C281" s="54" t="n">
        <v>0</v>
      </c>
      <c r="D281" s="72" t="n">
        <f aca="false">+D280</f>
        <v>0.02</v>
      </c>
      <c r="E281" s="73" t="n">
        <f aca="false">+'MONTHLY CURVES'!N273</f>
        <v>0.0025</v>
      </c>
      <c r="F281" s="73" t="n">
        <f aca="false">+F280</f>
        <v>-0.027</v>
      </c>
      <c r="G281" s="58" t="n">
        <f aca="false">+D281+F281+E281</f>
        <v>-0.0045</v>
      </c>
      <c r="H281" s="58" t="n">
        <f aca="false">'ELBA CURVE'!N273</f>
        <v>-0.336883445945946</v>
      </c>
      <c r="I281" s="59" t="n">
        <f aca="false">'MONTHLY CURVES'!F273</f>
        <v>6.187</v>
      </c>
      <c r="J281" s="58" t="n">
        <f aca="false">+I281+H281</f>
        <v>5.85011655405405</v>
      </c>
      <c r="K281" s="60" t="n">
        <f aca="false">'MONTHLY CURVES'!G273</f>
        <v>0.17</v>
      </c>
      <c r="L281" s="50" t="n">
        <f aca="false">+K281</f>
        <v>0.17</v>
      </c>
      <c r="M281" s="61" t="n">
        <f aca="false">'MONTHLY CURVES'!D273</f>
        <v>0.06064645987373</v>
      </c>
      <c r="N281" s="61" t="n">
        <f aca="false">+N280</f>
        <v>0.99</v>
      </c>
      <c r="O281" s="63" t="e">
        <f aca="true">SPRDOPT($J281,$I281,$G281,$M281,$K281,$L281,$N281,$B281-TODAY(),0,0)</f>
        <v>#NAME?</v>
      </c>
      <c r="P281" s="64" t="e">
        <f aca="false">+O281*C281</f>
        <v>#NAME?</v>
      </c>
      <c r="Q281" s="64" t="n">
        <f aca="false">-$Q$11*$C281*VLOOKUP(B281,'MONTHLY CURVES'!$C$6:$M$329,3,0)</f>
        <v>-0</v>
      </c>
      <c r="R281" s="64" t="e">
        <f aca="false">+Q281+P281</f>
        <v>#NAME?</v>
      </c>
      <c r="S281" s="65" t="e">
        <f aca="true">SPRDOPT($J281,$I281,$G281,$M281,$K281,$L281,$N281,$B281-TODAY(),0,1)*C281</f>
        <v>#NAME?</v>
      </c>
      <c r="T281" s="65" t="e">
        <f aca="true">SPRDOPT($J281,$I281,$G281,$M281,$K281,$L281,$N281,$B281-TODAY(),0,2)*C281</f>
        <v>#NAME?</v>
      </c>
      <c r="U281" s="93" t="e">
        <f aca="false">+T281+S281</f>
        <v>#NAME?</v>
      </c>
    </row>
    <row r="282" customFormat="false" ht="12.75" hidden="false" customHeight="false" outlineLevel="0" collapsed="false">
      <c r="A282" s="92" t="n">
        <f aca="false">YEAR(B282)</f>
        <v>2024</v>
      </c>
      <c r="B282" s="53" t="n">
        <f aca="false">Fetch!A279</f>
        <v>45323</v>
      </c>
      <c r="C282" s="54" t="n">
        <v>0</v>
      </c>
      <c r="D282" s="72" t="n">
        <f aca="false">+D281</f>
        <v>0.02</v>
      </c>
      <c r="E282" s="73" t="n">
        <f aca="false">+'MONTHLY CURVES'!N274</f>
        <v>0.0025</v>
      </c>
      <c r="F282" s="73" t="n">
        <f aca="false">+F281</f>
        <v>-0.027</v>
      </c>
      <c r="G282" s="58" t="n">
        <f aca="false">+D282+F282+E282</f>
        <v>-0.0045</v>
      </c>
      <c r="H282" s="58" t="n">
        <f aca="false">'ELBA CURVE'!N274</f>
        <v>-0.336883445945946</v>
      </c>
      <c r="I282" s="59" t="n">
        <f aca="false">'MONTHLY CURVES'!F274</f>
        <v>6.099</v>
      </c>
      <c r="J282" s="58" t="n">
        <f aca="false">+I282+H282</f>
        <v>5.76211655405405</v>
      </c>
      <c r="K282" s="60" t="n">
        <f aca="false">'MONTHLY CURVES'!G274</f>
        <v>0.17</v>
      </c>
      <c r="L282" s="50" t="n">
        <f aca="false">+K282</f>
        <v>0.17</v>
      </c>
      <c r="M282" s="61" t="n">
        <f aca="false">'MONTHLY CURVES'!D274</f>
        <v>0.0606522459149894</v>
      </c>
      <c r="N282" s="61" t="n">
        <f aca="false">+N281</f>
        <v>0.99</v>
      </c>
      <c r="O282" s="63" t="e">
        <f aca="true">SPRDOPT($J282,$I282,$G282,$M282,$K282,$L282,$N282,$B282-TODAY(),0,0)</f>
        <v>#NAME?</v>
      </c>
      <c r="P282" s="64" t="e">
        <f aca="false">+O282*C282</f>
        <v>#NAME?</v>
      </c>
      <c r="Q282" s="64" t="n">
        <f aca="false">-$Q$11*$C282*VLOOKUP(B282,'MONTHLY CURVES'!$C$6:$M$329,3,0)</f>
        <v>-0</v>
      </c>
      <c r="R282" s="64" t="e">
        <f aca="false">+Q282+P282</f>
        <v>#NAME?</v>
      </c>
      <c r="S282" s="65" t="e">
        <f aca="true">SPRDOPT($J282,$I282,$G282,$M282,$K282,$L282,$N282,$B282-TODAY(),0,1)*C282</f>
        <v>#NAME?</v>
      </c>
      <c r="T282" s="65" t="e">
        <f aca="true">SPRDOPT($J282,$I282,$G282,$M282,$K282,$L282,$N282,$B282-TODAY(),0,2)*C282</f>
        <v>#NAME?</v>
      </c>
      <c r="U282" s="93" t="e">
        <f aca="false">+T282+S282</f>
        <v>#NAME?</v>
      </c>
    </row>
    <row r="283" customFormat="false" ht="12.75" hidden="false" customHeight="false" outlineLevel="0" collapsed="false">
      <c r="A283" s="92" t="n">
        <f aca="false">YEAR(B283)</f>
        <v>2024</v>
      </c>
      <c r="B283" s="53" t="n">
        <f aca="false">Fetch!A280</f>
        <v>45352</v>
      </c>
      <c r="C283" s="54" t="n">
        <v>0</v>
      </c>
      <c r="D283" s="72" t="n">
        <f aca="false">+D282</f>
        <v>0.02</v>
      </c>
      <c r="E283" s="73" t="n">
        <f aca="false">+'MONTHLY CURVES'!N275</f>
        <v>0.0025</v>
      </c>
      <c r="F283" s="73" t="n">
        <f aca="false">+F282</f>
        <v>-0.027</v>
      </c>
      <c r="G283" s="58" t="n">
        <f aca="false">+D283+F283+E283</f>
        <v>-0.0045</v>
      </c>
      <c r="H283" s="58" t="n">
        <f aca="false">'ELBA CURVE'!N275</f>
        <v>-0.336883445945946</v>
      </c>
      <c r="I283" s="59" t="n">
        <f aca="false">'MONTHLY CURVES'!F275</f>
        <v>5.96</v>
      </c>
      <c r="J283" s="58" t="n">
        <f aca="false">+I283+H283</f>
        <v>5.62311655405405</v>
      </c>
      <c r="K283" s="60" t="n">
        <f aca="false">'MONTHLY CURVES'!G275</f>
        <v>0.17</v>
      </c>
      <c r="L283" s="50" t="n">
        <f aca="false">+K283</f>
        <v>0.17</v>
      </c>
      <c r="M283" s="61" t="n">
        <f aca="false">'MONTHLY CURVES'!D275</f>
        <v>0.0606576586632746</v>
      </c>
      <c r="N283" s="61" t="n">
        <f aca="false">+N282</f>
        <v>0.99</v>
      </c>
      <c r="O283" s="63" t="e">
        <f aca="true">SPRDOPT($J283,$I283,$G283,$M283,$K283,$L283,$N283,$B283-TODAY(),0,0)</f>
        <v>#NAME?</v>
      </c>
      <c r="P283" s="64" t="e">
        <f aca="false">+O283*C283</f>
        <v>#NAME?</v>
      </c>
      <c r="Q283" s="64" t="n">
        <f aca="false">-$Q$11*$C283*VLOOKUP(B283,'MONTHLY CURVES'!$C$6:$M$329,3,0)</f>
        <v>-0</v>
      </c>
      <c r="R283" s="64" t="e">
        <f aca="false">+Q283+P283</f>
        <v>#NAME?</v>
      </c>
      <c r="S283" s="65" t="e">
        <f aca="true">SPRDOPT($J283,$I283,$G283,$M283,$K283,$L283,$N283,$B283-TODAY(),0,1)*C283</f>
        <v>#NAME?</v>
      </c>
      <c r="T283" s="65" t="e">
        <f aca="true">SPRDOPT($J283,$I283,$G283,$M283,$K283,$L283,$N283,$B283-TODAY(),0,2)*C283</f>
        <v>#NAME?</v>
      </c>
      <c r="U283" s="93" t="e">
        <f aca="false">+T283+S283</f>
        <v>#NAME?</v>
      </c>
    </row>
    <row r="284" customFormat="false" ht="12.75" hidden="false" customHeight="false" outlineLevel="0" collapsed="false">
      <c r="A284" s="92" t="n">
        <f aca="false">YEAR(B284)</f>
        <v>2024</v>
      </c>
      <c r="B284" s="53" t="n">
        <f aca="false">Fetch!A281</f>
        <v>45383</v>
      </c>
      <c r="C284" s="54" t="n">
        <v>0</v>
      </c>
      <c r="D284" s="72" t="n">
        <f aca="false">+D283</f>
        <v>0.02</v>
      </c>
      <c r="E284" s="73" t="n">
        <f aca="false">+'MONTHLY CURVES'!N276</f>
        <v>0.0025</v>
      </c>
      <c r="F284" s="73" t="n">
        <f aca="false">+F283</f>
        <v>-0.027</v>
      </c>
      <c r="G284" s="58" t="n">
        <f aca="false">+D284+F284+E284</f>
        <v>-0.0045</v>
      </c>
      <c r="H284" s="58" t="n">
        <f aca="false">'ELBA CURVE'!N276</f>
        <v>-0.336883445945946</v>
      </c>
      <c r="I284" s="59" t="n">
        <f aca="false">'MONTHLY CURVES'!F276</f>
        <v>5.806</v>
      </c>
      <c r="J284" s="58" t="n">
        <f aca="false">+I284+H284</f>
        <v>5.46911655405405</v>
      </c>
      <c r="K284" s="60" t="n">
        <f aca="false">'MONTHLY CURVES'!G276</f>
        <v>0.17</v>
      </c>
      <c r="L284" s="50" t="n">
        <f aca="false">+K284</f>
        <v>0.17</v>
      </c>
      <c r="M284" s="61" t="n">
        <f aca="false">'MONTHLY CURVES'!D276</f>
        <v>0.0606634447045558</v>
      </c>
      <c r="N284" s="61" t="n">
        <f aca="false">+N283</f>
        <v>0.99</v>
      </c>
      <c r="O284" s="63" t="e">
        <f aca="true">SPRDOPT($J284,$I284,$G284,$M284,$K284,$L284,$N284,$B284-TODAY(),0,0)</f>
        <v>#NAME?</v>
      </c>
      <c r="P284" s="64" t="e">
        <f aca="false">+O284*C284</f>
        <v>#NAME?</v>
      </c>
      <c r="Q284" s="64" t="n">
        <f aca="false">-$Q$11*$C284*VLOOKUP(B284,'MONTHLY CURVES'!$C$6:$M$329,3,0)</f>
        <v>-0</v>
      </c>
      <c r="R284" s="64" t="e">
        <f aca="false">+Q284+P284</f>
        <v>#NAME?</v>
      </c>
      <c r="S284" s="65" t="e">
        <f aca="true">SPRDOPT($J284,$I284,$G284,$M284,$K284,$L284,$N284,$B284-TODAY(),0,1)*C284</f>
        <v>#NAME?</v>
      </c>
      <c r="T284" s="65" t="e">
        <f aca="true">SPRDOPT($J284,$I284,$G284,$M284,$K284,$L284,$N284,$B284-TODAY(),0,2)*C284</f>
        <v>#NAME?</v>
      </c>
      <c r="U284" s="93" t="e">
        <f aca="false">+T284+S284</f>
        <v>#NAME?</v>
      </c>
    </row>
    <row r="285" customFormat="false" ht="12.75" hidden="false" customHeight="false" outlineLevel="0" collapsed="false">
      <c r="A285" s="92" t="n">
        <f aca="false">YEAR(B285)</f>
        <v>2024</v>
      </c>
      <c r="B285" s="53" t="n">
        <f aca="false">Fetch!A282</f>
        <v>45413</v>
      </c>
      <c r="C285" s="54" t="n">
        <v>0</v>
      </c>
      <c r="D285" s="72" t="n">
        <f aca="false">+D284</f>
        <v>0.02</v>
      </c>
      <c r="E285" s="73" t="n">
        <f aca="false">+'MONTHLY CURVES'!N277</f>
        <v>0.0025</v>
      </c>
      <c r="F285" s="73" t="n">
        <f aca="false">+F284</f>
        <v>-0.027</v>
      </c>
      <c r="G285" s="58" t="n">
        <f aca="false">+D285+F285+E285</f>
        <v>-0.0045</v>
      </c>
      <c r="H285" s="58" t="n">
        <f aca="false">'ELBA CURVE'!N277</f>
        <v>-0.336883445945946</v>
      </c>
      <c r="I285" s="59" t="n">
        <f aca="false">'MONTHLY CURVES'!F277</f>
        <v>5.811</v>
      </c>
      <c r="J285" s="58" t="n">
        <f aca="false">+I285+H285</f>
        <v>5.47411655405405</v>
      </c>
      <c r="K285" s="60" t="n">
        <f aca="false">'MONTHLY CURVES'!G277</f>
        <v>0.17</v>
      </c>
      <c r="L285" s="50" t="n">
        <f aca="false">+K285</f>
        <v>0.17</v>
      </c>
      <c r="M285" s="61" t="n">
        <f aca="false">'MONTHLY CURVES'!D277</f>
        <v>0.0606690440993542</v>
      </c>
      <c r="N285" s="61" t="n">
        <f aca="false">+N284</f>
        <v>0.99</v>
      </c>
      <c r="O285" s="63" t="e">
        <f aca="true">SPRDOPT($J285,$I285,$G285,$M285,$K285,$L285,$N285,$B285-TODAY(),0,0)</f>
        <v>#NAME?</v>
      </c>
      <c r="P285" s="64" t="e">
        <f aca="false">+O285*C285</f>
        <v>#NAME?</v>
      </c>
      <c r="Q285" s="64" t="n">
        <f aca="false">-$Q$11*$C285*VLOOKUP(B285,'MONTHLY CURVES'!$C$6:$M$329,3,0)</f>
        <v>-0</v>
      </c>
      <c r="R285" s="64" t="e">
        <f aca="false">+Q285+P285</f>
        <v>#NAME?</v>
      </c>
      <c r="S285" s="65" t="e">
        <f aca="true">SPRDOPT($J285,$I285,$G285,$M285,$K285,$L285,$N285,$B285-TODAY(),0,1)*C285</f>
        <v>#NAME?</v>
      </c>
      <c r="T285" s="65" t="e">
        <f aca="true">SPRDOPT($J285,$I285,$G285,$M285,$K285,$L285,$N285,$B285-TODAY(),0,2)*C285</f>
        <v>#NAME?</v>
      </c>
      <c r="U285" s="93" t="e">
        <f aca="false">+T285+S285</f>
        <v>#NAME?</v>
      </c>
    </row>
    <row r="286" customFormat="false" ht="12.75" hidden="false" customHeight="false" outlineLevel="0" collapsed="false">
      <c r="A286" s="92" t="n">
        <f aca="false">YEAR(B286)</f>
        <v>2024</v>
      </c>
      <c r="B286" s="53" t="n">
        <f aca="false">Fetch!A283</f>
        <v>45444</v>
      </c>
      <c r="C286" s="54" t="n">
        <v>0</v>
      </c>
      <c r="D286" s="72" t="n">
        <f aca="false">+D285</f>
        <v>0.02</v>
      </c>
      <c r="E286" s="73" t="n">
        <f aca="false">+'MONTHLY CURVES'!N278</f>
        <v>0.0025</v>
      </c>
      <c r="F286" s="73" t="n">
        <f aca="false">+F285</f>
        <v>-0.027</v>
      </c>
      <c r="G286" s="58" t="n">
        <f aca="false">+D286+F286+E286</f>
        <v>-0.0045</v>
      </c>
      <c r="H286" s="58" t="n">
        <f aca="false">'ELBA CURVE'!N278</f>
        <v>-0.336883445945946</v>
      </c>
      <c r="I286" s="59" t="n">
        <f aca="false">'MONTHLY CURVES'!F278</f>
        <v>5.849</v>
      </c>
      <c r="J286" s="58" t="n">
        <f aca="false">+I286+H286</f>
        <v>5.51211655405405</v>
      </c>
      <c r="K286" s="60" t="n">
        <f aca="false">'MONTHLY CURVES'!G278</f>
        <v>0.17</v>
      </c>
      <c r="L286" s="50" t="n">
        <f aca="false">+K286</f>
        <v>0.17</v>
      </c>
      <c r="M286" s="61" t="n">
        <f aca="false">'MONTHLY CURVES'!D278</f>
        <v>0.0606748301406572</v>
      </c>
      <c r="N286" s="61" t="n">
        <f aca="false">+N285</f>
        <v>0.99</v>
      </c>
      <c r="O286" s="63" t="e">
        <f aca="true">SPRDOPT($J286,$I286,$G286,$M286,$K286,$L286,$N286,$B286-TODAY(),0,0)</f>
        <v>#NAME?</v>
      </c>
      <c r="P286" s="64" t="e">
        <f aca="false">+O286*C286</f>
        <v>#NAME?</v>
      </c>
      <c r="Q286" s="64" t="n">
        <f aca="false">-$Q$11*$C286*VLOOKUP(B286,'MONTHLY CURVES'!$C$6:$M$329,3,0)</f>
        <v>-0</v>
      </c>
      <c r="R286" s="64" t="e">
        <f aca="false">+Q286+P286</f>
        <v>#NAME?</v>
      </c>
      <c r="S286" s="65" t="e">
        <f aca="true">SPRDOPT($J286,$I286,$G286,$M286,$K286,$L286,$N286,$B286-TODAY(),0,1)*C286</f>
        <v>#NAME?</v>
      </c>
      <c r="T286" s="65" t="e">
        <f aca="true">SPRDOPT($J286,$I286,$G286,$M286,$K286,$L286,$N286,$B286-TODAY(),0,2)*C286</f>
        <v>#NAME?</v>
      </c>
      <c r="U286" s="93" t="e">
        <f aca="false">+T286+S286</f>
        <v>#NAME?</v>
      </c>
    </row>
    <row r="287" customFormat="false" ht="12.75" hidden="false" customHeight="false" outlineLevel="0" collapsed="false">
      <c r="A287" s="92" t="n">
        <f aca="false">YEAR(B287)</f>
        <v>2024</v>
      </c>
      <c r="B287" s="53" t="n">
        <f aca="false">Fetch!A284</f>
        <v>45474</v>
      </c>
      <c r="C287" s="54" t="n">
        <v>0</v>
      </c>
      <c r="D287" s="72" t="n">
        <f aca="false">+D286</f>
        <v>0.02</v>
      </c>
      <c r="E287" s="73" t="n">
        <f aca="false">+'MONTHLY CURVES'!N279</f>
        <v>0.0025</v>
      </c>
      <c r="F287" s="73" t="n">
        <f aca="false">+F286</f>
        <v>-0.027</v>
      </c>
      <c r="G287" s="58" t="n">
        <f aca="false">+D287+F287+E287</f>
        <v>-0.0045</v>
      </c>
      <c r="H287" s="58" t="n">
        <f aca="false">'ELBA CURVE'!N279</f>
        <v>-0.336883445945946</v>
      </c>
      <c r="I287" s="59" t="n">
        <f aca="false">'MONTHLY CURVES'!F279</f>
        <v>5.894</v>
      </c>
      <c r="J287" s="58" t="n">
        <f aca="false">+I287+H287</f>
        <v>5.55711655405405</v>
      </c>
      <c r="K287" s="60" t="n">
        <f aca="false">'MONTHLY CURVES'!G279</f>
        <v>0.17</v>
      </c>
      <c r="L287" s="50" t="n">
        <f aca="false">+K287</f>
        <v>0.17</v>
      </c>
      <c r="M287" s="61" t="n">
        <f aca="false">'MONTHLY CURVES'!D279</f>
        <v>0.060680429535477</v>
      </c>
      <c r="N287" s="61" t="n">
        <f aca="false">+N286</f>
        <v>0.99</v>
      </c>
      <c r="O287" s="63" t="e">
        <f aca="true">SPRDOPT($J287,$I287,$G287,$M287,$K287,$L287,$N287,$B287-TODAY(),0,0)</f>
        <v>#NAME?</v>
      </c>
      <c r="P287" s="64" t="e">
        <f aca="false">+O287*C287</f>
        <v>#NAME?</v>
      </c>
      <c r="Q287" s="64" t="n">
        <f aca="false">-$Q$11*$C287*VLOOKUP(B287,'MONTHLY CURVES'!$C$6:$M$329,3,0)</f>
        <v>-0</v>
      </c>
      <c r="R287" s="64" t="e">
        <f aca="false">+Q287+P287</f>
        <v>#NAME?</v>
      </c>
      <c r="S287" s="65" t="e">
        <f aca="true">SPRDOPT($J287,$I287,$G287,$M287,$K287,$L287,$N287,$B287-TODAY(),0,1)*C287</f>
        <v>#NAME?</v>
      </c>
      <c r="T287" s="65" t="e">
        <f aca="true">SPRDOPT($J287,$I287,$G287,$M287,$K287,$L287,$N287,$B287-TODAY(),0,2)*C287</f>
        <v>#NAME?</v>
      </c>
      <c r="U287" s="93" t="e">
        <f aca="false">+T287+S287</f>
        <v>#NAME?</v>
      </c>
    </row>
    <row r="288" customFormat="false" ht="12.75" hidden="false" customHeight="false" outlineLevel="0" collapsed="false">
      <c r="A288" s="92" t="n">
        <f aca="false">YEAR(B288)</f>
        <v>2024</v>
      </c>
      <c r="B288" s="53" t="n">
        <f aca="false">Fetch!A285</f>
        <v>45505</v>
      </c>
      <c r="C288" s="54" t="n">
        <v>0</v>
      </c>
      <c r="D288" s="72" t="n">
        <f aca="false">+D287</f>
        <v>0.02</v>
      </c>
      <c r="E288" s="73" t="n">
        <f aca="false">+'MONTHLY CURVES'!N280</f>
        <v>0.0025</v>
      </c>
      <c r="F288" s="73" t="n">
        <f aca="false">+F287</f>
        <v>-0.027</v>
      </c>
      <c r="G288" s="58" t="n">
        <f aca="false">+D288+F288+E288</f>
        <v>-0.0045</v>
      </c>
      <c r="H288" s="58" t="n">
        <f aca="false">'ELBA CURVE'!N280</f>
        <v>-0.336883445945946</v>
      </c>
      <c r="I288" s="59" t="n">
        <f aca="false">'MONTHLY CURVES'!F280</f>
        <v>5.932</v>
      </c>
      <c r="J288" s="58" t="n">
        <f aca="false">+I288+H288</f>
        <v>5.59511655405405</v>
      </c>
      <c r="K288" s="60" t="n">
        <f aca="false">'MONTHLY CURVES'!G280</f>
        <v>0.17</v>
      </c>
      <c r="L288" s="50" t="n">
        <f aca="false">+K288</f>
        <v>0.17</v>
      </c>
      <c r="M288" s="61" t="n">
        <f aca="false">'MONTHLY CURVES'!D280</f>
        <v>0.0606862155768018</v>
      </c>
      <c r="N288" s="61" t="n">
        <f aca="false">+N287</f>
        <v>0.99</v>
      </c>
      <c r="O288" s="63" t="e">
        <f aca="true">SPRDOPT($J288,$I288,$G288,$M288,$K288,$L288,$N288,$B288-TODAY(),0,0)</f>
        <v>#NAME?</v>
      </c>
      <c r="P288" s="64" t="e">
        <f aca="false">+O288*C288</f>
        <v>#NAME?</v>
      </c>
      <c r="Q288" s="64" t="n">
        <f aca="false">-$Q$11*$C288*VLOOKUP(B288,'MONTHLY CURVES'!$C$6:$M$329,3,0)</f>
        <v>-0</v>
      </c>
      <c r="R288" s="64" t="e">
        <f aca="false">+Q288+P288</f>
        <v>#NAME?</v>
      </c>
      <c r="S288" s="65" t="e">
        <f aca="true">SPRDOPT($J288,$I288,$G288,$M288,$K288,$L288,$N288,$B288-TODAY(),0,1)*C288</f>
        <v>#NAME?</v>
      </c>
      <c r="T288" s="65" t="e">
        <f aca="true">SPRDOPT($J288,$I288,$G288,$M288,$K288,$L288,$N288,$B288-TODAY(),0,2)*C288</f>
        <v>#NAME?</v>
      </c>
      <c r="U288" s="93" t="e">
        <f aca="false">+T288+S288</f>
        <v>#NAME?</v>
      </c>
    </row>
    <row r="289" customFormat="false" ht="12.75" hidden="false" customHeight="false" outlineLevel="0" collapsed="false">
      <c r="A289" s="92" t="n">
        <f aca="false">YEAR(B289)</f>
        <v>2024</v>
      </c>
      <c r="B289" s="53" t="n">
        <f aca="false">Fetch!A286</f>
        <v>45536</v>
      </c>
      <c r="C289" s="54" t="n">
        <v>0</v>
      </c>
      <c r="D289" s="72" t="n">
        <f aca="false">+D288</f>
        <v>0.02</v>
      </c>
      <c r="E289" s="73" t="n">
        <f aca="false">+'MONTHLY CURVES'!N281</f>
        <v>0.0025</v>
      </c>
      <c r="F289" s="73" t="n">
        <f aca="false">+F288</f>
        <v>-0.027</v>
      </c>
      <c r="G289" s="58" t="n">
        <f aca="false">+D289+F289+E289</f>
        <v>-0.0045</v>
      </c>
      <c r="H289" s="58" t="n">
        <f aca="false">'ELBA CURVE'!N281</f>
        <v>-0.336883445945946</v>
      </c>
      <c r="I289" s="59" t="n">
        <f aca="false">'MONTHLY CURVES'!F281</f>
        <v>5.926</v>
      </c>
      <c r="J289" s="58" t="n">
        <f aca="false">+I289+H289</f>
        <v>5.58911655405405</v>
      </c>
      <c r="K289" s="60" t="n">
        <f aca="false">'MONTHLY CURVES'!G281</f>
        <v>0.17</v>
      </c>
      <c r="L289" s="50" t="n">
        <f aca="false">+K289</f>
        <v>0.17</v>
      </c>
      <c r="M289" s="61" t="n">
        <f aca="false">'MONTHLY CURVES'!D281</f>
        <v>0.0606920016181376</v>
      </c>
      <c r="N289" s="61" t="n">
        <f aca="false">+N288</f>
        <v>0.99</v>
      </c>
      <c r="O289" s="63" t="e">
        <f aca="true">SPRDOPT($J289,$I289,$G289,$M289,$K289,$L289,$N289,$B289-TODAY(),0,0)</f>
        <v>#NAME?</v>
      </c>
      <c r="P289" s="64" t="e">
        <f aca="false">+O289*C289</f>
        <v>#NAME?</v>
      </c>
      <c r="Q289" s="64" t="n">
        <f aca="false">-$Q$11*$C289*VLOOKUP(B289,'MONTHLY CURVES'!$C$6:$M$329,3,0)</f>
        <v>-0</v>
      </c>
      <c r="R289" s="64" t="e">
        <f aca="false">+Q289+P289</f>
        <v>#NAME?</v>
      </c>
      <c r="S289" s="65" t="e">
        <f aca="true">SPRDOPT($J289,$I289,$G289,$M289,$K289,$L289,$N289,$B289-TODAY(),0,1)*C289</f>
        <v>#NAME?</v>
      </c>
      <c r="T289" s="65" t="e">
        <f aca="true">SPRDOPT($J289,$I289,$G289,$M289,$K289,$L289,$N289,$B289-TODAY(),0,2)*C289</f>
        <v>#NAME?</v>
      </c>
      <c r="U289" s="93" t="e">
        <f aca="false">+T289+S289</f>
        <v>#NAME?</v>
      </c>
    </row>
    <row r="290" customFormat="false" ht="12.75" hidden="false" customHeight="false" outlineLevel="0" collapsed="false">
      <c r="A290" s="92" t="n">
        <f aca="false">YEAR(B290)</f>
        <v>2024</v>
      </c>
      <c r="B290" s="53" t="n">
        <f aca="false">Fetch!A287</f>
        <v>45566</v>
      </c>
      <c r="C290" s="54" t="n">
        <v>0</v>
      </c>
      <c r="D290" s="72" t="n">
        <f aca="false">+D289</f>
        <v>0.02</v>
      </c>
      <c r="E290" s="73" t="n">
        <f aca="false">+'MONTHLY CURVES'!N282</f>
        <v>0.0025</v>
      </c>
      <c r="F290" s="73" t="n">
        <f aca="false">+F289</f>
        <v>-0.027</v>
      </c>
      <c r="G290" s="58" t="n">
        <f aca="false">+D290+F290+E290</f>
        <v>-0.0045</v>
      </c>
      <c r="H290" s="58" t="n">
        <f aca="false">'ELBA CURVE'!N282</f>
        <v>-0.336883445945946</v>
      </c>
      <c r="I290" s="59" t="n">
        <f aca="false">'MONTHLY CURVES'!F282</f>
        <v>5.926</v>
      </c>
      <c r="J290" s="58" t="n">
        <f aca="false">+I290+H290</f>
        <v>5.58911655405405</v>
      </c>
      <c r="K290" s="60" t="n">
        <f aca="false">'MONTHLY CURVES'!G282</f>
        <v>0.17</v>
      </c>
      <c r="L290" s="50" t="n">
        <f aca="false">+K290</f>
        <v>0.17</v>
      </c>
      <c r="M290" s="61" t="n">
        <f aca="false">'MONTHLY CURVES'!D282</f>
        <v>0.0606976010129894</v>
      </c>
      <c r="N290" s="61" t="n">
        <f aca="false">+N289</f>
        <v>0.99</v>
      </c>
      <c r="O290" s="63" t="e">
        <f aca="true">SPRDOPT($J290,$I290,$G290,$M290,$K290,$L290,$N290,$B290-TODAY(),0,0)</f>
        <v>#NAME?</v>
      </c>
      <c r="P290" s="64" t="e">
        <f aca="false">+O290*C290</f>
        <v>#NAME?</v>
      </c>
      <c r="Q290" s="64" t="n">
        <f aca="false">-$Q$11*$C290*VLOOKUP(B290,'MONTHLY CURVES'!$C$6:$M$329,3,0)</f>
        <v>-0</v>
      </c>
      <c r="R290" s="64" t="e">
        <f aca="false">+Q290+P290</f>
        <v>#NAME?</v>
      </c>
      <c r="S290" s="65" t="e">
        <f aca="true">SPRDOPT($J290,$I290,$G290,$M290,$K290,$L290,$N290,$B290-TODAY(),0,1)*C290</f>
        <v>#NAME?</v>
      </c>
      <c r="T290" s="65" t="e">
        <f aca="true">SPRDOPT($J290,$I290,$G290,$M290,$K290,$L290,$N290,$B290-TODAY(),0,2)*C290</f>
        <v>#NAME?</v>
      </c>
      <c r="U290" s="93" t="e">
        <f aca="false">+T290+S290</f>
        <v>#NAME?</v>
      </c>
    </row>
    <row r="291" customFormat="false" ht="12.75" hidden="false" customHeight="false" outlineLevel="0" collapsed="false">
      <c r="A291" s="92" t="n">
        <f aca="false">YEAR(B291)</f>
        <v>2024</v>
      </c>
      <c r="B291" s="53" t="n">
        <f aca="false">Fetch!A288</f>
        <v>45597</v>
      </c>
      <c r="C291" s="54" t="n">
        <v>0</v>
      </c>
      <c r="D291" s="72" t="n">
        <f aca="false">+D290</f>
        <v>0.02</v>
      </c>
      <c r="E291" s="73" t="n">
        <f aca="false">+'MONTHLY CURVES'!N283</f>
        <v>0.0025</v>
      </c>
      <c r="F291" s="73" t="n">
        <f aca="false">+F290</f>
        <v>-0.027</v>
      </c>
      <c r="G291" s="58" t="n">
        <f aca="false">+D291+F291+E291</f>
        <v>-0.0045</v>
      </c>
      <c r="H291" s="58" t="n">
        <f aca="false">'ELBA CURVE'!N283</f>
        <v>-0.336883445945946</v>
      </c>
      <c r="I291" s="59" t="n">
        <f aca="false">'MONTHLY CURVES'!F283</f>
        <v>6.075</v>
      </c>
      <c r="J291" s="58" t="n">
        <f aca="false">+I291+H291</f>
        <v>5.73811655405405</v>
      </c>
      <c r="K291" s="60" t="n">
        <f aca="false">'MONTHLY CURVES'!G283</f>
        <v>0.17</v>
      </c>
      <c r="L291" s="50" t="n">
        <f aca="false">+K291</f>
        <v>0.17</v>
      </c>
      <c r="M291" s="61" t="n">
        <f aca="false">'MONTHLY CURVES'!D283</f>
        <v>0.060703387054347</v>
      </c>
      <c r="N291" s="61" t="n">
        <f aca="false">+N290</f>
        <v>0.99</v>
      </c>
      <c r="O291" s="63" t="e">
        <f aca="true">SPRDOPT($J291,$I291,$G291,$M291,$K291,$L291,$N291,$B291-TODAY(),0,0)</f>
        <v>#NAME?</v>
      </c>
      <c r="P291" s="64" t="e">
        <f aca="false">+O291*C291</f>
        <v>#NAME?</v>
      </c>
      <c r="Q291" s="64" t="n">
        <f aca="false">-$Q$11*$C291*VLOOKUP(B291,'MONTHLY CURVES'!$C$6:$M$329,3,0)</f>
        <v>-0</v>
      </c>
      <c r="R291" s="64" t="e">
        <f aca="false">+Q291+P291</f>
        <v>#NAME?</v>
      </c>
      <c r="S291" s="65" t="e">
        <f aca="true">SPRDOPT($J291,$I291,$G291,$M291,$K291,$L291,$N291,$B291-TODAY(),0,1)*C291</f>
        <v>#NAME?</v>
      </c>
      <c r="T291" s="65" t="e">
        <f aca="true">SPRDOPT($J291,$I291,$G291,$M291,$K291,$L291,$N291,$B291-TODAY(),0,2)*C291</f>
        <v>#NAME?</v>
      </c>
      <c r="U291" s="93" t="e">
        <f aca="false">+T291+S291</f>
        <v>#NAME?</v>
      </c>
    </row>
    <row r="292" customFormat="false" ht="13.5" hidden="false" customHeight="false" outlineLevel="0" collapsed="false">
      <c r="A292" s="94" t="n">
        <f aca="false">YEAR(B292)</f>
        <v>2024</v>
      </c>
      <c r="B292" s="95" t="n">
        <f aca="false">Fetch!A289</f>
        <v>45627</v>
      </c>
      <c r="C292" s="96" t="n">
        <v>0</v>
      </c>
      <c r="D292" s="97" t="n">
        <f aca="false">+D291</f>
        <v>0.02</v>
      </c>
      <c r="E292" s="98" t="n">
        <f aca="false">+'MONTHLY CURVES'!N284</f>
        <v>0.0025</v>
      </c>
      <c r="F292" s="98" t="n">
        <f aca="false">+F291</f>
        <v>-0.027</v>
      </c>
      <c r="G292" s="99" t="n">
        <f aca="false">+D292+F292+E292</f>
        <v>-0.0045</v>
      </c>
      <c r="H292" s="99" t="n">
        <f aca="false">'ELBA CURVE'!N284</f>
        <v>-0.336883445945946</v>
      </c>
      <c r="I292" s="100" t="n">
        <f aca="false">'MONTHLY CURVES'!F284</f>
        <v>6.227</v>
      </c>
      <c r="J292" s="99" t="n">
        <f aca="false">+I292+H292</f>
        <v>5.89011655405405</v>
      </c>
      <c r="K292" s="101" t="n">
        <f aca="false">'MONTHLY CURVES'!G284</f>
        <v>0.17</v>
      </c>
      <c r="L292" s="102" t="n">
        <f aca="false">+K292</f>
        <v>0.17</v>
      </c>
      <c r="M292" s="103" t="n">
        <f aca="false">'MONTHLY CURVES'!D284</f>
        <v>0.0607089864492201</v>
      </c>
      <c r="N292" s="103" t="n">
        <f aca="false">+N291</f>
        <v>0.99</v>
      </c>
      <c r="O292" s="104" t="e">
        <f aca="true">SPRDOPT($J292,$I292,$G292,$M292,$K292,$L292,$N292,$B292-TODAY(),0,0)</f>
        <v>#NAME?</v>
      </c>
      <c r="P292" s="105" t="e">
        <f aca="false">+O292*C292</f>
        <v>#NAME?</v>
      </c>
      <c r="Q292" s="105" t="n">
        <f aca="false">-$Q$11*$C292*VLOOKUP(B292,'MONTHLY CURVES'!$C$6:$M$329,3,0)</f>
        <v>-0</v>
      </c>
      <c r="R292" s="105" t="e">
        <f aca="false">+Q292+P292</f>
        <v>#NAME?</v>
      </c>
      <c r="S292" s="106" t="e">
        <f aca="true">SPRDOPT($J292,$I292,$G292,$M292,$K292,$L292,$N292,$B292-TODAY(),0,1)*C292</f>
        <v>#NAME?</v>
      </c>
      <c r="T292" s="106" t="e">
        <f aca="true">SPRDOPT($J292,$I292,$G292,$M292,$K292,$L292,$N292,$B292-TODAY(),0,2)*C292</f>
        <v>#NAME?</v>
      </c>
      <c r="U292" s="107" t="e">
        <f aca="false">+T292+S292</f>
        <v>#NAME?</v>
      </c>
      <c r="V292" s="108"/>
      <c r="W292" s="108"/>
      <c r="X292" s="108"/>
      <c r="Y292" s="108"/>
      <c r="Z292" s="108"/>
      <c r="AA292" s="108"/>
      <c r="AB292" s="108"/>
      <c r="AC292" s="108"/>
      <c r="AD292" s="108"/>
      <c r="AE292" s="108"/>
      <c r="AF292" s="108"/>
      <c r="AG292" s="108"/>
      <c r="AH292" s="108"/>
      <c r="AI292" s="108"/>
      <c r="AJ292" s="108"/>
      <c r="AK292" s="108"/>
      <c r="AL292" s="108"/>
      <c r="AM292" s="108"/>
      <c r="AN292" s="108"/>
      <c r="AO292" s="108"/>
      <c r="AP292" s="108"/>
      <c r="AQ292" s="108"/>
      <c r="AR292" s="108"/>
      <c r="AS292" s="108"/>
      <c r="AT292" s="108"/>
      <c r="AU292" s="108"/>
    </row>
    <row r="293" customFormat="false" ht="12.75" hidden="false" customHeight="false" outlineLevel="0" collapsed="false">
      <c r="A293" s="24"/>
      <c r="B293" s="109"/>
      <c r="C293" s="65"/>
      <c r="D293" s="73"/>
      <c r="E293" s="73"/>
      <c r="F293" s="73"/>
      <c r="G293" s="63"/>
      <c r="H293" s="63"/>
      <c r="I293" s="63"/>
      <c r="J293" s="63"/>
      <c r="K293" s="50"/>
      <c r="L293" s="50"/>
      <c r="M293" s="61"/>
      <c r="N293" s="61"/>
      <c r="O293" s="63"/>
      <c r="P293" s="64"/>
      <c r="Q293" s="63"/>
      <c r="R293" s="63"/>
      <c r="S293" s="65"/>
      <c r="T293" s="65"/>
      <c r="U293" s="65"/>
      <c r="V293" s="24"/>
      <c r="W293" s="24"/>
      <c r="X293" s="24"/>
      <c r="Y293" s="24"/>
      <c r="Z293" s="24"/>
      <c r="AA293" s="24"/>
      <c r="AB293" s="24"/>
      <c r="AC293" s="24"/>
      <c r="AD293" s="24"/>
      <c r="AE293" s="24"/>
      <c r="AF293" s="24"/>
      <c r="AG293" s="24"/>
      <c r="AH293" s="24"/>
      <c r="AI293" s="24"/>
      <c r="AJ293" s="24"/>
      <c r="AK293" s="24"/>
      <c r="AL293" s="24"/>
      <c r="AM293" s="24"/>
      <c r="AN293" s="24"/>
      <c r="AO293" s="24"/>
      <c r="AP293" s="24"/>
      <c r="AQ293" s="24"/>
      <c r="AR293" s="24"/>
      <c r="AS293" s="24"/>
      <c r="AT293" s="24"/>
      <c r="AU293" s="24"/>
    </row>
    <row r="294" customFormat="false" ht="12.75" hidden="false" customHeight="false" outlineLevel="0" collapsed="false">
      <c r="A294" s="24"/>
      <c r="B294" s="109"/>
      <c r="C294" s="65"/>
      <c r="D294" s="73"/>
      <c r="E294" s="73"/>
      <c r="F294" s="73"/>
      <c r="G294" s="63"/>
      <c r="H294" s="63"/>
      <c r="I294" s="63"/>
      <c r="J294" s="63"/>
      <c r="K294" s="50"/>
      <c r="L294" s="50"/>
      <c r="M294" s="61"/>
      <c r="N294" s="61"/>
      <c r="O294" s="63"/>
      <c r="P294" s="64"/>
      <c r="Q294" s="63"/>
      <c r="R294" s="63"/>
      <c r="S294" s="65"/>
      <c r="T294" s="65"/>
      <c r="U294" s="65"/>
      <c r="V294" s="24"/>
      <c r="W294" s="24"/>
      <c r="X294" s="24"/>
      <c r="Y294" s="24"/>
      <c r="Z294" s="24"/>
      <c r="AA294" s="24"/>
      <c r="AB294" s="24"/>
      <c r="AC294" s="24"/>
      <c r="AD294" s="24"/>
      <c r="AE294" s="24"/>
      <c r="AF294" s="24"/>
      <c r="AG294" s="24"/>
      <c r="AH294" s="24"/>
      <c r="AI294" s="24"/>
      <c r="AJ294" s="24"/>
      <c r="AK294" s="24"/>
      <c r="AL294" s="24"/>
      <c r="AM294" s="24"/>
      <c r="AN294" s="24"/>
      <c r="AO294" s="24"/>
      <c r="AP294" s="24"/>
      <c r="AQ294" s="24"/>
      <c r="AR294" s="24"/>
      <c r="AS294" s="24"/>
      <c r="AT294" s="24"/>
      <c r="AU294" s="24"/>
    </row>
    <row r="295" customFormat="false" ht="12.75" hidden="false" customHeight="false" outlineLevel="0" collapsed="false">
      <c r="A295" s="24"/>
      <c r="B295" s="109"/>
      <c r="C295" s="65"/>
      <c r="D295" s="73"/>
      <c r="E295" s="73"/>
      <c r="F295" s="73"/>
      <c r="G295" s="63"/>
      <c r="H295" s="63"/>
      <c r="I295" s="63"/>
      <c r="J295" s="63"/>
      <c r="K295" s="50"/>
      <c r="L295" s="50"/>
      <c r="M295" s="61"/>
      <c r="N295" s="61"/>
      <c r="O295" s="63"/>
      <c r="P295" s="64"/>
      <c r="Q295" s="63"/>
      <c r="R295" s="63"/>
      <c r="S295" s="65"/>
      <c r="T295" s="65"/>
      <c r="U295" s="65"/>
      <c r="V295" s="24"/>
      <c r="W295" s="24"/>
      <c r="X295" s="24"/>
      <c r="Y295" s="24"/>
      <c r="Z295" s="24"/>
      <c r="AA295" s="24"/>
      <c r="AB295" s="24"/>
      <c r="AC295" s="24"/>
      <c r="AD295" s="24"/>
      <c r="AE295" s="24"/>
      <c r="AF295" s="24"/>
      <c r="AG295" s="24"/>
      <c r="AH295" s="24"/>
      <c r="AI295" s="24"/>
      <c r="AJ295" s="24"/>
      <c r="AK295" s="24"/>
      <c r="AL295" s="24"/>
      <c r="AM295" s="24"/>
      <c r="AN295" s="24"/>
      <c r="AO295" s="24"/>
      <c r="AP295" s="24"/>
      <c r="AQ295" s="24"/>
      <c r="AR295" s="24"/>
      <c r="AS295" s="24"/>
      <c r="AT295" s="24"/>
      <c r="AU295" s="24"/>
    </row>
    <row r="296" customFormat="false" ht="12.75" hidden="false" customHeight="false" outlineLevel="0" collapsed="false">
      <c r="A296" s="24"/>
      <c r="B296" s="109"/>
      <c r="C296" s="65"/>
      <c r="D296" s="73"/>
      <c r="E296" s="73"/>
      <c r="F296" s="73"/>
      <c r="G296" s="63"/>
      <c r="H296" s="63"/>
      <c r="I296" s="63"/>
      <c r="J296" s="63"/>
      <c r="K296" s="50"/>
      <c r="L296" s="50"/>
      <c r="M296" s="61"/>
      <c r="N296" s="61"/>
      <c r="O296" s="63"/>
      <c r="P296" s="64"/>
      <c r="Q296" s="63"/>
      <c r="R296" s="63"/>
      <c r="S296" s="65"/>
      <c r="T296" s="65"/>
      <c r="U296" s="65"/>
      <c r="V296" s="24"/>
      <c r="W296" s="24"/>
      <c r="X296" s="24"/>
      <c r="Y296" s="24"/>
      <c r="Z296" s="24"/>
      <c r="AA296" s="24"/>
      <c r="AB296" s="24"/>
      <c r="AC296" s="24"/>
      <c r="AD296" s="24"/>
      <c r="AE296" s="24"/>
      <c r="AF296" s="24"/>
      <c r="AG296" s="24"/>
      <c r="AH296" s="24"/>
      <c r="AI296" s="24"/>
      <c r="AJ296" s="24"/>
      <c r="AK296" s="24"/>
      <c r="AL296" s="24"/>
      <c r="AM296" s="24"/>
      <c r="AN296" s="24"/>
      <c r="AO296" s="24"/>
      <c r="AP296" s="24"/>
      <c r="AQ296" s="24"/>
      <c r="AR296" s="24"/>
      <c r="AS296" s="24"/>
      <c r="AT296" s="24"/>
      <c r="AU296" s="24"/>
    </row>
    <row r="297" customFormat="false" ht="12.75" hidden="false" customHeight="false" outlineLevel="0" collapsed="false">
      <c r="A297" s="24"/>
      <c r="B297" s="109"/>
      <c r="C297" s="65"/>
      <c r="D297" s="73"/>
      <c r="E297" s="73"/>
      <c r="F297" s="73"/>
      <c r="G297" s="63"/>
      <c r="H297" s="63"/>
      <c r="I297" s="63"/>
      <c r="J297" s="63"/>
      <c r="K297" s="50"/>
      <c r="L297" s="50"/>
      <c r="M297" s="61"/>
      <c r="N297" s="61"/>
      <c r="O297" s="63"/>
      <c r="P297" s="64"/>
      <c r="Q297" s="63"/>
      <c r="R297" s="63"/>
      <c r="S297" s="65"/>
      <c r="T297" s="65"/>
      <c r="U297" s="65"/>
      <c r="V297" s="24"/>
      <c r="W297" s="24"/>
      <c r="X297" s="24"/>
      <c r="Y297" s="24"/>
      <c r="Z297" s="24"/>
      <c r="AA297" s="24"/>
      <c r="AB297" s="24"/>
      <c r="AC297" s="24"/>
      <c r="AD297" s="24"/>
      <c r="AE297" s="24"/>
      <c r="AF297" s="24"/>
      <c r="AG297" s="24"/>
      <c r="AH297" s="24"/>
      <c r="AI297" s="24"/>
      <c r="AJ297" s="24"/>
      <c r="AK297" s="24"/>
      <c r="AL297" s="24"/>
      <c r="AM297" s="24"/>
      <c r="AN297" s="24"/>
      <c r="AO297" s="24"/>
      <c r="AP297" s="24"/>
      <c r="AQ297" s="24"/>
      <c r="AR297" s="24"/>
      <c r="AS297" s="24"/>
      <c r="AT297" s="24"/>
      <c r="AU297" s="24"/>
    </row>
    <row r="298" customFormat="false" ht="12.75" hidden="false" customHeight="false" outlineLevel="0" collapsed="false">
      <c r="A298" s="24"/>
      <c r="B298" s="109"/>
      <c r="C298" s="65"/>
      <c r="D298" s="73"/>
      <c r="E298" s="73"/>
      <c r="F298" s="73"/>
      <c r="G298" s="63"/>
      <c r="H298" s="63"/>
      <c r="I298" s="63"/>
      <c r="J298" s="63"/>
      <c r="K298" s="50"/>
      <c r="L298" s="50"/>
      <c r="M298" s="61"/>
      <c r="N298" s="61"/>
      <c r="O298" s="63"/>
      <c r="P298" s="64"/>
      <c r="Q298" s="63"/>
      <c r="R298" s="63"/>
      <c r="S298" s="65"/>
      <c r="T298" s="65"/>
      <c r="U298" s="65"/>
      <c r="V298" s="24"/>
      <c r="W298" s="24"/>
      <c r="X298" s="24"/>
      <c r="Y298" s="24"/>
      <c r="Z298" s="24"/>
      <c r="AA298" s="24"/>
      <c r="AB298" s="24"/>
      <c r="AC298" s="24"/>
      <c r="AD298" s="24"/>
      <c r="AE298" s="24"/>
      <c r="AF298" s="24"/>
      <c r="AG298" s="24"/>
      <c r="AH298" s="24"/>
      <c r="AI298" s="24"/>
      <c r="AJ298" s="24"/>
      <c r="AK298" s="24"/>
      <c r="AL298" s="24"/>
      <c r="AM298" s="24"/>
      <c r="AN298" s="24"/>
      <c r="AO298" s="24"/>
      <c r="AP298" s="24"/>
      <c r="AQ298" s="24"/>
      <c r="AR298" s="24"/>
      <c r="AS298" s="24"/>
      <c r="AT298" s="24"/>
      <c r="AU298" s="24"/>
    </row>
    <row r="299" customFormat="false" ht="12.75" hidden="false" customHeight="false" outlineLevel="0" collapsed="false">
      <c r="A299" s="24"/>
      <c r="B299" s="109"/>
      <c r="C299" s="65"/>
      <c r="D299" s="73"/>
      <c r="E299" s="73"/>
      <c r="F299" s="73"/>
      <c r="G299" s="63"/>
      <c r="H299" s="63"/>
      <c r="I299" s="63"/>
      <c r="J299" s="63"/>
      <c r="K299" s="50"/>
      <c r="L299" s="50"/>
      <c r="M299" s="61"/>
      <c r="N299" s="61"/>
      <c r="O299" s="63"/>
      <c r="P299" s="64"/>
      <c r="Q299" s="63"/>
      <c r="R299" s="63"/>
      <c r="S299" s="65"/>
      <c r="T299" s="65"/>
      <c r="U299" s="65"/>
      <c r="V299" s="24"/>
      <c r="W299" s="24"/>
      <c r="X299" s="24"/>
      <c r="Y299" s="24"/>
      <c r="Z299" s="24"/>
      <c r="AA299" s="24"/>
      <c r="AB299" s="24"/>
      <c r="AC299" s="24"/>
      <c r="AD299" s="24"/>
      <c r="AE299" s="24"/>
      <c r="AF299" s="24"/>
      <c r="AG299" s="24"/>
      <c r="AH299" s="24"/>
      <c r="AI299" s="24"/>
      <c r="AJ299" s="24"/>
      <c r="AK299" s="24"/>
      <c r="AL299" s="24"/>
      <c r="AM299" s="24"/>
      <c r="AN299" s="24"/>
      <c r="AO299" s="24"/>
      <c r="AP299" s="24"/>
      <c r="AQ299" s="24"/>
      <c r="AR299" s="24"/>
      <c r="AS299" s="24"/>
      <c r="AT299" s="24"/>
      <c r="AU299" s="24"/>
    </row>
    <row r="300" customFormat="false" ht="12.75" hidden="false" customHeight="false" outlineLevel="0" collapsed="false">
      <c r="A300" s="24"/>
      <c r="B300" s="109"/>
      <c r="C300" s="65"/>
      <c r="D300" s="73"/>
      <c r="E300" s="73"/>
      <c r="F300" s="73"/>
      <c r="G300" s="63"/>
      <c r="H300" s="63"/>
      <c r="I300" s="63"/>
      <c r="J300" s="63"/>
      <c r="K300" s="50"/>
      <c r="L300" s="50"/>
      <c r="M300" s="61"/>
      <c r="N300" s="61"/>
      <c r="O300" s="63"/>
      <c r="P300" s="64"/>
      <c r="Q300" s="63"/>
      <c r="R300" s="63"/>
      <c r="S300" s="65"/>
      <c r="T300" s="65"/>
      <c r="U300" s="65"/>
      <c r="V300" s="24"/>
      <c r="W300" s="24"/>
      <c r="X300" s="24"/>
      <c r="Y300" s="24"/>
      <c r="Z300" s="24"/>
      <c r="AA300" s="24"/>
      <c r="AB300" s="24"/>
      <c r="AC300" s="24"/>
      <c r="AD300" s="24"/>
      <c r="AE300" s="24"/>
      <c r="AF300" s="24"/>
      <c r="AG300" s="24"/>
      <c r="AH300" s="24"/>
      <c r="AI300" s="24"/>
      <c r="AJ300" s="24"/>
      <c r="AK300" s="24"/>
      <c r="AL300" s="24"/>
      <c r="AM300" s="24"/>
      <c r="AN300" s="24"/>
      <c r="AO300" s="24"/>
      <c r="AP300" s="24"/>
      <c r="AQ300" s="24"/>
      <c r="AR300" s="24"/>
      <c r="AS300" s="24"/>
      <c r="AT300" s="24"/>
      <c r="AU300" s="24"/>
    </row>
    <row r="301" customFormat="false" ht="12.75" hidden="false" customHeight="false" outlineLevel="0" collapsed="false">
      <c r="A301" s="24"/>
      <c r="B301" s="109"/>
      <c r="C301" s="65"/>
      <c r="D301" s="73"/>
      <c r="E301" s="73"/>
      <c r="F301" s="73"/>
      <c r="G301" s="63"/>
      <c r="H301" s="63"/>
      <c r="I301" s="63"/>
      <c r="J301" s="63"/>
      <c r="K301" s="50"/>
      <c r="L301" s="50"/>
      <c r="M301" s="61"/>
      <c r="N301" s="61"/>
      <c r="O301" s="63"/>
      <c r="P301" s="64"/>
      <c r="Q301" s="63"/>
      <c r="R301" s="63"/>
      <c r="S301" s="65"/>
      <c r="T301" s="65"/>
      <c r="U301" s="65"/>
      <c r="V301" s="24"/>
      <c r="W301" s="24"/>
      <c r="X301" s="24"/>
      <c r="Y301" s="24"/>
      <c r="Z301" s="24"/>
      <c r="AA301" s="24"/>
      <c r="AB301" s="24"/>
      <c r="AC301" s="24"/>
      <c r="AD301" s="24"/>
      <c r="AE301" s="24"/>
      <c r="AF301" s="24"/>
      <c r="AG301" s="24"/>
      <c r="AH301" s="24"/>
      <c r="AI301" s="24"/>
      <c r="AJ301" s="24"/>
      <c r="AK301" s="24"/>
      <c r="AL301" s="24"/>
      <c r="AM301" s="24"/>
      <c r="AN301" s="24"/>
      <c r="AO301" s="24"/>
      <c r="AP301" s="24"/>
      <c r="AQ301" s="24"/>
      <c r="AR301" s="24"/>
      <c r="AS301" s="24"/>
      <c r="AT301" s="24"/>
      <c r="AU301" s="24"/>
    </row>
    <row r="302" customFormat="false" ht="12.75" hidden="false" customHeight="false" outlineLevel="0" collapsed="false">
      <c r="A302" s="24"/>
      <c r="B302" s="109"/>
      <c r="C302" s="65"/>
      <c r="D302" s="73"/>
      <c r="E302" s="73"/>
      <c r="F302" s="73"/>
      <c r="G302" s="63"/>
      <c r="H302" s="63"/>
      <c r="I302" s="63"/>
      <c r="J302" s="63"/>
      <c r="K302" s="50"/>
      <c r="L302" s="50"/>
      <c r="M302" s="61"/>
      <c r="N302" s="61"/>
      <c r="O302" s="63"/>
      <c r="P302" s="64"/>
      <c r="Q302" s="63"/>
      <c r="R302" s="63"/>
      <c r="S302" s="65"/>
      <c r="T302" s="65"/>
      <c r="U302" s="65"/>
      <c r="V302" s="24"/>
      <c r="W302" s="24"/>
      <c r="X302" s="24"/>
      <c r="Y302" s="24"/>
      <c r="Z302" s="24"/>
      <c r="AA302" s="24"/>
      <c r="AB302" s="24"/>
      <c r="AC302" s="24"/>
      <c r="AD302" s="24"/>
      <c r="AE302" s="24"/>
      <c r="AF302" s="24"/>
      <c r="AG302" s="24"/>
      <c r="AH302" s="24"/>
      <c r="AI302" s="24"/>
      <c r="AJ302" s="24"/>
      <c r="AK302" s="24"/>
      <c r="AL302" s="24"/>
      <c r="AM302" s="24"/>
      <c r="AN302" s="24"/>
      <c r="AO302" s="24"/>
      <c r="AP302" s="24"/>
      <c r="AQ302" s="24"/>
      <c r="AR302" s="24"/>
      <c r="AS302" s="24"/>
      <c r="AT302" s="24"/>
      <c r="AU302" s="24"/>
    </row>
    <row r="303" customFormat="false" ht="12.75" hidden="false" customHeight="false" outlineLevel="0" collapsed="false">
      <c r="A303" s="24"/>
      <c r="B303" s="109"/>
      <c r="C303" s="65"/>
      <c r="D303" s="73"/>
      <c r="E303" s="73"/>
      <c r="F303" s="73"/>
      <c r="G303" s="63"/>
      <c r="H303" s="63"/>
      <c r="I303" s="63"/>
      <c r="J303" s="63"/>
      <c r="K303" s="50"/>
      <c r="L303" s="50"/>
      <c r="M303" s="61"/>
      <c r="N303" s="61"/>
      <c r="O303" s="63"/>
      <c r="P303" s="64"/>
      <c r="Q303" s="63"/>
      <c r="R303" s="63"/>
      <c r="S303" s="65"/>
      <c r="T303" s="65"/>
      <c r="U303" s="65"/>
      <c r="V303" s="24"/>
      <c r="W303" s="24"/>
      <c r="X303" s="24"/>
      <c r="Y303" s="24"/>
      <c r="Z303" s="24"/>
      <c r="AA303" s="24"/>
      <c r="AB303" s="24"/>
      <c r="AC303" s="24"/>
      <c r="AD303" s="24"/>
      <c r="AE303" s="24"/>
      <c r="AF303" s="24"/>
      <c r="AG303" s="24"/>
      <c r="AH303" s="24"/>
      <c r="AI303" s="24"/>
      <c r="AJ303" s="24"/>
      <c r="AK303" s="24"/>
      <c r="AL303" s="24"/>
      <c r="AM303" s="24"/>
      <c r="AN303" s="24"/>
      <c r="AO303" s="24"/>
      <c r="AP303" s="24"/>
      <c r="AQ303" s="24"/>
      <c r="AR303" s="24"/>
      <c r="AS303" s="24"/>
      <c r="AT303" s="24"/>
      <c r="AU303" s="24"/>
    </row>
  </sheetData>
  <mergeCells count="1">
    <mergeCell ref="C9:U9"/>
  </mergeCells>
  <printOptions headings="false" gridLines="false" gridLinesSet="true" horizontalCentered="false" verticalCentered="false"/>
  <pageMargins left="0" right="0" top="0" bottom="0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N1124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E5" activeCellId="0" sqref="E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5" width="11.85"/>
    <col collapsed="false" customWidth="true" hidden="false" outlineLevel="0" max="3" min="3" style="5" width="17.56"/>
    <col collapsed="false" customWidth="true" hidden="false" outlineLevel="0" max="5" min="4" style="5" width="19.7"/>
    <col collapsed="false" customWidth="true" hidden="false" outlineLevel="0" max="7" min="6" style="5" width="17.56"/>
    <col collapsed="false" customWidth="true" hidden="false" outlineLevel="0" max="10" min="10" style="5" width="12.7"/>
    <col collapsed="false" customWidth="true" hidden="false" outlineLevel="0" max="11" min="11" style="5" width="16.7"/>
    <col collapsed="false" customWidth="true" hidden="false" outlineLevel="0" max="12" min="12" style="5" width="12.7"/>
    <col collapsed="false" customWidth="true" hidden="false" outlineLevel="0" max="13" min="13" style="5" width="17.28"/>
    <col collapsed="false" customWidth="true" hidden="false" outlineLevel="0" max="14" min="14" style="5" width="11.99"/>
  </cols>
  <sheetData>
    <row r="2" customFormat="false" ht="12.75" hidden="false" customHeight="false" outlineLevel="0" collapsed="false">
      <c r="C2" s="4" t="s">
        <v>44</v>
      </c>
      <c r="H2" s="4" t="s">
        <v>45</v>
      </c>
    </row>
    <row r="3" customFormat="false" ht="12.75" hidden="false" customHeight="false" outlineLevel="0" collapsed="false">
      <c r="C3" s="110" t="s">
        <v>15</v>
      </c>
      <c r="D3" s="110"/>
      <c r="E3" s="110"/>
      <c r="F3" s="110"/>
    </row>
    <row r="4" customFormat="false" ht="12.75" hidden="false" customHeight="false" outlineLevel="0" collapsed="false">
      <c r="A4" s="24"/>
      <c r="B4" s="25" t="s">
        <v>32</v>
      </c>
      <c r="C4" s="27" t="s">
        <v>46</v>
      </c>
      <c r="D4" s="28" t="s">
        <v>46</v>
      </c>
      <c r="E4" s="28" t="s">
        <v>47</v>
      </c>
      <c r="F4" s="111" t="s">
        <v>48</v>
      </c>
      <c r="H4" s="27"/>
      <c r="I4" s="28"/>
      <c r="J4" s="28"/>
      <c r="K4" s="28" t="s">
        <v>49</v>
      </c>
      <c r="L4" s="28" t="s">
        <v>50</v>
      </c>
      <c r="M4" s="28" t="s">
        <v>51</v>
      </c>
      <c r="N4" s="111"/>
    </row>
    <row r="5" customFormat="false" ht="12.75" hidden="false" customHeight="false" outlineLevel="0" collapsed="false">
      <c r="A5" s="24"/>
      <c r="B5" s="35" t="s">
        <v>52</v>
      </c>
      <c r="C5" s="36" t="s">
        <v>29</v>
      </c>
      <c r="D5" s="37" t="s">
        <v>53</v>
      </c>
      <c r="E5" s="37" t="s">
        <v>54</v>
      </c>
      <c r="F5" s="112" t="s">
        <v>29</v>
      </c>
      <c r="H5" s="36" t="s">
        <v>55</v>
      </c>
      <c r="I5" s="37" t="s">
        <v>56</v>
      </c>
      <c r="J5" s="37" t="s">
        <v>57</v>
      </c>
      <c r="K5" s="37" t="s">
        <v>58</v>
      </c>
      <c r="L5" s="37" t="s">
        <v>59</v>
      </c>
      <c r="M5" s="37" t="s">
        <v>60</v>
      </c>
      <c r="N5" s="112" t="s">
        <v>61</v>
      </c>
    </row>
    <row r="6" customFormat="false" ht="12.75" hidden="false" customHeight="false" outlineLevel="0" collapsed="false">
      <c r="A6" s="5" t="n">
        <v>2001</v>
      </c>
      <c r="B6" s="113" t="n">
        <f aca="false">+SUMIF('MONTHLY CURVES'!$A$6:$A$329,$A6,'MONTHLY CURVES'!F$6:F$329)/SUMIF('MONTHLY CURVES'!$A$6:$A$329,$A6,'MONTHLY CURVES'!$B$6:$B$329)</f>
        <v>2.62366666666667</v>
      </c>
      <c r="C6" s="59" t="n">
        <f aca="false">+'BASIS WEIGHT'!K10</f>
        <v>0.75875</v>
      </c>
      <c r="D6" s="63" t="n">
        <f aca="false">+'NETBACK COMPARISON'!P10</f>
        <v>-0.158457207207207</v>
      </c>
      <c r="E6" s="114" t="n">
        <v>0.05</v>
      </c>
      <c r="F6" s="115" t="n">
        <f aca="false">SUM(C6:E6)</f>
        <v>0.650292792792793</v>
      </c>
      <c r="H6" s="116" t="n">
        <f aca="false">YEAR(I6)</f>
        <v>2001</v>
      </c>
      <c r="I6" s="117" t="n">
        <f aca="false">+Fetch!A11</f>
        <v>37165</v>
      </c>
      <c r="J6" s="118" t="n">
        <f aca="false">'MONTHLY CURVES'!F6</f>
        <v>1.83</v>
      </c>
      <c r="K6" s="119" t="n">
        <f aca="false">'BASIS WEIGHT'!V10</f>
        <v>0.37625</v>
      </c>
      <c r="L6" s="120" t="n">
        <f aca="false">SUMIF($A$6:$A$29,H6,$D$6:$D$29)</f>
        <v>-0.158457207207207</v>
      </c>
      <c r="M6" s="120" t="n">
        <f aca="false">SUMIF($A$6:$A$29,H6,$E$6:$E$29)</f>
        <v>0.05</v>
      </c>
      <c r="N6" s="121" t="n">
        <f aca="false">SUM(K6:M6)</f>
        <v>0.267792792792793</v>
      </c>
    </row>
    <row r="7" customFormat="false" ht="12.75" hidden="false" customHeight="false" outlineLevel="0" collapsed="false">
      <c r="A7" s="5" t="n">
        <v>2002</v>
      </c>
      <c r="B7" s="115" t="n">
        <f aca="false">+SUMIF('MONTHLY CURVES'!$A$6:$A$329,$A7,'MONTHLY CURVES'!F$6:F$329)/SUMIF('MONTHLY CURVES'!$A$6:$A$329,$A7,'MONTHLY CURVES'!$B$6:$B$329)</f>
        <v>3.25566666666667</v>
      </c>
      <c r="C7" s="59" t="n">
        <f aca="false">+'BASIS WEIGHT'!K11</f>
        <v>0.782645833333333</v>
      </c>
      <c r="D7" s="63" t="n">
        <f aca="false">+'NETBACK COMPARISON'!P11</f>
        <v>-0.160498873873874</v>
      </c>
      <c r="E7" s="63" t="n">
        <f aca="false">+E6</f>
        <v>0.05</v>
      </c>
      <c r="F7" s="115" t="n">
        <f aca="false">SUM(C7:E7)</f>
        <v>0.67214695945946</v>
      </c>
      <c r="H7" s="116" t="n">
        <f aca="false">YEAR(I7)</f>
        <v>2001</v>
      </c>
      <c r="I7" s="117" t="n">
        <f aca="false">+Fetch!A12</f>
        <v>37196</v>
      </c>
      <c r="J7" s="118" t="n">
        <f aca="false">'MONTHLY CURVES'!F7</f>
        <v>2.938</v>
      </c>
      <c r="K7" s="119" t="n">
        <f aca="false">'BASIS WEIGHT'!V11</f>
        <v>0.6075</v>
      </c>
      <c r="L7" s="120" t="n">
        <f aca="false">SUMIF($A$6:$A$29,H7,$D$6:$D$29)</f>
        <v>-0.158457207207207</v>
      </c>
      <c r="M7" s="120" t="n">
        <f aca="false">SUMIF($A$6:$A$29,H7,$E$6:$E$29)</f>
        <v>0.05</v>
      </c>
      <c r="N7" s="121" t="n">
        <f aca="false">SUM(K7:M7)</f>
        <v>0.499042792792793</v>
      </c>
    </row>
    <row r="8" customFormat="false" ht="12.75" hidden="false" customHeight="false" outlineLevel="0" collapsed="false">
      <c r="A8" s="5" t="n">
        <v>2003</v>
      </c>
      <c r="B8" s="115" t="n">
        <f aca="false">+SUMIF('MONTHLY CURVES'!$A$6:$A$329,$A8,'MONTHLY CURVES'!F$6:F$329)/SUMIF('MONTHLY CURVES'!$A$6:$A$329,$A8,'MONTHLY CURVES'!$B$6:$B$329)</f>
        <v>3.57458333333333</v>
      </c>
      <c r="C8" s="59" t="n">
        <f aca="false">+'BASIS WEIGHT'!K12</f>
        <v>0.6826875</v>
      </c>
      <c r="D8" s="63" t="n">
        <f aca="false">+'NETBACK COMPARISON'!P12</f>
        <v>-0.164582207207207</v>
      </c>
      <c r="E8" s="63" t="n">
        <f aca="false">+E7</f>
        <v>0.05</v>
      </c>
      <c r="F8" s="115" t="n">
        <f aca="false">SUM(C8:E8)</f>
        <v>0.568105292792793</v>
      </c>
      <c r="H8" s="116" t="n">
        <f aca="false">YEAR(I8)</f>
        <v>2001</v>
      </c>
      <c r="I8" s="117" t="n">
        <f aca="false">+Fetch!A13</f>
        <v>37226</v>
      </c>
      <c r="J8" s="118" t="n">
        <f aca="false">'MONTHLY CURVES'!F8</f>
        <v>3.103</v>
      </c>
      <c r="K8" s="119" t="n">
        <f aca="false">'BASIS WEIGHT'!V12</f>
        <v>1.2925</v>
      </c>
      <c r="L8" s="120" t="n">
        <f aca="false">SUMIF($A$6:$A$29,H8,$D$6:$D$29)</f>
        <v>-0.158457207207207</v>
      </c>
      <c r="M8" s="120" t="n">
        <f aca="false">SUMIF($A$6:$A$29,H8,$E$6:$E$29)</f>
        <v>0.05</v>
      </c>
      <c r="N8" s="121" t="n">
        <f aca="false">SUM(K8:M8)</f>
        <v>1.18404279279279</v>
      </c>
    </row>
    <row r="9" customFormat="false" ht="12.75" hidden="false" customHeight="false" outlineLevel="0" collapsed="false">
      <c r="A9" s="5" t="n">
        <v>2004</v>
      </c>
      <c r="B9" s="115" t="n">
        <f aca="false">+SUMIF('MONTHLY CURVES'!$A$6:$A$329,$A9,'MONTHLY CURVES'!F$6:F$329)/SUMIF('MONTHLY CURVES'!$A$6:$A$329,$A9,'MONTHLY CURVES'!$B$6:$B$329)</f>
        <v>3.69433333333333</v>
      </c>
      <c r="C9" s="59" t="n">
        <f aca="false">+'BASIS WEIGHT'!K13</f>
        <v>0.624416666666667</v>
      </c>
      <c r="D9" s="63" t="n">
        <f aca="false">+'NETBACK COMPARISON'!P13</f>
        <v>-0.166623873873874</v>
      </c>
      <c r="E9" s="63" t="n">
        <f aca="false">+E8</f>
        <v>0.05</v>
      </c>
      <c r="F9" s="115" t="n">
        <f aca="false">SUM(C9:E9)</f>
        <v>0.507792792792793</v>
      </c>
      <c r="H9" s="116" t="n">
        <f aca="false">YEAR(I9)</f>
        <v>2002</v>
      </c>
      <c r="I9" s="117" t="n">
        <f aca="false">+Fetch!A14</f>
        <v>37257</v>
      </c>
      <c r="J9" s="118" t="n">
        <f aca="false">'MONTHLY CURVES'!F9</f>
        <v>3.25</v>
      </c>
      <c r="K9" s="119" t="n">
        <f aca="false">'BASIS WEIGHT'!V13</f>
        <v>2.07</v>
      </c>
      <c r="L9" s="120" t="n">
        <f aca="false">SUMIF($A$6:$A$29,H9,$D$6:$D$29)</f>
        <v>-0.160498873873874</v>
      </c>
      <c r="M9" s="120" t="n">
        <f aca="false">SUMIF($A$6:$A$29,H9,$E$6:$E$29)</f>
        <v>0.05</v>
      </c>
      <c r="N9" s="121" t="n">
        <f aca="false">SUM(K9:M9)</f>
        <v>1.95950112612613</v>
      </c>
    </row>
    <row r="10" customFormat="false" ht="12.75" hidden="false" customHeight="false" outlineLevel="0" collapsed="false">
      <c r="A10" s="5" t="n">
        <v>2005</v>
      </c>
      <c r="B10" s="115" t="n">
        <f aca="false">+SUMIF('MONTHLY CURVES'!$A$6:$A$329,$A10,'MONTHLY CURVES'!F$6:F$329)/SUMIF('MONTHLY CURVES'!$A$6:$A$329,$A10,'MONTHLY CURVES'!$B$6:$B$329)</f>
        <v>3.79433333333333</v>
      </c>
      <c r="C10" s="59" t="n">
        <f aca="false">+'BASIS WEIGHT'!K14</f>
        <v>0.626458333333333</v>
      </c>
      <c r="D10" s="63" t="n">
        <f aca="false">+'NETBACK COMPARISON'!P14</f>
        <v>-0.163179054054054</v>
      </c>
      <c r="E10" s="63" t="n">
        <f aca="false">+E9</f>
        <v>0.05</v>
      </c>
      <c r="F10" s="115" t="n">
        <f aca="false">SUM(C10:E10)</f>
        <v>0.513279279279279</v>
      </c>
      <c r="H10" s="116" t="n">
        <f aca="false">YEAR(I10)</f>
        <v>2002</v>
      </c>
      <c r="I10" s="117" t="n">
        <f aca="false">+Fetch!A15</f>
        <v>37288</v>
      </c>
      <c r="J10" s="118" t="n">
        <f aca="false">'MONTHLY CURVES'!F10</f>
        <v>3.248</v>
      </c>
      <c r="K10" s="119" t="n">
        <f aca="false">'BASIS WEIGHT'!V14</f>
        <v>2.0115</v>
      </c>
      <c r="L10" s="120" t="n">
        <f aca="false">SUMIF($A$6:$A$29,H10,$D$6:$D$29)</f>
        <v>-0.160498873873874</v>
      </c>
      <c r="M10" s="120" t="n">
        <f aca="false">SUMIF($A$6:$A$29,H10,$E$6:$E$29)</f>
        <v>0.05</v>
      </c>
      <c r="N10" s="121" t="n">
        <f aca="false">SUM(K10:M10)</f>
        <v>1.90100112612613</v>
      </c>
    </row>
    <row r="11" customFormat="false" ht="12.75" hidden="false" customHeight="false" outlineLevel="0" collapsed="false">
      <c r="A11" s="5" t="n">
        <v>2006</v>
      </c>
      <c r="B11" s="115" t="n">
        <f aca="false">+SUMIF('MONTHLY CURVES'!$A$6:$A$329,$A11,'MONTHLY CURVES'!F$6:F$329)/SUMIF('MONTHLY CURVES'!$A$6:$A$329,$A11,'MONTHLY CURVES'!$B$6:$B$329)</f>
        <v>3.89683333333333</v>
      </c>
      <c r="C11" s="59" t="n">
        <f aca="false">+'BASIS WEIGHT'!K15</f>
        <v>0.101458333333333</v>
      </c>
      <c r="D11" s="63" t="n">
        <f aca="false">+'NETBACK COMPARISON'!P15</f>
        <v>-0.352323057432433</v>
      </c>
      <c r="E11" s="63" t="n">
        <f aca="false">+E10</f>
        <v>0.05</v>
      </c>
      <c r="F11" s="115" t="n">
        <f aca="false">SUM(C11:E11)</f>
        <v>-0.200864724099099</v>
      </c>
      <c r="H11" s="116" t="n">
        <f aca="false">YEAR(I11)</f>
        <v>2002</v>
      </c>
      <c r="I11" s="117" t="n">
        <f aca="false">+Fetch!A16</f>
        <v>37316</v>
      </c>
      <c r="J11" s="118" t="n">
        <f aca="false">'MONTHLY CURVES'!F11</f>
        <v>3.195</v>
      </c>
      <c r="K11" s="119" t="n">
        <f aca="false">'BASIS WEIGHT'!V15</f>
        <v>0.79825</v>
      </c>
      <c r="L11" s="120" t="n">
        <f aca="false">SUMIF($A$6:$A$29,H11,$D$6:$D$29)</f>
        <v>-0.160498873873874</v>
      </c>
      <c r="M11" s="120" t="n">
        <f aca="false">SUMIF($A$6:$A$29,H11,$E$6:$E$29)</f>
        <v>0.05</v>
      </c>
      <c r="N11" s="121" t="n">
        <f aca="false">SUM(K11:M11)</f>
        <v>0.687751126126126</v>
      </c>
    </row>
    <row r="12" customFormat="false" ht="12.75" hidden="false" customHeight="false" outlineLevel="0" collapsed="false">
      <c r="A12" s="5" t="n">
        <v>2007</v>
      </c>
      <c r="B12" s="115" t="n">
        <f aca="false">+SUMIF('MONTHLY CURVES'!$A$6:$A$329,$A12,'MONTHLY CURVES'!F$6:F$329)/SUMIF('MONTHLY CURVES'!$A$6:$A$329,$A12,'MONTHLY CURVES'!$B$6:$B$329)</f>
        <v>4.00183333333333</v>
      </c>
      <c r="C12" s="59" t="n">
        <f aca="false">+'BASIS WEIGHT'!K16</f>
        <v>-0.0916666666666667</v>
      </c>
      <c r="D12" s="63" t="n">
        <f aca="false">+'NETBACK COMPARISON'!P16</f>
        <v>-0.321883445945946</v>
      </c>
      <c r="E12" s="63" t="n">
        <f aca="false">+E11</f>
        <v>0.05</v>
      </c>
      <c r="F12" s="115" t="n">
        <f aca="false">SUM(C12:E12)</f>
        <v>-0.363550112612613</v>
      </c>
      <c r="H12" s="116" t="n">
        <f aca="false">YEAR(I12)</f>
        <v>2002</v>
      </c>
      <c r="I12" s="117" t="n">
        <f aca="false">+Fetch!A17</f>
        <v>37347</v>
      </c>
      <c r="J12" s="118" t="n">
        <f aca="false">'MONTHLY CURVES'!F12</f>
        <v>3.095</v>
      </c>
      <c r="K12" s="119" t="n">
        <f aca="false">'BASIS WEIGHT'!V16</f>
        <v>0.41825</v>
      </c>
      <c r="L12" s="120" t="n">
        <f aca="false">SUMIF($A$6:$A$29,H12,$D$6:$D$29)</f>
        <v>-0.160498873873874</v>
      </c>
      <c r="M12" s="120" t="n">
        <f aca="false">SUMIF($A$6:$A$29,H12,$E$6:$E$29)</f>
        <v>0.05</v>
      </c>
      <c r="N12" s="121" t="n">
        <f aca="false">SUM(K12:M12)</f>
        <v>0.307751126126126</v>
      </c>
    </row>
    <row r="13" customFormat="false" ht="12.75" hidden="false" customHeight="false" outlineLevel="0" collapsed="false">
      <c r="A13" s="5" t="n">
        <v>2008</v>
      </c>
      <c r="B13" s="115" t="n">
        <f aca="false">+SUMIF('MONTHLY CURVES'!$A$6:$A$329,$A13,'MONTHLY CURVES'!F$6:F$329)/SUMIF('MONTHLY CURVES'!$A$6:$A$329,$A13,'MONTHLY CURVES'!$B$6:$B$329)</f>
        <v>4.10933333333333</v>
      </c>
      <c r="C13" s="59" t="n">
        <f aca="false">+'BASIS WEIGHT'!K17</f>
        <v>-0.0875</v>
      </c>
      <c r="D13" s="63" t="n">
        <f aca="false">+'NETBACK COMPARISON'!P17</f>
        <v>-0.321883445945946</v>
      </c>
      <c r="E13" s="63" t="n">
        <f aca="false">+E12</f>
        <v>0.05</v>
      </c>
      <c r="F13" s="115" t="n">
        <f aca="false">SUM(C13:E13)</f>
        <v>-0.359383445945946</v>
      </c>
      <c r="H13" s="116" t="n">
        <f aca="false">YEAR(I13)</f>
        <v>2002</v>
      </c>
      <c r="I13" s="117" t="n">
        <f aca="false">+Fetch!A18</f>
        <v>37377</v>
      </c>
      <c r="J13" s="118" t="n">
        <f aca="false">'MONTHLY CURVES'!F13</f>
        <v>3.125</v>
      </c>
      <c r="K13" s="119" t="n">
        <f aca="false">'BASIS WEIGHT'!V17</f>
        <v>0.376</v>
      </c>
      <c r="L13" s="120" t="n">
        <f aca="false">SUMIF($A$6:$A$29,H13,$D$6:$D$29)</f>
        <v>-0.160498873873874</v>
      </c>
      <c r="M13" s="120" t="n">
        <f aca="false">SUMIF($A$6:$A$29,H13,$E$6:$E$29)</f>
        <v>0.05</v>
      </c>
      <c r="N13" s="121" t="n">
        <f aca="false">SUM(K13:M13)</f>
        <v>0.265501126126126</v>
      </c>
    </row>
    <row r="14" customFormat="false" ht="12.75" hidden="false" customHeight="false" outlineLevel="0" collapsed="false">
      <c r="A14" s="5" t="n">
        <v>2009</v>
      </c>
      <c r="B14" s="115" t="n">
        <f aca="false">+SUMIF('MONTHLY CURVES'!$A$6:$A$329,$A14,'MONTHLY CURVES'!F$6:F$329)/SUMIF('MONTHLY CURVES'!$A$6:$A$329,$A14,'MONTHLY CURVES'!$B$6:$B$329)</f>
        <v>4.21933333333333</v>
      </c>
      <c r="C14" s="59" t="n">
        <f aca="false">+'BASIS WEIGHT'!K18</f>
        <v>-0.0765833333333333</v>
      </c>
      <c r="D14" s="63" t="n">
        <f aca="false">+'NETBACK COMPARISON'!P18</f>
        <v>-0.321883445945946</v>
      </c>
      <c r="E14" s="63" t="n">
        <f aca="false">+E13</f>
        <v>0.05</v>
      </c>
      <c r="F14" s="115" t="n">
        <f aca="false">SUM(C14:E14)</f>
        <v>-0.348466779279279</v>
      </c>
      <c r="H14" s="116" t="n">
        <f aca="false">YEAR(I14)</f>
        <v>2002</v>
      </c>
      <c r="I14" s="117" t="n">
        <f aca="false">+Fetch!A19</f>
        <v>37408</v>
      </c>
      <c r="J14" s="118" t="n">
        <f aca="false">'MONTHLY CURVES'!F14</f>
        <v>3.165</v>
      </c>
      <c r="K14" s="119" t="n">
        <f aca="false">'BASIS WEIGHT'!V18</f>
        <v>0.39075</v>
      </c>
      <c r="L14" s="120" t="n">
        <f aca="false">SUMIF($A$6:$A$29,H14,$D$6:$D$29)</f>
        <v>-0.160498873873874</v>
      </c>
      <c r="M14" s="120" t="n">
        <f aca="false">SUMIF($A$6:$A$29,H14,$E$6:$E$29)</f>
        <v>0.05</v>
      </c>
      <c r="N14" s="121" t="n">
        <f aca="false">SUM(K14:M14)</f>
        <v>0.280251126126126</v>
      </c>
    </row>
    <row r="15" customFormat="false" ht="12.75" hidden="false" customHeight="false" outlineLevel="0" collapsed="false">
      <c r="A15" s="5" t="n">
        <v>2010</v>
      </c>
      <c r="B15" s="115" t="n">
        <f aca="false">+SUMIF('MONTHLY CURVES'!$A$6:$A$329,$A15,'MONTHLY CURVES'!F$6:F$329)/SUMIF('MONTHLY CURVES'!$A$6:$A$329,$A15,'MONTHLY CURVES'!$B$6:$B$329)</f>
        <v>4.33183333333333</v>
      </c>
      <c r="C15" s="59" t="n">
        <f aca="false">+'BASIS WEIGHT'!K19</f>
        <v>-0.0735833333333333</v>
      </c>
      <c r="D15" s="63" t="n">
        <f aca="false">+'NETBACK COMPARISON'!P19</f>
        <v>-0.321883445945946</v>
      </c>
      <c r="E15" s="63" t="n">
        <f aca="false">+E14</f>
        <v>0.05</v>
      </c>
      <c r="F15" s="115" t="n">
        <f aca="false">SUM(C15:E15)</f>
        <v>-0.345466779279279</v>
      </c>
      <c r="H15" s="116" t="n">
        <f aca="false">YEAR(I15)</f>
        <v>2002</v>
      </c>
      <c r="I15" s="117" t="n">
        <f aca="false">+Fetch!A20</f>
        <v>37438</v>
      </c>
      <c r="J15" s="118" t="n">
        <f aca="false">'MONTHLY CURVES'!F15</f>
        <v>3.2</v>
      </c>
      <c r="K15" s="119" t="n">
        <f aca="false">'BASIS WEIGHT'!V19</f>
        <v>0.427</v>
      </c>
      <c r="L15" s="120" t="n">
        <f aca="false">SUMIF($A$6:$A$29,H15,$D$6:$D$29)</f>
        <v>-0.160498873873874</v>
      </c>
      <c r="M15" s="120" t="n">
        <f aca="false">SUMIF($A$6:$A$29,H15,$E$6:$E$29)</f>
        <v>0.05</v>
      </c>
      <c r="N15" s="121" t="n">
        <f aca="false">SUM(K15:M15)</f>
        <v>0.316501126126126</v>
      </c>
    </row>
    <row r="16" customFormat="false" ht="12.75" hidden="false" customHeight="false" outlineLevel="0" collapsed="false">
      <c r="A16" s="5" t="n">
        <v>2011</v>
      </c>
      <c r="B16" s="115" t="n">
        <f aca="false">+SUMIF('MONTHLY CURVES'!$A$6:$A$329,$A16,'MONTHLY CURVES'!F$6:F$329)/SUMIF('MONTHLY CURVES'!$A$6:$A$329,$A16,'MONTHLY CURVES'!$B$6:$B$329)</f>
        <v>4.44683333333333</v>
      </c>
      <c r="C16" s="59" t="n">
        <f aca="false">+'BASIS WEIGHT'!K20</f>
        <v>-0.0705833333333333</v>
      </c>
      <c r="D16" s="63" t="n">
        <f aca="false">+'NETBACK COMPARISON'!P20</f>
        <v>-0.321883445945946</v>
      </c>
      <c r="E16" s="63" t="n">
        <f aca="false">+E15</f>
        <v>0.05</v>
      </c>
      <c r="F16" s="115" t="n">
        <f aca="false">SUM(C16:E16)</f>
        <v>-0.342466779279279</v>
      </c>
      <c r="H16" s="116" t="n">
        <f aca="false">YEAR(I16)</f>
        <v>2002</v>
      </c>
      <c r="I16" s="117" t="n">
        <f aca="false">+Fetch!A21</f>
        <v>37469</v>
      </c>
      <c r="J16" s="118" t="n">
        <f aca="false">'MONTHLY CURVES'!F16</f>
        <v>3.235</v>
      </c>
      <c r="K16" s="119" t="n">
        <f aca="false">'BASIS WEIGHT'!V20</f>
        <v>0.41575</v>
      </c>
      <c r="L16" s="120" t="n">
        <f aca="false">SUMIF($A$6:$A$29,H16,$D$6:$D$29)</f>
        <v>-0.160498873873874</v>
      </c>
      <c r="M16" s="120" t="n">
        <f aca="false">SUMIF($A$6:$A$29,H16,$E$6:$E$29)</f>
        <v>0.05</v>
      </c>
      <c r="N16" s="121" t="n">
        <f aca="false">SUM(K16:M16)</f>
        <v>0.305251126126126</v>
      </c>
    </row>
    <row r="17" customFormat="false" ht="12.75" hidden="false" customHeight="false" outlineLevel="0" collapsed="false">
      <c r="A17" s="5" t="n">
        <v>2012</v>
      </c>
      <c r="B17" s="115" t="n">
        <f aca="false">+SUMIF('MONTHLY CURVES'!$A$6:$A$329,$A17,'MONTHLY CURVES'!F$6:F$329)/SUMIF('MONTHLY CURVES'!$A$6:$A$329,$A17,'MONTHLY CURVES'!$B$6:$B$329)</f>
        <v>4.56433333333333</v>
      </c>
      <c r="C17" s="59" t="n">
        <f aca="false">+'BASIS WEIGHT'!K21</f>
        <v>-0.0675833333333333</v>
      </c>
      <c r="D17" s="63" t="n">
        <f aca="false">+'NETBACK COMPARISON'!P21</f>
        <v>-0.321883445945946</v>
      </c>
      <c r="E17" s="63" t="n">
        <f aca="false">+E16</f>
        <v>0.05</v>
      </c>
      <c r="F17" s="115" t="n">
        <f aca="false">SUM(C17:E17)</f>
        <v>-0.339466779279279</v>
      </c>
      <c r="H17" s="116" t="n">
        <f aca="false">YEAR(I17)</f>
        <v>2002</v>
      </c>
      <c r="I17" s="117" t="n">
        <f aca="false">+Fetch!A22</f>
        <v>37500</v>
      </c>
      <c r="J17" s="118" t="n">
        <f aca="false">'MONTHLY CURVES'!F17</f>
        <v>3.235</v>
      </c>
      <c r="K17" s="119" t="n">
        <f aca="false">'BASIS WEIGHT'!V21</f>
        <v>0.37725</v>
      </c>
      <c r="L17" s="120" t="n">
        <f aca="false">SUMIF($A$6:$A$29,H17,$D$6:$D$29)</f>
        <v>-0.160498873873874</v>
      </c>
      <c r="M17" s="120" t="n">
        <f aca="false">SUMIF($A$6:$A$29,H17,$E$6:$E$29)</f>
        <v>0.05</v>
      </c>
      <c r="N17" s="121" t="n">
        <f aca="false">SUM(K17:M17)</f>
        <v>0.266751126126126</v>
      </c>
    </row>
    <row r="18" customFormat="false" ht="12.75" hidden="false" customHeight="false" outlineLevel="0" collapsed="false">
      <c r="A18" s="5" t="n">
        <v>2013</v>
      </c>
      <c r="B18" s="115" t="n">
        <f aca="false">+SUMIF('MONTHLY CURVES'!$A$6:$A$329,$A18,'MONTHLY CURVES'!F$6:F$329)/SUMIF('MONTHLY CURVES'!$A$6:$A$329,$A18,'MONTHLY CURVES'!$B$6:$B$329)</f>
        <v>4.68183333333333</v>
      </c>
      <c r="C18" s="59" t="n">
        <f aca="false">+'BASIS WEIGHT'!K22</f>
        <v>-0.0645833333333333</v>
      </c>
      <c r="D18" s="63" t="n">
        <f aca="false">+'NETBACK COMPARISON'!P22</f>
        <v>-0.321883445945946</v>
      </c>
      <c r="E18" s="63" t="n">
        <f aca="false">+E17</f>
        <v>0.05</v>
      </c>
      <c r="F18" s="115" t="n">
        <f aca="false">SUM(C18:E18)</f>
        <v>-0.336466779279279</v>
      </c>
      <c r="H18" s="116" t="n">
        <f aca="false">YEAR(I18)</f>
        <v>2002</v>
      </c>
      <c r="I18" s="117" t="n">
        <f aca="false">+Fetch!A23</f>
        <v>37530</v>
      </c>
      <c r="J18" s="118" t="n">
        <f aca="false">'MONTHLY CURVES'!F18</f>
        <v>3.265</v>
      </c>
      <c r="K18" s="119" t="n">
        <f aca="false">'BASIS WEIGHT'!V22</f>
        <v>0.39975</v>
      </c>
      <c r="L18" s="120" t="n">
        <f aca="false">SUMIF($A$6:$A$29,H18,$D$6:$D$29)</f>
        <v>-0.160498873873874</v>
      </c>
      <c r="M18" s="120" t="n">
        <f aca="false">SUMIF($A$6:$A$29,H18,$E$6:$E$29)</f>
        <v>0.05</v>
      </c>
      <c r="N18" s="121" t="n">
        <f aca="false">SUM(K18:M18)</f>
        <v>0.289251126126126</v>
      </c>
    </row>
    <row r="19" customFormat="false" ht="12.75" hidden="false" customHeight="false" outlineLevel="0" collapsed="false">
      <c r="A19" s="5" t="n">
        <v>2014</v>
      </c>
      <c r="B19" s="115" t="n">
        <f aca="false">+SUMIF('MONTHLY CURVES'!$A$6:$A$329,$A19,'MONTHLY CURVES'!F$6:F$329)/SUMIF('MONTHLY CURVES'!$A$6:$A$329,$A19,'MONTHLY CURVES'!$B$6:$B$329)</f>
        <v>4.79933333333333</v>
      </c>
      <c r="C19" s="59" t="n">
        <f aca="false">+'BASIS WEIGHT'!K23</f>
        <v>-0.0615833333333333</v>
      </c>
      <c r="D19" s="63" t="n">
        <f aca="false">+'NETBACK COMPARISON'!P23</f>
        <v>-0.321883445945946</v>
      </c>
      <c r="E19" s="63" t="n">
        <f aca="false">+E18</f>
        <v>0.05</v>
      </c>
      <c r="F19" s="115" t="n">
        <f aca="false">SUM(C19:E19)</f>
        <v>-0.333466779279279</v>
      </c>
      <c r="H19" s="116" t="n">
        <f aca="false">YEAR(I19)</f>
        <v>2002</v>
      </c>
      <c r="I19" s="117" t="n">
        <f aca="false">+Fetch!A24</f>
        <v>37561</v>
      </c>
      <c r="J19" s="118" t="n">
        <f aca="false">'MONTHLY CURVES'!F19</f>
        <v>3.433</v>
      </c>
      <c r="K19" s="119" t="n">
        <f aca="false">'BASIS WEIGHT'!V23</f>
        <v>0.57925</v>
      </c>
      <c r="L19" s="120" t="n">
        <f aca="false">SUMIF($A$6:$A$29,H19,$D$6:$D$29)</f>
        <v>-0.160498873873874</v>
      </c>
      <c r="M19" s="120" t="n">
        <f aca="false">SUMIF($A$6:$A$29,H19,$E$6:$E$29)</f>
        <v>0.05</v>
      </c>
      <c r="N19" s="121" t="n">
        <f aca="false">SUM(K19:M19)</f>
        <v>0.468751126126126</v>
      </c>
    </row>
    <row r="20" customFormat="false" ht="12.75" hidden="false" customHeight="false" outlineLevel="0" collapsed="false">
      <c r="A20" s="5" t="n">
        <v>2015</v>
      </c>
      <c r="B20" s="115" t="n">
        <f aca="false">+SUMIF('MONTHLY CURVES'!$A$6:$A$329,$A20,'MONTHLY CURVES'!F$6:F$329)/SUMIF('MONTHLY CURVES'!$A$6:$A$329,$A20,'MONTHLY CURVES'!$B$6:$B$329)</f>
        <v>4.91683333333333</v>
      </c>
      <c r="C20" s="59" t="n">
        <f aca="false">+'BASIS WEIGHT'!K24</f>
        <v>-0.0597916666666667</v>
      </c>
      <c r="D20" s="63" t="n">
        <f aca="false">+'NETBACK COMPARISON'!P24</f>
        <v>-0.321883445945946</v>
      </c>
      <c r="E20" s="63" t="n">
        <f aca="false">+E19</f>
        <v>0.05</v>
      </c>
      <c r="F20" s="115" t="n">
        <f aca="false">SUM(C20:E20)</f>
        <v>-0.331675112612613</v>
      </c>
      <c r="H20" s="116" t="n">
        <f aca="false">YEAR(I20)</f>
        <v>2002</v>
      </c>
      <c r="I20" s="117" t="n">
        <f aca="false">+Fetch!A25</f>
        <v>37591</v>
      </c>
      <c r="J20" s="118" t="n">
        <f aca="false">'MONTHLY CURVES'!F20</f>
        <v>3.622</v>
      </c>
      <c r="K20" s="119" t="n">
        <f aca="false">'BASIS WEIGHT'!V24</f>
        <v>1.128</v>
      </c>
      <c r="L20" s="120" t="n">
        <f aca="false">SUMIF($A$6:$A$29,H20,$D$6:$D$29)</f>
        <v>-0.160498873873874</v>
      </c>
      <c r="M20" s="120" t="n">
        <f aca="false">SUMIF($A$6:$A$29,H20,$E$6:$E$29)</f>
        <v>0.05</v>
      </c>
      <c r="N20" s="121" t="n">
        <f aca="false">SUM(K20:M20)</f>
        <v>1.01750112612613</v>
      </c>
    </row>
    <row r="21" customFormat="false" ht="12.75" hidden="false" customHeight="false" outlineLevel="0" collapsed="false">
      <c r="A21" s="5" t="n">
        <v>2016</v>
      </c>
      <c r="B21" s="115" t="n">
        <f aca="false">+SUMIF('MONTHLY CURVES'!$A$6:$A$329,$A21,'MONTHLY CURVES'!F$6:F$329)/SUMIF('MONTHLY CURVES'!$A$6:$A$329,$A21,'MONTHLY CURVES'!$B$6:$B$329)</f>
        <v>5.03433333333333</v>
      </c>
      <c r="C21" s="59" t="n">
        <f aca="false">+'BASIS WEIGHT'!K25</f>
        <v>-0.065</v>
      </c>
      <c r="D21" s="63" t="n">
        <f aca="false">+'NETBACK COMPARISON'!P25</f>
        <v>-0.321883445945946</v>
      </c>
      <c r="E21" s="63" t="n">
        <f aca="false">+E20</f>
        <v>0.05</v>
      </c>
      <c r="F21" s="115" t="n">
        <f aca="false">SUM(C21:E21)</f>
        <v>-0.336883445945946</v>
      </c>
      <c r="H21" s="116" t="n">
        <f aca="false">YEAR(I21)</f>
        <v>2003</v>
      </c>
      <c r="I21" s="117" t="n">
        <f aca="false">+Fetch!A26</f>
        <v>37622</v>
      </c>
      <c r="J21" s="118" t="n">
        <f aca="false">'MONTHLY CURVES'!F21</f>
        <v>3.747</v>
      </c>
      <c r="K21" s="119" t="n">
        <f aca="false">'BASIS WEIGHT'!V25</f>
        <v>1.62075</v>
      </c>
      <c r="L21" s="120" t="n">
        <f aca="false">SUMIF($A$6:$A$29,H21,$D$6:$D$29)</f>
        <v>-0.164582207207207</v>
      </c>
      <c r="M21" s="120" t="n">
        <f aca="false">SUMIF($A$6:$A$29,H21,$E$6:$E$29)</f>
        <v>0.05</v>
      </c>
      <c r="N21" s="121" t="n">
        <f aca="false">SUM(K21:M21)</f>
        <v>1.50616779279279</v>
      </c>
    </row>
    <row r="22" customFormat="false" ht="12.75" hidden="false" customHeight="false" outlineLevel="0" collapsed="false">
      <c r="A22" s="5" t="n">
        <v>2017</v>
      </c>
      <c r="B22" s="115" t="n">
        <f aca="false">+SUMIF('MONTHLY CURVES'!$A$6:$A$329,$A22,'MONTHLY CURVES'!F$6:F$329)/SUMIF('MONTHLY CURVES'!$A$6:$A$329,$A22,'MONTHLY CURVES'!$B$6:$B$329)</f>
        <v>5.15183333333333</v>
      </c>
      <c r="C22" s="59" t="n">
        <f aca="false">+'BASIS WEIGHT'!K26</f>
        <v>-0.065</v>
      </c>
      <c r="D22" s="63" t="n">
        <f aca="false">+'NETBACK COMPARISON'!P26</f>
        <v>-0.321883445945946</v>
      </c>
      <c r="E22" s="63" t="n">
        <f aca="false">+E21</f>
        <v>0.05</v>
      </c>
      <c r="F22" s="115" t="n">
        <f aca="false">SUM(C22:E22)</f>
        <v>-0.336883445945946</v>
      </c>
      <c r="H22" s="116" t="n">
        <f aca="false">YEAR(I22)</f>
        <v>2003</v>
      </c>
      <c r="I22" s="117" t="n">
        <f aca="false">+Fetch!A27</f>
        <v>37653</v>
      </c>
      <c r="J22" s="118" t="n">
        <f aca="false">'MONTHLY CURVES'!F22</f>
        <v>3.655</v>
      </c>
      <c r="K22" s="119" t="n">
        <f aca="false">'BASIS WEIGHT'!V26</f>
        <v>1.61625</v>
      </c>
      <c r="L22" s="120" t="n">
        <f aca="false">SUMIF($A$6:$A$29,H22,$D$6:$D$29)</f>
        <v>-0.164582207207207</v>
      </c>
      <c r="M22" s="120" t="n">
        <f aca="false">SUMIF($A$6:$A$29,H22,$E$6:$E$29)</f>
        <v>0.05</v>
      </c>
      <c r="N22" s="121" t="n">
        <f aca="false">SUM(K22:M22)</f>
        <v>1.50166779279279</v>
      </c>
    </row>
    <row r="23" customFormat="false" ht="12.75" hidden="false" customHeight="false" outlineLevel="0" collapsed="false">
      <c r="A23" s="5" t="n">
        <v>2018</v>
      </c>
      <c r="B23" s="115" t="n">
        <f aca="false">+SUMIF('MONTHLY CURVES'!$A$6:$A$329,$A23,'MONTHLY CURVES'!F$6:F$329)/SUMIF('MONTHLY CURVES'!$A$6:$A$329,$A23,'MONTHLY CURVES'!$B$6:$B$329)</f>
        <v>5.26933333333333</v>
      </c>
      <c r="C23" s="59" t="n">
        <f aca="false">+'BASIS WEIGHT'!K27</f>
        <v>-0.065</v>
      </c>
      <c r="D23" s="63" t="n">
        <f aca="false">+'NETBACK COMPARISON'!P27</f>
        <v>-0.321883445945946</v>
      </c>
      <c r="E23" s="63" t="n">
        <f aca="false">+E22</f>
        <v>0.05</v>
      </c>
      <c r="F23" s="115" t="n">
        <f aca="false">SUM(C23:E23)</f>
        <v>-0.336883445945946</v>
      </c>
      <c r="H23" s="116" t="n">
        <f aca="false">YEAR(I23)</f>
        <v>2003</v>
      </c>
      <c r="I23" s="117" t="n">
        <f aca="false">+Fetch!A28</f>
        <v>37681</v>
      </c>
      <c r="J23" s="118" t="n">
        <f aca="false">'MONTHLY CURVES'!F23</f>
        <v>3.56</v>
      </c>
      <c r="K23" s="119" t="n">
        <f aca="false">'BASIS WEIGHT'!V27</f>
        <v>0.67475</v>
      </c>
      <c r="L23" s="120" t="n">
        <f aca="false">SUMIF($A$6:$A$29,H23,$D$6:$D$29)</f>
        <v>-0.164582207207207</v>
      </c>
      <c r="M23" s="120" t="n">
        <f aca="false">SUMIF($A$6:$A$29,H23,$E$6:$E$29)</f>
        <v>0.05</v>
      </c>
      <c r="N23" s="121" t="n">
        <f aca="false">SUM(K23:M23)</f>
        <v>0.560167792792793</v>
      </c>
    </row>
    <row r="24" customFormat="false" ht="12.75" hidden="false" customHeight="false" outlineLevel="0" collapsed="false">
      <c r="A24" s="5" t="n">
        <v>2019</v>
      </c>
      <c r="B24" s="115" t="n">
        <f aca="false">+SUMIF('MONTHLY CURVES'!$A$6:$A$329,$A24,'MONTHLY CURVES'!F$6:F$329)/SUMIF('MONTHLY CURVES'!$A$6:$A$329,$A24,'MONTHLY CURVES'!$B$6:$B$329)</f>
        <v>5.38683333333333</v>
      </c>
      <c r="C24" s="59" t="n">
        <f aca="false">+'BASIS WEIGHT'!K28</f>
        <v>-0.065</v>
      </c>
      <c r="D24" s="63" t="n">
        <f aca="false">+'NETBACK COMPARISON'!P28</f>
        <v>-0.321883445945946</v>
      </c>
      <c r="E24" s="63" t="n">
        <f aca="false">+E23</f>
        <v>0.05</v>
      </c>
      <c r="F24" s="115" t="n">
        <f aca="false">SUM(C24:E24)</f>
        <v>-0.336883445945946</v>
      </c>
      <c r="H24" s="116" t="n">
        <f aca="false">YEAR(I24)</f>
        <v>2003</v>
      </c>
      <c r="I24" s="117" t="n">
        <f aca="false">+Fetch!A29</f>
        <v>37712</v>
      </c>
      <c r="J24" s="118" t="n">
        <f aca="false">'MONTHLY CURVES'!F24</f>
        <v>3.435</v>
      </c>
      <c r="K24" s="119" t="n">
        <f aca="false">'BASIS WEIGHT'!V28</f>
        <v>0.382875</v>
      </c>
      <c r="L24" s="120" t="n">
        <f aca="false">SUMIF($A$6:$A$29,H24,$D$6:$D$29)</f>
        <v>-0.164582207207207</v>
      </c>
      <c r="M24" s="120" t="n">
        <f aca="false">SUMIF($A$6:$A$29,H24,$E$6:$E$29)</f>
        <v>0.05</v>
      </c>
      <c r="N24" s="121" t="n">
        <f aca="false">SUM(K24:M24)</f>
        <v>0.268292792792793</v>
      </c>
    </row>
    <row r="25" customFormat="false" ht="12.75" hidden="false" customHeight="false" outlineLevel="0" collapsed="false">
      <c r="A25" s="5" t="n">
        <v>2020</v>
      </c>
      <c r="B25" s="115" t="n">
        <f aca="false">+SUMIF('MONTHLY CURVES'!$A$6:$A$329,$A25,'MONTHLY CURVES'!F$6:F$329)/SUMIF('MONTHLY CURVES'!$A$6:$A$329,$A25,'MONTHLY CURVES'!$B$6:$B$329)</f>
        <v>5.50433333333333</v>
      </c>
      <c r="C25" s="59" t="n">
        <f aca="false">+'BASIS WEIGHT'!K29</f>
        <v>-0.065</v>
      </c>
      <c r="D25" s="63" t="n">
        <f aca="false">+'NETBACK COMPARISON'!P29</f>
        <v>-0.321883445945946</v>
      </c>
      <c r="E25" s="63" t="n">
        <f aca="false">+E24</f>
        <v>0.05</v>
      </c>
      <c r="F25" s="115" t="n">
        <f aca="false">SUM(C25:E25)</f>
        <v>-0.336883445945946</v>
      </c>
      <c r="H25" s="116" t="n">
        <f aca="false">YEAR(I25)</f>
        <v>2003</v>
      </c>
      <c r="I25" s="117" t="n">
        <f aca="false">+Fetch!A30</f>
        <v>37742</v>
      </c>
      <c r="J25" s="118" t="n">
        <f aca="false">'MONTHLY CURVES'!F25</f>
        <v>3.435</v>
      </c>
      <c r="K25" s="119" t="n">
        <f aca="false">'BASIS WEIGHT'!V29</f>
        <v>0.34075</v>
      </c>
      <c r="L25" s="120" t="n">
        <f aca="false">SUMIF($A$6:$A$29,H25,$D$6:$D$29)</f>
        <v>-0.164582207207207</v>
      </c>
      <c r="M25" s="120" t="n">
        <f aca="false">SUMIF($A$6:$A$29,H25,$E$6:$E$29)</f>
        <v>0.05</v>
      </c>
      <c r="N25" s="121" t="n">
        <f aca="false">SUM(K25:M25)</f>
        <v>0.226167792792793</v>
      </c>
    </row>
    <row r="26" customFormat="false" ht="12.75" hidden="false" customHeight="false" outlineLevel="0" collapsed="false">
      <c r="A26" s="5" t="n">
        <v>2021</v>
      </c>
      <c r="B26" s="115" t="n">
        <f aca="false">+SUMIF('MONTHLY CURVES'!$A$6:$A$329,$A26,'MONTHLY CURVES'!F$6:F$329)/SUMIF('MONTHLY CURVES'!$A$6:$A$329,$A26,'MONTHLY CURVES'!$B$6:$B$329)</f>
        <v>5.62183333333333</v>
      </c>
      <c r="C26" s="59" t="n">
        <f aca="false">+'BASIS WEIGHT'!K30</f>
        <v>-0.065</v>
      </c>
      <c r="D26" s="63" t="n">
        <f aca="false">+'NETBACK COMPARISON'!P30</f>
        <v>-0.321883445945946</v>
      </c>
      <c r="E26" s="63" t="n">
        <f aca="false">+E25</f>
        <v>0.05</v>
      </c>
      <c r="F26" s="115" t="n">
        <f aca="false">SUM(C26:E26)</f>
        <v>-0.336883445945946</v>
      </c>
      <c r="H26" s="116" t="n">
        <f aca="false">YEAR(I26)</f>
        <v>2003</v>
      </c>
      <c r="I26" s="117" t="n">
        <f aca="false">+Fetch!A31</f>
        <v>37773</v>
      </c>
      <c r="J26" s="118" t="n">
        <f aca="false">'MONTHLY CURVES'!F26</f>
        <v>3.455</v>
      </c>
      <c r="K26" s="119" t="n">
        <f aca="false">'BASIS WEIGHT'!V30</f>
        <v>0.374375</v>
      </c>
      <c r="L26" s="120" t="n">
        <f aca="false">SUMIF($A$6:$A$29,H26,$D$6:$D$29)</f>
        <v>-0.164582207207207</v>
      </c>
      <c r="M26" s="120" t="n">
        <f aca="false">SUMIF($A$6:$A$29,H26,$E$6:$E$29)</f>
        <v>0.05</v>
      </c>
      <c r="N26" s="121" t="n">
        <f aca="false">SUM(K26:M26)</f>
        <v>0.259792792792793</v>
      </c>
    </row>
    <row r="27" customFormat="false" ht="12.75" hidden="false" customHeight="false" outlineLevel="0" collapsed="false">
      <c r="A27" s="5" t="n">
        <v>2022</v>
      </c>
      <c r="B27" s="115" t="n">
        <f aca="false">+SUMIF('MONTHLY CURVES'!$A$6:$A$329,$A27,'MONTHLY CURVES'!F$6:F$329)/SUMIF('MONTHLY CURVES'!$A$6:$A$329,$A27,'MONTHLY CURVES'!$B$6:$B$329)</f>
        <v>5.73933333333333</v>
      </c>
      <c r="C27" s="59" t="n">
        <f aca="false">+'BASIS WEIGHT'!K31</f>
        <v>-0.065</v>
      </c>
      <c r="D27" s="63" t="n">
        <f aca="false">+'NETBACK COMPARISON'!P31</f>
        <v>-0.321883445945946</v>
      </c>
      <c r="E27" s="63" t="n">
        <f aca="false">+E26</f>
        <v>0.05</v>
      </c>
      <c r="F27" s="115" t="n">
        <f aca="false">SUM(C27:E27)</f>
        <v>-0.336883445945946</v>
      </c>
      <c r="H27" s="116" t="n">
        <f aca="false">YEAR(I27)</f>
        <v>2003</v>
      </c>
      <c r="I27" s="117" t="n">
        <f aca="false">+Fetch!A32</f>
        <v>37803</v>
      </c>
      <c r="J27" s="118" t="n">
        <f aca="false">'MONTHLY CURVES'!F27</f>
        <v>3.48</v>
      </c>
      <c r="K27" s="119" t="n">
        <f aca="false">'BASIS WEIGHT'!V31</f>
        <v>0.40675</v>
      </c>
      <c r="L27" s="120" t="n">
        <f aca="false">SUMIF($A$6:$A$29,H27,$D$6:$D$29)</f>
        <v>-0.164582207207207</v>
      </c>
      <c r="M27" s="120" t="n">
        <f aca="false">SUMIF($A$6:$A$29,H27,$E$6:$E$29)</f>
        <v>0.05</v>
      </c>
      <c r="N27" s="121" t="n">
        <f aca="false">SUM(K27:M27)</f>
        <v>0.292167792792793</v>
      </c>
    </row>
    <row r="28" customFormat="false" ht="12.75" hidden="false" customHeight="false" outlineLevel="0" collapsed="false">
      <c r="A28" s="5" t="n">
        <v>2023</v>
      </c>
      <c r="B28" s="115" t="n">
        <f aca="false">+SUMIF('MONTHLY CURVES'!$A$6:$A$329,$A28,'MONTHLY CURVES'!F$6:F$329)/SUMIF('MONTHLY CURVES'!$A$6:$A$329,$A28,'MONTHLY CURVES'!$B$6:$B$329)</f>
        <v>5.85683333333333</v>
      </c>
      <c r="C28" s="59" t="n">
        <f aca="false">+'BASIS WEIGHT'!K32</f>
        <v>-0.065</v>
      </c>
      <c r="D28" s="63" t="n">
        <f aca="false">+'NETBACK COMPARISON'!P32</f>
        <v>-0.321883445945946</v>
      </c>
      <c r="E28" s="63" t="n">
        <f aca="false">+E27</f>
        <v>0.05</v>
      </c>
      <c r="F28" s="115" t="n">
        <f aca="false">SUM(C28:E28)</f>
        <v>-0.336883445945946</v>
      </c>
      <c r="H28" s="116" t="n">
        <f aca="false">YEAR(I28)</f>
        <v>2003</v>
      </c>
      <c r="I28" s="117" t="n">
        <f aca="false">+Fetch!A33</f>
        <v>37834</v>
      </c>
      <c r="J28" s="118" t="n">
        <f aca="false">'MONTHLY CURVES'!F28</f>
        <v>3.512</v>
      </c>
      <c r="K28" s="119" t="n">
        <f aca="false">'BASIS WEIGHT'!V32</f>
        <v>0.400375</v>
      </c>
      <c r="L28" s="120" t="n">
        <f aca="false">SUMIF($A$6:$A$29,H28,$D$6:$D$29)</f>
        <v>-0.164582207207207</v>
      </c>
      <c r="M28" s="120" t="n">
        <f aca="false">SUMIF($A$6:$A$29,H28,$E$6:$E$29)</f>
        <v>0.05</v>
      </c>
      <c r="N28" s="121" t="n">
        <f aca="false">SUM(K28:M28)</f>
        <v>0.285792792792793</v>
      </c>
    </row>
    <row r="29" customFormat="false" ht="12.75" hidden="false" customHeight="false" outlineLevel="0" collapsed="false">
      <c r="A29" s="5" t="n">
        <v>2024</v>
      </c>
      <c r="B29" s="122" t="n">
        <f aca="false">+SUMIF('MONTHLY CURVES'!$A$6:$A$329,$A29,'MONTHLY CURVES'!F$6:F$329)/SUMIF('MONTHLY CURVES'!$A$6:$A$329,$A29,'MONTHLY CURVES'!$B$6:$B$329)</f>
        <v>5.97433333333333</v>
      </c>
      <c r="C29" s="123" t="n">
        <f aca="false">+'BASIS WEIGHT'!K33</f>
        <v>-0.065</v>
      </c>
      <c r="D29" s="124" t="n">
        <f aca="false">+'NETBACK COMPARISON'!P33</f>
        <v>-0.321883445945946</v>
      </c>
      <c r="E29" s="124" t="n">
        <f aca="false">+E28</f>
        <v>0.05</v>
      </c>
      <c r="F29" s="122" t="n">
        <f aca="false">SUM(C29:E29)</f>
        <v>-0.336883445945946</v>
      </c>
      <c r="H29" s="116" t="n">
        <f aca="false">YEAR(I29)</f>
        <v>2003</v>
      </c>
      <c r="I29" s="117" t="n">
        <f aca="false">+Fetch!A34</f>
        <v>37865</v>
      </c>
      <c r="J29" s="118" t="n">
        <f aca="false">'MONTHLY CURVES'!F29</f>
        <v>3.517</v>
      </c>
      <c r="K29" s="119" t="n">
        <f aca="false">'BASIS WEIGHT'!V33</f>
        <v>0.36075</v>
      </c>
      <c r="L29" s="120" t="n">
        <f aca="false">SUMIF($A$6:$A$29,H29,$D$6:$D$29)</f>
        <v>-0.164582207207207</v>
      </c>
      <c r="M29" s="120" t="n">
        <f aca="false">SUMIF($A$6:$A$29,H29,$E$6:$E$29)</f>
        <v>0.05</v>
      </c>
      <c r="N29" s="121" t="n">
        <f aca="false">SUM(K29:M29)</f>
        <v>0.246167792792793</v>
      </c>
    </row>
    <row r="30" customFormat="false" ht="12.75" hidden="false" customHeight="false" outlineLevel="0" collapsed="false">
      <c r="H30" s="116" t="n">
        <f aca="false">YEAR(I30)</f>
        <v>2003</v>
      </c>
      <c r="I30" s="117" t="n">
        <f aca="false">+Fetch!A35</f>
        <v>37895</v>
      </c>
      <c r="J30" s="118" t="n">
        <f aca="false">'MONTHLY CURVES'!F30</f>
        <v>3.537</v>
      </c>
      <c r="K30" s="119" t="n">
        <f aca="false">'BASIS WEIGHT'!V34</f>
        <v>0.376375</v>
      </c>
      <c r="L30" s="120" t="n">
        <f aca="false">SUMIF($A$6:$A$29,H30,$D$6:$D$29)</f>
        <v>-0.164582207207207</v>
      </c>
      <c r="M30" s="120" t="n">
        <f aca="false">SUMIF($A$6:$A$29,H30,$E$6:$E$29)</f>
        <v>0.05</v>
      </c>
      <c r="N30" s="121" t="n">
        <f aca="false">SUM(K30:M30)</f>
        <v>0.261792792792793</v>
      </c>
    </row>
    <row r="31" customFormat="false" ht="12.75" hidden="false" customHeight="false" outlineLevel="0" collapsed="false">
      <c r="H31" s="116" t="n">
        <f aca="false">YEAR(I31)</f>
        <v>2003</v>
      </c>
      <c r="I31" s="117" t="n">
        <f aca="false">+Fetch!A36</f>
        <v>37926</v>
      </c>
      <c r="J31" s="118" t="n">
        <f aca="false">'MONTHLY CURVES'!F31</f>
        <v>3.705</v>
      </c>
      <c r="K31" s="119" t="n">
        <f aca="false">'BASIS WEIGHT'!V35</f>
        <v>0.6305</v>
      </c>
      <c r="L31" s="120" t="n">
        <f aca="false">SUMIF($A$6:$A$29,H31,$D$6:$D$29)</f>
        <v>-0.164582207207207</v>
      </c>
      <c r="M31" s="120" t="n">
        <f aca="false">SUMIF($A$6:$A$29,H31,$E$6:$E$29)</f>
        <v>0.05</v>
      </c>
      <c r="N31" s="121" t="n">
        <f aca="false">SUM(K31:M31)</f>
        <v>0.515917792792793</v>
      </c>
    </row>
    <row r="32" customFormat="false" ht="12.75" hidden="false" customHeight="false" outlineLevel="0" collapsed="false">
      <c r="H32" s="116" t="n">
        <f aca="false">YEAR(I32)</f>
        <v>2003</v>
      </c>
      <c r="I32" s="117" t="n">
        <f aca="false">+Fetch!A37</f>
        <v>37956</v>
      </c>
      <c r="J32" s="118" t="n">
        <f aca="false">'MONTHLY CURVES'!F32</f>
        <v>3.857</v>
      </c>
      <c r="K32" s="119" t="n">
        <f aca="false">'BASIS WEIGHT'!V36</f>
        <v>1.00775</v>
      </c>
      <c r="L32" s="120" t="n">
        <f aca="false">SUMIF($A$6:$A$29,H32,$D$6:$D$29)</f>
        <v>-0.164582207207207</v>
      </c>
      <c r="M32" s="120" t="n">
        <f aca="false">SUMIF($A$6:$A$29,H32,$E$6:$E$29)</f>
        <v>0.05</v>
      </c>
      <c r="N32" s="121" t="n">
        <f aca="false">SUM(K32:M32)</f>
        <v>0.893167792792793</v>
      </c>
    </row>
    <row r="33" customFormat="false" ht="12.75" hidden="false" customHeight="false" outlineLevel="0" collapsed="false">
      <c r="H33" s="116" t="n">
        <f aca="false">YEAR(I33)</f>
        <v>2004</v>
      </c>
      <c r="I33" s="117" t="n">
        <f aca="false">+Fetch!A38</f>
        <v>37987</v>
      </c>
      <c r="J33" s="118" t="n">
        <f aca="false">'MONTHLY CURVES'!F33</f>
        <v>3.907</v>
      </c>
      <c r="K33" s="119" t="n">
        <f aca="false">'BASIS WEIGHT'!V37</f>
        <v>1.396</v>
      </c>
      <c r="L33" s="120" t="n">
        <f aca="false">SUMIF($A$6:$A$29,H33,$D$6:$D$29)</f>
        <v>-0.166623873873874</v>
      </c>
      <c r="M33" s="120" t="n">
        <f aca="false">SUMIF($A$6:$A$29,H33,$E$6:$E$29)</f>
        <v>0.05</v>
      </c>
      <c r="N33" s="121" t="n">
        <f aca="false">SUM(K33:M33)</f>
        <v>1.27937612612613</v>
      </c>
    </row>
    <row r="34" customFormat="false" ht="12.75" hidden="false" customHeight="false" outlineLevel="0" collapsed="false">
      <c r="H34" s="116" t="n">
        <f aca="false">YEAR(I34)</f>
        <v>2004</v>
      </c>
      <c r="I34" s="117" t="n">
        <f aca="false">+Fetch!A39</f>
        <v>38018</v>
      </c>
      <c r="J34" s="118" t="n">
        <f aca="false">'MONTHLY CURVES'!F34</f>
        <v>3.819</v>
      </c>
      <c r="K34" s="119" t="n">
        <f aca="false">'BASIS WEIGHT'!V38</f>
        <v>1.39</v>
      </c>
      <c r="L34" s="120" t="n">
        <f aca="false">SUMIF($A$6:$A$29,H34,$D$6:$D$29)</f>
        <v>-0.166623873873874</v>
      </c>
      <c r="M34" s="120" t="n">
        <f aca="false">SUMIF($A$6:$A$29,H34,$E$6:$E$29)</f>
        <v>0.05</v>
      </c>
      <c r="N34" s="121" t="n">
        <f aca="false">SUM(K34:M34)</f>
        <v>1.27337612612613</v>
      </c>
    </row>
    <row r="35" customFormat="false" ht="12.75" hidden="false" customHeight="false" outlineLevel="0" collapsed="false">
      <c r="H35" s="116" t="n">
        <f aca="false">YEAR(I35)</f>
        <v>2004</v>
      </c>
      <c r="I35" s="117" t="n">
        <f aca="false">+Fetch!A40</f>
        <v>38047</v>
      </c>
      <c r="J35" s="118" t="n">
        <f aca="false">'MONTHLY CURVES'!F35</f>
        <v>3.68</v>
      </c>
      <c r="K35" s="119" t="n">
        <f aca="false">'BASIS WEIGHT'!V39</f>
        <v>0.638</v>
      </c>
      <c r="L35" s="120" t="n">
        <f aca="false">SUMIF($A$6:$A$29,H35,$D$6:$D$29)</f>
        <v>-0.166623873873874</v>
      </c>
      <c r="M35" s="120" t="n">
        <f aca="false">SUMIF($A$6:$A$29,H35,$E$6:$E$29)</f>
        <v>0.05</v>
      </c>
      <c r="N35" s="121" t="n">
        <f aca="false">SUM(K35:M35)</f>
        <v>0.521376126126126</v>
      </c>
    </row>
    <row r="36" customFormat="false" ht="12.75" hidden="false" customHeight="false" outlineLevel="0" collapsed="false">
      <c r="H36" s="116" t="n">
        <f aca="false">YEAR(I36)</f>
        <v>2004</v>
      </c>
      <c r="I36" s="117" t="n">
        <f aca="false">+Fetch!A41</f>
        <v>38078</v>
      </c>
      <c r="J36" s="118" t="n">
        <f aca="false">'MONTHLY CURVES'!F36</f>
        <v>3.526</v>
      </c>
      <c r="K36" s="119" t="n">
        <f aca="false">'BASIS WEIGHT'!V40</f>
        <v>0.363</v>
      </c>
      <c r="L36" s="120" t="n">
        <f aca="false">SUMIF($A$6:$A$29,H36,$D$6:$D$29)</f>
        <v>-0.166623873873874</v>
      </c>
      <c r="M36" s="120" t="n">
        <f aca="false">SUMIF($A$6:$A$29,H36,$E$6:$E$29)</f>
        <v>0.05</v>
      </c>
      <c r="N36" s="121" t="n">
        <f aca="false">SUM(K36:M36)</f>
        <v>0.246376126126126</v>
      </c>
    </row>
    <row r="37" customFormat="false" ht="12.75" hidden="false" customHeight="false" outlineLevel="0" collapsed="false">
      <c r="H37" s="116" t="n">
        <f aca="false">YEAR(I37)</f>
        <v>2004</v>
      </c>
      <c r="I37" s="117" t="n">
        <f aca="false">+Fetch!A42</f>
        <v>38108</v>
      </c>
      <c r="J37" s="118" t="n">
        <f aca="false">'MONTHLY CURVES'!F37</f>
        <v>3.531</v>
      </c>
      <c r="K37" s="119" t="n">
        <f aca="false">'BASIS WEIGHT'!V41</f>
        <v>0.3235</v>
      </c>
      <c r="L37" s="120" t="n">
        <f aca="false">SUMIF($A$6:$A$29,H37,$D$6:$D$29)</f>
        <v>-0.166623873873874</v>
      </c>
      <c r="M37" s="120" t="n">
        <f aca="false">SUMIF($A$6:$A$29,H37,$E$6:$E$29)</f>
        <v>0.05</v>
      </c>
      <c r="N37" s="121" t="n">
        <f aca="false">SUM(K37:M37)</f>
        <v>0.206876126126126</v>
      </c>
    </row>
    <row r="38" customFormat="false" ht="12.75" hidden="false" customHeight="false" outlineLevel="0" collapsed="false">
      <c r="H38" s="116" t="n">
        <f aca="false">YEAR(I38)</f>
        <v>2004</v>
      </c>
      <c r="I38" s="117" t="n">
        <f aca="false">+Fetch!A43</f>
        <v>38139</v>
      </c>
      <c r="J38" s="118" t="n">
        <f aca="false">'MONTHLY CURVES'!F38</f>
        <v>3.569</v>
      </c>
      <c r="K38" s="119" t="n">
        <f aca="false">'BASIS WEIGHT'!V42</f>
        <v>0.3575</v>
      </c>
      <c r="L38" s="120" t="n">
        <f aca="false">SUMIF($A$6:$A$29,H38,$D$6:$D$29)</f>
        <v>-0.166623873873874</v>
      </c>
      <c r="M38" s="120" t="n">
        <f aca="false">SUMIF($A$6:$A$29,H38,$E$6:$E$29)</f>
        <v>0.05</v>
      </c>
      <c r="N38" s="121" t="n">
        <f aca="false">SUM(K38:M38)</f>
        <v>0.240876126126126</v>
      </c>
    </row>
    <row r="39" customFormat="false" ht="12.75" hidden="false" customHeight="false" outlineLevel="0" collapsed="false">
      <c r="H39" s="116" t="n">
        <f aca="false">YEAR(I39)</f>
        <v>2004</v>
      </c>
      <c r="I39" s="117" t="n">
        <f aca="false">+Fetch!A44</f>
        <v>38169</v>
      </c>
      <c r="J39" s="118" t="n">
        <f aca="false">'MONTHLY CURVES'!F39</f>
        <v>3.614</v>
      </c>
      <c r="K39" s="119" t="n">
        <f aca="false">'BASIS WEIGHT'!V43</f>
        <v>0.39025</v>
      </c>
      <c r="L39" s="120" t="n">
        <f aca="false">SUMIF($A$6:$A$29,H39,$D$6:$D$29)</f>
        <v>-0.166623873873874</v>
      </c>
      <c r="M39" s="120" t="n">
        <f aca="false">SUMIF($A$6:$A$29,H39,$E$6:$E$29)</f>
        <v>0.05</v>
      </c>
      <c r="N39" s="121" t="n">
        <f aca="false">SUM(K39:M39)</f>
        <v>0.273626126126126</v>
      </c>
    </row>
    <row r="40" customFormat="false" ht="12.75" hidden="false" customHeight="false" outlineLevel="0" collapsed="false">
      <c r="H40" s="116" t="n">
        <f aca="false">YEAR(I40)</f>
        <v>2004</v>
      </c>
      <c r="I40" s="117" t="n">
        <f aca="false">+Fetch!A45</f>
        <v>38200</v>
      </c>
      <c r="J40" s="118" t="n">
        <f aca="false">'MONTHLY CURVES'!F40</f>
        <v>3.652</v>
      </c>
      <c r="K40" s="119" t="n">
        <f aca="false">'BASIS WEIGHT'!V44</f>
        <v>0.3855</v>
      </c>
      <c r="L40" s="120" t="n">
        <f aca="false">SUMIF($A$6:$A$29,H40,$D$6:$D$29)</f>
        <v>-0.166623873873874</v>
      </c>
      <c r="M40" s="120" t="n">
        <f aca="false">SUMIF($A$6:$A$29,H40,$E$6:$E$29)</f>
        <v>0.05</v>
      </c>
      <c r="N40" s="121" t="n">
        <f aca="false">SUM(K40:M40)</f>
        <v>0.268876126126126</v>
      </c>
    </row>
    <row r="41" customFormat="false" ht="12.75" hidden="false" customHeight="false" outlineLevel="0" collapsed="false">
      <c r="H41" s="116" t="n">
        <f aca="false">YEAR(I41)</f>
        <v>2004</v>
      </c>
      <c r="I41" s="117" t="n">
        <f aca="false">+Fetch!A46</f>
        <v>38231</v>
      </c>
      <c r="J41" s="118" t="n">
        <f aca="false">'MONTHLY CURVES'!F41</f>
        <v>3.646</v>
      </c>
      <c r="K41" s="119" t="n">
        <f aca="false">'BASIS WEIGHT'!V45</f>
        <v>0.34475</v>
      </c>
      <c r="L41" s="120" t="n">
        <f aca="false">SUMIF($A$6:$A$29,H41,$D$6:$D$29)</f>
        <v>-0.166623873873874</v>
      </c>
      <c r="M41" s="120" t="n">
        <f aca="false">SUMIF($A$6:$A$29,H41,$E$6:$E$29)</f>
        <v>0.05</v>
      </c>
      <c r="N41" s="121" t="n">
        <f aca="false">SUM(K41:M41)</f>
        <v>0.228126126126126</v>
      </c>
    </row>
    <row r="42" customFormat="false" ht="12.75" hidden="false" customHeight="false" outlineLevel="0" collapsed="false">
      <c r="H42" s="116" t="n">
        <f aca="false">YEAR(I42)</f>
        <v>2004</v>
      </c>
      <c r="I42" s="117" t="n">
        <f aca="false">+Fetch!A47</f>
        <v>38261</v>
      </c>
      <c r="J42" s="118" t="n">
        <f aca="false">'MONTHLY CURVES'!F42</f>
        <v>3.646</v>
      </c>
      <c r="K42" s="119" t="n">
        <f aca="false">'BASIS WEIGHT'!V46</f>
        <v>0.3585</v>
      </c>
      <c r="L42" s="120" t="n">
        <f aca="false">SUMIF($A$6:$A$29,H42,$D$6:$D$29)</f>
        <v>-0.166623873873874</v>
      </c>
      <c r="M42" s="120" t="n">
        <f aca="false">SUMIF($A$6:$A$29,H42,$E$6:$E$29)</f>
        <v>0.05</v>
      </c>
      <c r="N42" s="121" t="n">
        <f aca="false">SUM(K42:M42)</f>
        <v>0.241876126126126</v>
      </c>
    </row>
    <row r="43" customFormat="false" ht="12.75" hidden="false" customHeight="false" outlineLevel="0" collapsed="false">
      <c r="H43" s="116" t="n">
        <f aca="false">YEAR(I43)</f>
        <v>2004</v>
      </c>
      <c r="I43" s="117" t="n">
        <f aca="false">+Fetch!A48</f>
        <v>38292</v>
      </c>
      <c r="J43" s="118" t="n">
        <f aca="false">'MONTHLY CURVES'!F43</f>
        <v>3.795</v>
      </c>
      <c r="K43" s="119" t="n">
        <f aca="false">'BASIS WEIGHT'!V47</f>
        <v>0.599</v>
      </c>
      <c r="L43" s="120" t="n">
        <f aca="false">SUMIF($A$6:$A$29,H43,$D$6:$D$29)</f>
        <v>-0.166623873873874</v>
      </c>
      <c r="M43" s="120" t="n">
        <f aca="false">SUMIF($A$6:$A$29,H43,$E$6:$E$29)</f>
        <v>0.05</v>
      </c>
      <c r="N43" s="121" t="n">
        <f aca="false">SUM(K43:M43)</f>
        <v>0.482376126126126</v>
      </c>
    </row>
    <row r="44" customFormat="false" ht="12.75" hidden="false" customHeight="false" outlineLevel="0" collapsed="false">
      <c r="H44" s="116" t="n">
        <f aca="false">YEAR(I44)</f>
        <v>2004</v>
      </c>
      <c r="I44" s="117" t="n">
        <f aca="false">+Fetch!A49</f>
        <v>38322</v>
      </c>
      <c r="J44" s="118" t="n">
        <f aca="false">'MONTHLY CURVES'!F44</f>
        <v>3.947</v>
      </c>
      <c r="K44" s="119" t="n">
        <f aca="false">'BASIS WEIGHT'!V48</f>
        <v>0.947</v>
      </c>
      <c r="L44" s="120" t="n">
        <f aca="false">SUMIF($A$6:$A$29,H44,$D$6:$D$29)</f>
        <v>-0.166623873873874</v>
      </c>
      <c r="M44" s="120" t="n">
        <f aca="false">SUMIF($A$6:$A$29,H44,$E$6:$E$29)</f>
        <v>0.05</v>
      </c>
      <c r="N44" s="121" t="n">
        <f aca="false">SUM(K44:M44)</f>
        <v>0.830376126126126</v>
      </c>
    </row>
    <row r="45" customFormat="false" ht="12.75" hidden="false" customHeight="false" outlineLevel="0" collapsed="false">
      <c r="H45" s="116" t="n">
        <f aca="false">YEAR(I45)</f>
        <v>2005</v>
      </c>
      <c r="I45" s="117" t="n">
        <f aca="false">+Fetch!A50</f>
        <v>38353</v>
      </c>
      <c r="J45" s="118" t="n">
        <f aca="false">'MONTHLY CURVES'!F45</f>
        <v>4.007</v>
      </c>
      <c r="K45" s="119" t="n">
        <f aca="false">'BASIS WEIGHT'!V49</f>
        <v>1.4035</v>
      </c>
      <c r="L45" s="120" t="n">
        <f aca="false">SUMIF($A$6:$A$29,H45,$D$6:$D$29)</f>
        <v>-0.163179054054054</v>
      </c>
      <c r="M45" s="120" t="n">
        <f aca="false">SUMIF($A$6:$A$29,H45,$E$6:$E$29)</f>
        <v>0.05</v>
      </c>
      <c r="N45" s="121" t="n">
        <f aca="false">SUM(K45:M45)</f>
        <v>1.29032094594595</v>
      </c>
    </row>
    <row r="46" customFormat="false" ht="12.75" hidden="false" customHeight="false" outlineLevel="0" collapsed="false">
      <c r="H46" s="116" t="n">
        <f aca="false">YEAR(I46)</f>
        <v>2005</v>
      </c>
      <c r="I46" s="117" t="n">
        <f aca="false">+Fetch!A51</f>
        <v>38384</v>
      </c>
      <c r="J46" s="118" t="n">
        <f aca="false">'MONTHLY CURVES'!F46</f>
        <v>3.919</v>
      </c>
      <c r="K46" s="119" t="n">
        <f aca="false">'BASIS WEIGHT'!V50</f>
        <v>1.3975</v>
      </c>
      <c r="L46" s="120" t="n">
        <f aca="false">SUMIF($A$6:$A$29,H46,$D$6:$D$29)</f>
        <v>-0.163179054054054</v>
      </c>
      <c r="M46" s="120" t="n">
        <f aca="false">SUMIF($A$6:$A$29,H46,$E$6:$E$29)</f>
        <v>0.05</v>
      </c>
      <c r="N46" s="121" t="n">
        <f aca="false">SUM(K46:M46)</f>
        <v>1.28432094594595</v>
      </c>
    </row>
    <row r="47" customFormat="false" ht="12.75" hidden="false" customHeight="false" outlineLevel="0" collapsed="false">
      <c r="H47" s="116" t="n">
        <f aca="false">YEAR(I47)</f>
        <v>2005</v>
      </c>
      <c r="I47" s="117" t="n">
        <f aca="false">+Fetch!A52</f>
        <v>38412</v>
      </c>
      <c r="J47" s="118" t="n">
        <f aca="false">'MONTHLY CURVES'!F47</f>
        <v>3.78</v>
      </c>
      <c r="K47" s="119" t="n">
        <f aca="false">'BASIS WEIGHT'!V51</f>
        <v>0.6405</v>
      </c>
      <c r="L47" s="120" t="n">
        <f aca="false">SUMIF($A$6:$A$29,H47,$D$6:$D$29)</f>
        <v>-0.163179054054054</v>
      </c>
      <c r="M47" s="120" t="n">
        <f aca="false">SUMIF($A$6:$A$29,H47,$E$6:$E$29)</f>
        <v>0.05</v>
      </c>
      <c r="N47" s="121" t="n">
        <f aca="false">SUM(K47:M47)</f>
        <v>0.527320945945946</v>
      </c>
    </row>
    <row r="48" customFormat="false" ht="12.75" hidden="false" customHeight="false" outlineLevel="0" collapsed="false">
      <c r="H48" s="116" t="n">
        <f aca="false">YEAR(I48)</f>
        <v>2005</v>
      </c>
      <c r="I48" s="117" t="n">
        <f aca="false">+Fetch!A53</f>
        <v>38443</v>
      </c>
      <c r="J48" s="118" t="n">
        <f aca="false">'MONTHLY CURVES'!F48</f>
        <v>3.626</v>
      </c>
      <c r="K48" s="119" t="n">
        <f aca="false">'BASIS WEIGHT'!V52</f>
        <v>0.363</v>
      </c>
      <c r="L48" s="120" t="n">
        <f aca="false">SUMIF($A$6:$A$29,H48,$D$6:$D$29)</f>
        <v>-0.163179054054054</v>
      </c>
      <c r="M48" s="120" t="n">
        <f aca="false">SUMIF($A$6:$A$29,H48,$E$6:$E$29)</f>
        <v>0.05</v>
      </c>
      <c r="N48" s="121" t="n">
        <f aca="false">SUM(K48:M48)</f>
        <v>0.249820945945946</v>
      </c>
    </row>
    <row r="49" customFormat="false" ht="12.75" hidden="false" customHeight="false" outlineLevel="0" collapsed="false">
      <c r="H49" s="116" t="n">
        <f aca="false">YEAR(I49)</f>
        <v>2005</v>
      </c>
      <c r="I49" s="117" t="n">
        <f aca="false">+Fetch!A54</f>
        <v>38473</v>
      </c>
      <c r="J49" s="118" t="n">
        <f aca="false">'MONTHLY CURVES'!F49</f>
        <v>3.631</v>
      </c>
      <c r="K49" s="119" t="n">
        <f aca="false">'BASIS WEIGHT'!V53</f>
        <v>0.3235</v>
      </c>
      <c r="L49" s="120" t="n">
        <f aca="false">SUMIF($A$6:$A$29,H49,$D$6:$D$29)</f>
        <v>-0.163179054054054</v>
      </c>
      <c r="M49" s="120" t="n">
        <f aca="false">SUMIF($A$6:$A$29,H49,$E$6:$E$29)</f>
        <v>0.05</v>
      </c>
      <c r="N49" s="121" t="n">
        <f aca="false">SUM(K49:M49)</f>
        <v>0.210320945945946</v>
      </c>
    </row>
    <row r="50" customFormat="false" ht="12.75" hidden="false" customHeight="false" outlineLevel="0" collapsed="false">
      <c r="H50" s="116" t="n">
        <f aca="false">YEAR(I50)</f>
        <v>2005</v>
      </c>
      <c r="I50" s="117" t="n">
        <f aca="false">+Fetch!A55</f>
        <v>38504</v>
      </c>
      <c r="J50" s="118" t="n">
        <f aca="false">'MONTHLY CURVES'!F50</f>
        <v>3.669</v>
      </c>
      <c r="K50" s="119" t="n">
        <f aca="false">'BASIS WEIGHT'!V54</f>
        <v>0.3575</v>
      </c>
      <c r="L50" s="120" t="n">
        <f aca="false">SUMIF($A$6:$A$29,H50,$D$6:$D$29)</f>
        <v>-0.163179054054054</v>
      </c>
      <c r="M50" s="120" t="n">
        <f aca="false">SUMIF($A$6:$A$29,H50,$E$6:$E$29)</f>
        <v>0.05</v>
      </c>
      <c r="N50" s="121" t="n">
        <f aca="false">SUM(K50:M50)</f>
        <v>0.244320945945946</v>
      </c>
    </row>
    <row r="51" customFormat="false" ht="12.75" hidden="false" customHeight="false" outlineLevel="0" collapsed="false">
      <c r="H51" s="116" t="n">
        <f aca="false">YEAR(I51)</f>
        <v>2005</v>
      </c>
      <c r="I51" s="117" t="n">
        <f aca="false">+Fetch!A56</f>
        <v>38534</v>
      </c>
      <c r="J51" s="118" t="n">
        <f aca="false">'MONTHLY CURVES'!F51</f>
        <v>3.714</v>
      </c>
      <c r="K51" s="119" t="n">
        <f aca="false">'BASIS WEIGHT'!V55</f>
        <v>0.39025</v>
      </c>
      <c r="L51" s="120" t="n">
        <f aca="false">SUMIF($A$6:$A$29,H51,$D$6:$D$29)</f>
        <v>-0.163179054054054</v>
      </c>
      <c r="M51" s="120" t="n">
        <f aca="false">SUMIF($A$6:$A$29,H51,$E$6:$E$29)</f>
        <v>0.05</v>
      </c>
      <c r="N51" s="121" t="n">
        <f aca="false">SUM(K51:M51)</f>
        <v>0.277070945945946</v>
      </c>
    </row>
    <row r="52" customFormat="false" ht="12.75" hidden="false" customHeight="false" outlineLevel="0" collapsed="false">
      <c r="H52" s="116" t="n">
        <f aca="false">YEAR(I52)</f>
        <v>2005</v>
      </c>
      <c r="I52" s="117" t="n">
        <f aca="false">+Fetch!A57</f>
        <v>38565</v>
      </c>
      <c r="J52" s="118" t="n">
        <f aca="false">'MONTHLY CURVES'!F52</f>
        <v>3.752</v>
      </c>
      <c r="K52" s="119" t="n">
        <f aca="false">'BASIS WEIGHT'!V56</f>
        <v>0.3855</v>
      </c>
      <c r="L52" s="120" t="n">
        <f aca="false">SUMIF($A$6:$A$29,H52,$D$6:$D$29)</f>
        <v>-0.163179054054054</v>
      </c>
      <c r="M52" s="120" t="n">
        <f aca="false">SUMIF($A$6:$A$29,H52,$E$6:$E$29)</f>
        <v>0.05</v>
      </c>
      <c r="N52" s="121" t="n">
        <f aca="false">SUM(K52:M52)</f>
        <v>0.272320945945946</v>
      </c>
    </row>
    <row r="53" customFormat="false" ht="12.75" hidden="false" customHeight="false" outlineLevel="0" collapsed="false">
      <c r="H53" s="116" t="n">
        <f aca="false">YEAR(I53)</f>
        <v>2005</v>
      </c>
      <c r="I53" s="117" t="n">
        <f aca="false">+Fetch!A58</f>
        <v>38596</v>
      </c>
      <c r="J53" s="118" t="n">
        <f aca="false">'MONTHLY CURVES'!F53</f>
        <v>3.746</v>
      </c>
      <c r="K53" s="119" t="n">
        <f aca="false">'BASIS WEIGHT'!V57</f>
        <v>0.34475</v>
      </c>
      <c r="L53" s="120" t="n">
        <f aca="false">SUMIF($A$6:$A$29,H53,$D$6:$D$29)</f>
        <v>-0.163179054054054</v>
      </c>
      <c r="M53" s="120" t="n">
        <f aca="false">SUMIF($A$6:$A$29,H53,$E$6:$E$29)</f>
        <v>0.05</v>
      </c>
      <c r="N53" s="121" t="n">
        <f aca="false">SUM(K53:M53)</f>
        <v>0.231570945945946</v>
      </c>
    </row>
    <row r="54" customFormat="false" ht="12.75" hidden="false" customHeight="false" outlineLevel="0" collapsed="false">
      <c r="H54" s="116" t="n">
        <f aca="false">YEAR(I54)</f>
        <v>2005</v>
      </c>
      <c r="I54" s="117" t="n">
        <f aca="false">+Fetch!A59</f>
        <v>38626</v>
      </c>
      <c r="J54" s="118" t="n">
        <f aca="false">'MONTHLY CURVES'!F54</f>
        <v>3.746</v>
      </c>
      <c r="K54" s="119" t="n">
        <f aca="false">'BASIS WEIGHT'!V58</f>
        <v>0.3585</v>
      </c>
      <c r="L54" s="120" t="n">
        <f aca="false">SUMIF($A$6:$A$29,H54,$D$6:$D$29)</f>
        <v>-0.163179054054054</v>
      </c>
      <c r="M54" s="120" t="n">
        <f aca="false">SUMIF($A$6:$A$29,H54,$E$6:$E$29)</f>
        <v>0.05</v>
      </c>
      <c r="N54" s="121" t="n">
        <f aca="false">SUM(K54:M54)</f>
        <v>0.245320945945946</v>
      </c>
    </row>
    <row r="55" customFormat="false" ht="12.75" hidden="false" customHeight="false" outlineLevel="0" collapsed="false">
      <c r="H55" s="116" t="n">
        <f aca="false">YEAR(I55)</f>
        <v>2005</v>
      </c>
      <c r="I55" s="117" t="n">
        <f aca="false">+Fetch!A60</f>
        <v>38657</v>
      </c>
      <c r="J55" s="118" t="n">
        <f aca="false">'MONTHLY CURVES'!F55</f>
        <v>3.895</v>
      </c>
      <c r="K55" s="119" t="n">
        <f aca="false">'BASIS WEIGHT'!V59</f>
        <v>0.603</v>
      </c>
      <c r="L55" s="120" t="n">
        <f aca="false">SUMIF($A$6:$A$29,H55,$D$6:$D$29)</f>
        <v>-0.163179054054054</v>
      </c>
      <c r="M55" s="120" t="n">
        <f aca="false">SUMIF($A$6:$A$29,H55,$E$6:$E$29)</f>
        <v>0.05</v>
      </c>
      <c r="N55" s="121" t="n">
        <f aca="false">SUM(K55:M55)</f>
        <v>0.489820945945946</v>
      </c>
    </row>
    <row r="56" customFormat="false" ht="12.75" hidden="false" customHeight="false" outlineLevel="0" collapsed="false">
      <c r="H56" s="116" t="n">
        <f aca="false">YEAR(I56)</f>
        <v>2005</v>
      </c>
      <c r="I56" s="117" t="n">
        <f aca="false">+Fetch!A61</f>
        <v>38687</v>
      </c>
      <c r="J56" s="118" t="n">
        <f aca="false">'MONTHLY CURVES'!F56</f>
        <v>4.047</v>
      </c>
      <c r="K56" s="119" t="n">
        <f aca="false">'BASIS WEIGHT'!V60</f>
        <v>0.95</v>
      </c>
      <c r="L56" s="120" t="n">
        <f aca="false">SUMIF($A$6:$A$29,H56,$D$6:$D$29)</f>
        <v>-0.163179054054054</v>
      </c>
      <c r="M56" s="120" t="n">
        <f aca="false">SUMIF($A$6:$A$29,H56,$E$6:$E$29)</f>
        <v>0.05</v>
      </c>
      <c r="N56" s="121" t="n">
        <f aca="false">SUM(K56:M56)</f>
        <v>0.836820945945946</v>
      </c>
    </row>
    <row r="57" customFormat="false" ht="12.75" hidden="false" customHeight="false" outlineLevel="0" collapsed="false">
      <c r="H57" s="116" t="n">
        <f aca="false">YEAR(I57)</f>
        <v>2006</v>
      </c>
      <c r="I57" s="117" t="n">
        <f aca="false">+Fetch!A62</f>
        <v>38718</v>
      </c>
      <c r="J57" s="118" t="n">
        <f aca="false">'MONTHLY CURVES'!F57</f>
        <v>4.1095</v>
      </c>
      <c r="K57" s="119" t="n">
        <f aca="false">'BASIS WEIGHT'!V61</f>
        <v>0.17525</v>
      </c>
      <c r="L57" s="120" t="n">
        <f aca="false">SUMIF($A$6:$A$29,H57,$D$6:$D$29)</f>
        <v>-0.352323057432433</v>
      </c>
      <c r="M57" s="120" t="n">
        <f aca="false">SUMIF($A$6:$A$29,H57,$E$6:$E$29)</f>
        <v>0.05</v>
      </c>
      <c r="N57" s="121" t="n">
        <f aca="false">SUM(K57:M57)</f>
        <v>-0.127073057432432</v>
      </c>
    </row>
    <row r="58" customFormat="false" ht="12.75" hidden="false" customHeight="false" outlineLevel="0" collapsed="false">
      <c r="H58" s="116" t="n">
        <f aca="false">YEAR(I58)</f>
        <v>2006</v>
      </c>
      <c r="I58" s="117" t="n">
        <f aca="false">+Fetch!A63</f>
        <v>38749</v>
      </c>
      <c r="J58" s="118" t="n">
        <f aca="false">'MONTHLY CURVES'!F58</f>
        <v>4.0215</v>
      </c>
      <c r="K58" s="119" t="n">
        <f aca="false">'BASIS WEIGHT'!V62</f>
        <v>0.16375</v>
      </c>
      <c r="L58" s="120" t="n">
        <f aca="false">SUMIF($A$6:$A$29,H58,$D$6:$D$29)</f>
        <v>-0.352323057432433</v>
      </c>
      <c r="M58" s="120" t="n">
        <f aca="false">SUMIF($A$6:$A$29,H58,$E$6:$E$29)</f>
        <v>0.05</v>
      </c>
      <c r="N58" s="121" t="n">
        <f aca="false">SUM(K58:M58)</f>
        <v>-0.138573057432432</v>
      </c>
    </row>
    <row r="59" customFormat="false" ht="12.75" hidden="false" customHeight="false" outlineLevel="0" collapsed="false">
      <c r="H59" s="116" t="n">
        <f aca="false">YEAR(I59)</f>
        <v>2006</v>
      </c>
      <c r="I59" s="117" t="n">
        <f aca="false">+Fetch!A64</f>
        <v>38777</v>
      </c>
      <c r="J59" s="118" t="n">
        <f aca="false">'MONTHLY CURVES'!F59</f>
        <v>3.8825</v>
      </c>
      <c r="K59" s="119" t="n">
        <f aca="false">'BASIS WEIGHT'!V63</f>
        <v>0.0325</v>
      </c>
      <c r="L59" s="120" t="n">
        <f aca="false">SUMIF($A$6:$A$29,H59,$D$6:$D$29)</f>
        <v>-0.352323057432433</v>
      </c>
      <c r="M59" s="120" t="n">
        <f aca="false">SUMIF($A$6:$A$29,H59,$E$6:$E$29)</f>
        <v>0.05</v>
      </c>
      <c r="N59" s="121" t="n">
        <f aca="false">SUM(K59:M59)</f>
        <v>-0.269823057432433</v>
      </c>
    </row>
    <row r="60" customFormat="false" ht="12.75" hidden="false" customHeight="false" outlineLevel="0" collapsed="false">
      <c r="H60" s="116" t="n">
        <f aca="false">YEAR(I60)</f>
        <v>2006</v>
      </c>
      <c r="I60" s="117" t="n">
        <f aca="false">+Fetch!A65</f>
        <v>38808</v>
      </c>
      <c r="J60" s="118" t="n">
        <f aca="false">'MONTHLY CURVES'!F60</f>
        <v>3.7285</v>
      </c>
      <c r="K60" s="119" t="n">
        <f aca="false">'BASIS WEIGHT'!V64</f>
        <v>0.07</v>
      </c>
      <c r="L60" s="120" t="n">
        <f aca="false">SUMIF($A$6:$A$29,H60,$D$6:$D$29)</f>
        <v>-0.352323057432433</v>
      </c>
      <c r="M60" s="120" t="n">
        <f aca="false">SUMIF($A$6:$A$29,H60,$E$6:$E$29)</f>
        <v>0.05</v>
      </c>
      <c r="N60" s="121" t="n">
        <f aca="false">SUM(K60:M60)</f>
        <v>-0.232323057432432</v>
      </c>
    </row>
    <row r="61" customFormat="false" ht="12.75" hidden="false" customHeight="false" outlineLevel="0" collapsed="false">
      <c r="H61" s="116" t="n">
        <f aca="false">YEAR(I61)</f>
        <v>2006</v>
      </c>
      <c r="I61" s="117" t="n">
        <f aca="false">+Fetch!A66</f>
        <v>38838</v>
      </c>
      <c r="J61" s="118" t="n">
        <f aca="false">'MONTHLY CURVES'!F61</f>
        <v>3.7335</v>
      </c>
      <c r="K61" s="119" t="n">
        <f aca="false">'BASIS WEIGHT'!V65</f>
        <v>0.088</v>
      </c>
      <c r="L61" s="120" t="n">
        <f aca="false">SUMIF($A$6:$A$29,H61,$D$6:$D$29)</f>
        <v>-0.352323057432433</v>
      </c>
      <c r="M61" s="120" t="n">
        <f aca="false">SUMIF($A$6:$A$29,H61,$E$6:$E$29)</f>
        <v>0.05</v>
      </c>
      <c r="N61" s="121" t="n">
        <f aca="false">SUM(K61:M61)</f>
        <v>-0.214323057432432</v>
      </c>
    </row>
    <row r="62" customFormat="false" ht="12.75" hidden="false" customHeight="false" outlineLevel="0" collapsed="false">
      <c r="H62" s="116" t="n">
        <f aca="false">YEAR(I62)</f>
        <v>2006</v>
      </c>
      <c r="I62" s="117" t="n">
        <f aca="false">+Fetch!A67</f>
        <v>38869</v>
      </c>
      <c r="J62" s="118" t="n">
        <f aca="false">'MONTHLY CURVES'!F62</f>
        <v>3.7715</v>
      </c>
      <c r="K62" s="119" t="n">
        <f aca="false">'BASIS WEIGHT'!V66</f>
        <v>0.1105</v>
      </c>
      <c r="L62" s="120" t="n">
        <f aca="false">SUMIF($A$6:$A$29,H62,$D$6:$D$29)</f>
        <v>-0.352323057432433</v>
      </c>
      <c r="M62" s="120" t="n">
        <f aca="false">SUMIF($A$6:$A$29,H62,$E$6:$E$29)</f>
        <v>0.05</v>
      </c>
      <c r="N62" s="121" t="n">
        <f aca="false">SUM(K62:M62)</f>
        <v>-0.191823057432432</v>
      </c>
    </row>
    <row r="63" customFormat="false" ht="12.75" hidden="false" customHeight="false" outlineLevel="0" collapsed="false">
      <c r="H63" s="116" t="n">
        <f aca="false">YEAR(I63)</f>
        <v>2006</v>
      </c>
      <c r="I63" s="117" t="n">
        <f aca="false">+Fetch!A68</f>
        <v>38899</v>
      </c>
      <c r="J63" s="118" t="n">
        <f aca="false">'MONTHLY CURVES'!F63</f>
        <v>3.8165</v>
      </c>
      <c r="K63" s="119" t="n">
        <f aca="false">'BASIS WEIGHT'!V67</f>
        <v>0.15175</v>
      </c>
      <c r="L63" s="120" t="n">
        <f aca="false">SUMIF($A$6:$A$29,H63,$D$6:$D$29)</f>
        <v>-0.352323057432433</v>
      </c>
      <c r="M63" s="120" t="n">
        <f aca="false">SUMIF($A$6:$A$29,H63,$E$6:$E$29)</f>
        <v>0.05</v>
      </c>
      <c r="N63" s="121" t="n">
        <f aca="false">SUM(K63:M63)</f>
        <v>-0.150573057432433</v>
      </c>
    </row>
    <row r="64" customFormat="false" ht="12.75" hidden="false" customHeight="false" outlineLevel="0" collapsed="false">
      <c r="H64" s="116" t="n">
        <f aca="false">YEAR(I64)</f>
        <v>2006</v>
      </c>
      <c r="I64" s="117" t="n">
        <f aca="false">+Fetch!A69</f>
        <v>38930</v>
      </c>
      <c r="J64" s="118" t="n">
        <f aca="false">'MONTHLY CURVES'!F64</f>
        <v>3.8545</v>
      </c>
      <c r="K64" s="119" t="n">
        <f aca="false">'BASIS WEIGHT'!V68</f>
        <v>0.15175</v>
      </c>
      <c r="L64" s="120" t="n">
        <f aca="false">SUMIF($A$6:$A$29,H64,$D$6:$D$29)</f>
        <v>-0.352323057432433</v>
      </c>
      <c r="M64" s="120" t="n">
        <f aca="false">SUMIF($A$6:$A$29,H64,$E$6:$E$29)</f>
        <v>0.05</v>
      </c>
      <c r="N64" s="121" t="n">
        <f aca="false">SUM(K64:M64)</f>
        <v>-0.150573057432433</v>
      </c>
    </row>
    <row r="65" customFormat="false" ht="12.75" hidden="false" customHeight="false" outlineLevel="0" collapsed="false">
      <c r="H65" s="116" t="n">
        <f aca="false">YEAR(I65)</f>
        <v>2006</v>
      </c>
      <c r="I65" s="117" t="n">
        <f aca="false">+Fetch!A70</f>
        <v>38961</v>
      </c>
      <c r="J65" s="118" t="n">
        <f aca="false">'MONTHLY CURVES'!F65</f>
        <v>3.8485</v>
      </c>
      <c r="K65" s="119" t="n">
        <f aca="false">'BASIS WEIGHT'!V69</f>
        <v>0.05275</v>
      </c>
      <c r="L65" s="120" t="n">
        <f aca="false">SUMIF($A$6:$A$29,H65,$D$6:$D$29)</f>
        <v>-0.352323057432433</v>
      </c>
      <c r="M65" s="120" t="n">
        <f aca="false">SUMIF($A$6:$A$29,H65,$E$6:$E$29)</f>
        <v>0.05</v>
      </c>
      <c r="N65" s="121" t="n">
        <f aca="false">SUM(K65:M65)</f>
        <v>-0.249573057432432</v>
      </c>
    </row>
    <row r="66" customFormat="false" ht="12.75" hidden="false" customHeight="false" outlineLevel="0" collapsed="false">
      <c r="H66" s="116" t="n">
        <f aca="false">YEAR(I66)</f>
        <v>2006</v>
      </c>
      <c r="I66" s="117" t="n">
        <f aca="false">+Fetch!A71</f>
        <v>38991</v>
      </c>
      <c r="J66" s="118" t="n">
        <f aca="false">'MONTHLY CURVES'!F66</f>
        <v>3.8485</v>
      </c>
      <c r="K66" s="119" t="n">
        <f aca="false">'BASIS WEIGHT'!V70</f>
        <v>0.028</v>
      </c>
      <c r="L66" s="120" t="n">
        <f aca="false">SUMIF($A$6:$A$29,H66,$D$6:$D$29)</f>
        <v>-0.352323057432433</v>
      </c>
      <c r="M66" s="120" t="n">
        <f aca="false">SUMIF($A$6:$A$29,H66,$E$6:$E$29)</f>
        <v>0.05</v>
      </c>
      <c r="N66" s="121" t="n">
        <f aca="false">SUM(K66:M66)</f>
        <v>-0.274323057432432</v>
      </c>
    </row>
    <row r="67" customFormat="false" ht="12.75" hidden="false" customHeight="false" outlineLevel="0" collapsed="false">
      <c r="H67" s="116" t="n">
        <f aca="false">YEAR(I67)</f>
        <v>2006</v>
      </c>
      <c r="I67" s="117" t="n">
        <f aca="false">+Fetch!A72</f>
        <v>39022</v>
      </c>
      <c r="J67" s="118" t="n">
        <f aca="false">'MONTHLY CURVES'!F67</f>
        <v>3.9975</v>
      </c>
      <c r="K67" s="119" t="n">
        <f aca="false">'BASIS WEIGHT'!V71</f>
        <v>0.08075</v>
      </c>
      <c r="L67" s="120" t="n">
        <f aca="false">SUMIF($A$6:$A$29,H67,$D$6:$D$29)</f>
        <v>-0.352323057432433</v>
      </c>
      <c r="M67" s="120" t="n">
        <f aca="false">SUMIF($A$6:$A$29,H67,$E$6:$E$29)</f>
        <v>0.05</v>
      </c>
      <c r="N67" s="121" t="n">
        <f aca="false">SUM(K67:M67)</f>
        <v>-0.221573057432433</v>
      </c>
    </row>
    <row r="68" customFormat="false" ht="12.75" hidden="false" customHeight="false" outlineLevel="0" collapsed="false">
      <c r="H68" s="116" t="n">
        <f aca="false">YEAR(I68)</f>
        <v>2006</v>
      </c>
      <c r="I68" s="117" t="n">
        <f aca="false">+Fetch!A73</f>
        <v>39052</v>
      </c>
      <c r="J68" s="118" t="n">
        <f aca="false">'MONTHLY CURVES'!F68</f>
        <v>4.1495</v>
      </c>
      <c r="K68" s="119" t="n">
        <f aca="false">'BASIS WEIGHT'!V72</f>
        <v>0.1125</v>
      </c>
      <c r="L68" s="120" t="n">
        <f aca="false">SUMIF($A$6:$A$29,H68,$D$6:$D$29)</f>
        <v>-0.352323057432433</v>
      </c>
      <c r="M68" s="120" t="n">
        <f aca="false">SUMIF($A$6:$A$29,H68,$E$6:$E$29)</f>
        <v>0.05</v>
      </c>
      <c r="N68" s="121" t="n">
        <f aca="false">SUM(K68:M68)</f>
        <v>-0.189823057432433</v>
      </c>
    </row>
    <row r="69" customFormat="false" ht="12.75" hidden="false" customHeight="false" outlineLevel="0" collapsed="false">
      <c r="H69" s="116" t="n">
        <f aca="false">YEAR(I69)</f>
        <v>2007</v>
      </c>
      <c r="I69" s="117" t="n">
        <f aca="false">+Fetch!A74</f>
        <v>39083</v>
      </c>
      <c r="J69" s="118" t="n">
        <f aca="false">'MONTHLY CURVES'!F69</f>
        <v>4.2145</v>
      </c>
      <c r="K69" s="119" t="n">
        <f aca="false">'BASIS WEIGHT'!V73</f>
        <v>-0.0525</v>
      </c>
      <c r="L69" s="120" t="n">
        <f aca="false">SUMIF($A$6:$A$29,H69,$D$6:$D$29)</f>
        <v>-0.321883445945946</v>
      </c>
      <c r="M69" s="120" t="n">
        <f aca="false">SUMIF($A$6:$A$29,H69,$E$6:$E$29)</f>
        <v>0.05</v>
      </c>
      <c r="N69" s="121" t="n">
        <f aca="false">SUM(K69:M69)</f>
        <v>-0.324383445945946</v>
      </c>
    </row>
    <row r="70" customFormat="false" ht="12.75" hidden="false" customHeight="false" outlineLevel="0" collapsed="false">
      <c r="H70" s="116" t="n">
        <f aca="false">YEAR(I70)</f>
        <v>2007</v>
      </c>
      <c r="I70" s="117" t="n">
        <f aca="false">+Fetch!A75</f>
        <v>39114</v>
      </c>
      <c r="J70" s="118" t="n">
        <f aca="false">'MONTHLY CURVES'!F70</f>
        <v>4.1265</v>
      </c>
      <c r="K70" s="119" t="n">
        <f aca="false">'BASIS WEIGHT'!V74</f>
        <v>-0.0625</v>
      </c>
      <c r="L70" s="120" t="n">
        <f aca="false">SUMIF($A$6:$A$29,H70,$D$6:$D$29)</f>
        <v>-0.321883445945946</v>
      </c>
      <c r="M70" s="120" t="n">
        <f aca="false">SUMIF($A$6:$A$29,H70,$E$6:$E$29)</f>
        <v>0.05</v>
      </c>
      <c r="N70" s="121" t="n">
        <f aca="false">SUM(K70:M70)</f>
        <v>-0.334383445945946</v>
      </c>
    </row>
    <row r="71" customFormat="false" ht="12.75" hidden="false" customHeight="false" outlineLevel="0" collapsed="false">
      <c r="H71" s="116" t="n">
        <f aca="false">YEAR(I71)</f>
        <v>2007</v>
      </c>
      <c r="I71" s="117" t="n">
        <f aca="false">+Fetch!A76</f>
        <v>39142</v>
      </c>
      <c r="J71" s="118" t="n">
        <f aca="false">'MONTHLY CURVES'!F71</f>
        <v>3.9875</v>
      </c>
      <c r="K71" s="119" t="n">
        <f aca="false">'BASIS WEIGHT'!V75</f>
        <v>-0.1225</v>
      </c>
      <c r="L71" s="120" t="n">
        <f aca="false">SUMIF($A$6:$A$29,H71,$D$6:$D$29)</f>
        <v>-0.321883445945946</v>
      </c>
      <c r="M71" s="120" t="n">
        <f aca="false">SUMIF($A$6:$A$29,H71,$E$6:$E$29)</f>
        <v>0.05</v>
      </c>
      <c r="N71" s="121" t="n">
        <f aca="false">SUM(K71:M71)</f>
        <v>-0.394383445945946</v>
      </c>
    </row>
    <row r="72" customFormat="false" ht="12.75" hidden="false" customHeight="false" outlineLevel="0" collapsed="false">
      <c r="H72" s="116" t="n">
        <f aca="false">YEAR(I72)</f>
        <v>2007</v>
      </c>
      <c r="I72" s="117" t="n">
        <f aca="false">+Fetch!A77</f>
        <v>39173</v>
      </c>
      <c r="J72" s="118" t="n">
        <f aca="false">'MONTHLY CURVES'!F72</f>
        <v>3.8335</v>
      </c>
      <c r="K72" s="119" t="n">
        <f aca="false">'BASIS WEIGHT'!V76</f>
        <v>-0.1</v>
      </c>
      <c r="L72" s="120" t="n">
        <f aca="false">SUMIF($A$6:$A$29,H72,$D$6:$D$29)</f>
        <v>-0.321883445945946</v>
      </c>
      <c r="M72" s="120" t="n">
        <f aca="false">SUMIF($A$6:$A$29,H72,$E$6:$E$29)</f>
        <v>0.05</v>
      </c>
      <c r="N72" s="121" t="n">
        <f aca="false">SUM(K72:M72)</f>
        <v>-0.371883445945946</v>
      </c>
    </row>
    <row r="73" customFormat="false" ht="12.75" hidden="false" customHeight="false" outlineLevel="0" collapsed="false">
      <c r="H73" s="116" t="n">
        <f aca="false">YEAR(I73)</f>
        <v>2007</v>
      </c>
      <c r="I73" s="117" t="n">
        <f aca="false">+Fetch!A78</f>
        <v>39203</v>
      </c>
      <c r="J73" s="118" t="n">
        <f aca="false">'MONTHLY CURVES'!F73</f>
        <v>3.8385</v>
      </c>
      <c r="K73" s="119" t="n">
        <f aca="false">'BASIS WEIGHT'!V77</f>
        <v>-0.1</v>
      </c>
      <c r="L73" s="120" t="n">
        <f aca="false">SUMIF($A$6:$A$29,H73,$D$6:$D$29)</f>
        <v>-0.321883445945946</v>
      </c>
      <c r="M73" s="120" t="n">
        <f aca="false">SUMIF($A$6:$A$29,H73,$E$6:$E$29)</f>
        <v>0.05</v>
      </c>
      <c r="N73" s="121" t="n">
        <f aca="false">SUM(K73:M73)</f>
        <v>-0.371883445945946</v>
      </c>
    </row>
    <row r="74" customFormat="false" ht="12.75" hidden="false" customHeight="false" outlineLevel="0" collapsed="false">
      <c r="H74" s="116" t="n">
        <f aca="false">YEAR(I74)</f>
        <v>2007</v>
      </c>
      <c r="I74" s="117" t="n">
        <f aca="false">+Fetch!A79</f>
        <v>39234</v>
      </c>
      <c r="J74" s="118" t="n">
        <f aca="false">'MONTHLY CURVES'!F74</f>
        <v>3.8765</v>
      </c>
      <c r="K74" s="119" t="n">
        <f aca="false">'BASIS WEIGHT'!V78</f>
        <v>-0.1</v>
      </c>
      <c r="L74" s="120" t="n">
        <f aca="false">SUMIF($A$6:$A$29,H74,$D$6:$D$29)</f>
        <v>-0.321883445945946</v>
      </c>
      <c r="M74" s="120" t="n">
        <f aca="false">SUMIF($A$6:$A$29,H74,$E$6:$E$29)</f>
        <v>0.05</v>
      </c>
      <c r="N74" s="121" t="n">
        <f aca="false">SUM(K74:M74)</f>
        <v>-0.371883445945946</v>
      </c>
    </row>
    <row r="75" customFormat="false" ht="12.75" hidden="false" customHeight="false" outlineLevel="0" collapsed="false">
      <c r="H75" s="116" t="n">
        <f aca="false">YEAR(I75)</f>
        <v>2007</v>
      </c>
      <c r="I75" s="117" t="n">
        <f aca="false">+Fetch!A80</f>
        <v>39264</v>
      </c>
      <c r="J75" s="118" t="n">
        <f aca="false">'MONTHLY CURVES'!F75</f>
        <v>3.9215</v>
      </c>
      <c r="K75" s="119" t="n">
        <f aca="false">'BASIS WEIGHT'!V79</f>
        <v>-0.1</v>
      </c>
      <c r="L75" s="120" t="n">
        <f aca="false">SUMIF($A$6:$A$29,H75,$D$6:$D$29)</f>
        <v>-0.321883445945946</v>
      </c>
      <c r="M75" s="120" t="n">
        <f aca="false">SUMIF($A$6:$A$29,H75,$E$6:$E$29)</f>
        <v>0.05</v>
      </c>
      <c r="N75" s="121" t="n">
        <f aca="false">SUM(K75:M75)</f>
        <v>-0.371883445945946</v>
      </c>
    </row>
    <row r="76" customFormat="false" ht="12.75" hidden="false" customHeight="false" outlineLevel="0" collapsed="false">
      <c r="H76" s="116" t="n">
        <f aca="false">YEAR(I76)</f>
        <v>2007</v>
      </c>
      <c r="I76" s="117" t="n">
        <f aca="false">+Fetch!A81</f>
        <v>39295</v>
      </c>
      <c r="J76" s="118" t="n">
        <f aca="false">'MONTHLY CURVES'!F76</f>
        <v>3.9595</v>
      </c>
      <c r="K76" s="119" t="n">
        <f aca="false">'BASIS WEIGHT'!V80</f>
        <v>-0.1</v>
      </c>
      <c r="L76" s="120" t="n">
        <f aca="false">SUMIF($A$6:$A$29,H76,$D$6:$D$29)</f>
        <v>-0.321883445945946</v>
      </c>
      <c r="M76" s="120" t="n">
        <f aca="false">SUMIF($A$6:$A$29,H76,$E$6:$E$29)</f>
        <v>0.05</v>
      </c>
      <c r="N76" s="121" t="n">
        <f aca="false">SUM(K76:M76)</f>
        <v>-0.371883445945946</v>
      </c>
    </row>
    <row r="77" customFormat="false" ht="12.75" hidden="false" customHeight="false" outlineLevel="0" collapsed="false">
      <c r="H77" s="116" t="n">
        <f aca="false">YEAR(I77)</f>
        <v>2007</v>
      </c>
      <c r="I77" s="117" t="n">
        <f aca="false">+Fetch!A82</f>
        <v>39326</v>
      </c>
      <c r="J77" s="118" t="n">
        <f aca="false">'MONTHLY CURVES'!F77</f>
        <v>3.9535</v>
      </c>
      <c r="K77" s="119" t="n">
        <f aca="false">'BASIS WEIGHT'!V81</f>
        <v>-0.13</v>
      </c>
      <c r="L77" s="120" t="n">
        <f aca="false">SUMIF($A$6:$A$29,H77,$D$6:$D$29)</f>
        <v>-0.321883445945946</v>
      </c>
      <c r="M77" s="120" t="n">
        <f aca="false">SUMIF($A$6:$A$29,H77,$E$6:$E$29)</f>
        <v>0.05</v>
      </c>
      <c r="N77" s="121" t="n">
        <f aca="false">SUM(K77:M77)</f>
        <v>-0.401883445945946</v>
      </c>
    </row>
    <row r="78" customFormat="false" ht="12.75" hidden="false" customHeight="false" outlineLevel="0" collapsed="false">
      <c r="H78" s="116" t="n">
        <f aca="false">YEAR(I78)</f>
        <v>2007</v>
      </c>
      <c r="I78" s="117" t="n">
        <f aca="false">+Fetch!A83</f>
        <v>39356</v>
      </c>
      <c r="J78" s="118" t="n">
        <f aca="false">'MONTHLY CURVES'!F78</f>
        <v>3.9535</v>
      </c>
      <c r="K78" s="119" t="n">
        <f aca="false">'BASIS WEIGHT'!V82</f>
        <v>-0.1</v>
      </c>
      <c r="L78" s="120" t="n">
        <f aca="false">SUMIF($A$6:$A$29,H78,$D$6:$D$29)</f>
        <v>-0.321883445945946</v>
      </c>
      <c r="M78" s="120" t="n">
        <f aca="false">SUMIF($A$6:$A$29,H78,$E$6:$E$29)</f>
        <v>0.05</v>
      </c>
      <c r="N78" s="121" t="n">
        <f aca="false">SUM(K78:M78)</f>
        <v>-0.371883445945946</v>
      </c>
    </row>
    <row r="79" customFormat="false" ht="12.75" hidden="false" customHeight="false" outlineLevel="0" collapsed="false">
      <c r="H79" s="116" t="n">
        <f aca="false">YEAR(I79)</f>
        <v>2007</v>
      </c>
      <c r="I79" s="117" t="n">
        <f aca="false">+Fetch!A84</f>
        <v>39387</v>
      </c>
      <c r="J79" s="118" t="n">
        <f aca="false">'MONTHLY CURVES'!F79</f>
        <v>4.1025</v>
      </c>
      <c r="K79" s="119" t="n">
        <f aca="false">'BASIS WEIGHT'!V83</f>
        <v>-0.06</v>
      </c>
      <c r="L79" s="120" t="n">
        <f aca="false">SUMIF($A$6:$A$29,H79,$D$6:$D$29)</f>
        <v>-0.321883445945946</v>
      </c>
      <c r="M79" s="120" t="n">
        <f aca="false">SUMIF($A$6:$A$29,H79,$E$6:$E$29)</f>
        <v>0.05</v>
      </c>
      <c r="N79" s="121" t="n">
        <f aca="false">SUM(K79:M79)</f>
        <v>-0.331883445945946</v>
      </c>
    </row>
    <row r="80" customFormat="false" ht="12.75" hidden="false" customHeight="false" outlineLevel="0" collapsed="false">
      <c r="H80" s="116" t="n">
        <f aca="false">YEAR(I80)</f>
        <v>2007</v>
      </c>
      <c r="I80" s="117" t="n">
        <f aca="false">+Fetch!A85</f>
        <v>39417</v>
      </c>
      <c r="J80" s="118" t="n">
        <f aca="false">'MONTHLY CURVES'!F80</f>
        <v>4.2545</v>
      </c>
      <c r="K80" s="119" t="n">
        <f aca="false">'BASIS WEIGHT'!V84</f>
        <v>-0.0725</v>
      </c>
      <c r="L80" s="120" t="n">
        <f aca="false">SUMIF($A$6:$A$29,H80,$D$6:$D$29)</f>
        <v>-0.321883445945946</v>
      </c>
      <c r="M80" s="120" t="n">
        <f aca="false">SUMIF($A$6:$A$29,H80,$E$6:$E$29)</f>
        <v>0.05</v>
      </c>
      <c r="N80" s="121" t="n">
        <f aca="false">SUM(K80:M80)</f>
        <v>-0.344383445945946</v>
      </c>
    </row>
    <row r="81" customFormat="false" ht="12.75" hidden="false" customHeight="false" outlineLevel="0" collapsed="false">
      <c r="H81" s="116" t="n">
        <f aca="false">YEAR(I81)</f>
        <v>2008</v>
      </c>
      <c r="I81" s="117" t="n">
        <f aca="false">+Fetch!A86</f>
        <v>39448</v>
      </c>
      <c r="J81" s="118" t="n">
        <f aca="false">'MONTHLY CURVES'!F81</f>
        <v>4.322</v>
      </c>
      <c r="K81" s="119" t="n">
        <f aca="false">'BASIS WEIGHT'!V85</f>
        <v>-0.05</v>
      </c>
      <c r="L81" s="120" t="n">
        <f aca="false">SUMIF($A$6:$A$29,H81,$D$6:$D$29)</f>
        <v>-0.321883445945946</v>
      </c>
      <c r="M81" s="120" t="n">
        <f aca="false">SUMIF($A$6:$A$29,H81,$E$6:$E$29)</f>
        <v>0.05</v>
      </c>
      <c r="N81" s="121" t="n">
        <f aca="false">SUM(K81:M81)</f>
        <v>-0.321883445945946</v>
      </c>
    </row>
    <row r="82" customFormat="false" ht="12.75" hidden="false" customHeight="false" outlineLevel="0" collapsed="false">
      <c r="H82" s="116" t="n">
        <f aca="false">YEAR(I82)</f>
        <v>2008</v>
      </c>
      <c r="I82" s="117" t="n">
        <f aca="false">+Fetch!A87</f>
        <v>39479</v>
      </c>
      <c r="J82" s="118" t="n">
        <f aca="false">'MONTHLY CURVES'!F82</f>
        <v>4.234</v>
      </c>
      <c r="K82" s="119" t="n">
        <f aca="false">'BASIS WEIGHT'!V86</f>
        <v>-0.06</v>
      </c>
      <c r="L82" s="120" t="n">
        <f aca="false">SUMIF($A$6:$A$29,H82,$D$6:$D$29)</f>
        <v>-0.321883445945946</v>
      </c>
      <c r="M82" s="120" t="n">
        <f aca="false">SUMIF($A$6:$A$29,H82,$E$6:$E$29)</f>
        <v>0.05</v>
      </c>
      <c r="N82" s="121" t="n">
        <f aca="false">SUM(K82:M82)</f>
        <v>-0.331883445945946</v>
      </c>
    </row>
    <row r="83" customFormat="false" ht="12.75" hidden="false" customHeight="false" outlineLevel="0" collapsed="false">
      <c r="H83" s="116" t="n">
        <f aca="false">YEAR(I83)</f>
        <v>2008</v>
      </c>
      <c r="I83" s="117" t="n">
        <f aca="false">+Fetch!A88</f>
        <v>39508</v>
      </c>
      <c r="J83" s="118" t="n">
        <f aca="false">'MONTHLY CURVES'!F83</f>
        <v>4.095</v>
      </c>
      <c r="K83" s="119" t="n">
        <f aca="false">'BASIS WEIGHT'!V87</f>
        <v>-0.12</v>
      </c>
      <c r="L83" s="120" t="n">
        <f aca="false">SUMIF($A$6:$A$29,H83,$D$6:$D$29)</f>
        <v>-0.321883445945946</v>
      </c>
      <c r="M83" s="120" t="n">
        <f aca="false">SUMIF($A$6:$A$29,H83,$E$6:$E$29)</f>
        <v>0.05</v>
      </c>
      <c r="N83" s="121" t="n">
        <f aca="false">SUM(K83:M83)</f>
        <v>-0.391883445945946</v>
      </c>
    </row>
    <row r="84" customFormat="false" ht="12.75" hidden="false" customHeight="false" outlineLevel="0" collapsed="false">
      <c r="H84" s="116" t="n">
        <f aca="false">YEAR(I84)</f>
        <v>2008</v>
      </c>
      <c r="I84" s="117" t="n">
        <f aca="false">+Fetch!A89</f>
        <v>39539</v>
      </c>
      <c r="J84" s="118" t="n">
        <f aca="false">'MONTHLY CURVES'!F84</f>
        <v>3.941</v>
      </c>
      <c r="K84" s="119" t="n">
        <f aca="false">'BASIS WEIGHT'!V88</f>
        <v>-0.0975</v>
      </c>
      <c r="L84" s="120" t="n">
        <f aca="false">SUMIF($A$6:$A$29,H84,$D$6:$D$29)</f>
        <v>-0.321883445945946</v>
      </c>
      <c r="M84" s="120" t="n">
        <f aca="false">SUMIF($A$6:$A$29,H84,$E$6:$E$29)</f>
        <v>0.05</v>
      </c>
      <c r="N84" s="121" t="n">
        <f aca="false">SUM(K84:M84)</f>
        <v>-0.369383445945946</v>
      </c>
    </row>
    <row r="85" customFormat="false" ht="12.75" hidden="false" customHeight="false" outlineLevel="0" collapsed="false">
      <c r="H85" s="116" t="n">
        <f aca="false">YEAR(I85)</f>
        <v>2008</v>
      </c>
      <c r="I85" s="117" t="n">
        <f aca="false">+Fetch!A90</f>
        <v>39569</v>
      </c>
      <c r="J85" s="118" t="n">
        <f aca="false">'MONTHLY CURVES'!F85</f>
        <v>3.946</v>
      </c>
      <c r="K85" s="119" t="n">
        <f aca="false">'BASIS WEIGHT'!V89</f>
        <v>-0.0975</v>
      </c>
      <c r="L85" s="120" t="n">
        <f aca="false">SUMIF($A$6:$A$29,H85,$D$6:$D$29)</f>
        <v>-0.321883445945946</v>
      </c>
      <c r="M85" s="120" t="n">
        <f aca="false">SUMIF($A$6:$A$29,H85,$E$6:$E$29)</f>
        <v>0.05</v>
      </c>
      <c r="N85" s="121" t="n">
        <f aca="false">SUM(K85:M85)</f>
        <v>-0.369383445945946</v>
      </c>
    </row>
    <row r="86" customFormat="false" ht="12.75" hidden="false" customHeight="false" outlineLevel="0" collapsed="false">
      <c r="H86" s="116" t="n">
        <f aca="false">YEAR(I86)</f>
        <v>2008</v>
      </c>
      <c r="I86" s="117" t="n">
        <f aca="false">+Fetch!A91</f>
        <v>39600</v>
      </c>
      <c r="J86" s="118" t="n">
        <f aca="false">'MONTHLY CURVES'!F86</f>
        <v>3.984</v>
      </c>
      <c r="K86" s="119" t="n">
        <f aca="false">'BASIS WEIGHT'!V90</f>
        <v>-0.0975</v>
      </c>
      <c r="L86" s="120" t="n">
        <f aca="false">SUMIF($A$6:$A$29,H86,$D$6:$D$29)</f>
        <v>-0.321883445945946</v>
      </c>
      <c r="M86" s="120" t="n">
        <f aca="false">SUMIF($A$6:$A$29,H86,$E$6:$E$29)</f>
        <v>0.05</v>
      </c>
      <c r="N86" s="121" t="n">
        <f aca="false">SUM(K86:M86)</f>
        <v>-0.369383445945946</v>
      </c>
    </row>
    <row r="87" customFormat="false" ht="12.75" hidden="false" customHeight="false" outlineLevel="0" collapsed="false">
      <c r="H87" s="116" t="n">
        <f aca="false">YEAR(I87)</f>
        <v>2008</v>
      </c>
      <c r="I87" s="117" t="n">
        <f aca="false">+Fetch!A92</f>
        <v>39630</v>
      </c>
      <c r="J87" s="118" t="n">
        <f aca="false">'MONTHLY CURVES'!F87</f>
        <v>4.029</v>
      </c>
      <c r="K87" s="119" t="n">
        <f aca="false">'BASIS WEIGHT'!V91</f>
        <v>-0.0975</v>
      </c>
      <c r="L87" s="120" t="n">
        <f aca="false">SUMIF($A$6:$A$29,H87,$D$6:$D$29)</f>
        <v>-0.321883445945946</v>
      </c>
      <c r="M87" s="120" t="n">
        <f aca="false">SUMIF($A$6:$A$29,H87,$E$6:$E$29)</f>
        <v>0.05</v>
      </c>
      <c r="N87" s="121" t="n">
        <f aca="false">SUM(K87:M87)</f>
        <v>-0.369383445945946</v>
      </c>
    </row>
    <row r="88" customFormat="false" ht="12.75" hidden="false" customHeight="false" outlineLevel="0" collapsed="false">
      <c r="H88" s="116" t="n">
        <f aca="false">YEAR(I88)</f>
        <v>2008</v>
      </c>
      <c r="I88" s="117" t="n">
        <f aca="false">+Fetch!A93</f>
        <v>39661</v>
      </c>
      <c r="J88" s="118" t="n">
        <f aca="false">'MONTHLY CURVES'!F88</f>
        <v>4.067</v>
      </c>
      <c r="K88" s="119" t="n">
        <f aca="false">'BASIS WEIGHT'!V92</f>
        <v>-0.0975</v>
      </c>
      <c r="L88" s="120" t="n">
        <f aca="false">SUMIF($A$6:$A$29,H88,$D$6:$D$29)</f>
        <v>-0.321883445945946</v>
      </c>
      <c r="M88" s="120" t="n">
        <f aca="false">SUMIF($A$6:$A$29,H88,$E$6:$E$29)</f>
        <v>0.05</v>
      </c>
      <c r="N88" s="121" t="n">
        <f aca="false">SUM(K88:M88)</f>
        <v>-0.369383445945946</v>
      </c>
    </row>
    <row r="89" customFormat="false" ht="12.75" hidden="false" customHeight="false" outlineLevel="0" collapsed="false">
      <c r="H89" s="116" t="n">
        <f aca="false">YEAR(I89)</f>
        <v>2008</v>
      </c>
      <c r="I89" s="117" t="n">
        <f aca="false">+Fetch!A94</f>
        <v>39692</v>
      </c>
      <c r="J89" s="118" t="n">
        <f aca="false">'MONTHLY CURVES'!F89</f>
        <v>4.061</v>
      </c>
      <c r="K89" s="119" t="n">
        <f aca="false">'BASIS WEIGHT'!V93</f>
        <v>-0.1275</v>
      </c>
      <c r="L89" s="120" t="n">
        <f aca="false">SUMIF($A$6:$A$29,H89,$D$6:$D$29)</f>
        <v>-0.321883445945946</v>
      </c>
      <c r="M89" s="120" t="n">
        <f aca="false">SUMIF($A$6:$A$29,H89,$E$6:$E$29)</f>
        <v>0.05</v>
      </c>
      <c r="N89" s="121" t="n">
        <f aca="false">SUM(K89:M89)</f>
        <v>-0.399383445945946</v>
      </c>
    </row>
    <row r="90" customFormat="false" ht="12.75" hidden="false" customHeight="false" outlineLevel="0" collapsed="false">
      <c r="H90" s="116" t="n">
        <f aca="false">YEAR(I90)</f>
        <v>2008</v>
      </c>
      <c r="I90" s="117" t="n">
        <f aca="false">+Fetch!A95</f>
        <v>39722</v>
      </c>
      <c r="J90" s="118" t="n">
        <f aca="false">'MONTHLY CURVES'!F90</f>
        <v>4.061</v>
      </c>
      <c r="K90" s="119" t="n">
        <f aca="false">'BASIS WEIGHT'!V94</f>
        <v>-0.0975</v>
      </c>
      <c r="L90" s="120" t="n">
        <f aca="false">SUMIF($A$6:$A$29,H90,$D$6:$D$29)</f>
        <v>-0.321883445945946</v>
      </c>
      <c r="M90" s="120" t="n">
        <f aca="false">SUMIF($A$6:$A$29,H90,$E$6:$E$29)</f>
        <v>0.05</v>
      </c>
      <c r="N90" s="121" t="n">
        <f aca="false">SUM(K90:M90)</f>
        <v>-0.369383445945946</v>
      </c>
    </row>
    <row r="91" customFormat="false" ht="12.75" hidden="false" customHeight="false" outlineLevel="0" collapsed="false">
      <c r="H91" s="116" t="n">
        <f aca="false">YEAR(I91)</f>
        <v>2008</v>
      </c>
      <c r="I91" s="117" t="n">
        <f aca="false">+Fetch!A96</f>
        <v>39753</v>
      </c>
      <c r="J91" s="118" t="n">
        <f aca="false">'MONTHLY CURVES'!F91</f>
        <v>4.21</v>
      </c>
      <c r="K91" s="119" t="n">
        <f aca="false">'BASIS WEIGHT'!V95</f>
        <v>-0.0475</v>
      </c>
      <c r="L91" s="120" t="n">
        <f aca="false">SUMIF($A$6:$A$29,H91,$D$6:$D$29)</f>
        <v>-0.321883445945946</v>
      </c>
      <c r="M91" s="120" t="n">
        <f aca="false">SUMIF($A$6:$A$29,H91,$E$6:$E$29)</f>
        <v>0.05</v>
      </c>
      <c r="N91" s="121" t="n">
        <f aca="false">SUM(K91:M91)</f>
        <v>-0.319383445945946</v>
      </c>
    </row>
    <row r="92" customFormat="false" ht="12.75" hidden="false" customHeight="false" outlineLevel="0" collapsed="false">
      <c r="H92" s="116" t="n">
        <f aca="false">YEAR(I92)</f>
        <v>2008</v>
      </c>
      <c r="I92" s="117" t="n">
        <f aca="false">+Fetch!A97</f>
        <v>39783</v>
      </c>
      <c r="J92" s="118" t="n">
        <f aca="false">'MONTHLY CURVES'!F92</f>
        <v>4.362</v>
      </c>
      <c r="K92" s="119" t="n">
        <f aca="false">'BASIS WEIGHT'!V96</f>
        <v>-0.06</v>
      </c>
      <c r="L92" s="120" t="n">
        <f aca="false">SUMIF($A$6:$A$29,H92,$D$6:$D$29)</f>
        <v>-0.321883445945946</v>
      </c>
      <c r="M92" s="120" t="n">
        <f aca="false">SUMIF($A$6:$A$29,H92,$E$6:$E$29)</f>
        <v>0.05</v>
      </c>
      <c r="N92" s="121" t="n">
        <f aca="false">SUM(K92:M92)</f>
        <v>-0.331883445945946</v>
      </c>
    </row>
    <row r="93" customFormat="false" ht="12.75" hidden="false" customHeight="false" outlineLevel="0" collapsed="false">
      <c r="H93" s="116" t="n">
        <f aca="false">YEAR(I93)</f>
        <v>2009</v>
      </c>
      <c r="I93" s="117" t="n">
        <f aca="false">+Fetch!A98</f>
        <v>39814</v>
      </c>
      <c r="J93" s="118" t="n">
        <f aca="false">'MONTHLY CURVES'!F93</f>
        <v>4.432</v>
      </c>
      <c r="K93" s="119" t="n">
        <f aca="false">'BASIS WEIGHT'!V97</f>
        <v>-0.0375</v>
      </c>
      <c r="L93" s="120" t="n">
        <f aca="false">SUMIF($A$6:$A$29,H93,$D$6:$D$29)</f>
        <v>-0.321883445945946</v>
      </c>
      <c r="M93" s="120" t="n">
        <f aca="false">SUMIF($A$6:$A$29,H93,$E$6:$E$29)</f>
        <v>0.05</v>
      </c>
      <c r="N93" s="121" t="n">
        <f aca="false">SUM(K93:M93)</f>
        <v>-0.309383445945946</v>
      </c>
    </row>
    <row r="94" customFormat="false" ht="12.75" hidden="false" customHeight="false" outlineLevel="0" collapsed="false">
      <c r="H94" s="116" t="n">
        <f aca="false">YEAR(I94)</f>
        <v>2009</v>
      </c>
      <c r="I94" s="117" t="n">
        <f aca="false">+Fetch!A99</f>
        <v>39845</v>
      </c>
      <c r="J94" s="118" t="n">
        <f aca="false">'MONTHLY CURVES'!F94</f>
        <v>4.344</v>
      </c>
      <c r="K94" s="119" t="n">
        <f aca="false">'BASIS WEIGHT'!V98</f>
        <v>-0.0475</v>
      </c>
      <c r="L94" s="120" t="n">
        <f aca="false">SUMIF($A$6:$A$29,H94,$D$6:$D$29)</f>
        <v>-0.321883445945946</v>
      </c>
      <c r="M94" s="120" t="n">
        <f aca="false">SUMIF($A$6:$A$29,H94,$E$6:$E$29)</f>
        <v>0.05</v>
      </c>
      <c r="N94" s="121" t="n">
        <f aca="false">SUM(K94:M94)</f>
        <v>-0.319383445945946</v>
      </c>
    </row>
    <row r="95" customFormat="false" ht="12.75" hidden="false" customHeight="false" outlineLevel="0" collapsed="false">
      <c r="H95" s="116" t="n">
        <f aca="false">YEAR(I95)</f>
        <v>2009</v>
      </c>
      <c r="I95" s="117" t="n">
        <f aca="false">+Fetch!A100</f>
        <v>39873</v>
      </c>
      <c r="J95" s="118" t="n">
        <f aca="false">'MONTHLY CURVES'!F95</f>
        <v>4.205</v>
      </c>
      <c r="K95" s="119" t="n">
        <f aca="false">'BASIS WEIGHT'!V99</f>
        <v>-0.1075</v>
      </c>
      <c r="L95" s="120" t="n">
        <f aca="false">SUMIF($A$6:$A$29,H95,$D$6:$D$29)</f>
        <v>-0.321883445945946</v>
      </c>
      <c r="M95" s="120" t="n">
        <f aca="false">SUMIF($A$6:$A$29,H95,$E$6:$E$29)</f>
        <v>0.05</v>
      </c>
      <c r="N95" s="121" t="n">
        <f aca="false">SUM(K95:M95)</f>
        <v>-0.379383445945946</v>
      </c>
    </row>
    <row r="96" customFormat="false" ht="12.75" hidden="false" customHeight="false" outlineLevel="0" collapsed="false">
      <c r="H96" s="116" t="n">
        <f aca="false">YEAR(I96)</f>
        <v>2009</v>
      </c>
      <c r="I96" s="117" t="n">
        <f aca="false">+Fetch!A101</f>
        <v>39904</v>
      </c>
      <c r="J96" s="118" t="n">
        <f aca="false">'MONTHLY CURVES'!F96</f>
        <v>4.051</v>
      </c>
      <c r="K96" s="119" t="n">
        <f aca="false">'BASIS WEIGHT'!V100</f>
        <v>-0.085</v>
      </c>
      <c r="L96" s="120" t="n">
        <f aca="false">SUMIF($A$6:$A$29,H96,$D$6:$D$29)</f>
        <v>-0.321883445945946</v>
      </c>
      <c r="M96" s="120" t="n">
        <f aca="false">SUMIF($A$6:$A$29,H96,$E$6:$E$29)</f>
        <v>0.05</v>
      </c>
      <c r="N96" s="121" t="n">
        <f aca="false">SUM(K96:M96)</f>
        <v>-0.356883445945946</v>
      </c>
    </row>
    <row r="97" customFormat="false" ht="12.75" hidden="false" customHeight="false" outlineLevel="0" collapsed="false">
      <c r="H97" s="116" t="n">
        <f aca="false">YEAR(I97)</f>
        <v>2009</v>
      </c>
      <c r="I97" s="117" t="n">
        <f aca="false">+Fetch!A102</f>
        <v>39934</v>
      </c>
      <c r="J97" s="118" t="n">
        <f aca="false">'MONTHLY CURVES'!F97</f>
        <v>4.056</v>
      </c>
      <c r="K97" s="119" t="n">
        <f aca="false">'BASIS WEIGHT'!V101</f>
        <v>-0.085</v>
      </c>
      <c r="L97" s="120" t="n">
        <f aca="false">SUMIF($A$6:$A$29,H97,$D$6:$D$29)</f>
        <v>-0.321883445945946</v>
      </c>
      <c r="M97" s="120" t="n">
        <f aca="false">SUMIF($A$6:$A$29,H97,$E$6:$E$29)</f>
        <v>0.05</v>
      </c>
      <c r="N97" s="121" t="n">
        <f aca="false">SUM(K97:M97)</f>
        <v>-0.356883445945946</v>
      </c>
    </row>
    <row r="98" customFormat="false" ht="12.75" hidden="false" customHeight="false" outlineLevel="0" collapsed="false">
      <c r="H98" s="116" t="n">
        <f aca="false">YEAR(I98)</f>
        <v>2009</v>
      </c>
      <c r="I98" s="117" t="n">
        <f aca="false">+Fetch!A103</f>
        <v>39965</v>
      </c>
      <c r="J98" s="118" t="n">
        <f aca="false">'MONTHLY CURVES'!F98</f>
        <v>4.094</v>
      </c>
      <c r="K98" s="119" t="n">
        <f aca="false">'BASIS WEIGHT'!V102</f>
        <v>-0.085</v>
      </c>
      <c r="L98" s="120" t="n">
        <f aca="false">SUMIF($A$6:$A$29,H98,$D$6:$D$29)</f>
        <v>-0.321883445945946</v>
      </c>
      <c r="M98" s="120" t="n">
        <f aca="false">SUMIF($A$6:$A$29,H98,$E$6:$E$29)</f>
        <v>0.05</v>
      </c>
      <c r="N98" s="121" t="n">
        <f aca="false">SUM(K98:M98)</f>
        <v>-0.356883445945946</v>
      </c>
    </row>
    <row r="99" customFormat="false" ht="12.75" hidden="false" customHeight="false" outlineLevel="0" collapsed="false">
      <c r="H99" s="116" t="n">
        <f aca="false">YEAR(I99)</f>
        <v>2009</v>
      </c>
      <c r="I99" s="117" t="n">
        <f aca="false">+Fetch!A104</f>
        <v>39995</v>
      </c>
      <c r="J99" s="118" t="n">
        <f aca="false">'MONTHLY CURVES'!F99</f>
        <v>4.139</v>
      </c>
      <c r="K99" s="119" t="n">
        <f aca="false">'BASIS WEIGHT'!V103</f>
        <v>-0.085</v>
      </c>
      <c r="L99" s="120" t="n">
        <f aca="false">SUMIF($A$6:$A$29,H99,$D$6:$D$29)</f>
        <v>-0.321883445945946</v>
      </c>
      <c r="M99" s="120" t="n">
        <f aca="false">SUMIF($A$6:$A$29,H99,$E$6:$E$29)</f>
        <v>0.05</v>
      </c>
      <c r="N99" s="121" t="n">
        <f aca="false">SUM(K99:M99)</f>
        <v>-0.356883445945946</v>
      </c>
    </row>
    <row r="100" customFormat="false" ht="12.75" hidden="false" customHeight="false" outlineLevel="0" collapsed="false">
      <c r="H100" s="116" t="n">
        <f aca="false">YEAR(I100)</f>
        <v>2009</v>
      </c>
      <c r="I100" s="117" t="n">
        <f aca="false">+Fetch!A105</f>
        <v>40026</v>
      </c>
      <c r="J100" s="118" t="n">
        <f aca="false">'MONTHLY CURVES'!F100</f>
        <v>4.177</v>
      </c>
      <c r="K100" s="119" t="n">
        <f aca="false">'BASIS WEIGHT'!V104</f>
        <v>-0.085</v>
      </c>
      <c r="L100" s="120" t="n">
        <f aca="false">SUMIF($A$6:$A$29,H100,$D$6:$D$29)</f>
        <v>-0.321883445945946</v>
      </c>
      <c r="M100" s="120" t="n">
        <f aca="false">SUMIF($A$6:$A$29,H100,$E$6:$E$29)</f>
        <v>0.05</v>
      </c>
      <c r="N100" s="121" t="n">
        <f aca="false">SUM(K100:M100)</f>
        <v>-0.356883445945946</v>
      </c>
    </row>
    <row r="101" customFormat="false" ht="12.75" hidden="false" customHeight="false" outlineLevel="0" collapsed="false">
      <c r="H101" s="116" t="n">
        <f aca="false">YEAR(I101)</f>
        <v>2009</v>
      </c>
      <c r="I101" s="117" t="n">
        <f aca="false">+Fetch!A106</f>
        <v>40057</v>
      </c>
      <c r="J101" s="118" t="n">
        <f aca="false">'MONTHLY CURVES'!F101</f>
        <v>4.171</v>
      </c>
      <c r="K101" s="119" t="n">
        <f aca="false">'BASIS WEIGHT'!V105</f>
        <v>-0.115</v>
      </c>
      <c r="L101" s="120" t="n">
        <f aca="false">SUMIF($A$6:$A$29,H101,$D$6:$D$29)</f>
        <v>-0.321883445945946</v>
      </c>
      <c r="M101" s="120" t="n">
        <f aca="false">SUMIF($A$6:$A$29,H101,$E$6:$E$29)</f>
        <v>0.05</v>
      </c>
      <c r="N101" s="121" t="n">
        <f aca="false">SUM(K101:M101)</f>
        <v>-0.386883445945946</v>
      </c>
    </row>
    <row r="102" customFormat="false" ht="12.75" hidden="false" customHeight="false" outlineLevel="0" collapsed="false">
      <c r="H102" s="116" t="n">
        <f aca="false">YEAR(I102)</f>
        <v>2009</v>
      </c>
      <c r="I102" s="117" t="n">
        <f aca="false">+Fetch!A107</f>
        <v>40087</v>
      </c>
      <c r="J102" s="118" t="n">
        <f aca="false">'MONTHLY CURVES'!F102</f>
        <v>4.171</v>
      </c>
      <c r="K102" s="119" t="n">
        <f aca="false">'BASIS WEIGHT'!V106</f>
        <v>-0.085</v>
      </c>
      <c r="L102" s="120" t="n">
        <f aca="false">SUMIF($A$6:$A$29,H102,$D$6:$D$29)</f>
        <v>-0.321883445945946</v>
      </c>
      <c r="M102" s="120" t="n">
        <f aca="false">SUMIF($A$6:$A$29,H102,$E$6:$E$29)</f>
        <v>0.05</v>
      </c>
      <c r="N102" s="121" t="n">
        <f aca="false">SUM(K102:M102)</f>
        <v>-0.356883445945946</v>
      </c>
    </row>
    <row r="103" customFormat="false" ht="12.75" hidden="false" customHeight="false" outlineLevel="0" collapsed="false">
      <c r="H103" s="116" t="n">
        <f aca="false">YEAR(I103)</f>
        <v>2009</v>
      </c>
      <c r="I103" s="117" t="n">
        <f aca="false">+Fetch!A108</f>
        <v>40118</v>
      </c>
      <c r="J103" s="118" t="n">
        <f aca="false">'MONTHLY CURVES'!F103</f>
        <v>4.32</v>
      </c>
      <c r="K103" s="119" t="n">
        <f aca="false">'BASIS WEIGHT'!V107</f>
        <v>-0.0445</v>
      </c>
      <c r="L103" s="120" t="n">
        <f aca="false">SUMIF($A$6:$A$29,H103,$D$6:$D$29)</f>
        <v>-0.321883445945946</v>
      </c>
      <c r="M103" s="120" t="n">
        <f aca="false">SUMIF($A$6:$A$29,H103,$E$6:$E$29)</f>
        <v>0.05</v>
      </c>
      <c r="N103" s="121" t="n">
        <f aca="false">SUM(K103:M103)</f>
        <v>-0.316383445945946</v>
      </c>
    </row>
    <row r="104" customFormat="false" ht="12.75" hidden="false" customHeight="false" outlineLevel="0" collapsed="false">
      <c r="H104" s="116" t="n">
        <f aca="false">YEAR(I104)</f>
        <v>2009</v>
      </c>
      <c r="I104" s="117" t="n">
        <f aca="false">+Fetch!A109</f>
        <v>40148</v>
      </c>
      <c r="J104" s="118" t="n">
        <f aca="false">'MONTHLY CURVES'!F104</f>
        <v>4.472</v>
      </c>
      <c r="K104" s="119" t="n">
        <f aca="false">'BASIS WEIGHT'!V108</f>
        <v>-0.057</v>
      </c>
      <c r="L104" s="120" t="n">
        <f aca="false">SUMIF($A$6:$A$29,H104,$D$6:$D$29)</f>
        <v>-0.321883445945946</v>
      </c>
      <c r="M104" s="120" t="n">
        <f aca="false">SUMIF($A$6:$A$29,H104,$E$6:$E$29)</f>
        <v>0.05</v>
      </c>
      <c r="N104" s="121" t="n">
        <f aca="false">SUM(K104:M104)</f>
        <v>-0.328883445945946</v>
      </c>
    </row>
    <row r="105" customFormat="false" ht="12.75" hidden="false" customHeight="false" outlineLevel="0" collapsed="false">
      <c r="H105" s="116" t="n">
        <f aca="false">YEAR(I105)</f>
        <v>2010</v>
      </c>
      <c r="I105" s="117" t="n">
        <f aca="false">+Fetch!A110</f>
        <v>40179</v>
      </c>
      <c r="J105" s="118" t="n">
        <f aca="false">'MONTHLY CURVES'!F105</f>
        <v>4.5445</v>
      </c>
      <c r="K105" s="119" t="n">
        <f aca="false">'BASIS WEIGHT'!V109</f>
        <v>-0.0345</v>
      </c>
      <c r="L105" s="120" t="n">
        <f aca="false">SUMIF($A$6:$A$29,H105,$D$6:$D$29)</f>
        <v>-0.321883445945946</v>
      </c>
      <c r="M105" s="120" t="n">
        <f aca="false">SUMIF($A$6:$A$29,H105,$E$6:$E$29)</f>
        <v>0.05</v>
      </c>
      <c r="N105" s="121" t="n">
        <f aca="false">SUM(K105:M105)</f>
        <v>-0.306383445945946</v>
      </c>
    </row>
    <row r="106" customFormat="false" ht="12.75" hidden="false" customHeight="false" outlineLevel="0" collapsed="false">
      <c r="H106" s="116" t="n">
        <f aca="false">YEAR(I106)</f>
        <v>2010</v>
      </c>
      <c r="I106" s="117" t="n">
        <f aca="false">+Fetch!A111</f>
        <v>40210</v>
      </c>
      <c r="J106" s="118" t="n">
        <f aca="false">'MONTHLY CURVES'!F106</f>
        <v>4.4565</v>
      </c>
      <c r="K106" s="119" t="n">
        <f aca="false">'BASIS WEIGHT'!V110</f>
        <v>-0.0445</v>
      </c>
      <c r="L106" s="120" t="n">
        <f aca="false">SUMIF($A$6:$A$29,H106,$D$6:$D$29)</f>
        <v>-0.321883445945946</v>
      </c>
      <c r="M106" s="120" t="n">
        <f aca="false">SUMIF($A$6:$A$29,H106,$E$6:$E$29)</f>
        <v>0.05</v>
      </c>
      <c r="N106" s="121" t="n">
        <f aca="false">SUM(K106:M106)</f>
        <v>-0.316383445945946</v>
      </c>
    </row>
    <row r="107" customFormat="false" ht="12.75" hidden="false" customHeight="false" outlineLevel="0" collapsed="false">
      <c r="H107" s="116" t="n">
        <f aca="false">YEAR(I107)</f>
        <v>2010</v>
      </c>
      <c r="I107" s="117" t="n">
        <f aca="false">+Fetch!A112</f>
        <v>40238</v>
      </c>
      <c r="J107" s="118" t="n">
        <f aca="false">'MONTHLY CURVES'!F107</f>
        <v>4.3175</v>
      </c>
      <c r="K107" s="119" t="n">
        <f aca="false">'BASIS WEIGHT'!V111</f>
        <v>-0.1045</v>
      </c>
      <c r="L107" s="120" t="n">
        <f aca="false">SUMIF($A$6:$A$29,H107,$D$6:$D$29)</f>
        <v>-0.321883445945946</v>
      </c>
      <c r="M107" s="120" t="n">
        <f aca="false">SUMIF($A$6:$A$29,H107,$E$6:$E$29)</f>
        <v>0.05</v>
      </c>
      <c r="N107" s="121" t="n">
        <f aca="false">SUM(K107:M107)</f>
        <v>-0.376383445945946</v>
      </c>
    </row>
    <row r="108" customFormat="false" ht="12.75" hidden="false" customHeight="false" outlineLevel="0" collapsed="false">
      <c r="H108" s="116" t="n">
        <f aca="false">YEAR(I108)</f>
        <v>2010</v>
      </c>
      <c r="I108" s="117" t="n">
        <f aca="false">+Fetch!A113</f>
        <v>40269</v>
      </c>
      <c r="J108" s="118" t="n">
        <f aca="false">'MONTHLY CURVES'!F108</f>
        <v>4.1635</v>
      </c>
      <c r="K108" s="119" t="n">
        <f aca="false">'BASIS WEIGHT'!V112</f>
        <v>-0.082</v>
      </c>
      <c r="L108" s="120" t="n">
        <f aca="false">SUMIF($A$6:$A$29,H108,$D$6:$D$29)</f>
        <v>-0.321883445945946</v>
      </c>
      <c r="M108" s="120" t="n">
        <f aca="false">SUMIF($A$6:$A$29,H108,$E$6:$E$29)</f>
        <v>0.05</v>
      </c>
      <c r="N108" s="121" t="n">
        <f aca="false">SUM(K108:M108)</f>
        <v>-0.353883445945946</v>
      </c>
    </row>
    <row r="109" customFormat="false" ht="12.75" hidden="false" customHeight="false" outlineLevel="0" collapsed="false">
      <c r="H109" s="116" t="n">
        <f aca="false">YEAR(I109)</f>
        <v>2010</v>
      </c>
      <c r="I109" s="117" t="n">
        <f aca="false">+Fetch!A114</f>
        <v>40299</v>
      </c>
      <c r="J109" s="118" t="n">
        <f aca="false">'MONTHLY CURVES'!F109</f>
        <v>4.1685</v>
      </c>
      <c r="K109" s="119" t="n">
        <f aca="false">'BASIS WEIGHT'!V113</f>
        <v>-0.082</v>
      </c>
      <c r="L109" s="120" t="n">
        <f aca="false">SUMIF($A$6:$A$29,H109,$D$6:$D$29)</f>
        <v>-0.321883445945946</v>
      </c>
      <c r="M109" s="120" t="n">
        <f aca="false">SUMIF($A$6:$A$29,H109,$E$6:$E$29)</f>
        <v>0.05</v>
      </c>
      <c r="N109" s="121" t="n">
        <f aca="false">SUM(K109:M109)</f>
        <v>-0.353883445945946</v>
      </c>
    </row>
    <row r="110" customFormat="false" ht="12.75" hidden="false" customHeight="false" outlineLevel="0" collapsed="false">
      <c r="H110" s="116" t="n">
        <f aca="false">YEAR(I110)</f>
        <v>2010</v>
      </c>
      <c r="I110" s="117" t="n">
        <f aca="false">+Fetch!A115</f>
        <v>40330</v>
      </c>
      <c r="J110" s="118" t="n">
        <f aca="false">'MONTHLY CURVES'!F110</f>
        <v>4.2065</v>
      </c>
      <c r="K110" s="119" t="n">
        <f aca="false">'BASIS WEIGHT'!V114</f>
        <v>-0.082</v>
      </c>
      <c r="L110" s="120" t="n">
        <f aca="false">SUMIF($A$6:$A$29,H110,$D$6:$D$29)</f>
        <v>-0.321883445945946</v>
      </c>
      <c r="M110" s="120" t="n">
        <f aca="false">SUMIF($A$6:$A$29,H110,$E$6:$E$29)</f>
        <v>0.05</v>
      </c>
      <c r="N110" s="121" t="n">
        <f aca="false">SUM(K110:M110)</f>
        <v>-0.353883445945946</v>
      </c>
    </row>
    <row r="111" customFormat="false" ht="12.75" hidden="false" customHeight="false" outlineLevel="0" collapsed="false">
      <c r="H111" s="116" t="n">
        <f aca="false">YEAR(I111)</f>
        <v>2010</v>
      </c>
      <c r="I111" s="117" t="n">
        <f aca="false">+Fetch!A116</f>
        <v>40360</v>
      </c>
      <c r="J111" s="118" t="n">
        <f aca="false">'MONTHLY CURVES'!F111</f>
        <v>4.2515</v>
      </c>
      <c r="K111" s="119" t="n">
        <f aca="false">'BASIS WEIGHT'!V115</f>
        <v>-0.082</v>
      </c>
      <c r="L111" s="120" t="n">
        <f aca="false">SUMIF($A$6:$A$29,H111,$D$6:$D$29)</f>
        <v>-0.321883445945946</v>
      </c>
      <c r="M111" s="120" t="n">
        <f aca="false">SUMIF($A$6:$A$29,H111,$E$6:$E$29)</f>
        <v>0.05</v>
      </c>
      <c r="N111" s="121" t="n">
        <f aca="false">SUM(K111:M111)</f>
        <v>-0.353883445945946</v>
      </c>
    </row>
    <row r="112" customFormat="false" ht="12.75" hidden="false" customHeight="false" outlineLevel="0" collapsed="false">
      <c r="H112" s="116" t="n">
        <f aca="false">YEAR(I112)</f>
        <v>2010</v>
      </c>
      <c r="I112" s="117" t="n">
        <f aca="false">+Fetch!A117</f>
        <v>40391</v>
      </c>
      <c r="J112" s="118" t="n">
        <f aca="false">'MONTHLY CURVES'!F112</f>
        <v>4.2895</v>
      </c>
      <c r="K112" s="119" t="n">
        <f aca="false">'BASIS WEIGHT'!V116</f>
        <v>-0.082</v>
      </c>
      <c r="L112" s="120" t="n">
        <f aca="false">SUMIF($A$6:$A$29,H112,$D$6:$D$29)</f>
        <v>-0.321883445945946</v>
      </c>
      <c r="M112" s="120" t="n">
        <f aca="false">SUMIF($A$6:$A$29,H112,$E$6:$E$29)</f>
        <v>0.05</v>
      </c>
      <c r="N112" s="121" t="n">
        <f aca="false">SUM(K112:M112)</f>
        <v>-0.353883445945946</v>
      </c>
    </row>
    <row r="113" customFormat="false" ht="12.75" hidden="false" customHeight="false" outlineLevel="0" collapsed="false">
      <c r="H113" s="116" t="n">
        <f aca="false">YEAR(I113)</f>
        <v>2010</v>
      </c>
      <c r="I113" s="117" t="n">
        <f aca="false">+Fetch!A118</f>
        <v>40422</v>
      </c>
      <c r="J113" s="118" t="n">
        <f aca="false">'MONTHLY CURVES'!F113</f>
        <v>4.2835</v>
      </c>
      <c r="K113" s="119" t="n">
        <f aca="false">'BASIS WEIGHT'!V117</f>
        <v>-0.112</v>
      </c>
      <c r="L113" s="120" t="n">
        <f aca="false">SUMIF($A$6:$A$29,H113,$D$6:$D$29)</f>
        <v>-0.321883445945946</v>
      </c>
      <c r="M113" s="120" t="n">
        <f aca="false">SUMIF($A$6:$A$29,H113,$E$6:$E$29)</f>
        <v>0.05</v>
      </c>
      <c r="N113" s="121" t="n">
        <f aca="false">SUM(K113:M113)</f>
        <v>-0.383883445945946</v>
      </c>
    </row>
    <row r="114" customFormat="false" ht="12.75" hidden="false" customHeight="false" outlineLevel="0" collapsed="false">
      <c r="H114" s="116" t="n">
        <f aca="false">YEAR(I114)</f>
        <v>2010</v>
      </c>
      <c r="I114" s="117" t="n">
        <f aca="false">+Fetch!A119</f>
        <v>40452</v>
      </c>
      <c r="J114" s="118" t="n">
        <f aca="false">'MONTHLY CURVES'!F114</f>
        <v>4.2835</v>
      </c>
      <c r="K114" s="119" t="n">
        <f aca="false">'BASIS WEIGHT'!V118</f>
        <v>-0.082</v>
      </c>
      <c r="L114" s="120" t="n">
        <f aca="false">SUMIF($A$6:$A$29,H114,$D$6:$D$29)</f>
        <v>-0.321883445945946</v>
      </c>
      <c r="M114" s="120" t="n">
        <f aca="false">SUMIF($A$6:$A$29,H114,$E$6:$E$29)</f>
        <v>0.05</v>
      </c>
      <c r="N114" s="121" t="n">
        <f aca="false">SUM(K114:M114)</f>
        <v>-0.353883445945946</v>
      </c>
    </row>
    <row r="115" customFormat="false" ht="12.75" hidden="false" customHeight="false" outlineLevel="0" collapsed="false">
      <c r="H115" s="116" t="n">
        <f aca="false">YEAR(I115)</f>
        <v>2010</v>
      </c>
      <c r="I115" s="117" t="n">
        <f aca="false">+Fetch!A120</f>
        <v>40483</v>
      </c>
      <c r="J115" s="118" t="n">
        <f aca="false">'MONTHLY CURVES'!F115</f>
        <v>4.4325</v>
      </c>
      <c r="K115" s="119" t="n">
        <f aca="false">'BASIS WEIGHT'!V119</f>
        <v>-0.0415</v>
      </c>
      <c r="L115" s="120" t="n">
        <f aca="false">SUMIF($A$6:$A$29,H115,$D$6:$D$29)</f>
        <v>-0.321883445945946</v>
      </c>
      <c r="M115" s="120" t="n">
        <f aca="false">SUMIF($A$6:$A$29,H115,$E$6:$E$29)</f>
        <v>0.05</v>
      </c>
      <c r="N115" s="121" t="n">
        <f aca="false">SUM(K115:M115)</f>
        <v>-0.313383445945946</v>
      </c>
    </row>
    <row r="116" customFormat="false" ht="12.75" hidden="false" customHeight="false" outlineLevel="0" collapsed="false">
      <c r="H116" s="116" t="n">
        <f aca="false">YEAR(I116)</f>
        <v>2010</v>
      </c>
      <c r="I116" s="117" t="n">
        <f aca="false">+Fetch!A121</f>
        <v>40513</v>
      </c>
      <c r="J116" s="118" t="n">
        <f aca="false">'MONTHLY CURVES'!F116</f>
        <v>4.5845</v>
      </c>
      <c r="K116" s="119" t="n">
        <f aca="false">'BASIS WEIGHT'!V120</f>
        <v>-0.054</v>
      </c>
      <c r="L116" s="120" t="n">
        <f aca="false">SUMIF($A$6:$A$29,H116,$D$6:$D$29)</f>
        <v>-0.321883445945946</v>
      </c>
      <c r="M116" s="120" t="n">
        <f aca="false">SUMIF($A$6:$A$29,H116,$E$6:$E$29)</f>
        <v>0.05</v>
      </c>
      <c r="N116" s="121" t="n">
        <f aca="false">SUM(K116:M116)</f>
        <v>-0.325883445945946</v>
      </c>
    </row>
    <row r="117" customFormat="false" ht="12.75" hidden="false" customHeight="false" outlineLevel="0" collapsed="false">
      <c r="H117" s="116" t="n">
        <f aca="false">YEAR(I117)</f>
        <v>2011</v>
      </c>
      <c r="I117" s="117" t="n">
        <f aca="false">+Fetch!A122</f>
        <v>40544</v>
      </c>
      <c r="J117" s="118" t="n">
        <f aca="false">'MONTHLY CURVES'!F117</f>
        <v>4.6595</v>
      </c>
      <c r="K117" s="119" t="n">
        <f aca="false">'BASIS WEIGHT'!V121</f>
        <v>-0.0315</v>
      </c>
      <c r="L117" s="120" t="n">
        <f aca="false">SUMIF($A$6:$A$29,H117,$D$6:$D$29)</f>
        <v>-0.321883445945946</v>
      </c>
      <c r="M117" s="120" t="n">
        <f aca="false">SUMIF($A$6:$A$29,H117,$E$6:$E$29)</f>
        <v>0.05</v>
      </c>
      <c r="N117" s="121" t="n">
        <f aca="false">SUM(K117:M117)</f>
        <v>-0.303383445945946</v>
      </c>
    </row>
    <row r="118" customFormat="false" ht="12.75" hidden="false" customHeight="false" outlineLevel="0" collapsed="false">
      <c r="H118" s="116" t="n">
        <f aca="false">YEAR(I118)</f>
        <v>2011</v>
      </c>
      <c r="I118" s="117" t="n">
        <f aca="false">+Fetch!A123</f>
        <v>40575</v>
      </c>
      <c r="J118" s="118" t="n">
        <f aca="false">'MONTHLY CURVES'!F118</f>
        <v>4.5715</v>
      </c>
      <c r="K118" s="119" t="n">
        <f aca="false">'BASIS WEIGHT'!V122</f>
        <v>-0.0415</v>
      </c>
      <c r="L118" s="120" t="n">
        <f aca="false">SUMIF($A$6:$A$29,H118,$D$6:$D$29)</f>
        <v>-0.321883445945946</v>
      </c>
      <c r="M118" s="120" t="n">
        <f aca="false">SUMIF($A$6:$A$29,H118,$E$6:$E$29)</f>
        <v>0.05</v>
      </c>
      <c r="N118" s="121" t="n">
        <f aca="false">SUM(K118:M118)</f>
        <v>-0.313383445945946</v>
      </c>
    </row>
    <row r="119" customFormat="false" ht="12.75" hidden="false" customHeight="false" outlineLevel="0" collapsed="false">
      <c r="H119" s="116" t="n">
        <f aca="false">YEAR(I119)</f>
        <v>2011</v>
      </c>
      <c r="I119" s="117" t="n">
        <f aca="false">+Fetch!A124</f>
        <v>40603</v>
      </c>
      <c r="J119" s="118" t="n">
        <f aca="false">'MONTHLY CURVES'!F119</f>
        <v>4.4325</v>
      </c>
      <c r="K119" s="119" t="n">
        <f aca="false">'BASIS WEIGHT'!V123</f>
        <v>-0.1015</v>
      </c>
      <c r="L119" s="120" t="n">
        <f aca="false">SUMIF($A$6:$A$29,H119,$D$6:$D$29)</f>
        <v>-0.321883445945946</v>
      </c>
      <c r="M119" s="120" t="n">
        <f aca="false">SUMIF($A$6:$A$29,H119,$E$6:$E$29)</f>
        <v>0.05</v>
      </c>
      <c r="N119" s="121" t="n">
        <f aca="false">SUM(K119:M119)</f>
        <v>-0.373383445945946</v>
      </c>
    </row>
    <row r="120" customFormat="false" ht="12.75" hidden="false" customHeight="false" outlineLevel="0" collapsed="false">
      <c r="H120" s="116" t="n">
        <f aca="false">YEAR(I120)</f>
        <v>2011</v>
      </c>
      <c r="I120" s="117" t="n">
        <f aca="false">+Fetch!A125</f>
        <v>40634</v>
      </c>
      <c r="J120" s="118" t="n">
        <f aca="false">'MONTHLY CURVES'!F120</f>
        <v>4.2785</v>
      </c>
      <c r="K120" s="119" t="n">
        <f aca="false">'BASIS WEIGHT'!V124</f>
        <v>-0.079</v>
      </c>
      <c r="L120" s="120" t="n">
        <f aca="false">SUMIF($A$6:$A$29,H120,$D$6:$D$29)</f>
        <v>-0.321883445945946</v>
      </c>
      <c r="M120" s="120" t="n">
        <f aca="false">SUMIF($A$6:$A$29,H120,$E$6:$E$29)</f>
        <v>0.05</v>
      </c>
      <c r="N120" s="121" t="n">
        <f aca="false">SUM(K120:M120)</f>
        <v>-0.350883445945946</v>
      </c>
    </row>
    <row r="121" customFormat="false" ht="12.75" hidden="false" customHeight="false" outlineLevel="0" collapsed="false">
      <c r="H121" s="116" t="n">
        <f aca="false">YEAR(I121)</f>
        <v>2011</v>
      </c>
      <c r="I121" s="117" t="n">
        <f aca="false">+Fetch!A126</f>
        <v>40664</v>
      </c>
      <c r="J121" s="118" t="n">
        <f aca="false">'MONTHLY CURVES'!F121</f>
        <v>4.2835</v>
      </c>
      <c r="K121" s="119" t="n">
        <f aca="false">'BASIS WEIGHT'!V125</f>
        <v>-0.079</v>
      </c>
      <c r="L121" s="120" t="n">
        <f aca="false">SUMIF($A$6:$A$29,H121,$D$6:$D$29)</f>
        <v>-0.321883445945946</v>
      </c>
      <c r="M121" s="120" t="n">
        <f aca="false">SUMIF($A$6:$A$29,H121,$E$6:$E$29)</f>
        <v>0.05</v>
      </c>
      <c r="N121" s="121" t="n">
        <f aca="false">SUM(K121:M121)</f>
        <v>-0.350883445945946</v>
      </c>
    </row>
    <row r="122" customFormat="false" ht="12.75" hidden="false" customHeight="false" outlineLevel="0" collapsed="false">
      <c r="H122" s="116" t="n">
        <f aca="false">YEAR(I122)</f>
        <v>2011</v>
      </c>
      <c r="I122" s="117" t="n">
        <f aca="false">+Fetch!A127</f>
        <v>40695</v>
      </c>
      <c r="J122" s="118" t="n">
        <f aca="false">'MONTHLY CURVES'!F122</f>
        <v>4.3215</v>
      </c>
      <c r="K122" s="119" t="n">
        <f aca="false">'BASIS WEIGHT'!V126</f>
        <v>-0.079</v>
      </c>
      <c r="L122" s="120" t="n">
        <f aca="false">SUMIF($A$6:$A$29,H122,$D$6:$D$29)</f>
        <v>-0.321883445945946</v>
      </c>
      <c r="M122" s="120" t="n">
        <f aca="false">SUMIF($A$6:$A$29,H122,$E$6:$E$29)</f>
        <v>0.05</v>
      </c>
      <c r="N122" s="121" t="n">
        <f aca="false">SUM(K122:M122)</f>
        <v>-0.350883445945946</v>
      </c>
    </row>
    <row r="123" customFormat="false" ht="12.75" hidden="false" customHeight="false" outlineLevel="0" collapsed="false">
      <c r="H123" s="116" t="n">
        <f aca="false">YEAR(I123)</f>
        <v>2011</v>
      </c>
      <c r="I123" s="117" t="n">
        <f aca="false">+Fetch!A128</f>
        <v>40725</v>
      </c>
      <c r="J123" s="118" t="n">
        <f aca="false">'MONTHLY CURVES'!F123</f>
        <v>4.3665</v>
      </c>
      <c r="K123" s="119" t="n">
        <f aca="false">'BASIS WEIGHT'!V127</f>
        <v>-0.079</v>
      </c>
      <c r="L123" s="120" t="n">
        <f aca="false">SUMIF($A$6:$A$29,H123,$D$6:$D$29)</f>
        <v>-0.321883445945946</v>
      </c>
      <c r="M123" s="120" t="n">
        <f aca="false">SUMIF($A$6:$A$29,H123,$E$6:$E$29)</f>
        <v>0.05</v>
      </c>
      <c r="N123" s="121" t="n">
        <f aca="false">SUM(K123:M123)</f>
        <v>-0.350883445945946</v>
      </c>
    </row>
    <row r="124" customFormat="false" ht="12.75" hidden="false" customHeight="false" outlineLevel="0" collapsed="false">
      <c r="H124" s="116" t="n">
        <f aca="false">YEAR(I124)</f>
        <v>2011</v>
      </c>
      <c r="I124" s="117" t="n">
        <f aca="false">+Fetch!A129</f>
        <v>40756</v>
      </c>
      <c r="J124" s="118" t="n">
        <f aca="false">'MONTHLY CURVES'!F124</f>
        <v>4.4045</v>
      </c>
      <c r="K124" s="119" t="n">
        <f aca="false">'BASIS WEIGHT'!V128</f>
        <v>-0.079</v>
      </c>
      <c r="L124" s="120" t="n">
        <f aca="false">SUMIF($A$6:$A$29,H124,$D$6:$D$29)</f>
        <v>-0.321883445945946</v>
      </c>
      <c r="M124" s="120" t="n">
        <f aca="false">SUMIF($A$6:$A$29,H124,$E$6:$E$29)</f>
        <v>0.05</v>
      </c>
      <c r="N124" s="121" t="n">
        <f aca="false">SUM(K124:M124)</f>
        <v>-0.350883445945946</v>
      </c>
    </row>
    <row r="125" customFormat="false" ht="12.75" hidden="false" customHeight="false" outlineLevel="0" collapsed="false">
      <c r="H125" s="116" t="n">
        <f aca="false">YEAR(I125)</f>
        <v>2011</v>
      </c>
      <c r="I125" s="117" t="n">
        <f aca="false">+Fetch!A130</f>
        <v>40787</v>
      </c>
      <c r="J125" s="118" t="n">
        <f aca="false">'MONTHLY CURVES'!F125</f>
        <v>4.3985</v>
      </c>
      <c r="K125" s="119" t="n">
        <f aca="false">'BASIS WEIGHT'!V129</f>
        <v>-0.109</v>
      </c>
      <c r="L125" s="120" t="n">
        <f aca="false">SUMIF($A$6:$A$29,H125,$D$6:$D$29)</f>
        <v>-0.321883445945946</v>
      </c>
      <c r="M125" s="120" t="n">
        <f aca="false">SUMIF($A$6:$A$29,H125,$E$6:$E$29)</f>
        <v>0.05</v>
      </c>
      <c r="N125" s="121" t="n">
        <f aca="false">SUM(K125:M125)</f>
        <v>-0.380883445945946</v>
      </c>
    </row>
    <row r="126" customFormat="false" ht="12.75" hidden="false" customHeight="false" outlineLevel="0" collapsed="false">
      <c r="H126" s="116" t="n">
        <f aca="false">YEAR(I126)</f>
        <v>2011</v>
      </c>
      <c r="I126" s="117" t="n">
        <f aca="false">+Fetch!A131</f>
        <v>40817</v>
      </c>
      <c r="J126" s="118" t="n">
        <f aca="false">'MONTHLY CURVES'!F126</f>
        <v>4.3985</v>
      </c>
      <c r="K126" s="119" t="n">
        <f aca="false">'BASIS WEIGHT'!V130</f>
        <v>-0.079</v>
      </c>
      <c r="L126" s="120" t="n">
        <f aca="false">SUMIF($A$6:$A$29,H126,$D$6:$D$29)</f>
        <v>-0.321883445945946</v>
      </c>
      <c r="M126" s="120" t="n">
        <f aca="false">SUMIF($A$6:$A$29,H126,$E$6:$E$29)</f>
        <v>0.05</v>
      </c>
      <c r="N126" s="121" t="n">
        <f aca="false">SUM(K126:M126)</f>
        <v>-0.350883445945946</v>
      </c>
    </row>
    <row r="127" customFormat="false" ht="12.75" hidden="false" customHeight="false" outlineLevel="0" collapsed="false">
      <c r="H127" s="116" t="n">
        <f aca="false">YEAR(I127)</f>
        <v>2011</v>
      </c>
      <c r="I127" s="117" t="n">
        <f aca="false">+Fetch!A132</f>
        <v>40848</v>
      </c>
      <c r="J127" s="118" t="n">
        <f aca="false">'MONTHLY CURVES'!F127</f>
        <v>4.5475</v>
      </c>
      <c r="K127" s="119" t="n">
        <f aca="false">'BASIS WEIGHT'!V131</f>
        <v>-0.0385</v>
      </c>
      <c r="L127" s="120" t="n">
        <f aca="false">SUMIF($A$6:$A$29,H127,$D$6:$D$29)</f>
        <v>-0.321883445945946</v>
      </c>
      <c r="M127" s="120" t="n">
        <f aca="false">SUMIF($A$6:$A$29,H127,$E$6:$E$29)</f>
        <v>0.05</v>
      </c>
      <c r="N127" s="121" t="n">
        <f aca="false">SUM(K127:M127)</f>
        <v>-0.310383445945946</v>
      </c>
    </row>
    <row r="128" customFormat="false" ht="12.75" hidden="false" customHeight="false" outlineLevel="0" collapsed="false">
      <c r="H128" s="116" t="n">
        <f aca="false">YEAR(I128)</f>
        <v>2011</v>
      </c>
      <c r="I128" s="117" t="n">
        <f aca="false">+Fetch!A133</f>
        <v>40878</v>
      </c>
      <c r="J128" s="118" t="n">
        <f aca="false">'MONTHLY CURVES'!F128</f>
        <v>4.6995</v>
      </c>
      <c r="K128" s="119" t="n">
        <f aca="false">'BASIS WEIGHT'!V132</f>
        <v>-0.051</v>
      </c>
      <c r="L128" s="120" t="n">
        <f aca="false">SUMIF($A$6:$A$29,H128,$D$6:$D$29)</f>
        <v>-0.321883445945946</v>
      </c>
      <c r="M128" s="120" t="n">
        <f aca="false">SUMIF($A$6:$A$29,H128,$E$6:$E$29)</f>
        <v>0.05</v>
      </c>
      <c r="N128" s="121" t="n">
        <f aca="false">SUM(K128:M128)</f>
        <v>-0.322883445945946</v>
      </c>
    </row>
    <row r="129" customFormat="false" ht="12.75" hidden="false" customHeight="false" outlineLevel="0" collapsed="false">
      <c r="H129" s="116" t="n">
        <f aca="false">YEAR(I129)</f>
        <v>2012</v>
      </c>
      <c r="I129" s="117" t="n">
        <f aca="false">+Fetch!A134</f>
        <v>40909</v>
      </c>
      <c r="J129" s="118" t="n">
        <f aca="false">'MONTHLY CURVES'!F129</f>
        <v>4.777</v>
      </c>
      <c r="K129" s="119" t="n">
        <f aca="false">'BASIS WEIGHT'!V133</f>
        <v>-0.0285</v>
      </c>
      <c r="L129" s="120" t="n">
        <f aca="false">SUMIF($A$6:$A$29,H129,$D$6:$D$29)</f>
        <v>-0.321883445945946</v>
      </c>
      <c r="M129" s="120" t="n">
        <f aca="false">SUMIF($A$6:$A$29,H129,$E$6:$E$29)</f>
        <v>0.05</v>
      </c>
      <c r="N129" s="121" t="n">
        <f aca="false">SUM(K129:M129)</f>
        <v>-0.300383445945946</v>
      </c>
    </row>
    <row r="130" customFormat="false" ht="12.75" hidden="false" customHeight="false" outlineLevel="0" collapsed="false">
      <c r="H130" s="116" t="n">
        <f aca="false">YEAR(I130)</f>
        <v>2012</v>
      </c>
      <c r="I130" s="117" t="n">
        <f aca="false">+Fetch!A135</f>
        <v>40940</v>
      </c>
      <c r="J130" s="118" t="n">
        <f aca="false">'MONTHLY CURVES'!F130</f>
        <v>4.689</v>
      </c>
      <c r="K130" s="119" t="n">
        <f aca="false">'BASIS WEIGHT'!V134</f>
        <v>-0.0385</v>
      </c>
      <c r="L130" s="120" t="n">
        <f aca="false">SUMIF($A$6:$A$29,H130,$D$6:$D$29)</f>
        <v>-0.321883445945946</v>
      </c>
      <c r="M130" s="120" t="n">
        <f aca="false">SUMIF($A$6:$A$29,H130,$E$6:$E$29)</f>
        <v>0.05</v>
      </c>
      <c r="N130" s="121" t="n">
        <f aca="false">SUM(K130:M130)</f>
        <v>-0.310383445945946</v>
      </c>
    </row>
    <row r="131" customFormat="false" ht="12.75" hidden="false" customHeight="false" outlineLevel="0" collapsed="false">
      <c r="H131" s="116" t="n">
        <f aca="false">YEAR(I131)</f>
        <v>2012</v>
      </c>
      <c r="I131" s="117" t="n">
        <f aca="false">+Fetch!A136</f>
        <v>40969</v>
      </c>
      <c r="J131" s="118" t="n">
        <f aca="false">'MONTHLY CURVES'!F131</f>
        <v>4.55</v>
      </c>
      <c r="K131" s="119" t="n">
        <f aca="false">'BASIS WEIGHT'!V135</f>
        <v>-0.0985</v>
      </c>
      <c r="L131" s="120" t="n">
        <f aca="false">SUMIF($A$6:$A$29,H131,$D$6:$D$29)</f>
        <v>-0.321883445945946</v>
      </c>
      <c r="M131" s="120" t="n">
        <f aca="false">SUMIF($A$6:$A$29,H131,$E$6:$E$29)</f>
        <v>0.05</v>
      </c>
      <c r="N131" s="121" t="n">
        <f aca="false">SUM(K131:M131)</f>
        <v>-0.370383445945946</v>
      </c>
    </row>
    <row r="132" customFormat="false" ht="12.75" hidden="false" customHeight="false" outlineLevel="0" collapsed="false">
      <c r="H132" s="116" t="n">
        <f aca="false">YEAR(I132)</f>
        <v>2012</v>
      </c>
      <c r="I132" s="117" t="n">
        <f aca="false">+Fetch!A137</f>
        <v>41000</v>
      </c>
      <c r="J132" s="118" t="n">
        <f aca="false">'MONTHLY CURVES'!F132</f>
        <v>4.396</v>
      </c>
      <c r="K132" s="119" t="n">
        <f aca="false">'BASIS WEIGHT'!V136</f>
        <v>-0.076</v>
      </c>
      <c r="L132" s="120" t="n">
        <f aca="false">SUMIF($A$6:$A$29,H132,$D$6:$D$29)</f>
        <v>-0.321883445945946</v>
      </c>
      <c r="M132" s="120" t="n">
        <f aca="false">SUMIF($A$6:$A$29,H132,$E$6:$E$29)</f>
        <v>0.05</v>
      </c>
      <c r="N132" s="121" t="n">
        <f aca="false">SUM(K132:M132)</f>
        <v>-0.347883445945946</v>
      </c>
    </row>
    <row r="133" customFormat="false" ht="12.75" hidden="false" customHeight="false" outlineLevel="0" collapsed="false">
      <c r="H133" s="116" t="n">
        <f aca="false">YEAR(I133)</f>
        <v>2012</v>
      </c>
      <c r="I133" s="117" t="n">
        <f aca="false">+Fetch!A138</f>
        <v>41030</v>
      </c>
      <c r="J133" s="118" t="n">
        <f aca="false">'MONTHLY CURVES'!F133</f>
        <v>4.401</v>
      </c>
      <c r="K133" s="119" t="n">
        <f aca="false">'BASIS WEIGHT'!V137</f>
        <v>-0.076</v>
      </c>
      <c r="L133" s="120" t="n">
        <f aca="false">SUMIF($A$6:$A$29,H133,$D$6:$D$29)</f>
        <v>-0.321883445945946</v>
      </c>
      <c r="M133" s="120" t="n">
        <f aca="false">SUMIF($A$6:$A$29,H133,$E$6:$E$29)</f>
        <v>0.05</v>
      </c>
      <c r="N133" s="121" t="n">
        <f aca="false">SUM(K133:M133)</f>
        <v>-0.347883445945946</v>
      </c>
    </row>
    <row r="134" customFormat="false" ht="12.75" hidden="false" customHeight="false" outlineLevel="0" collapsed="false">
      <c r="H134" s="116" t="n">
        <f aca="false">YEAR(I134)</f>
        <v>2012</v>
      </c>
      <c r="I134" s="117" t="n">
        <f aca="false">+Fetch!A139</f>
        <v>41061</v>
      </c>
      <c r="J134" s="118" t="n">
        <f aca="false">'MONTHLY CURVES'!F134</f>
        <v>4.439</v>
      </c>
      <c r="K134" s="119" t="n">
        <f aca="false">'BASIS WEIGHT'!V138</f>
        <v>-0.076</v>
      </c>
      <c r="L134" s="120" t="n">
        <f aca="false">SUMIF($A$6:$A$29,H134,$D$6:$D$29)</f>
        <v>-0.321883445945946</v>
      </c>
      <c r="M134" s="120" t="n">
        <f aca="false">SUMIF($A$6:$A$29,H134,$E$6:$E$29)</f>
        <v>0.05</v>
      </c>
      <c r="N134" s="121" t="n">
        <f aca="false">SUM(K134:M134)</f>
        <v>-0.347883445945946</v>
      </c>
    </row>
    <row r="135" customFormat="false" ht="12.75" hidden="false" customHeight="false" outlineLevel="0" collapsed="false">
      <c r="H135" s="116" t="n">
        <f aca="false">YEAR(I135)</f>
        <v>2012</v>
      </c>
      <c r="I135" s="117" t="n">
        <f aca="false">+Fetch!A140</f>
        <v>41091</v>
      </c>
      <c r="J135" s="118" t="n">
        <f aca="false">'MONTHLY CURVES'!F135</f>
        <v>4.484</v>
      </c>
      <c r="K135" s="119" t="n">
        <f aca="false">'BASIS WEIGHT'!V139</f>
        <v>-0.076</v>
      </c>
      <c r="L135" s="120" t="n">
        <f aca="false">SUMIF($A$6:$A$29,H135,$D$6:$D$29)</f>
        <v>-0.321883445945946</v>
      </c>
      <c r="M135" s="120" t="n">
        <f aca="false">SUMIF($A$6:$A$29,H135,$E$6:$E$29)</f>
        <v>0.05</v>
      </c>
      <c r="N135" s="121" t="n">
        <f aca="false">SUM(K135:M135)</f>
        <v>-0.347883445945946</v>
      </c>
    </row>
    <row r="136" customFormat="false" ht="12.75" hidden="false" customHeight="false" outlineLevel="0" collapsed="false">
      <c r="H136" s="116" t="n">
        <f aca="false">YEAR(I136)</f>
        <v>2012</v>
      </c>
      <c r="I136" s="117" t="n">
        <f aca="false">+Fetch!A141</f>
        <v>41122</v>
      </c>
      <c r="J136" s="118" t="n">
        <f aca="false">'MONTHLY CURVES'!F136</f>
        <v>4.522</v>
      </c>
      <c r="K136" s="119" t="n">
        <f aca="false">'BASIS WEIGHT'!V140</f>
        <v>-0.076</v>
      </c>
      <c r="L136" s="120" t="n">
        <f aca="false">SUMIF($A$6:$A$29,H136,$D$6:$D$29)</f>
        <v>-0.321883445945946</v>
      </c>
      <c r="M136" s="120" t="n">
        <f aca="false">SUMIF($A$6:$A$29,H136,$E$6:$E$29)</f>
        <v>0.05</v>
      </c>
      <c r="N136" s="121" t="n">
        <f aca="false">SUM(K136:M136)</f>
        <v>-0.347883445945946</v>
      </c>
    </row>
    <row r="137" customFormat="false" ht="12.75" hidden="false" customHeight="false" outlineLevel="0" collapsed="false">
      <c r="H137" s="116" t="n">
        <f aca="false">YEAR(I137)</f>
        <v>2012</v>
      </c>
      <c r="I137" s="117" t="n">
        <f aca="false">+Fetch!A142</f>
        <v>41153</v>
      </c>
      <c r="J137" s="118" t="n">
        <f aca="false">'MONTHLY CURVES'!F137</f>
        <v>4.516</v>
      </c>
      <c r="K137" s="119" t="n">
        <f aca="false">'BASIS WEIGHT'!V141</f>
        <v>-0.106</v>
      </c>
      <c r="L137" s="120" t="n">
        <f aca="false">SUMIF($A$6:$A$29,H137,$D$6:$D$29)</f>
        <v>-0.321883445945946</v>
      </c>
      <c r="M137" s="120" t="n">
        <f aca="false">SUMIF($A$6:$A$29,H137,$E$6:$E$29)</f>
        <v>0.05</v>
      </c>
      <c r="N137" s="121" t="n">
        <f aca="false">SUM(K137:M137)</f>
        <v>-0.377883445945946</v>
      </c>
    </row>
    <row r="138" customFormat="false" ht="12.75" hidden="false" customHeight="false" outlineLevel="0" collapsed="false">
      <c r="H138" s="116" t="n">
        <f aca="false">YEAR(I138)</f>
        <v>2012</v>
      </c>
      <c r="I138" s="117" t="n">
        <f aca="false">+Fetch!A143</f>
        <v>41183</v>
      </c>
      <c r="J138" s="118" t="n">
        <f aca="false">'MONTHLY CURVES'!F138</f>
        <v>4.516</v>
      </c>
      <c r="K138" s="119" t="n">
        <f aca="false">'BASIS WEIGHT'!V142</f>
        <v>-0.076</v>
      </c>
      <c r="L138" s="120" t="n">
        <f aca="false">SUMIF($A$6:$A$29,H138,$D$6:$D$29)</f>
        <v>-0.321883445945946</v>
      </c>
      <c r="M138" s="120" t="n">
        <f aca="false">SUMIF($A$6:$A$29,H138,$E$6:$E$29)</f>
        <v>0.05</v>
      </c>
      <c r="N138" s="121" t="n">
        <f aca="false">SUM(K138:M138)</f>
        <v>-0.347883445945946</v>
      </c>
    </row>
    <row r="139" customFormat="false" ht="12.75" hidden="false" customHeight="false" outlineLevel="0" collapsed="false">
      <c r="H139" s="116" t="n">
        <f aca="false">YEAR(I139)</f>
        <v>2012</v>
      </c>
      <c r="I139" s="117" t="n">
        <f aca="false">+Fetch!A144</f>
        <v>41214</v>
      </c>
      <c r="J139" s="118" t="n">
        <f aca="false">'MONTHLY CURVES'!F139</f>
        <v>4.665</v>
      </c>
      <c r="K139" s="119" t="n">
        <f aca="false">'BASIS WEIGHT'!V143</f>
        <v>-0.0355</v>
      </c>
      <c r="L139" s="120" t="n">
        <f aca="false">SUMIF($A$6:$A$29,H139,$D$6:$D$29)</f>
        <v>-0.321883445945946</v>
      </c>
      <c r="M139" s="120" t="n">
        <f aca="false">SUMIF($A$6:$A$29,H139,$E$6:$E$29)</f>
        <v>0.05</v>
      </c>
      <c r="N139" s="121" t="n">
        <f aca="false">SUM(K139:M139)</f>
        <v>-0.307383445945946</v>
      </c>
    </row>
    <row r="140" customFormat="false" ht="12.75" hidden="false" customHeight="false" outlineLevel="0" collapsed="false">
      <c r="H140" s="116" t="n">
        <f aca="false">YEAR(I140)</f>
        <v>2012</v>
      </c>
      <c r="I140" s="117" t="n">
        <f aca="false">+Fetch!A145</f>
        <v>41244</v>
      </c>
      <c r="J140" s="118" t="n">
        <f aca="false">'MONTHLY CURVES'!F140</f>
        <v>4.817</v>
      </c>
      <c r="K140" s="119" t="n">
        <f aca="false">'BASIS WEIGHT'!V144</f>
        <v>-0.048</v>
      </c>
      <c r="L140" s="120" t="n">
        <f aca="false">SUMIF($A$6:$A$29,H140,$D$6:$D$29)</f>
        <v>-0.321883445945946</v>
      </c>
      <c r="M140" s="120" t="n">
        <f aca="false">SUMIF($A$6:$A$29,H140,$E$6:$E$29)</f>
        <v>0.05</v>
      </c>
      <c r="N140" s="121" t="n">
        <f aca="false">SUM(K140:M140)</f>
        <v>-0.319883445945946</v>
      </c>
    </row>
    <row r="141" customFormat="false" ht="12.75" hidden="false" customHeight="false" outlineLevel="0" collapsed="false">
      <c r="H141" s="116" t="n">
        <f aca="false">YEAR(I141)</f>
        <v>2013</v>
      </c>
      <c r="I141" s="117" t="n">
        <f aca="false">+Fetch!A146</f>
        <v>41275</v>
      </c>
      <c r="J141" s="118" t="n">
        <f aca="false">'MONTHLY CURVES'!F141</f>
        <v>4.8945</v>
      </c>
      <c r="K141" s="119" t="n">
        <f aca="false">'BASIS WEIGHT'!V145</f>
        <v>-0.0255</v>
      </c>
      <c r="L141" s="120" t="n">
        <f aca="false">SUMIF($A$6:$A$29,H141,$D$6:$D$29)</f>
        <v>-0.321883445945946</v>
      </c>
      <c r="M141" s="120" t="n">
        <f aca="false">SUMIF($A$6:$A$29,H141,$E$6:$E$29)</f>
        <v>0.05</v>
      </c>
      <c r="N141" s="121" t="n">
        <f aca="false">SUM(K141:M141)</f>
        <v>-0.297383445945946</v>
      </c>
    </row>
    <row r="142" customFormat="false" ht="12.75" hidden="false" customHeight="false" outlineLevel="0" collapsed="false">
      <c r="H142" s="116" t="n">
        <f aca="false">YEAR(I142)</f>
        <v>2013</v>
      </c>
      <c r="I142" s="117" t="n">
        <f aca="false">+Fetch!A147</f>
        <v>41306</v>
      </c>
      <c r="J142" s="118" t="n">
        <f aca="false">'MONTHLY CURVES'!F142</f>
        <v>4.8065</v>
      </c>
      <c r="K142" s="119" t="n">
        <f aca="false">'BASIS WEIGHT'!V146</f>
        <v>-0.0355</v>
      </c>
      <c r="L142" s="120" t="n">
        <f aca="false">SUMIF($A$6:$A$29,H142,$D$6:$D$29)</f>
        <v>-0.321883445945946</v>
      </c>
      <c r="M142" s="120" t="n">
        <f aca="false">SUMIF($A$6:$A$29,H142,$E$6:$E$29)</f>
        <v>0.05</v>
      </c>
      <c r="N142" s="121" t="n">
        <f aca="false">SUM(K142:M142)</f>
        <v>-0.307383445945946</v>
      </c>
    </row>
    <row r="143" customFormat="false" ht="12.75" hidden="false" customHeight="false" outlineLevel="0" collapsed="false">
      <c r="H143" s="116" t="n">
        <f aca="false">YEAR(I143)</f>
        <v>2013</v>
      </c>
      <c r="I143" s="117" t="n">
        <f aca="false">+Fetch!A148</f>
        <v>41334</v>
      </c>
      <c r="J143" s="118" t="n">
        <f aca="false">'MONTHLY CURVES'!F143</f>
        <v>4.6675</v>
      </c>
      <c r="K143" s="119" t="n">
        <f aca="false">'BASIS WEIGHT'!V147</f>
        <v>-0.0955</v>
      </c>
      <c r="L143" s="120" t="n">
        <f aca="false">SUMIF($A$6:$A$29,H143,$D$6:$D$29)</f>
        <v>-0.321883445945946</v>
      </c>
      <c r="M143" s="120" t="n">
        <f aca="false">SUMIF($A$6:$A$29,H143,$E$6:$E$29)</f>
        <v>0.05</v>
      </c>
      <c r="N143" s="121" t="n">
        <f aca="false">SUM(K143:M143)</f>
        <v>-0.367383445945946</v>
      </c>
    </row>
    <row r="144" customFormat="false" ht="12.75" hidden="false" customHeight="false" outlineLevel="0" collapsed="false">
      <c r="H144" s="116" t="n">
        <f aca="false">YEAR(I144)</f>
        <v>2013</v>
      </c>
      <c r="I144" s="117" t="n">
        <f aca="false">+Fetch!A149</f>
        <v>41365</v>
      </c>
      <c r="J144" s="118" t="n">
        <f aca="false">'MONTHLY CURVES'!F144</f>
        <v>4.5135</v>
      </c>
      <c r="K144" s="119" t="n">
        <f aca="false">'BASIS WEIGHT'!V148</f>
        <v>-0.073</v>
      </c>
      <c r="L144" s="120" t="n">
        <f aca="false">SUMIF($A$6:$A$29,H144,$D$6:$D$29)</f>
        <v>-0.321883445945946</v>
      </c>
      <c r="M144" s="120" t="n">
        <f aca="false">SUMIF($A$6:$A$29,H144,$E$6:$E$29)</f>
        <v>0.05</v>
      </c>
      <c r="N144" s="121" t="n">
        <f aca="false">SUM(K144:M144)</f>
        <v>-0.344883445945946</v>
      </c>
    </row>
    <row r="145" customFormat="false" ht="12.75" hidden="false" customHeight="false" outlineLevel="0" collapsed="false">
      <c r="H145" s="116" t="n">
        <f aca="false">YEAR(I145)</f>
        <v>2013</v>
      </c>
      <c r="I145" s="117" t="n">
        <f aca="false">+Fetch!A150</f>
        <v>41395</v>
      </c>
      <c r="J145" s="118" t="n">
        <f aca="false">'MONTHLY CURVES'!F145</f>
        <v>4.5185</v>
      </c>
      <c r="K145" s="119" t="n">
        <f aca="false">'BASIS WEIGHT'!V149</f>
        <v>-0.073</v>
      </c>
      <c r="L145" s="120" t="n">
        <f aca="false">SUMIF($A$6:$A$29,H145,$D$6:$D$29)</f>
        <v>-0.321883445945946</v>
      </c>
      <c r="M145" s="120" t="n">
        <f aca="false">SUMIF($A$6:$A$29,H145,$E$6:$E$29)</f>
        <v>0.05</v>
      </c>
      <c r="N145" s="121" t="n">
        <f aca="false">SUM(K145:M145)</f>
        <v>-0.344883445945946</v>
      </c>
    </row>
    <row r="146" customFormat="false" ht="12.75" hidden="false" customHeight="false" outlineLevel="0" collapsed="false">
      <c r="H146" s="116" t="n">
        <f aca="false">YEAR(I146)</f>
        <v>2013</v>
      </c>
      <c r="I146" s="117" t="n">
        <f aca="false">+Fetch!A151</f>
        <v>41426</v>
      </c>
      <c r="J146" s="118" t="n">
        <f aca="false">'MONTHLY CURVES'!F146</f>
        <v>4.5565</v>
      </c>
      <c r="K146" s="119" t="n">
        <f aca="false">'BASIS WEIGHT'!V150</f>
        <v>-0.073</v>
      </c>
      <c r="L146" s="120" t="n">
        <f aca="false">SUMIF($A$6:$A$29,H146,$D$6:$D$29)</f>
        <v>-0.321883445945946</v>
      </c>
      <c r="M146" s="120" t="n">
        <f aca="false">SUMIF($A$6:$A$29,H146,$E$6:$E$29)</f>
        <v>0.05</v>
      </c>
      <c r="N146" s="121" t="n">
        <f aca="false">SUM(K146:M146)</f>
        <v>-0.344883445945946</v>
      </c>
    </row>
    <row r="147" customFormat="false" ht="12.75" hidden="false" customHeight="false" outlineLevel="0" collapsed="false">
      <c r="H147" s="116" t="n">
        <f aca="false">YEAR(I147)</f>
        <v>2013</v>
      </c>
      <c r="I147" s="117" t="n">
        <f aca="false">+Fetch!A152</f>
        <v>41456</v>
      </c>
      <c r="J147" s="118" t="n">
        <f aca="false">'MONTHLY CURVES'!F147</f>
        <v>4.6015</v>
      </c>
      <c r="K147" s="119" t="n">
        <f aca="false">'BASIS WEIGHT'!V151</f>
        <v>-0.073</v>
      </c>
      <c r="L147" s="120" t="n">
        <f aca="false">SUMIF($A$6:$A$29,H147,$D$6:$D$29)</f>
        <v>-0.321883445945946</v>
      </c>
      <c r="M147" s="120" t="n">
        <f aca="false">SUMIF($A$6:$A$29,H147,$E$6:$E$29)</f>
        <v>0.05</v>
      </c>
      <c r="N147" s="121" t="n">
        <f aca="false">SUM(K147:M147)</f>
        <v>-0.344883445945946</v>
      </c>
    </row>
    <row r="148" customFormat="false" ht="12.75" hidden="false" customHeight="false" outlineLevel="0" collapsed="false">
      <c r="H148" s="116" t="n">
        <f aca="false">YEAR(I148)</f>
        <v>2013</v>
      </c>
      <c r="I148" s="117" t="n">
        <f aca="false">+Fetch!A153</f>
        <v>41487</v>
      </c>
      <c r="J148" s="118" t="n">
        <f aca="false">'MONTHLY CURVES'!F148</f>
        <v>4.6395</v>
      </c>
      <c r="K148" s="119" t="n">
        <f aca="false">'BASIS WEIGHT'!V152</f>
        <v>-0.073</v>
      </c>
      <c r="L148" s="120" t="n">
        <f aca="false">SUMIF($A$6:$A$29,H148,$D$6:$D$29)</f>
        <v>-0.321883445945946</v>
      </c>
      <c r="M148" s="120" t="n">
        <f aca="false">SUMIF($A$6:$A$29,H148,$E$6:$E$29)</f>
        <v>0.05</v>
      </c>
      <c r="N148" s="121" t="n">
        <f aca="false">SUM(K148:M148)</f>
        <v>-0.344883445945946</v>
      </c>
    </row>
    <row r="149" customFormat="false" ht="12.75" hidden="false" customHeight="false" outlineLevel="0" collapsed="false">
      <c r="H149" s="116" t="n">
        <f aca="false">YEAR(I149)</f>
        <v>2013</v>
      </c>
      <c r="I149" s="117" t="n">
        <f aca="false">+Fetch!A154</f>
        <v>41518</v>
      </c>
      <c r="J149" s="118" t="n">
        <f aca="false">'MONTHLY CURVES'!F149</f>
        <v>4.6335</v>
      </c>
      <c r="K149" s="119" t="n">
        <f aca="false">'BASIS WEIGHT'!V153</f>
        <v>-0.103</v>
      </c>
      <c r="L149" s="120" t="n">
        <f aca="false">SUMIF($A$6:$A$29,H149,$D$6:$D$29)</f>
        <v>-0.321883445945946</v>
      </c>
      <c r="M149" s="120" t="n">
        <f aca="false">SUMIF($A$6:$A$29,H149,$E$6:$E$29)</f>
        <v>0.05</v>
      </c>
      <c r="N149" s="121" t="n">
        <f aca="false">SUM(K149:M149)</f>
        <v>-0.374883445945946</v>
      </c>
    </row>
    <row r="150" customFormat="false" ht="12.75" hidden="false" customHeight="false" outlineLevel="0" collapsed="false">
      <c r="H150" s="116" t="n">
        <f aca="false">YEAR(I150)</f>
        <v>2013</v>
      </c>
      <c r="I150" s="117" t="n">
        <f aca="false">+Fetch!A155</f>
        <v>41548</v>
      </c>
      <c r="J150" s="118" t="n">
        <f aca="false">'MONTHLY CURVES'!F150</f>
        <v>4.6335</v>
      </c>
      <c r="K150" s="119" t="n">
        <f aca="false">'BASIS WEIGHT'!V154</f>
        <v>-0.073</v>
      </c>
      <c r="L150" s="120" t="n">
        <f aca="false">SUMIF($A$6:$A$29,H150,$D$6:$D$29)</f>
        <v>-0.321883445945946</v>
      </c>
      <c r="M150" s="120" t="n">
        <f aca="false">SUMIF($A$6:$A$29,H150,$E$6:$E$29)</f>
        <v>0.05</v>
      </c>
      <c r="N150" s="121" t="n">
        <f aca="false">SUM(K150:M150)</f>
        <v>-0.344883445945946</v>
      </c>
    </row>
    <row r="151" customFormat="false" ht="12.75" hidden="false" customHeight="false" outlineLevel="0" collapsed="false">
      <c r="H151" s="116" t="n">
        <f aca="false">YEAR(I151)</f>
        <v>2013</v>
      </c>
      <c r="I151" s="117" t="n">
        <f aca="false">+Fetch!A156</f>
        <v>41579</v>
      </c>
      <c r="J151" s="118" t="n">
        <f aca="false">'MONTHLY CURVES'!F151</f>
        <v>4.7825</v>
      </c>
      <c r="K151" s="119" t="n">
        <f aca="false">'BASIS WEIGHT'!V155</f>
        <v>-0.0325</v>
      </c>
      <c r="L151" s="120" t="n">
        <f aca="false">SUMIF($A$6:$A$29,H151,$D$6:$D$29)</f>
        <v>-0.321883445945946</v>
      </c>
      <c r="M151" s="120" t="n">
        <f aca="false">SUMIF($A$6:$A$29,H151,$E$6:$E$29)</f>
        <v>0.05</v>
      </c>
      <c r="N151" s="121" t="n">
        <f aca="false">SUM(K151:M151)</f>
        <v>-0.304383445945946</v>
      </c>
    </row>
    <row r="152" customFormat="false" ht="12.75" hidden="false" customHeight="false" outlineLevel="0" collapsed="false">
      <c r="H152" s="116" t="n">
        <f aca="false">YEAR(I152)</f>
        <v>2013</v>
      </c>
      <c r="I152" s="117" t="n">
        <f aca="false">+Fetch!A157</f>
        <v>41609</v>
      </c>
      <c r="J152" s="118" t="n">
        <f aca="false">'MONTHLY CURVES'!F152</f>
        <v>4.9345</v>
      </c>
      <c r="K152" s="119" t="n">
        <f aca="false">'BASIS WEIGHT'!V156</f>
        <v>-0.045</v>
      </c>
      <c r="L152" s="120" t="n">
        <f aca="false">SUMIF($A$6:$A$29,H152,$D$6:$D$29)</f>
        <v>-0.321883445945946</v>
      </c>
      <c r="M152" s="120" t="n">
        <f aca="false">SUMIF($A$6:$A$29,H152,$E$6:$E$29)</f>
        <v>0.05</v>
      </c>
      <c r="N152" s="121" t="n">
        <f aca="false">SUM(K152:M152)</f>
        <v>-0.316883445945946</v>
      </c>
    </row>
    <row r="153" customFormat="false" ht="12.75" hidden="false" customHeight="false" outlineLevel="0" collapsed="false">
      <c r="H153" s="116" t="n">
        <f aca="false">YEAR(I153)</f>
        <v>2014</v>
      </c>
      <c r="I153" s="117" t="n">
        <f aca="false">+Fetch!A158</f>
        <v>41640</v>
      </c>
      <c r="J153" s="118" t="n">
        <f aca="false">'MONTHLY CURVES'!F153</f>
        <v>5.012</v>
      </c>
      <c r="K153" s="119" t="n">
        <f aca="false">'BASIS WEIGHT'!V157</f>
        <v>-0.0225</v>
      </c>
      <c r="L153" s="120" t="n">
        <f aca="false">SUMIF($A$6:$A$29,H153,$D$6:$D$29)</f>
        <v>-0.321883445945946</v>
      </c>
      <c r="M153" s="120" t="n">
        <f aca="false">SUMIF($A$6:$A$29,H153,$E$6:$E$29)</f>
        <v>0.05</v>
      </c>
      <c r="N153" s="121" t="n">
        <f aca="false">SUM(K153:M153)</f>
        <v>-0.294383445945946</v>
      </c>
    </row>
    <row r="154" customFormat="false" ht="12.75" hidden="false" customHeight="false" outlineLevel="0" collapsed="false">
      <c r="H154" s="116" t="n">
        <f aca="false">YEAR(I154)</f>
        <v>2014</v>
      </c>
      <c r="I154" s="117" t="n">
        <f aca="false">+Fetch!A159</f>
        <v>41671</v>
      </c>
      <c r="J154" s="118" t="n">
        <f aca="false">'MONTHLY CURVES'!F154</f>
        <v>4.924</v>
      </c>
      <c r="K154" s="119" t="n">
        <f aca="false">'BASIS WEIGHT'!V158</f>
        <v>-0.0325</v>
      </c>
      <c r="L154" s="120" t="n">
        <f aca="false">SUMIF($A$6:$A$29,H154,$D$6:$D$29)</f>
        <v>-0.321883445945946</v>
      </c>
      <c r="M154" s="120" t="n">
        <f aca="false">SUMIF($A$6:$A$29,H154,$E$6:$E$29)</f>
        <v>0.05</v>
      </c>
      <c r="N154" s="121" t="n">
        <f aca="false">SUM(K154:M154)</f>
        <v>-0.304383445945946</v>
      </c>
    </row>
    <row r="155" customFormat="false" ht="12.75" hidden="false" customHeight="false" outlineLevel="0" collapsed="false">
      <c r="H155" s="116" t="n">
        <f aca="false">YEAR(I155)</f>
        <v>2014</v>
      </c>
      <c r="I155" s="117" t="n">
        <f aca="false">+Fetch!A160</f>
        <v>41699</v>
      </c>
      <c r="J155" s="118" t="n">
        <f aca="false">'MONTHLY CURVES'!F155</f>
        <v>4.785</v>
      </c>
      <c r="K155" s="119" t="n">
        <f aca="false">'BASIS WEIGHT'!V159</f>
        <v>-0.0925</v>
      </c>
      <c r="L155" s="120" t="n">
        <f aca="false">SUMIF($A$6:$A$29,H155,$D$6:$D$29)</f>
        <v>-0.321883445945946</v>
      </c>
      <c r="M155" s="120" t="n">
        <f aca="false">SUMIF($A$6:$A$29,H155,$E$6:$E$29)</f>
        <v>0.05</v>
      </c>
      <c r="N155" s="121" t="n">
        <f aca="false">SUM(K155:M155)</f>
        <v>-0.364383445945946</v>
      </c>
    </row>
    <row r="156" customFormat="false" ht="12.75" hidden="false" customHeight="false" outlineLevel="0" collapsed="false">
      <c r="H156" s="116" t="n">
        <f aca="false">YEAR(I156)</f>
        <v>2014</v>
      </c>
      <c r="I156" s="117" t="n">
        <f aca="false">+Fetch!A161</f>
        <v>41730</v>
      </c>
      <c r="J156" s="118" t="n">
        <f aca="false">'MONTHLY CURVES'!F156</f>
        <v>4.631</v>
      </c>
      <c r="K156" s="119" t="n">
        <f aca="false">'BASIS WEIGHT'!V160</f>
        <v>-0.07</v>
      </c>
      <c r="L156" s="120" t="n">
        <f aca="false">SUMIF($A$6:$A$29,H156,$D$6:$D$29)</f>
        <v>-0.321883445945946</v>
      </c>
      <c r="M156" s="120" t="n">
        <f aca="false">SUMIF($A$6:$A$29,H156,$E$6:$E$29)</f>
        <v>0.05</v>
      </c>
      <c r="N156" s="121" t="n">
        <f aca="false">SUM(K156:M156)</f>
        <v>-0.341883445945946</v>
      </c>
    </row>
    <row r="157" customFormat="false" ht="12.75" hidden="false" customHeight="false" outlineLevel="0" collapsed="false">
      <c r="H157" s="116" t="n">
        <f aca="false">YEAR(I157)</f>
        <v>2014</v>
      </c>
      <c r="I157" s="117" t="n">
        <f aca="false">+Fetch!A162</f>
        <v>41760</v>
      </c>
      <c r="J157" s="118" t="n">
        <f aca="false">'MONTHLY CURVES'!F157</f>
        <v>4.636</v>
      </c>
      <c r="K157" s="119" t="n">
        <f aca="false">'BASIS WEIGHT'!V161</f>
        <v>-0.07</v>
      </c>
      <c r="L157" s="120" t="n">
        <f aca="false">SUMIF($A$6:$A$29,H157,$D$6:$D$29)</f>
        <v>-0.321883445945946</v>
      </c>
      <c r="M157" s="120" t="n">
        <f aca="false">SUMIF($A$6:$A$29,H157,$E$6:$E$29)</f>
        <v>0.05</v>
      </c>
      <c r="N157" s="121" t="n">
        <f aca="false">SUM(K157:M157)</f>
        <v>-0.341883445945946</v>
      </c>
    </row>
    <row r="158" customFormat="false" ht="12.75" hidden="false" customHeight="false" outlineLevel="0" collapsed="false">
      <c r="H158" s="116" t="n">
        <f aca="false">YEAR(I158)</f>
        <v>2014</v>
      </c>
      <c r="I158" s="117" t="n">
        <f aca="false">+Fetch!A163</f>
        <v>41791</v>
      </c>
      <c r="J158" s="118" t="n">
        <f aca="false">'MONTHLY CURVES'!F158</f>
        <v>4.674</v>
      </c>
      <c r="K158" s="119" t="n">
        <f aca="false">'BASIS WEIGHT'!V162</f>
        <v>-0.07</v>
      </c>
      <c r="L158" s="120" t="n">
        <f aca="false">SUMIF($A$6:$A$29,H158,$D$6:$D$29)</f>
        <v>-0.321883445945946</v>
      </c>
      <c r="M158" s="120" t="n">
        <f aca="false">SUMIF($A$6:$A$29,H158,$E$6:$E$29)</f>
        <v>0.05</v>
      </c>
      <c r="N158" s="121" t="n">
        <f aca="false">SUM(K158:M158)</f>
        <v>-0.341883445945946</v>
      </c>
    </row>
    <row r="159" customFormat="false" ht="12.75" hidden="false" customHeight="false" outlineLevel="0" collapsed="false">
      <c r="H159" s="116" t="n">
        <f aca="false">YEAR(I159)</f>
        <v>2014</v>
      </c>
      <c r="I159" s="117" t="n">
        <f aca="false">+Fetch!A164</f>
        <v>41821</v>
      </c>
      <c r="J159" s="118" t="n">
        <f aca="false">'MONTHLY CURVES'!F159</f>
        <v>4.719</v>
      </c>
      <c r="K159" s="119" t="n">
        <f aca="false">'BASIS WEIGHT'!V163</f>
        <v>-0.07</v>
      </c>
      <c r="L159" s="120" t="n">
        <f aca="false">SUMIF($A$6:$A$29,H159,$D$6:$D$29)</f>
        <v>-0.321883445945946</v>
      </c>
      <c r="M159" s="120" t="n">
        <f aca="false">SUMIF($A$6:$A$29,H159,$E$6:$E$29)</f>
        <v>0.05</v>
      </c>
      <c r="N159" s="121" t="n">
        <f aca="false">SUM(K159:M159)</f>
        <v>-0.341883445945946</v>
      </c>
    </row>
    <row r="160" customFormat="false" ht="12.75" hidden="false" customHeight="false" outlineLevel="0" collapsed="false">
      <c r="H160" s="116" t="n">
        <f aca="false">YEAR(I160)</f>
        <v>2014</v>
      </c>
      <c r="I160" s="117" t="n">
        <f aca="false">+Fetch!A165</f>
        <v>41852</v>
      </c>
      <c r="J160" s="118" t="n">
        <f aca="false">'MONTHLY CURVES'!F160</f>
        <v>4.757</v>
      </c>
      <c r="K160" s="119" t="n">
        <f aca="false">'BASIS WEIGHT'!V164</f>
        <v>-0.07</v>
      </c>
      <c r="L160" s="120" t="n">
        <f aca="false">SUMIF($A$6:$A$29,H160,$D$6:$D$29)</f>
        <v>-0.321883445945946</v>
      </c>
      <c r="M160" s="120" t="n">
        <f aca="false">SUMIF($A$6:$A$29,H160,$E$6:$E$29)</f>
        <v>0.05</v>
      </c>
      <c r="N160" s="121" t="n">
        <f aca="false">SUM(K160:M160)</f>
        <v>-0.341883445945946</v>
      </c>
    </row>
    <row r="161" customFormat="false" ht="12.75" hidden="false" customHeight="false" outlineLevel="0" collapsed="false">
      <c r="H161" s="116" t="n">
        <f aca="false">YEAR(I161)</f>
        <v>2014</v>
      </c>
      <c r="I161" s="117" t="n">
        <f aca="false">+Fetch!A166</f>
        <v>41883</v>
      </c>
      <c r="J161" s="118" t="n">
        <f aca="false">'MONTHLY CURVES'!F161</f>
        <v>4.751</v>
      </c>
      <c r="K161" s="119" t="n">
        <f aca="false">'BASIS WEIGHT'!V165</f>
        <v>-0.1</v>
      </c>
      <c r="L161" s="120" t="n">
        <f aca="false">SUMIF($A$6:$A$29,H161,$D$6:$D$29)</f>
        <v>-0.321883445945946</v>
      </c>
      <c r="M161" s="120" t="n">
        <f aca="false">SUMIF($A$6:$A$29,H161,$E$6:$E$29)</f>
        <v>0.05</v>
      </c>
      <c r="N161" s="121" t="n">
        <f aca="false">SUM(K161:M161)</f>
        <v>-0.371883445945946</v>
      </c>
    </row>
    <row r="162" customFormat="false" ht="12.75" hidden="false" customHeight="false" outlineLevel="0" collapsed="false">
      <c r="H162" s="116" t="n">
        <f aca="false">YEAR(I162)</f>
        <v>2014</v>
      </c>
      <c r="I162" s="117" t="n">
        <f aca="false">+Fetch!A167</f>
        <v>41913</v>
      </c>
      <c r="J162" s="118" t="n">
        <f aca="false">'MONTHLY CURVES'!F162</f>
        <v>4.751</v>
      </c>
      <c r="K162" s="119" t="n">
        <f aca="false">'BASIS WEIGHT'!V166</f>
        <v>-0.07</v>
      </c>
      <c r="L162" s="120" t="n">
        <f aca="false">SUMIF($A$6:$A$29,H162,$D$6:$D$29)</f>
        <v>-0.321883445945946</v>
      </c>
      <c r="M162" s="120" t="n">
        <f aca="false">SUMIF($A$6:$A$29,H162,$E$6:$E$29)</f>
        <v>0.05</v>
      </c>
      <c r="N162" s="121" t="n">
        <f aca="false">SUM(K162:M162)</f>
        <v>-0.341883445945946</v>
      </c>
    </row>
    <row r="163" customFormat="false" ht="12.75" hidden="false" customHeight="false" outlineLevel="0" collapsed="false">
      <c r="H163" s="116" t="n">
        <f aca="false">YEAR(I163)</f>
        <v>2014</v>
      </c>
      <c r="I163" s="117" t="n">
        <f aca="false">+Fetch!A168</f>
        <v>41944</v>
      </c>
      <c r="J163" s="118" t="n">
        <f aca="false">'MONTHLY CURVES'!F163</f>
        <v>4.9</v>
      </c>
      <c r="K163" s="119" t="n">
        <f aca="false">'BASIS WEIGHT'!V167</f>
        <v>-0.0295</v>
      </c>
      <c r="L163" s="120" t="n">
        <f aca="false">SUMIF($A$6:$A$29,H163,$D$6:$D$29)</f>
        <v>-0.321883445945946</v>
      </c>
      <c r="M163" s="120" t="n">
        <f aca="false">SUMIF($A$6:$A$29,H163,$E$6:$E$29)</f>
        <v>0.05</v>
      </c>
      <c r="N163" s="121" t="n">
        <f aca="false">SUM(K163:M163)</f>
        <v>-0.301383445945946</v>
      </c>
    </row>
    <row r="164" customFormat="false" ht="12.75" hidden="false" customHeight="false" outlineLevel="0" collapsed="false">
      <c r="H164" s="116" t="n">
        <f aca="false">YEAR(I164)</f>
        <v>2014</v>
      </c>
      <c r="I164" s="117" t="n">
        <f aca="false">+Fetch!A169</f>
        <v>41974</v>
      </c>
      <c r="J164" s="118" t="n">
        <f aca="false">'MONTHLY CURVES'!F164</f>
        <v>5.052</v>
      </c>
      <c r="K164" s="119" t="n">
        <f aca="false">'BASIS WEIGHT'!V168</f>
        <v>-0.042</v>
      </c>
      <c r="L164" s="120" t="n">
        <f aca="false">SUMIF($A$6:$A$29,H164,$D$6:$D$29)</f>
        <v>-0.321883445945946</v>
      </c>
      <c r="M164" s="120" t="n">
        <f aca="false">SUMIF($A$6:$A$29,H164,$E$6:$E$29)</f>
        <v>0.05</v>
      </c>
      <c r="N164" s="121" t="n">
        <f aca="false">SUM(K164:M164)</f>
        <v>-0.313883445945946</v>
      </c>
    </row>
    <row r="165" customFormat="false" ht="12.75" hidden="false" customHeight="false" outlineLevel="0" collapsed="false">
      <c r="H165" s="116" t="n">
        <f aca="false">YEAR(I165)</f>
        <v>2015</v>
      </c>
      <c r="I165" s="117" t="n">
        <f aca="false">+Fetch!A170</f>
        <v>42005</v>
      </c>
      <c r="J165" s="118" t="n">
        <f aca="false">'MONTHLY CURVES'!F165</f>
        <v>5.1295</v>
      </c>
      <c r="K165" s="119" t="n">
        <f aca="false">'BASIS WEIGHT'!V169</f>
        <v>-0.0175</v>
      </c>
      <c r="L165" s="120" t="n">
        <f aca="false">SUMIF($A$6:$A$29,H165,$D$6:$D$29)</f>
        <v>-0.321883445945946</v>
      </c>
      <c r="M165" s="120" t="n">
        <f aca="false">SUMIF($A$6:$A$29,H165,$E$6:$E$29)</f>
        <v>0.05</v>
      </c>
      <c r="N165" s="121" t="n">
        <f aca="false">SUM(K165:M165)</f>
        <v>-0.289383445945946</v>
      </c>
    </row>
    <row r="166" customFormat="false" ht="12.75" hidden="false" customHeight="false" outlineLevel="0" collapsed="false">
      <c r="H166" s="116" t="n">
        <f aca="false">YEAR(I166)</f>
        <v>2015</v>
      </c>
      <c r="I166" s="117" t="n">
        <f aca="false">+Fetch!A171</f>
        <v>42036</v>
      </c>
      <c r="J166" s="118" t="n">
        <f aca="false">'MONTHLY CURVES'!F166</f>
        <v>5.0415</v>
      </c>
      <c r="K166" s="119" t="n">
        <f aca="false">'BASIS WEIGHT'!V170</f>
        <v>-0.0275</v>
      </c>
      <c r="L166" s="120" t="n">
        <f aca="false">SUMIF($A$6:$A$29,H166,$D$6:$D$29)</f>
        <v>-0.321883445945946</v>
      </c>
      <c r="M166" s="120" t="n">
        <f aca="false">SUMIF($A$6:$A$29,H166,$E$6:$E$29)</f>
        <v>0.05</v>
      </c>
      <c r="N166" s="121" t="n">
        <f aca="false">SUM(K166:M166)</f>
        <v>-0.299383445945946</v>
      </c>
    </row>
    <row r="167" customFormat="false" ht="12.75" hidden="false" customHeight="false" outlineLevel="0" collapsed="false">
      <c r="H167" s="116" t="n">
        <f aca="false">YEAR(I167)</f>
        <v>2015</v>
      </c>
      <c r="I167" s="117" t="n">
        <f aca="false">+Fetch!A172</f>
        <v>42064</v>
      </c>
      <c r="J167" s="118" t="n">
        <f aca="false">'MONTHLY CURVES'!F167</f>
        <v>4.9025</v>
      </c>
      <c r="K167" s="119" t="n">
        <f aca="false">'BASIS WEIGHT'!V171</f>
        <v>-0.0875</v>
      </c>
      <c r="L167" s="120" t="n">
        <f aca="false">SUMIF($A$6:$A$29,H167,$D$6:$D$29)</f>
        <v>-0.321883445945946</v>
      </c>
      <c r="M167" s="120" t="n">
        <f aca="false">SUMIF($A$6:$A$29,H167,$E$6:$E$29)</f>
        <v>0.05</v>
      </c>
      <c r="N167" s="121" t="n">
        <f aca="false">SUM(K167:M167)</f>
        <v>-0.359383445945946</v>
      </c>
    </row>
    <row r="168" customFormat="false" ht="12.75" hidden="false" customHeight="false" outlineLevel="0" collapsed="false">
      <c r="H168" s="116" t="n">
        <f aca="false">YEAR(I168)</f>
        <v>2015</v>
      </c>
      <c r="I168" s="117" t="n">
        <f aca="false">+Fetch!A173</f>
        <v>42095</v>
      </c>
      <c r="J168" s="118" t="n">
        <f aca="false">'MONTHLY CURVES'!F168</f>
        <v>4.7485</v>
      </c>
      <c r="K168" s="119" t="n">
        <f aca="false">'BASIS WEIGHT'!V172</f>
        <v>-0.065</v>
      </c>
      <c r="L168" s="120" t="n">
        <f aca="false">SUMIF($A$6:$A$29,H168,$D$6:$D$29)</f>
        <v>-0.321883445945946</v>
      </c>
      <c r="M168" s="120" t="n">
        <f aca="false">SUMIF($A$6:$A$29,H168,$E$6:$E$29)</f>
        <v>0.05</v>
      </c>
      <c r="N168" s="121" t="n">
        <f aca="false">SUM(K168:M168)</f>
        <v>-0.336883445945946</v>
      </c>
    </row>
    <row r="169" customFormat="false" ht="12.75" hidden="false" customHeight="false" outlineLevel="0" collapsed="false">
      <c r="H169" s="116" t="n">
        <f aca="false">YEAR(I169)</f>
        <v>2015</v>
      </c>
      <c r="I169" s="117" t="n">
        <f aca="false">+Fetch!A174</f>
        <v>42125</v>
      </c>
      <c r="J169" s="118" t="n">
        <f aca="false">'MONTHLY CURVES'!F169</f>
        <v>4.7535</v>
      </c>
      <c r="K169" s="119" t="n">
        <f aca="false">'BASIS WEIGHT'!V173</f>
        <v>-0.065</v>
      </c>
      <c r="L169" s="120" t="n">
        <f aca="false">SUMIF($A$6:$A$29,H169,$D$6:$D$29)</f>
        <v>-0.321883445945946</v>
      </c>
      <c r="M169" s="120" t="n">
        <f aca="false">SUMIF($A$6:$A$29,H169,$E$6:$E$29)</f>
        <v>0.05</v>
      </c>
      <c r="N169" s="121" t="n">
        <f aca="false">SUM(K169:M169)</f>
        <v>-0.336883445945946</v>
      </c>
    </row>
    <row r="170" customFormat="false" ht="12.75" hidden="false" customHeight="false" outlineLevel="0" collapsed="false">
      <c r="H170" s="116" t="n">
        <f aca="false">YEAR(I170)</f>
        <v>2015</v>
      </c>
      <c r="I170" s="117" t="n">
        <f aca="false">+Fetch!A175</f>
        <v>42156</v>
      </c>
      <c r="J170" s="118" t="n">
        <f aca="false">'MONTHLY CURVES'!F170</f>
        <v>4.7915</v>
      </c>
      <c r="K170" s="119" t="n">
        <f aca="false">'BASIS WEIGHT'!V174</f>
        <v>-0.065</v>
      </c>
      <c r="L170" s="120" t="n">
        <f aca="false">SUMIF($A$6:$A$29,H170,$D$6:$D$29)</f>
        <v>-0.321883445945946</v>
      </c>
      <c r="M170" s="120" t="n">
        <f aca="false">SUMIF($A$6:$A$29,H170,$E$6:$E$29)</f>
        <v>0.05</v>
      </c>
      <c r="N170" s="121" t="n">
        <f aca="false">SUM(K170:M170)</f>
        <v>-0.336883445945946</v>
      </c>
    </row>
    <row r="171" customFormat="false" ht="12.75" hidden="false" customHeight="false" outlineLevel="0" collapsed="false">
      <c r="H171" s="116" t="n">
        <f aca="false">YEAR(I171)</f>
        <v>2015</v>
      </c>
      <c r="I171" s="117" t="n">
        <f aca="false">+Fetch!A176</f>
        <v>42186</v>
      </c>
      <c r="J171" s="118" t="n">
        <f aca="false">'MONTHLY CURVES'!F171</f>
        <v>4.8365</v>
      </c>
      <c r="K171" s="119" t="n">
        <f aca="false">'BASIS WEIGHT'!V175</f>
        <v>-0.065</v>
      </c>
      <c r="L171" s="120" t="n">
        <f aca="false">SUMIF($A$6:$A$29,H171,$D$6:$D$29)</f>
        <v>-0.321883445945946</v>
      </c>
      <c r="M171" s="120" t="n">
        <f aca="false">SUMIF($A$6:$A$29,H171,$E$6:$E$29)</f>
        <v>0.05</v>
      </c>
      <c r="N171" s="121" t="n">
        <f aca="false">SUM(K171:M171)</f>
        <v>-0.336883445945946</v>
      </c>
    </row>
    <row r="172" customFormat="false" ht="12.75" hidden="false" customHeight="false" outlineLevel="0" collapsed="false">
      <c r="H172" s="116" t="n">
        <f aca="false">YEAR(I172)</f>
        <v>2015</v>
      </c>
      <c r="I172" s="117" t="n">
        <f aca="false">+Fetch!A177</f>
        <v>42217</v>
      </c>
      <c r="J172" s="118" t="n">
        <f aca="false">'MONTHLY CURVES'!F172</f>
        <v>4.8745</v>
      </c>
      <c r="K172" s="119" t="n">
        <f aca="false">'BASIS WEIGHT'!V176</f>
        <v>-0.065</v>
      </c>
      <c r="L172" s="120" t="n">
        <f aca="false">SUMIF($A$6:$A$29,H172,$D$6:$D$29)</f>
        <v>-0.321883445945946</v>
      </c>
      <c r="M172" s="120" t="n">
        <f aca="false">SUMIF($A$6:$A$29,H172,$E$6:$E$29)</f>
        <v>0.05</v>
      </c>
      <c r="N172" s="121" t="n">
        <f aca="false">SUM(K172:M172)</f>
        <v>-0.336883445945946</v>
      </c>
    </row>
    <row r="173" customFormat="false" ht="12.75" hidden="false" customHeight="false" outlineLevel="0" collapsed="false">
      <c r="H173" s="116" t="n">
        <f aca="false">YEAR(I173)</f>
        <v>2015</v>
      </c>
      <c r="I173" s="117" t="n">
        <f aca="false">+Fetch!A178</f>
        <v>42248</v>
      </c>
      <c r="J173" s="118" t="n">
        <f aca="false">'MONTHLY CURVES'!F173</f>
        <v>4.8685</v>
      </c>
      <c r="K173" s="119" t="n">
        <f aca="false">'BASIS WEIGHT'!V177</f>
        <v>-0.065</v>
      </c>
      <c r="L173" s="120" t="n">
        <f aca="false">SUMIF($A$6:$A$29,H173,$D$6:$D$29)</f>
        <v>-0.321883445945946</v>
      </c>
      <c r="M173" s="120" t="n">
        <f aca="false">SUMIF($A$6:$A$29,H173,$E$6:$E$29)</f>
        <v>0.05</v>
      </c>
      <c r="N173" s="121" t="n">
        <f aca="false">SUM(K173:M173)</f>
        <v>-0.336883445945946</v>
      </c>
    </row>
    <row r="174" customFormat="false" ht="12.75" hidden="false" customHeight="false" outlineLevel="0" collapsed="false">
      <c r="H174" s="116" t="n">
        <f aca="false">YEAR(I174)</f>
        <v>2015</v>
      </c>
      <c r="I174" s="117" t="n">
        <f aca="false">+Fetch!A179</f>
        <v>42278</v>
      </c>
      <c r="J174" s="118" t="n">
        <f aca="false">'MONTHLY CURVES'!F174</f>
        <v>4.8685</v>
      </c>
      <c r="K174" s="119" t="n">
        <f aca="false">'BASIS WEIGHT'!V178</f>
        <v>-0.065</v>
      </c>
      <c r="L174" s="120" t="n">
        <f aca="false">SUMIF($A$6:$A$29,H174,$D$6:$D$29)</f>
        <v>-0.321883445945946</v>
      </c>
      <c r="M174" s="120" t="n">
        <f aca="false">SUMIF($A$6:$A$29,H174,$E$6:$E$29)</f>
        <v>0.05</v>
      </c>
      <c r="N174" s="121" t="n">
        <f aca="false">SUM(K174:M174)</f>
        <v>-0.336883445945946</v>
      </c>
    </row>
    <row r="175" customFormat="false" ht="12.75" hidden="false" customHeight="false" outlineLevel="0" collapsed="false">
      <c r="H175" s="116" t="n">
        <f aca="false">YEAR(I175)</f>
        <v>2015</v>
      </c>
      <c r="I175" s="117" t="n">
        <f aca="false">+Fetch!A180</f>
        <v>42309</v>
      </c>
      <c r="J175" s="118" t="n">
        <f aca="false">'MONTHLY CURVES'!F175</f>
        <v>5.0175</v>
      </c>
      <c r="K175" s="119" t="n">
        <f aca="false">'BASIS WEIGHT'!V179</f>
        <v>-0.065</v>
      </c>
      <c r="L175" s="120" t="n">
        <f aca="false">SUMIF($A$6:$A$29,H175,$D$6:$D$29)</f>
        <v>-0.321883445945946</v>
      </c>
      <c r="M175" s="120" t="n">
        <f aca="false">SUMIF($A$6:$A$29,H175,$E$6:$E$29)</f>
        <v>0.05</v>
      </c>
      <c r="N175" s="121" t="n">
        <f aca="false">SUM(K175:M175)</f>
        <v>-0.336883445945946</v>
      </c>
    </row>
    <row r="176" customFormat="false" ht="12.75" hidden="false" customHeight="false" outlineLevel="0" collapsed="false">
      <c r="H176" s="116" t="n">
        <f aca="false">YEAR(I176)</f>
        <v>2015</v>
      </c>
      <c r="I176" s="117" t="n">
        <f aca="false">+Fetch!A181</f>
        <v>42339</v>
      </c>
      <c r="J176" s="118" t="n">
        <f aca="false">'MONTHLY CURVES'!F176</f>
        <v>5.1695</v>
      </c>
      <c r="K176" s="119" t="n">
        <f aca="false">'BASIS WEIGHT'!V180</f>
        <v>-0.065</v>
      </c>
      <c r="L176" s="120" t="n">
        <f aca="false">SUMIF($A$6:$A$29,H176,$D$6:$D$29)</f>
        <v>-0.321883445945946</v>
      </c>
      <c r="M176" s="120" t="n">
        <f aca="false">SUMIF($A$6:$A$29,H176,$E$6:$E$29)</f>
        <v>0.05</v>
      </c>
      <c r="N176" s="121" t="n">
        <f aca="false">SUM(K176:M176)</f>
        <v>-0.336883445945946</v>
      </c>
    </row>
    <row r="177" customFormat="false" ht="12.75" hidden="false" customHeight="false" outlineLevel="0" collapsed="false">
      <c r="H177" s="116" t="n">
        <f aca="false">YEAR(I177)</f>
        <v>2016</v>
      </c>
      <c r="I177" s="117" t="n">
        <f aca="false">+Fetch!A182</f>
        <v>42370</v>
      </c>
      <c r="J177" s="118" t="n">
        <f aca="false">'MONTHLY CURVES'!F177</f>
        <v>5.247</v>
      </c>
      <c r="K177" s="119" t="n">
        <f aca="false">'BASIS WEIGHT'!V181</f>
        <v>-0.065</v>
      </c>
      <c r="L177" s="120" t="n">
        <f aca="false">SUMIF($A$6:$A$29,H177,$D$6:$D$29)</f>
        <v>-0.321883445945946</v>
      </c>
      <c r="M177" s="120" t="n">
        <f aca="false">SUMIF($A$6:$A$29,H177,$E$6:$E$29)</f>
        <v>0.05</v>
      </c>
      <c r="N177" s="121" t="n">
        <f aca="false">SUM(K177:M177)</f>
        <v>-0.336883445945946</v>
      </c>
    </row>
    <row r="178" customFormat="false" ht="12.75" hidden="false" customHeight="false" outlineLevel="0" collapsed="false">
      <c r="H178" s="116" t="n">
        <f aca="false">YEAR(I178)</f>
        <v>2016</v>
      </c>
      <c r="I178" s="117" t="n">
        <f aca="false">+Fetch!A183</f>
        <v>42401</v>
      </c>
      <c r="J178" s="118" t="n">
        <f aca="false">'MONTHLY CURVES'!F178</f>
        <v>5.159</v>
      </c>
      <c r="K178" s="119" t="n">
        <f aca="false">'BASIS WEIGHT'!V182</f>
        <v>-0.065</v>
      </c>
      <c r="L178" s="120" t="n">
        <f aca="false">SUMIF($A$6:$A$29,H178,$D$6:$D$29)</f>
        <v>-0.321883445945946</v>
      </c>
      <c r="M178" s="120" t="n">
        <f aca="false">SUMIF($A$6:$A$29,H178,$E$6:$E$29)</f>
        <v>0.05</v>
      </c>
      <c r="N178" s="121" t="n">
        <f aca="false">SUM(K178:M178)</f>
        <v>-0.336883445945946</v>
      </c>
    </row>
    <row r="179" customFormat="false" ht="12.75" hidden="false" customHeight="false" outlineLevel="0" collapsed="false">
      <c r="H179" s="116" t="n">
        <f aca="false">YEAR(I179)</f>
        <v>2016</v>
      </c>
      <c r="I179" s="117" t="n">
        <f aca="false">+Fetch!A184</f>
        <v>42430</v>
      </c>
      <c r="J179" s="118" t="n">
        <f aca="false">'MONTHLY CURVES'!F179</f>
        <v>5.02</v>
      </c>
      <c r="K179" s="119" t="n">
        <f aca="false">'BASIS WEIGHT'!V183</f>
        <v>-0.065</v>
      </c>
      <c r="L179" s="120" t="n">
        <f aca="false">SUMIF($A$6:$A$29,H179,$D$6:$D$29)</f>
        <v>-0.321883445945946</v>
      </c>
      <c r="M179" s="120" t="n">
        <f aca="false">SUMIF($A$6:$A$29,H179,$E$6:$E$29)</f>
        <v>0.05</v>
      </c>
      <c r="N179" s="121" t="n">
        <f aca="false">SUM(K179:M179)</f>
        <v>-0.336883445945946</v>
      </c>
    </row>
    <row r="180" customFormat="false" ht="12.75" hidden="false" customHeight="false" outlineLevel="0" collapsed="false">
      <c r="H180" s="116" t="n">
        <f aca="false">YEAR(I180)</f>
        <v>2016</v>
      </c>
      <c r="I180" s="117" t="n">
        <f aca="false">+Fetch!A185</f>
        <v>42461</v>
      </c>
      <c r="J180" s="118" t="n">
        <f aca="false">'MONTHLY CURVES'!F180</f>
        <v>4.866</v>
      </c>
      <c r="K180" s="119" t="n">
        <f aca="false">'BASIS WEIGHT'!V184</f>
        <v>-0.065</v>
      </c>
      <c r="L180" s="120" t="n">
        <f aca="false">SUMIF($A$6:$A$29,H180,$D$6:$D$29)</f>
        <v>-0.321883445945946</v>
      </c>
      <c r="M180" s="120" t="n">
        <f aca="false">SUMIF($A$6:$A$29,H180,$E$6:$E$29)</f>
        <v>0.05</v>
      </c>
      <c r="N180" s="121" t="n">
        <f aca="false">SUM(K180:M180)</f>
        <v>-0.336883445945946</v>
      </c>
    </row>
    <row r="181" customFormat="false" ht="12.75" hidden="false" customHeight="false" outlineLevel="0" collapsed="false">
      <c r="H181" s="116" t="n">
        <f aca="false">YEAR(I181)</f>
        <v>2016</v>
      </c>
      <c r="I181" s="117" t="n">
        <f aca="false">+Fetch!A186</f>
        <v>42491</v>
      </c>
      <c r="J181" s="118" t="n">
        <f aca="false">'MONTHLY CURVES'!F181</f>
        <v>4.871</v>
      </c>
      <c r="K181" s="119" t="n">
        <f aca="false">'BASIS WEIGHT'!V185</f>
        <v>-0.065</v>
      </c>
      <c r="L181" s="120" t="n">
        <f aca="false">SUMIF($A$6:$A$29,H181,$D$6:$D$29)</f>
        <v>-0.321883445945946</v>
      </c>
      <c r="M181" s="120" t="n">
        <f aca="false">SUMIF($A$6:$A$29,H181,$E$6:$E$29)</f>
        <v>0.05</v>
      </c>
      <c r="N181" s="121" t="n">
        <f aca="false">SUM(K181:M181)</f>
        <v>-0.336883445945946</v>
      </c>
    </row>
    <row r="182" customFormat="false" ht="12.75" hidden="false" customHeight="false" outlineLevel="0" collapsed="false">
      <c r="H182" s="116" t="n">
        <f aca="false">YEAR(I182)</f>
        <v>2016</v>
      </c>
      <c r="I182" s="117" t="n">
        <f aca="false">+Fetch!A187</f>
        <v>42522</v>
      </c>
      <c r="J182" s="118" t="n">
        <f aca="false">'MONTHLY CURVES'!F182</f>
        <v>4.909</v>
      </c>
      <c r="K182" s="119" t="n">
        <f aca="false">'BASIS WEIGHT'!V186</f>
        <v>-0.065</v>
      </c>
      <c r="L182" s="120" t="n">
        <f aca="false">SUMIF($A$6:$A$29,H182,$D$6:$D$29)</f>
        <v>-0.321883445945946</v>
      </c>
      <c r="M182" s="120" t="n">
        <f aca="false">SUMIF($A$6:$A$29,H182,$E$6:$E$29)</f>
        <v>0.05</v>
      </c>
      <c r="N182" s="121" t="n">
        <f aca="false">SUM(K182:M182)</f>
        <v>-0.336883445945946</v>
      </c>
    </row>
    <row r="183" customFormat="false" ht="12.75" hidden="false" customHeight="false" outlineLevel="0" collapsed="false">
      <c r="H183" s="116" t="n">
        <f aca="false">YEAR(I183)</f>
        <v>2016</v>
      </c>
      <c r="I183" s="117" t="n">
        <f aca="false">+Fetch!A188</f>
        <v>42552</v>
      </c>
      <c r="J183" s="118" t="n">
        <f aca="false">'MONTHLY CURVES'!F183</f>
        <v>4.954</v>
      </c>
      <c r="K183" s="119" t="n">
        <f aca="false">'BASIS WEIGHT'!V187</f>
        <v>-0.065</v>
      </c>
      <c r="L183" s="120" t="n">
        <f aca="false">SUMIF($A$6:$A$29,H183,$D$6:$D$29)</f>
        <v>-0.321883445945946</v>
      </c>
      <c r="M183" s="120" t="n">
        <f aca="false">SUMIF($A$6:$A$29,H183,$E$6:$E$29)</f>
        <v>0.05</v>
      </c>
      <c r="N183" s="121" t="n">
        <f aca="false">SUM(K183:M183)</f>
        <v>-0.336883445945946</v>
      </c>
    </row>
    <row r="184" customFormat="false" ht="12.75" hidden="false" customHeight="false" outlineLevel="0" collapsed="false">
      <c r="H184" s="116" t="n">
        <f aca="false">YEAR(I184)</f>
        <v>2016</v>
      </c>
      <c r="I184" s="117" t="n">
        <f aca="false">+Fetch!A189</f>
        <v>42583</v>
      </c>
      <c r="J184" s="118" t="n">
        <f aca="false">'MONTHLY CURVES'!F184</f>
        <v>4.992</v>
      </c>
      <c r="K184" s="119" t="n">
        <f aca="false">'BASIS WEIGHT'!V188</f>
        <v>-0.065</v>
      </c>
      <c r="L184" s="120" t="n">
        <f aca="false">SUMIF($A$6:$A$29,H184,$D$6:$D$29)</f>
        <v>-0.321883445945946</v>
      </c>
      <c r="M184" s="120" t="n">
        <f aca="false">SUMIF($A$6:$A$29,H184,$E$6:$E$29)</f>
        <v>0.05</v>
      </c>
      <c r="N184" s="121" t="n">
        <f aca="false">SUM(K184:M184)</f>
        <v>-0.336883445945946</v>
      </c>
    </row>
    <row r="185" customFormat="false" ht="12.75" hidden="false" customHeight="false" outlineLevel="0" collapsed="false">
      <c r="H185" s="116" t="n">
        <f aca="false">YEAR(I185)</f>
        <v>2016</v>
      </c>
      <c r="I185" s="117" t="n">
        <f aca="false">+Fetch!A190</f>
        <v>42614</v>
      </c>
      <c r="J185" s="118" t="n">
        <f aca="false">'MONTHLY CURVES'!F185</f>
        <v>4.986</v>
      </c>
      <c r="K185" s="119" t="n">
        <f aca="false">'BASIS WEIGHT'!V189</f>
        <v>-0.065</v>
      </c>
      <c r="L185" s="120" t="n">
        <f aca="false">SUMIF($A$6:$A$29,H185,$D$6:$D$29)</f>
        <v>-0.321883445945946</v>
      </c>
      <c r="M185" s="120" t="n">
        <f aca="false">SUMIF($A$6:$A$29,H185,$E$6:$E$29)</f>
        <v>0.05</v>
      </c>
      <c r="N185" s="121" t="n">
        <f aca="false">SUM(K185:M185)</f>
        <v>-0.336883445945946</v>
      </c>
    </row>
    <row r="186" customFormat="false" ht="12.75" hidden="false" customHeight="false" outlineLevel="0" collapsed="false">
      <c r="H186" s="116" t="n">
        <f aca="false">YEAR(I186)</f>
        <v>2016</v>
      </c>
      <c r="I186" s="117" t="n">
        <f aca="false">+Fetch!A191</f>
        <v>42644</v>
      </c>
      <c r="J186" s="118" t="n">
        <f aca="false">'MONTHLY CURVES'!F186</f>
        <v>4.986</v>
      </c>
      <c r="K186" s="119" t="n">
        <f aca="false">'BASIS WEIGHT'!V190</f>
        <v>-0.065</v>
      </c>
      <c r="L186" s="120" t="n">
        <f aca="false">SUMIF($A$6:$A$29,H186,$D$6:$D$29)</f>
        <v>-0.321883445945946</v>
      </c>
      <c r="M186" s="120" t="n">
        <f aca="false">SUMIF($A$6:$A$29,H186,$E$6:$E$29)</f>
        <v>0.05</v>
      </c>
      <c r="N186" s="121" t="n">
        <f aca="false">SUM(K186:M186)</f>
        <v>-0.336883445945946</v>
      </c>
    </row>
    <row r="187" customFormat="false" ht="12.75" hidden="false" customHeight="false" outlineLevel="0" collapsed="false">
      <c r="H187" s="116" t="n">
        <f aca="false">YEAR(I187)</f>
        <v>2016</v>
      </c>
      <c r="I187" s="117" t="n">
        <f aca="false">+Fetch!A192</f>
        <v>42675</v>
      </c>
      <c r="J187" s="118" t="n">
        <f aca="false">'MONTHLY CURVES'!F187</f>
        <v>5.135</v>
      </c>
      <c r="K187" s="119" t="n">
        <f aca="false">'BASIS WEIGHT'!V191</f>
        <v>-0.065</v>
      </c>
      <c r="L187" s="120" t="n">
        <f aca="false">SUMIF($A$6:$A$29,H187,$D$6:$D$29)</f>
        <v>-0.321883445945946</v>
      </c>
      <c r="M187" s="120" t="n">
        <f aca="false">SUMIF($A$6:$A$29,H187,$E$6:$E$29)</f>
        <v>0.05</v>
      </c>
      <c r="N187" s="121" t="n">
        <f aca="false">SUM(K187:M187)</f>
        <v>-0.336883445945946</v>
      </c>
    </row>
    <row r="188" customFormat="false" ht="12.75" hidden="false" customHeight="false" outlineLevel="0" collapsed="false">
      <c r="H188" s="116" t="n">
        <f aca="false">YEAR(I188)</f>
        <v>2016</v>
      </c>
      <c r="I188" s="117" t="n">
        <f aca="false">+Fetch!A193</f>
        <v>42705</v>
      </c>
      <c r="J188" s="118" t="n">
        <f aca="false">'MONTHLY CURVES'!F188</f>
        <v>5.287</v>
      </c>
      <c r="K188" s="119" t="n">
        <f aca="false">'BASIS WEIGHT'!V192</f>
        <v>-0.065</v>
      </c>
      <c r="L188" s="120" t="n">
        <f aca="false">SUMIF($A$6:$A$29,H188,$D$6:$D$29)</f>
        <v>-0.321883445945946</v>
      </c>
      <c r="M188" s="120" t="n">
        <f aca="false">SUMIF($A$6:$A$29,H188,$E$6:$E$29)</f>
        <v>0.05</v>
      </c>
      <c r="N188" s="121" t="n">
        <f aca="false">SUM(K188:M188)</f>
        <v>-0.336883445945946</v>
      </c>
    </row>
    <row r="189" customFormat="false" ht="12.75" hidden="false" customHeight="false" outlineLevel="0" collapsed="false">
      <c r="H189" s="116" t="n">
        <f aca="false">YEAR(I189)</f>
        <v>2017</v>
      </c>
      <c r="I189" s="117" t="n">
        <f aca="false">+Fetch!A194</f>
        <v>42736</v>
      </c>
      <c r="J189" s="118" t="n">
        <f aca="false">'MONTHLY CURVES'!F189</f>
        <v>5.3645</v>
      </c>
      <c r="K189" s="119" t="n">
        <f aca="false">'BASIS WEIGHT'!V193</f>
        <v>-0.065</v>
      </c>
      <c r="L189" s="120" t="n">
        <f aca="false">SUMIF($A$6:$A$29,H189,$D$6:$D$29)</f>
        <v>-0.321883445945946</v>
      </c>
      <c r="M189" s="120" t="n">
        <f aca="false">SUMIF($A$6:$A$29,H189,$E$6:$E$29)</f>
        <v>0.05</v>
      </c>
      <c r="N189" s="121" t="n">
        <f aca="false">SUM(K189:M189)</f>
        <v>-0.336883445945946</v>
      </c>
    </row>
    <row r="190" customFormat="false" ht="12.75" hidden="false" customHeight="false" outlineLevel="0" collapsed="false">
      <c r="H190" s="116" t="n">
        <f aca="false">YEAR(I190)</f>
        <v>2017</v>
      </c>
      <c r="I190" s="117" t="n">
        <f aca="false">+Fetch!A195</f>
        <v>42767</v>
      </c>
      <c r="J190" s="118" t="n">
        <f aca="false">'MONTHLY CURVES'!F190</f>
        <v>5.2765</v>
      </c>
      <c r="K190" s="119" t="n">
        <f aca="false">'BASIS WEIGHT'!V194</f>
        <v>-0.065</v>
      </c>
      <c r="L190" s="120" t="n">
        <f aca="false">SUMIF($A$6:$A$29,H190,$D$6:$D$29)</f>
        <v>-0.321883445945946</v>
      </c>
      <c r="M190" s="120" t="n">
        <f aca="false">SUMIF($A$6:$A$29,H190,$E$6:$E$29)</f>
        <v>0.05</v>
      </c>
      <c r="N190" s="121" t="n">
        <f aca="false">SUM(K190:M190)</f>
        <v>-0.336883445945946</v>
      </c>
    </row>
    <row r="191" customFormat="false" ht="12.75" hidden="false" customHeight="false" outlineLevel="0" collapsed="false">
      <c r="H191" s="116" t="n">
        <f aca="false">YEAR(I191)</f>
        <v>2017</v>
      </c>
      <c r="I191" s="117" t="n">
        <f aca="false">+Fetch!A196</f>
        <v>42795</v>
      </c>
      <c r="J191" s="118" t="n">
        <f aca="false">'MONTHLY CURVES'!F191</f>
        <v>5.1375</v>
      </c>
      <c r="K191" s="119" t="n">
        <f aca="false">'BASIS WEIGHT'!V195</f>
        <v>-0.065</v>
      </c>
      <c r="L191" s="120" t="n">
        <f aca="false">SUMIF($A$6:$A$29,H191,$D$6:$D$29)</f>
        <v>-0.321883445945946</v>
      </c>
      <c r="M191" s="120" t="n">
        <f aca="false">SUMIF($A$6:$A$29,H191,$E$6:$E$29)</f>
        <v>0.05</v>
      </c>
      <c r="N191" s="121" t="n">
        <f aca="false">SUM(K191:M191)</f>
        <v>-0.336883445945946</v>
      </c>
    </row>
    <row r="192" customFormat="false" ht="12.75" hidden="false" customHeight="false" outlineLevel="0" collapsed="false">
      <c r="H192" s="116" t="n">
        <f aca="false">YEAR(I192)</f>
        <v>2017</v>
      </c>
      <c r="I192" s="117" t="n">
        <f aca="false">+Fetch!A197</f>
        <v>42826</v>
      </c>
      <c r="J192" s="118" t="n">
        <f aca="false">'MONTHLY CURVES'!F192</f>
        <v>4.9835</v>
      </c>
      <c r="K192" s="119" t="n">
        <f aca="false">'BASIS WEIGHT'!V196</f>
        <v>-0.065</v>
      </c>
      <c r="L192" s="120" t="n">
        <f aca="false">SUMIF($A$6:$A$29,H192,$D$6:$D$29)</f>
        <v>-0.321883445945946</v>
      </c>
      <c r="M192" s="120" t="n">
        <f aca="false">SUMIF($A$6:$A$29,H192,$E$6:$E$29)</f>
        <v>0.05</v>
      </c>
      <c r="N192" s="121" t="n">
        <f aca="false">SUM(K192:M192)</f>
        <v>-0.336883445945946</v>
      </c>
    </row>
    <row r="193" customFormat="false" ht="12.75" hidden="false" customHeight="false" outlineLevel="0" collapsed="false">
      <c r="H193" s="116" t="n">
        <f aca="false">YEAR(I193)</f>
        <v>2017</v>
      </c>
      <c r="I193" s="117" t="n">
        <f aca="false">+Fetch!A198</f>
        <v>42856</v>
      </c>
      <c r="J193" s="118" t="n">
        <f aca="false">'MONTHLY CURVES'!F193</f>
        <v>4.9885</v>
      </c>
      <c r="K193" s="119" t="n">
        <f aca="false">'BASIS WEIGHT'!V197</f>
        <v>-0.065</v>
      </c>
      <c r="L193" s="120" t="n">
        <f aca="false">SUMIF($A$6:$A$29,H193,$D$6:$D$29)</f>
        <v>-0.321883445945946</v>
      </c>
      <c r="M193" s="120" t="n">
        <f aca="false">SUMIF($A$6:$A$29,H193,$E$6:$E$29)</f>
        <v>0.05</v>
      </c>
      <c r="N193" s="121" t="n">
        <f aca="false">SUM(K193:M193)</f>
        <v>-0.336883445945946</v>
      </c>
    </row>
    <row r="194" customFormat="false" ht="12.75" hidden="false" customHeight="false" outlineLevel="0" collapsed="false">
      <c r="H194" s="116" t="n">
        <f aca="false">YEAR(I194)</f>
        <v>2017</v>
      </c>
      <c r="I194" s="117" t="n">
        <f aca="false">+Fetch!A199</f>
        <v>42887</v>
      </c>
      <c r="J194" s="118" t="n">
        <f aca="false">'MONTHLY CURVES'!F194</f>
        <v>5.0265</v>
      </c>
      <c r="K194" s="119" t="n">
        <f aca="false">'BASIS WEIGHT'!V198</f>
        <v>-0.065</v>
      </c>
      <c r="L194" s="120" t="n">
        <f aca="false">SUMIF($A$6:$A$29,H194,$D$6:$D$29)</f>
        <v>-0.321883445945946</v>
      </c>
      <c r="M194" s="120" t="n">
        <f aca="false">SUMIF($A$6:$A$29,H194,$E$6:$E$29)</f>
        <v>0.05</v>
      </c>
      <c r="N194" s="121" t="n">
        <f aca="false">SUM(K194:M194)</f>
        <v>-0.336883445945946</v>
      </c>
    </row>
    <row r="195" customFormat="false" ht="12.75" hidden="false" customHeight="false" outlineLevel="0" collapsed="false">
      <c r="H195" s="116" t="n">
        <f aca="false">YEAR(I195)</f>
        <v>2017</v>
      </c>
      <c r="I195" s="117" t="n">
        <f aca="false">+Fetch!A200</f>
        <v>42917</v>
      </c>
      <c r="J195" s="118" t="n">
        <f aca="false">'MONTHLY CURVES'!F195</f>
        <v>5.0715</v>
      </c>
      <c r="K195" s="119" t="n">
        <f aca="false">'BASIS WEIGHT'!V199</f>
        <v>-0.065</v>
      </c>
      <c r="L195" s="120" t="n">
        <f aca="false">SUMIF($A$6:$A$29,H195,$D$6:$D$29)</f>
        <v>-0.321883445945946</v>
      </c>
      <c r="M195" s="120" t="n">
        <f aca="false">SUMIF($A$6:$A$29,H195,$E$6:$E$29)</f>
        <v>0.05</v>
      </c>
      <c r="N195" s="121" t="n">
        <f aca="false">SUM(K195:M195)</f>
        <v>-0.336883445945946</v>
      </c>
    </row>
    <row r="196" customFormat="false" ht="12.75" hidden="false" customHeight="false" outlineLevel="0" collapsed="false">
      <c r="H196" s="116" t="n">
        <f aca="false">YEAR(I196)</f>
        <v>2017</v>
      </c>
      <c r="I196" s="117" t="n">
        <f aca="false">+Fetch!A201</f>
        <v>42948</v>
      </c>
      <c r="J196" s="118" t="n">
        <f aca="false">'MONTHLY CURVES'!F196</f>
        <v>5.1095</v>
      </c>
      <c r="K196" s="119" t="n">
        <f aca="false">'BASIS WEIGHT'!V200</f>
        <v>-0.065</v>
      </c>
      <c r="L196" s="120" t="n">
        <f aca="false">SUMIF($A$6:$A$29,H196,$D$6:$D$29)</f>
        <v>-0.321883445945946</v>
      </c>
      <c r="M196" s="120" t="n">
        <f aca="false">SUMIF($A$6:$A$29,H196,$E$6:$E$29)</f>
        <v>0.05</v>
      </c>
      <c r="N196" s="121" t="n">
        <f aca="false">SUM(K196:M196)</f>
        <v>-0.336883445945946</v>
      </c>
    </row>
    <row r="197" customFormat="false" ht="12.75" hidden="false" customHeight="false" outlineLevel="0" collapsed="false">
      <c r="H197" s="116" t="n">
        <f aca="false">YEAR(I197)</f>
        <v>2017</v>
      </c>
      <c r="I197" s="117" t="n">
        <f aca="false">+Fetch!A202</f>
        <v>42979</v>
      </c>
      <c r="J197" s="118" t="n">
        <f aca="false">'MONTHLY CURVES'!F197</f>
        <v>5.1035</v>
      </c>
      <c r="K197" s="119" t="n">
        <f aca="false">'BASIS WEIGHT'!V201</f>
        <v>-0.065</v>
      </c>
      <c r="L197" s="120" t="n">
        <f aca="false">SUMIF($A$6:$A$29,H197,$D$6:$D$29)</f>
        <v>-0.321883445945946</v>
      </c>
      <c r="M197" s="120" t="n">
        <f aca="false">SUMIF($A$6:$A$29,H197,$E$6:$E$29)</f>
        <v>0.05</v>
      </c>
      <c r="N197" s="121" t="n">
        <f aca="false">SUM(K197:M197)</f>
        <v>-0.336883445945946</v>
      </c>
    </row>
    <row r="198" customFormat="false" ht="12.75" hidden="false" customHeight="false" outlineLevel="0" collapsed="false">
      <c r="H198" s="116" t="n">
        <f aca="false">YEAR(I198)</f>
        <v>2017</v>
      </c>
      <c r="I198" s="117" t="n">
        <f aca="false">+Fetch!A203</f>
        <v>43009</v>
      </c>
      <c r="J198" s="118" t="n">
        <f aca="false">'MONTHLY CURVES'!F198</f>
        <v>5.1035</v>
      </c>
      <c r="K198" s="119" t="n">
        <f aca="false">'BASIS WEIGHT'!V202</f>
        <v>-0.065</v>
      </c>
      <c r="L198" s="120" t="n">
        <f aca="false">SUMIF($A$6:$A$29,H198,$D$6:$D$29)</f>
        <v>-0.321883445945946</v>
      </c>
      <c r="M198" s="120" t="n">
        <f aca="false">SUMIF($A$6:$A$29,H198,$E$6:$E$29)</f>
        <v>0.05</v>
      </c>
      <c r="N198" s="121" t="n">
        <f aca="false">SUM(K198:M198)</f>
        <v>-0.336883445945946</v>
      </c>
    </row>
    <row r="199" customFormat="false" ht="12.75" hidden="false" customHeight="false" outlineLevel="0" collapsed="false">
      <c r="H199" s="116" t="n">
        <f aca="false">YEAR(I199)</f>
        <v>2017</v>
      </c>
      <c r="I199" s="117" t="n">
        <f aca="false">+Fetch!A204</f>
        <v>43040</v>
      </c>
      <c r="J199" s="118" t="n">
        <f aca="false">'MONTHLY CURVES'!F199</f>
        <v>5.2525</v>
      </c>
      <c r="K199" s="119" t="n">
        <f aca="false">'BASIS WEIGHT'!V203</f>
        <v>-0.065</v>
      </c>
      <c r="L199" s="120" t="n">
        <f aca="false">SUMIF($A$6:$A$29,H199,$D$6:$D$29)</f>
        <v>-0.321883445945946</v>
      </c>
      <c r="M199" s="120" t="n">
        <f aca="false">SUMIF($A$6:$A$29,H199,$E$6:$E$29)</f>
        <v>0.05</v>
      </c>
      <c r="N199" s="121" t="n">
        <f aca="false">SUM(K199:M199)</f>
        <v>-0.336883445945946</v>
      </c>
    </row>
    <row r="200" customFormat="false" ht="12.75" hidden="false" customHeight="false" outlineLevel="0" collapsed="false">
      <c r="H200" s="116" t="n">
        <f aca="false">YEAR(I200)</f>
        <v>2017</v>
      </c>
      <c r="I200" s="117" t="n">
        <f aca="false">+Fetch!A205</f>
        <v>43070</v>
      </c>
      <c r="J200" s="118" t="n">
        <f aca="false">'MONTHLY CURVES'!F200</f>
        <v>5.4045</v>
      </c>
      <c r="K200" s="119" t="n">
        <f aca="false">'BASIS WEIGHT'!V204</f>
        <v>-0.065</v>
      </c>
      <c r="L200" s="120" t="n">
        <f aca="false">SUMIF($A$6:$A$29,H200,$D$6:$D$29)</f>
        <v>-0.321883445945946</v>
      </c>
      <c r="M200" s="120" t="n">
        <f aca="false">SUMIF($A$6:$A$29,H200,$E$6:$E$29)</f>
        <v>0.05</v>
      </c>
      <c r="N200" s="121" t="n">
        <f aca="false">SUM(K200:M200)</f>
        <v>-0.336883445945946</v>
      </c>
    </row>
    <row r="201" customFormat="false" ht="12.75" hidden="false" customHeight="false" outlineLevel="0" collapsed="false">
      <c r="H201" s="116" t="n">
        <f aca="false">YEAR(I201)</f>
        <v>2018</v>
      </c>
      <c r="I201" s="117" t="n">
        <f aca="false">+Fetch!A206</f>
        <v>43101</v>
      </c>
      <c r="J201" s="118" t="n">
        <f aca="false">'MONTHLY CURVES'!F201</f>
        <v>5.482</v>
      </c>
      <c r="K201" s="119" t="n">
        <f aca="false">'BASIS WEIGHT'!V205</f>
        <v>-0.065</v>
      </c>
      <c r="L201" s="120" t="n">
        <f aca="false">SUMIF($A$6:$A$29,H201,$D$6:$D$29)</f>
        <v>-0.321883445945946</v>
      </c>
      <c r="M201" s="120" t="n">
        <f aca="false">SUMIF($A$6:$A$29,H201,$E$6:$E$29)</f>
        <v>0.05</v>
      </c>
      <c r="N201" s="121" t="n">
        <f aca="false">SUM(K201:M201)</f>
        <v>-0.336883445945946</v>
      </c>
    </row>
    <row r="202" customFormat="false" ht="12.75" hidden="false" customHeight="false" outlineLevel="0" collapsed="false">
      <c r="H202" s="116" t="n">
        <f aca="false">YEAR(I202)</f>
        <v>2018</v>
      </c>
      <c r="I202" s="117" t="n">
        <f aca="false">+Fetch!A207</f>
        <v>43132</v>
      </c>
      <c r="J202" s="118" t="n">
        <f aca="false">'MONTHLY CURVES'!F202</f>
        <v>5.394</v>
      </c>
      <c r="K202" s="119" t="n">
        <f aca="false">'BASIS WEIGHT'!V206</f>
        <v>-0.065</v>
      </c>
      <c r="L202" s="120" t="n">
        <f aca="false">SUMIF($A$6:$A$29,H202,$D$6:$D$29)</f>
        <v>-0.321883445945946</v>
      </c>
      <c r="M202" s="120" t="n">
        <f aca="false">SUMIF($A$6:$A$29,H202,$E$6:$E$29)</f>
        <v>0.05</v>
      </c>
      <c r="N202" s="121" t="n">
        <f aca="false">SUM(K202:M202)</f>
        <v>-0.336883445945946</v>
      </c>
    </row>
    <row r="203" customFormat="false" ht="12.75" hidden="false" customHeight="false" outlineLevel="0" collapsed="false">
      <c r="H203" s="116" t="n">
        <f aca="false">YEAR(I203)</f>
        <v>2018</v>
      </c>
      <c r="I203" s="117" t="n">
        <f aca="false">+Fetch!A208</f>
        <v>43160</v>
      </c>
      <c r="J203" s="118" t="n">
        <f aca="false">'MONTHLY CURVES'!F203</f>
        <v>5.255</v>
      </c>
      <c r="K203" s="119" t="n">
        <f aca="false">'BASIS WEIGHT'!V207</f>
        <v>-0.065</v>
      </c>
      <c r="L203" s="120" t="n">
        <f aca="false">SUMIF($A$6:$A$29,H203,$D$6:$D$29)</f>
        <v>-0.321883445945946</v>
      </c>
      <c r="M203" s="120" t="n">
        <f aca="false">SUMIF($A$6:$A$29,H203,$E$6:$E$29)</f>
        <v>0.05</v>
      </c>
      <c r="N203" s="121" t="n">
        <f aca="false">SUM(K203:M203)</f>
        <v>-0.336883445945946</v>
      </c>
    </row>
    <row r="204" customFormat="false" ht="12.75" hidden="false" customHeight="false" outlineLevel="0" collapsed="false">
      <c r="H204" s="116" t="n">
        <f aca="false">YEAR(I204)</f>
        <v>2018</v>
      </c>
      <c r="I204" s="117" t="n">
        <f aca="false">+Fetch!A209</f>
        <v>43191</v>
      </c>
      <c r="J204" s="118" t="n">
        <f aca="false">'MONTHLY CURVES'!F204</f>
        <v>5.101</v>
      </c>
      <c r="K204" s="119" t="n">
        <f aca="false">'BASIS WEIGHT'!V208</f>
        <v>-0.065</v>
      </c>
      <c r="L204" s="120" t="n">
        <f aca="false">SUMIF($A$6:$A$29,H204,$D$6:$D$29)</f>
        <v>-0.321883445945946</v>
      </c>
      <c r="M204" s="120" t="n">
        <f aca="false">SUMIF($A$6:$A$29,H204,$E$6:$E$29)</f>
        <v>0.05</v>
      </c>
      <c r="N204" s="121" t="n">
        <f aca="false">SUM(K204:M204)</f>
        <v>-0.336883445945946</v>
      </c>
    </row>
    <row r="205" customFormat="false" ht="12.75" hidden="false" customHeight="false" outlineLevel="0" collapsed="false">
      <c r="H205" s="116" t="n">
        <f aca="false">YEAR(I205)</f>
        <v>2018</v>
      </c>
      <c r="I205" s="117" t="n">
        <f aca="false">+Fetch!A210</f>
        <v>43221</v>
      </c>
      <c r="J205" s="118" t="n">
        <f aca="false">'MONTHLY CURVES'!F205</f>
        <v>5.106</v>
      </c>
      <c r="K205" s="119" t="n">
        <f aca="false">'BASIS WEIGHT'!V209</f>
        <v>-0.065</v>
      </c>
      <c r="L205" s="120" t="n">
        <f aca="false">SUMIF($A$6:$A$29,H205,$D$6:$D$29)</f>
        <v>-0.321883445945946</v>
      </c>
      <c r="M205" s="120" t="n">
        <f aca="false">SUMIF($A$6:$A$29,H205,$E$6:$E$29)</f>
        <v>0.05</v>
      </c>
      <c r="N205" s="121" t="n">
        <f aca="false">SUM(K205:M205)</f>
        <v>-0.336883445945946</v>
      </c>
    </row>
    <row r="206" customFormat="false" ht="12.75" hidden="false" customHeight="false" outlineLevel="0" collapsed="false">
      <c r="H206" s="116" t="n">
        <f aca="false">YEAR(I206)</f>
        <v>2018</v>
      </c>
      <c r="I206" s="117" t="n">
        <f aca="false">+Fetch!A211</f>
        <v>43252</v>
      </c>
      <c r="J206" s="118" t="n">
        <f aca="false">'MONTHLY CURVES'!F206</f>
        <v>5.144</v>
      </c>
      <c r="K206" s="119" t="n">
        <f aca="false">'BASIS WEIGHT'!V210</f>
        <v>-0.065</v>
      </c>
      <c r="L206" s="120" t="n">
        <f aca="false">SUMIF($A$6:$A$29,H206,$D$6:$D$29)</f>
        <v>-0.321883445945946</v>
      </c>
      <c r="M206" s="120" t="n">
        <f aca="false">SUMIF($A$6:$A$29,H206,$E$6:$E$29)</f>
        <v>0.05</v>
      </c>
      <c r="N206" s="121" t="n">
        <f aca="false">SUM(K206:M206)</f>
        <v>-0.336883445945946</v>
      </c>
    </row>
    <row r="207" customFormat="false" ht="12.75" hidden="false" customHeight="false" outlineLevel="0" collapsed="false">
      <c r="H207" s="116" t="n">
        <f aca="false">YEAR(I207)</f>
        <v>2018</v>
      </c>
      <c r="I207" s="117" t="n">
        <f aca="false">+Fetch!A212</f>
        <v>43282</v>
      </c>
      <c r="J207" s="118" t="n">
        <f aca="false">'MONTHLY CURVES'!F207</f>
        <v>5.189</v>
      </c>
      <c r="K207" s="119" t="n">
        <f aca="false">'BASIS WEIGHT'!V211</f>
        <v>-0.065</v>
      </c>
      <c r="L207" s="120" t="n">
        <f aca="false">SUMIF($A$6:$A$29,H207,$D$6:$D$29)</f>
        <v>-0.321883445945946</v>
      </c>
      <c r="M207" s="120" t="n">
        <f aca="false">SUMIF($A$6:$A$29,H207,$E$6:$E$29)</f>
        <v>0.05</v>
      </c>
      <c r="N207" s="121" t="n">
        <f aca="false">SUM(K207:M207)</f>
        <v>-0.336883445945946</v>
      </c>
    </row>
    <row r="208" customFormat="false" ht="12.75" hidden="false" customHeight="false" outlineLevel="0" collapsed="false">
      <c r="H208" s="116" t="n">
        <f aca="false">YEAR(I208)</f>
        <v>2018</v>
      </c>
      <c r="I208" s="117" t="n">
        <f aca="false">+Fetch!A213</f>
        <v>43313</v>
      </c>
      <c r="J208" s="118" t="n">
        <f aca="false">'MONTHLY CURVES'!F208</f>
        <v>5.227</v>
      </c>
      <c r="K208" s="119" t="n">
        <f aca="false">'BASIS WEIGHT'!V212</f>
        <v>-0.065</v>
      </c>
      <c r="L208" s="120" t="n">
        <f aca="false">SUMIF($A$6:$A$29,H208,$D$6:$D$29)</f>
        <v>-0.321883445945946</v>
      </c>
      <c r="M208" s="120" t="n">
        <f aca="false">SUMIF($A$6:$A$29,H208,$E$6:$E$29)</f>
        <v>0.05</v>
      </c>
      <c r="N208" s="121" t="n">
        <f aca="false">SUM(K208:M208)</f>
        <v>-0.336883445945946</v>
      </c>
    </row>
    <row r="209" customFormat="false" ht="12.75" hidden="false" customHeight="false" outlineLevel="0" collapsed="false">
      <c r="H209" s="116" t="n">
        <f aca="false">YEAR(I209)</f>
        <v>2018</v>
      </c>
      <c r="I209" s="117" t="n">
        <f aca="false">+Fetch!A214</f>
        <v>43344</v>
      </c>
      <c r="J209" s="118" t="n">
        <f aca="false">'MONTHLY CURVES'!F209</f>
        <v>5.221</v>
      </c>
      <c r="K209" s="119" t="n">
        <f aca="false">'BASIS WEIGHT'!V213</f>
        <v>-0.065</v>
      </c>
      <c r="L209" s="120" t="n">
        <f aca="false">SUMIF($A$6:$A$29,H209,$D$6:$D$29)</f>
        <v>-0.321883445945946</v>
      </c>
      <c r="M209" s="120" t="n">
        <f aca="false">SUMIF($A$6:$A$29,H209,$E$6:$E$29)</f>
        <v>0.05</v>
      </c>
      <c r="N209" s="121" t="n">
        <f aca="false">SUM(K209:M209)</f>
        <v>-0.336883445945946</v>
      </c>
    </row>
    <row r="210" customFormat="false" ht="12.75" hidden="false" customHeight="false" outlineLevel="0" collapsed="false">
      <c r="H210" s="116" t="n">
        <f aca="false">YEAR(I210)</f>
        <v>2018</v>
      </c>
      <c r="I210" s="117" t="n">
        <f aca="false">+Fetch!A215</f>
        <v>43374</v>
      </c>
      <c r="J210" s="118" t="n">
        <f aca="false">'MONTHLY CURVES'!F210</f>
        <v>5.221</v>
      </c>
      <c r="K210" s="119" t="n">
        <f aca="false">'BASIS WEIGHT'!V214</f>
        <v>-0.065</v>
      </c>
      <c r="L210" s="120" t="n">
        <f aca="false">SUMIF($A$6:$A$29,H210,$D$6:$D$29)</f>
        <v>-0.321883445945946</v>
      </c>
      <c r="M210" s="120" t="n">
        <f aca="false">SUMIF($A$6:$A$29,H210,$E$6:$E$29)</f>
        <v>0.05</v>
      </c>
      <c r="N210" s="121" t="n">
        <f aca="false">SUM(K210:M210)</f>
        <v>-0.336883445945946</v>
      </c>
    </row>
    <row r="211" customFormat="false" ht="12.75" hidden="false" customHeight="false" outlineLevel="0" collapsed="false">
      <c r="H211" s="116" t="n">
        <f aca="false">YEAR(I211)</f>
        <v>2018</v>
      </c>
      <c r="I211" s="117" t="n">
        <f aca="false">+Fetch!A216</f>
        <v>43405</v>
      </c>
      <c r="J211" s="118" t="n">
        <f aca="false">'MONTHLY CURVES'!F211</f>
        <v>5.37</v>
      </c>
      <c r="K211" s="119" t="n">
        <f aca="false">'BASIS WEIGHT'!V215</f>
        <v>-0.065</v>
      </c>
      <c r="L211" s="120" t="n">
        <f aca="false">SUMIF($A$6:$A$29,H211,$D$6:$D$29)</f>
        <v>-0.321883445945946</v>
      </c>
      <c r="M211" s="120" t="n">
        <f aca="false">SUMIF($A$6:$A$29,H211,$E$6:$E$29)</f>
        <v>0.05</v>
      </c>
      <c r="N211" s="121" t="n">
        <f aca="false">SUM(K211:M211)</f>
        <v>-0.336883445945946</v>
      </c>
    </row>
    <row r="212" customFormat="false" ht="12.75" hidden="false" customHeight="false" outlineLevel="0" collapsed="false">
      <c r="H212" s="116" t="n">
        <f aca="false">YEAR(I212)</f>
        <v>2018</v>
      </c>
      <c r="I212" s="117" t="n">
        <f aca="false">+Fetch!A217</f>
        <v>43435</v>
      </c>
      <c r="J212" s="118" t="n">
        <f aca="false">'MONTHLY CURVES'!F212</f>
        <v>5.522</v>
      </c>
      <c r="K212" s="119" t="n">
        <f aca="false">'BASIS WEIGHT'!V216</f>
        <v>-0.065</v>
      </c>
      <c r="L212" s="120" t="n">
        <f aca="false">SUMIF($A$6:$A$29,H212,$D$6:$D$29)</f>
        <v>-0.321883445945946</v>
      </c>
      <c r="M212" s="120" t="n">
        <f aca="false">SUMIF($A$6:$A$29,H212,$E$6:$E$29)</f>
        <v>0.05</v>
      </c>
      <c r="N212" s="121" t="n">
        <f aca="false">SUM(K212:M212)</f>
        <v>-0.336883445945946</v>
      </c>
    </row>
    <row r="213" customFormat="false" ht="12.75" hidden="false" customHeight="false" outlineLevel="0" collapsed="false">
      <c r="H213" s="116" t="n">
        <f aca="false">YEAR(I213)</f>
        <v>2019</v>
      </c>
      <c r="I213" s="117" t="n">
        <f aca="false">+Fetch!A218</f>
        <v>43466</v>
      </c>
      <c r="J213" s="118" t="n">
        <f aca="false">'MONTHLY CURVES'!F213</f>
        <v>5.5995</v>
      </c>
      <c r="K213" s="119" t="n">
        <f aca="false">'BASIS WEIGHT'!V217</f>
        <v>-0.065</v>
      </c>
      <c r="L213" s="120" t="n">
        <f aca="false">SUMIF($A$6:$A$29,H213,$D$6:$D$29)</f>
        <v>-0.321883445945946</v>
      </c>
      <c r="M213" s="120" t="n">
        <f aca="false">SUMIF($A$6:$A$29,H213,$E$6:$E$29)</f>
        <v>0.05</v>
      </c>
      <c r="N213" s="121" t="n">
        <f aca="false">SUM(K213:M213)</f>
        <v>-0.336883445945946</v>
      </c>
    </row>
    <row r="214" customFormat="false" ht="12.75" hidden="false" customHeight="false" outlineLevel="0" collapsed="false">
      <c r="H214" s="116" t="n">
        <f aca="false">YEAR(I214)</f>
        <v>2019</v>
      </c>
      <c r="I214" s="117" t="n">
        <f aca="false">+Fetch!A219</f>
        <v>43497</v>
      </c>
      <c r="J214" s="118" t="n">
        <f aca="false">'MONTHLY CURVES'!F214</f>
        <v>5.5115</v>
      </c>
      <c r="K214" s="119" t="n">
        <f aca="false">'BASIS WEIGHT'!V218</f>
        <v>-0.065</v>
      </c>
      <c r="L214" s="120" t="n">
        <f aca="false">SUMIF($A$6:$A$29,H214,$D$6:$D$29)</f>
        <v>-0.321883445945946</v>
      </c>
      <c r="M214" s="120" t="n">
        <f aca="false">SUMIF($A$6:$A$29,H214,$E$6:$E$29)</f>
        <v>0.05</v>
      </c>
      <c r="N214" s="121" t="n">
        <f aca="false">SUM(K214:M214)</f>
        <v>-0.336883445945946</v>
      </c>
    </row>
    <row r="215" customFormat="false" ht="12.75" hidden="false" customHeight="false" outlineLevel="0" collapsed="false">
      <c r="H215" s="116" t="n">
        <f aca="false">YEAR(I215)</f>
        <v>2019</v>
      </c>
      <c r="I215" s="117" t="n">
        <f aca="false">+Fetch!A220</f>
        <v>43525</v>
      </c>
      <c r="J215" s="118" t="n">
        <f aca="false">'MONTHLY CURVES'!F215</f>
        <v>5.3725</v>
      </c>
      <c r="K215" s="119" t="n">
        <f aca="false">'BASIS WEIGHT'!V219</f>
        <v>-0.065</v>
      </c>
      <c r="L215" s="120" t="n">
        <f aca="false">SUMIF($A$6:$A$29,H215,$D$6:$D$29)</f>
        <v>-0.321883445945946</v>
      </c>
      <c r="M215" s="120" t="n">
        <f aca="false">SUMIF($A$6:$A$29,H215,$E$6:$E$29)</f>
        <v>0.05</v>
      </c>
      <c r="N215" s="121" t="n">
        <f aca="false">SUM(K215:M215)</f>
        <v>-0.336883445945946</v>
      </c>
    </row>
    <row r="216" customFormat="false" ht="12.75" hidden="false" customHeight="false" outlineLevel="0" collapsed="false">
      <c r="H216" s="116" t="n">
        <f aca="false">YEAR(I216)</f>
        <v>2019</v>
      </c>
      <c r="I216" s="117" t="n">
        <f aca="false">+Fetch!A221</f>
        <v>43556</v>
      </c>
      <c r="J216" s="118" t="n">
        <f aca="false">'MONTHLY CURVES'!F216</f>
        <v>5.2185</v>
      </c>
      <c r="K216" s="119" t="n">
        <f aca="false">'BASIS WEIGHT'!V220</f>
        <v>-0.065</v>
      </c>
      <c r="L216" s="120" t="n">
        <f aca="false">SUMIF($A$6:$A$29,H216,$D$6:$D$29)</f>
        <v>-0.321883445945946</v>
      </c>
      <c r="M216" s="120" t="n">
        <f aca="false">SUMIF($A$6:$A$29,H216,$E$6:$E$29)</f>
        <v>0.05</v>
      </c>
      <c r="N216" s="121" t="n">
        <f aca="false">SUM(K216:M216)</f>
        <v>-0.336883445945946</v>
      </c>
    </row>
    <row r="217" customFormat="false" ht="12.75" hidden="false" customHeight="false" outlineLevel="0" collapsed="false">
      <c r="H217" s="116" t="n">
        <f aca="false">YEAR(I217)</f>
        <v>2019</v>
      </c>
      <c r="I217" s="117" t="n">
        <f aca="false">+Fetch!A222</f>
        <v>43586</v>
      </c>
      <c r="J217" s="118" t="n">
        <f aca="false">'MONTHLY CURVES'!F217</f>
        <v>5.2235</v>
      </c>
      <c r="K217" s="119" t="n">
        <f aca="false">'BASIS WEIGHT'!V221</f>
        <v>-0.065</v>
      </c>
      <c r="L217" s="120" t="n">
        <f aca="false">SUMIF($A$6:$A$29,H217,$D$6:$D$29)</f>
        <v>-0.321883445945946</v>
      </c>
      <c r="M217" s="120" t="n">
        <f aca="false">SUMIF($A$6:$A$29,H217,$E$6:$E$29)</f>
        <v>0.05</v>
      </c>
      <c r="N217" s="121" t="n">
        <f aca="false">SUM(K217:M217)</f>
        <v>-0.336883445945946</v>
      </c>
    </row>
    <row r="218" customFormat="false" ht="12.75" hidden="false" customHeight="false" outlineLevel="0" collapsed="false">
      <c r="H218" s="116" t="n">
        <f aca="false">YEAR(I218)</f>
        <v>2019</v>
      </c>
      <c r="I218" s="117" t="n">
        <f aca="false">+Fetch!A223</f>
        <v>43617</v>
      </c>
      <c r="J218" s="118" t="n">
        <f aca="false">'MONTHLY CURVES'!F218</f>
        <v>5.2615</v>
      </c>
      <c r="K218" s="119" t="n">
        <f aca="false">'BASIS WEIGHT'!V222</f>
        <v>-0.065</v>
      </c>
      <c r="L218" s="120" t="n">
        <f aca="false">SUMIF($A$6:$A$29,H218,$D$6:$D$29)</f>
        <v>-0.321883445945946</v>
      </c>
      <c r="M218" s="120" t="n">
        <f aca="false">SUMIF($A$6:$A$29,H218,$E$6:$E$29)</f>
        <v>0.05</v>
      </c>
      <c r="N218" s="121" t="n">
        <f aca="false">SUM(K218:M218)</f>
        <v>-0.336883445945946</v>
      </c>
    </row>
    <row r="219" customFormat="false" ht="12.75" hidden="false" customHeight="false" outlineLevel="0" collapsed="false">
      <c r="H219" s="116" t="n">
        <f aca="false">YEAR(I219)</f>
        <v>2019</v>
      </c>
      <c r="I219" s="117" t="n">
        <f aca="false">+Fetch!A224</f>
        <v>43647</v>
      </c>
      <c r="J219" s="118" t="n">
        <f aca="false">'MONTHLY CURVES'!F219</f>
        <v>5.3065</v>
      </c>
      <c r="K219" s="119" t="n">
        <f aca="false">'BASIS WEIGHT'!V223</f>
        <v>-0.065</v>
      </c>
      <c r="L219" s="120" t="n">
        <f aca="false">SUMIF($A$6:$A$29,H219,$D$6:$D$29)</f>
        <v>-0.321883445945946</v>
      </c>
      <c r="M219" s="120" t="n">
        <f aca="false">SUMIF($A$6:$A$29,H219,$E$6:$E$29)</f>
        <v>0.05</v>
      </c>
      <c r="N219" s="121" t="n">
        <f aca="false">SUM(K219:M219)</f>
        <v>-0.336883445945946</v>
      </c>
    </row>
    <row r="220" customFormat="false" ht="12.75" hidden="false" customHeight="false" outlineLevel="0" collapsed="false">
      <c r="H220" s="116" t="n">
        <f aca="false">YEAR(I220)</f>
        <v>2019</v>
      </c>
      <c r="I220" s="117" t="n">
        <f aca="false">+Fetch!A225</f>
        <v>43678</v>
      </c>
      <c r="J220" s="118" t="n">
        <f aca="false">'MONTHLY CURVES'!F220</f>
        <v>5.3445</v>
      </c>
      <c r="K220" s="119" t="n">
        <f aca="false">'BASIS WEIGHT'!V224</f>
        <v>-0.065</v>
      </c>
      <c r="L220" s="120" t="n">
        <f aca="false">SUMIF($A$6:$A$29,H220,$D$6:$D$29)</f>
        <v>-0.321883445945946</v>
      </c>
      <c r="M220" s="120" t="n">
        <f aca="false">SUMIF($A$6:$A$29,H220,$E$6:$E$29)</f>
        <v>0.05</v>
      </c>
      <c r="N220" s="121" t="n">
        <f aca="false">SUM(K220:M220)</f>
        <v>-0.336883445945946</v>
      </c>
    </row>
    <row r="221" customFormat="false" ht="12.75" hidden="false" customHeight="false" outlineLevel="0" collapsed="false">
      <c r="H221" s="116" t="n">
        <f aca="false">YEAR(I221)</f>
        <v>2019</v>
      </c>
      <c r="I221" s="117" t="n">
        <f aca="false">+Fetch!A226</f>
        <v>43709</v>
      </c>
      <c r="J221" s="118" t="n">
        <f aca="false">'MONTHLY CURVES'!F221</f>
        <v>5.3385</v>
      </c>
      <c r="K221" s="119" t="n">
        <f aca="false">'BASIS WEIGHT'!V225</f>
        <v>-0.065</v>
      </c>
      <c r="L221" s="120" t="n">
        <f aca="false">SUMIF($A$6:$A$29,H221,$D$6:$D$29)</f>
        <v>-0.321883445945946</v>
      </c>
      <c r="M221" s="120" t="n">
        <f aca="false">SUMIF($A$6:$A$29,H221,$E$6:$E$29)</f>
        <v>0.05</v>
      </c>
      <c r="N221" s="121" t="n">
        <f aca="false">SUM(K221:M221)</f>
        <v>-0.336883445945946</v>
      </c>
    </row>
    <row r="222" customFormat="false" ht="12.75" hidden="false" customHeight="false" outlineLevel="0" collapsed="false">
      <c r="H222" s="116" t="n">
        <f aca="false">YEAR(I222)</f>
        <v>2019</v>
      </c>
      <c r="I222" s="117" t="n">
        <f aca="false">+Fetch!A227</f>
        <v>43739</v>
      </c>
      <c r="J222" s="118" t="n">
        <f aca="false">'MONTHLY CURVES'!F222</f>
        <v>5.3385</v>
      </c>
      <c r="K222" s="119" t="n">
        <f aca="false">'BASIS WEIGHT'!V226</f>
        <v>-0.065</v>
      </c>
      <c r="L222" s="120" t="n">
        <f aca="false">SUMIF($A$6:$A$29,H222,$D$6:$D$29)</f>
        <v>-0.321883445945946</v>
      </c>
      <c r="M222" s="120" t="n">
        <f aca="false">SUMIF($A$6:$A$29,H222,$E$6:$E$29)</f>
        <v>0.05</v>
      </c>
      <c r="N222" s="121" t="n">
        <f aca="false">SUM(K222:M222)</f>
        <v>-0.336883445945946</v>
      </c>
    </row>
    <row r="223" customFormat="false" ht="12.75" hidden="false" customHeight="false" outlineLevel="0" collapsed="false">
      <c r="H223" s="116" t="n">
        <f aca="false">YEAR(I223)</f>
        <v>2019</v>
      </c>
      <c r="I223" s="117" t="n">
        <f aca="false">+Fetch!A228</f>
        <v>43770</v>
      </c>
      <c r="J223" s="118" t="n">
        <f aca="false">'MONTHLY CURVES'!F223</f>
        <v>5.4875</v>
      </c>
      <c r="K223" s="119" t="n">
        <f aca="false">'BASIS WEIGHT'!V227</f>
        <v>-0.065</v>
      </c>
      <c r="L223" s="120" t="n">
        <f aca="false">SUMIF($A$6:$A$29,H223,$D$6:$D$29)</f>
        <v>-0.321883445945946</v>
      </c>
      <c r="M223" s="120" t="n">
        <f aca="false">SUMIF($A$6:$A$29,H223,$E$6:$E$29)</f>
        <v>0.05</v>
      </c>
      <c r="N223" s="121" t="n">
        <f aca="false">SUM(K223:M223)</f>
        <v>-0.336883445945946</v>
      </c>
    </row>
    <row r="224" customFormat="false" ht="12.75" hidden="false" customHeight="false" outlineLevel="0" collapsed="false">
      <c r="H224" s="116" t="n">
        <f aca="false">YEAR(I224)</f>
        <v>2019</v>
      </c>
      <c r="I224" s="117" t="n">
        <f aca="false">+Fetch!A229</f>
        <v>43800</v>
      </c>
      <c r="J224" s="118" t="n">
        <f aca="false">'MONTHLY CURVES'!F224</f>
        <v>5.6395</v>
      </c>
      <c r="K224" s="119" t="n">
        <f aca="false">'BASIS WEIGHT'!V228</f>
        <v>-0.065</v>
      </c>
      <c r="L224" s="120" t="n">
        <f aca="false">SUMIF($A$6:$A$29,H224,$D$6:$D$29)</f>
        <v>-0.321883445945946</v>
      </c>
      <c r="M224" s="120" t="n">
        <f aca="false">SUMIF($A$6:$A$29,H224,$E$6:$E$29)</f>
        <v>0.05</v>
      </c>
      <c r="N224" s="121" t="n">
        <f aca="false">SUM(K224:M224)</f>
        <v>-0.336883445945946</v>
      </c>
    </row>
    <row r="225" customFormat="false" ht="12.75" hidden="false" customHeight="false" outlineLevel="0" collapsed="false">
      <c r="H225" s="116" t="n">
        <f aca="false">YEAR(I225)</f>
        <v>2020</v>
      </c>
      <c r="I225" s="117" t="n">
        <f aca="false">+Fetch!A230</f>
        <v>43831</v>
      </c>
      <c r="J225" s="118" t="n">
        <f aca="false">'MONTHLY CURVES'!F225</f>
        <v>5.717</v>
      </c>
      <c r="K225" s="119" t="n">
        <f aca="false">'BASIS WEIGHT'!V229</f>
        <v>-0.065</v>
      </c>
      <c r="L225" s="120" t="n">
        <f aca="false">SUMIF($A$6:$A$29,H225,$D$6:$D$29)</f>
        <v>-0.321883445945946</v>
      </c>
      <c r="M225" s="120" t="n">
        <f aca="false">SUMIF($A$6:$A$29,H225,$E$6:$E$29)</f>
        <v>0.05</v>
      </c>
      <c r="N225" s="121" t="n">
        <f aca="false">SUM(K225:M225)</f>
        <v>-0.336883445945946</v>
      </c>
    </row>
    <row r="226" customFormat="false" ht="12.75" hidden="false" customHeight="false" outlineLevel="0" collapsed="false">
      <c r="H226" s="116" t="n">
        <f aca="false">YEAR(I226)</f>
        <v>2020</v>
      </c>
      <c r="I226" s="117" t="n">
        <f aca="false">+Fetch!A231</f>
        <v>43862</v>
      </c>
      <c r="J226" s="118" t="n">
        <f aca="false">'MONTHLY CURVES'!F226</f>
        <v>5.629</v>
      </c>
      <c r="K226" s="119" t="n">
        <f aca="false">'BASIS WEIGHT'!V230</f>
        <v>-0.065</v>
      </c>
      <c r="L226" s="120" t="n">
        <f aca="false">SUMIF($A$6:$A$29,H226,$D$6:$D$29)</f>
        <v>-0.321883445945946</v>
      </c>
      <c r="M226" s="120" t="n">
        <f aca="false">SUMIF($A$6:$A$29,H226,$E$6:$E$29)</f>
        <v>0.05</v>
      </c>
      <c r="N226" s="121" t="n">
        <f aca="false">SUM(K226:M226)</f>
        <v>-0.336883445945946</v>
      </c>
    </row>
    <row r="227" customFormat="false" ht="12.75" hidden="false" customHeight="false" outlineLevel="0" collapsed="false">
      <c r="H227" s="116" t="n">
        <f aca="false">YEAR(I227)</f>
        <v>2020</v>
      </c>
      <c r="I227" s="117" t="n">
        <f aca="false">+Fetch!A232</f>
        <v>43891</v>
      </c>
      <c r="J227" s="118" t="n">
        <f aca="false">'MONTHLY CURVES'!F227</f>
        <v>5.49</v>
      </c>
      <c r="K227" s="119" t="n">
        <f aca="false">'BASIS WEIGHT'!V231</f>
        <v>-0.065</v>
      </c>
      <c r="L227" s="120" t="n">
        <f aca="false">SUMIF($A$6:$A$29,H227,$D$6:$D$29)</f>
        <v>-0.321883445945946</v>
      </c>
      <c r="M227" s="120" t="n">
        <f aca="false">SUMIF($A$6:$A$29,H227,$E$6:$E$29)</f>
        <v>0.05</v>
      </c>
      <c r="N227" s="121" t="n">
        <f aca="false">SUM(K227:M227)</f>
        <v>-0.336883445945946</v>
      </c>
    </row>
    <row r="228" customFormat="false" ht="12.75" hidden="false" customHeight="false" outlineLevel="0" collapsed="false">
      <c r="H228" s="116" t="n">
        <f aca="false">YEAR(I228)</f>
        <v>2020</v>
      </c>
      <c r="I228" s="117" t="n">
        <f aca="false">+Fetch!A233</f>
        <v>43922</v>
      </c>
      <c r="J228" s="118" t="n">
        <f aca="false">'MONTHLY CURVES'!F228</f>
        <v>5.336</v>
      </c>
      <c r="K228" s="119" t="n">
        <f aca="false">'BASIS WEIGHT'!V232</f>
        <v>-0.065</v>
      </c>
      <c r="L228" s="120" t="n">
        <f aca="false">SUMIF($A$6:$A$29,H228,$D$6:$D$29)</f>
        <v>-0.321883445945946</v>
      </c>
      <c r="M228" s="120" t="n">
        <f aca="false">SUMIF($A$6:$A$29,H228,$E$6:$E$29)</f>
        <v>0.05</v>
      </c>
      <c r="N228" s="121" t="n">
        <f aca="false">SUM(K228:M228)</f>
        <v>-0.336883445945946</v>
      </c>
    </row>
    <row r="229" customFormat="false" ht="12.75" hidden="false" customHeight="false" outlineLevel="0" collapsed="false">
      <c r="H229" s="116" t="n">
        <f aca="false">YEAR(I229)</f>
        <v>2020</v>
      </c>
      <c r="I229" s="117" t="n">
        <f aca="false">+Fetch!A234</f>
        <v>43952</v>
      </c>
      <c r="J229" s="118" t="n">
        <f aca="false">'MONTHLY CURVES'!F229</f>
        <v>5.341</v>
      </c>
      <c r="K229" s="119" t="n">
        <f aca="false">'BASIS WEIGHT'!V233</f>
        <v>-0.065</v>
      </c>
      <c r="L229" s="120" t="n">
        <f aca="false">SUMIF($A$6:$A$29,H229,$D$6:$D$29)</f>
        <v>-0.321883445945946</v>
      </c>
      <c r="M229" s="120" t="n">
        <f aca="false">SUMIF($A$6:$A$29,H229,$E$6:$E$29)</f>
        <v>0.05</v>
      </c>
      <c r="N229" s="121" t="n">
        <f aca="false">SUM(K229:M229)</f>
        <v>-0.336883445945946</v>
      </c>
    </row>
    <row r="230" customFormat="false" ht="12.75" hidden="false" customHeight="false" outlineLevel="0" collapsed="false">
      <c r="H230" s="116" t="n">
        <f aca="false">YEAR(I230)</f>
        <v>2020</v>
      </c>
      <c r="I230" s="117" t="n">
        <f aca="false">+Fetch!A235</f>
        <v>43983</v>
      </c>
      <c r="J230" s="118" t="n">
        <f aca="false">'MONTHLY CURVES'!F230</f>
        <v>5.379</v>
      </c>
      <c r="K230" s="119" t="n">
        <f aca="false">'BASIS WEIGHT'!V234</f>
        <v>-0.065</v>
      </c>
      <c r="L230" s="120" t="n">
        <f aca="false">SUMIF($A$6:$A$29,H230,$D$6:$D$29)</f>
        <v>-0.321883445945946</v>
      </c>
      <c r="M230" s="120" t="n">
        <f aca="false">SUMIF($A$6:$A$29,H230,$E$6:$E$29)</f>
        <v>0.05</v>
      </c>
      <c r="N230" s="121" t="n">
        <f aca="false">SUM(K230:M230)</f>
        <v>-0.336883445945946</v>
      </c>
    </row>
    <row r="231" customFormat="false" ht="12.75" hidden="false" customHeight="false" outlineLevel="0" collapsed="false">
      <c r="H231" s="116" t="n">
        <f aca="false">YEAR(I231)</f>
        <v>2020</v>
      </c>
      <c r="I231" s="117" t="n">
        <f aca="false">+Fetch!A236</f>
        <v>44013</v>
      </c>
      <c r="J231" s="118" t="n">
        <f aca="false">'MONTHLY CURVES'!F231</f>
        <v>5.424</v>
      </c>
      <c r="K231" s="119" t="n">
        <f aca="false">'BASIS WEIGHT'!V235</f>
        <v>-0.065</v>
      </c>
      <c r="L231" s="120" t="n">
        <f aca="false">SUMIF($A$6:$A$29,H231,$D$6:$D$29)</f>
        <v>-0.321883445945946</v>
      </c>
      <c r="M231" s="120" t="n">
        <f aca="false">SUMIF($A$6:$A$29,H231,$E$6:$E$29)</f>
        <v>0.05</v>
      </c>
      <c r="N231" s="121" t="n">
        <f aca="false">SUM(K231:M231)</f>
        <v>-0.336883445945946</v>
      </c>
    </row>
    <row r="232" customFormat="false" ht="12.75" hidden="false" customHeight="false" outlineLevel="0" collapsed="false">
      <c r="H232" s="116" t="n">
        <f aca="false">YEAR(I232)</f>
        <v>2020</v>
      </c>
      <c r="I232" s="117" t="n">
        <f aca="false">+Fetch!A237</f>
        <v>44044</v>
      </c>
      <c r="J232" s="118" t="n">
        <f aca="false">'MONTHLY CURVES'!F232</f>
        <v>5.462</v>
      </c>
      <c r="K232" s="119" t="n">
        <f aca="false">'BASIS WEIGHT'!V236</f>
        <v>-0.065</v>
      </c>
      <c r="L232" s="120" t="n">
        <f aca="false">SUMIF($A$6:$A$29,H232,$D$6:$D$29)</f>
        <v>-0.321883445945946</v>
      </c>
      <c r="M232" s="120" t="n">
        <f aca="false">SUMIF($A$6:$A$29,H232,$E$6:$E$29)</f>
        <v>0.05</v>
      </c>
      <c r="N232" s="121" t="n">
        <f aca="false">SUM(K232:M232)</f>
        <v>-0.336883445945946</v>
      </c>
    </row>
    <row r="233" customFormat="false" ht="12.75" hidden="false" customHeight="false" outlineLevel="0" collapsed="false">
      <c r="H233" s="116" t="n">
        <f aca="false">YEAR(I233)</f>
        <v>2020</v>
      </c>
      <c r="I233" s="117" t="n">
        <f aca="false">+Fetch!A238</f>
        <v>44075</v>
      </c>
      <c r="J233" s="118" t="n">
        <f aca="false">'MONTHLY CURVES'!F233</f>
        <v>5.456</v>
      </c>
      <c r="K233" s="119" t="n">
        <f aca="false">'BASIS WEIGHT'!V237</f>
        <v>-0.065</v>
      </c>
      <c r="L233" s="120" t="n">
        <f aca="false">SUMIF($A$6:$A$29,H233,$D$6:$D$29)</f>
        <v>-0.321883445945946</v>
      </c>
      <c r="M233" s="120" t="n">
        <f aca="false">SUMIF($A$6:$A$29,H233,$E$6:$E$29)</f>
        <v>0.05</v>
      </c>
      <c r="N233" s="121" t="n">
        <f aca="false">SUM(K233:M233)</f>
        <v>-0.336883445945946</v>
      </c>
    </row>
    <row r="234" customFormat="false" ht="12.75" hidden="false" customHeight="false" outlineLevel="0" collapsed="false">
      <c r="H234" s="116" t="n">
        <f aca="false">YEAR(I234)</f>
        <v>2020</v>
      </c>
      <c r="I234" s="117" t="n">
        <f aca="false">+Fetch!A239</f>
        <v>44105</v>
      </c>
      <c r="J234" s="118" t="n">
        <f aca="false">'MONTHLY CURVES'!F234</f>
        <v>5.456</v>
      </c>
      <c r="K234" s="119" t="n">
        <f aca="false">'BASIS WEIGHT'!V238</f>
        <v>-0.065</v>
      </c>
      <c r="L234" s="120" t="n">
        <f aca="false">SUMIF($A$6:$A$29,H234,$D$6:$D$29)</f>
        <v>-0.321883445945946</v>
      </c>
      <c r="M234" s="120" t="n">
        <f aca="false">SUMIF($A$6:$A$29,H234,$E$6:$E$29)</f>
        <v>0.05</v>
      </c>
      <c r="N234" s="121" t="n">
        <f aca="false">SUM(K234:M234)</f>
        <v>-0.336883445945946</v>
      </c>
    </row>
    <row r="235" customFormat="false" ht="12.75" hidden="false" customHeight="false" outlineLevel="0" collapsed="false">
      <c r="H235" s="116" t="n">
        <f aca="false">YEAR(I235)</f>
        <v>2020</v>
      </c>
      <c r="I235" s="117" t="n">
        <f aca="false">+Fetch!A240</f>
        <v>44136</v>
      </c>
      <c r="J235" s="118" t="n">
        <f aca="false">'MONTHLY CURVES'!F235</f>
        <v>5.605</v>
      </c>
      <c r="K235" s="119" t="n">
        <f aca="false">'BASIS WEIGHT'!V239</f>
        <v>-0.065</v>
      </c>
      <c r="L235" s="120" t="n">
        <f aca="false">SUMIF($A$6:$A$29,H235,$D$6:$D$29)</f>
        <v>-0.321883445945946</v>
      </c>
      <c r="M235" s="120" t="n">
        <f aca="false">SUMIF($A$6:$A$29,H235,$E$6:$E$29)</f>
        <v>0.05</v>
      </c>
      <c r="N235" s="121" t="n">
        <f aca="false">SUM(K235:M235)</f>
        <v>-0.336883445945946</v>
      </c>
    </row>
    <row r="236" customFormat="false" ht="12.75" hidden="false" customHeight="false" outlineLevel="0" collapsed="false">
      <c r="H236" s="116" t="n">
        <f aca="false">YEAR(I236)</f>
        <v>2020</v>
      </c>
      <c r="I236" s="117" t="n">
        <f aca="false">+Fetch!A241</f>
        <v>44166</v>
      </c>
      <c r="J236" s="118" t="n">
        <f aca="false">'MONTHLY CURVES'!F236</f>
        <v>5.757</v>
      </c>
      <c r="K236" s="119" t="n">
        <f aca="false">'BASIS WEIGHT'!V240</f>
        <v>-0.065</v>
      </c>
      <c r="L236" s="120" t="n">
        <f aca="false">SUMIF($A$6:$A$29,H236,$D$6:$D$29)</f>
        <v>-0.321883445945946</v>
      </c>
      <c r="M236" s="120" t="n">
        <f aca="false">SUMIF($A$6:$A$29,H236,$E$6:$E$29)</f>
        <v>0.05</v>
      </c>
      <c r="N236" s="121" t="n">
        <f aca="false">SUM(K236:M236)</f>
        <v>-0.336883445945946</v>
      </c>
    </row>
    <row r="237" customFormat="false" ht="12.75" hidden="false" customHeight="false" outlineLevel="0" collapsed="false">
      <c r="H237" s="116" t="n">
        <f aca="false">YEAR(I237)</f>
        <v>2021</v>
      </c>
      <c r="I237" s="117" t="n">
        <f aca="false">+Fetch!A242</f>
        <v>44197</v>
      </c>
      <c r="J237" s="118" t="n">
        <f aca="false">'MONTHLY CURVES'!F237</f>
        <v>5.8345</v>
      </c>
      <c r="K237" s="119" t="n">
        <f aca="false">'BASIS WEIGHT'!V241</f>
        <v>-0.065</v>
      </c>
      <c r="L237" s="120" t="n">
        <f aca="false">SUMIF($A$6:$A$29,H237,$D$6:$D$29)</f>
        <v>-0.321883445945946</v>
      </c>
      <c r="M237" s="120" t="n">
        <f aca="false">SUMIF($A$6:$A$29,H237,$E$6:$E$29)</f>
        <v>0.05</v>
      </c>
      <c r="N237" s="121" t="n">
        <f aca="false">SUM(K237:M237)</f>
        <v>-0.336883445945946</v>
      </c>
    </row>
    <row r="238" customFormat="false" ht="12.75" hidden="false" customHeight="false" outlineLevel="0" collapsed="false">
      <c r="H238" s="116" t="n">
        <f aca="false">YEAR(I238)</f>
        <v>2021</v>
      </c>
      <c r="I238" s="117" t="n">
        <f aca="false">+Fetch!A243</f>
        <v>44228</v>
      </c>
      <c r="J238" s="118" t="n">
        <f aca="false">'MONTHLY CURVES'!F238</f>
        <v>5.7465</v>
      </c>
      <c r="K238" s="119" t="n">
        <f aca="false">'BASIS WEIGHT'!V242</f>
        <v>-0.065</v>
      </c>
      <c r="L238" s="120" t="n">
        <f aca="false">SUMIF($A$6:$A$29,H238,$D$6:$D$29)</f>
        <v>-0.321883445945946</v>
      </c>
      <c r="M238" s="120" t="n">
        <f aca="false">SUMIF($A$6:$A$29,H238,$E$6:$E$29)</f>
        <v>0.05</v>
      </c>
      <c r="N238" s="121" t="n">
        <f aca="false">SUM(K238:M238)</f>
        <v>-0.336883445945946</v>
      </c>
    </row>
    <row r="239" customFormat="false" ht="12.75" hidden="false" customHeight="false" outlineLevel="0" collapsed="false">
      <c r="H239" s="116" t="n">
        <f aca="false">YEAR(I239)</f>
        <v>2021</v>
      </c>
      <c r="I239" s="117" t="n">
        <f aca="false">+Fetch!A244</f>
        <v>44256</v>
      </c>
      <c r="J239" s="118" t="n">
        <f aca="false">'MONTHLY CURVES'!F239</f>
        <v>5.6075</v>
      </c>
      <c r="K239" s="119" t="n">
        <f aca="false">'BASIS WEIGHT'!V243</f>
        <v>-0.065</v>
      </c>
      <c r="L239" s="120" t="n">
        <f aca="false">SUMIF($A$6:$A$29,H239,$D$6:$D$29)</f>
        <v>-0.321883445945946</v>
      </c>
      <c r="M239" s="120" t="n">
        <f aca="false">SUMIF($A$6:$A$29,H239,$E$6:$E$29)</f>
        <v>0.05</v>
      </c>
      <c r="N239" s="121" t="n">
        <f aca="false">SUM(K239:M239)</f>
        <v>-0.336883445945946</v>
      </c>
    </row>
    <row r="240" customFormat="false" ht="12.75" hidden="false" customHeight="false" outlineLevel="0" collapsed="false">
      <c r="H240" s="116" t="n">
        <f aca="false">YEAR(I240)</f>
        <v>2021</v>
      </c>
      <c r="I240" s="117" t="n">
        <f aca="false">+Fetch!A245</f>
        <v>44287</v>
      </c>
      <c r="J240" s="118" t="n">
        <f aca="false">'MONTHLY CURVES'!F240</f>
        <v>5.4535</v>
      </c>
      <c r="K240" s="119" t="n">
        <f aca="false">'BASIS WEIGHT'!V244</f>
        <v>-0.065</v>
      </c>
      <c r="L240" s="120" t="n">
        <f aca="false">SUMIF($A$6:$A$29,H240,$D$6:$D$29)</f>
        <v>-0.321883445945946</v>
      </c>
      <c r="M240" s="120" t="n">
        <f aca="false">SUMIF($A$6:$A$29,H240,$E$6:$E$29)</f>
        <v>0.05</v>
      </c>
      <c r="N240" s="121" t="n">
        <f aca="false">SUM(K240:M240)</f>
        <v>-0.336883445945946</v>
      </c>
    </row>
    <row r="241" customFormat="false" ht="12.75" hidden="false" customHeight="false" outlineLevel="0" collapsed="false">
      <c r="H241" s="116" t="n">
        <f aca="false">YEAR(I241)</f>
        <v>2021</v>
      </c>
      <c r="I241" s="117" t="n">
        <f aca="false">+Fetch!A246</f>
        <v>44317</v>
      </c>
      <c r="J241" s="118" t="n">
        <f aca="false">'MONTHLY CURVES'!F241</f>
        <v>5.4585</v>
      </c>
      <c r="K241" s="119" t="n">
        <f aca="false">'BASIS WEIGHT'!V245</f>
        <v>-0.065</v>
      </c>
      <c r="L241" s="120" t="n">
        <f aca="false">SUMIF($A$6:$A$29,H241,$D$6:$D$29)</f>
        <v>-0.321883445945946</v>
      </c>
      <c r="M241" s="120" t="n">
        <f aca="false">SUMIF($A$6:$A$29,H241,$E$6:$E$29)</f>
        <v>0.05</v>
      </c>
      <c r="N241" s="121" t="n">
        <f aca="false">SUM(K241:M241)</f>
        <v>-0.336883445945946</v>
      </c>
    </row>
    <row r="242" customFormat="false" ht="12.75" hidden="false" customHeight="false" outlineLevel="0" collapsed="false">
      <c r="H242" s="116" t="n">
        <f aca="false">YEAR(I242)</f>
        <v>2021</v>
      </c>
      <c r="I242" s="117" t="n">
        <f aca="false">+Fetch!A247</f>
        <v>44348</v>
      </c>
      <c r="J242" s="118" t="n">
        <f aca="false">'MONTHLY CURVES'!F242</f>
        <v>5.4965</v>
      </c>
      <c r="K242" s="119" t="n">
        <f aca="false">'BASIS WEIGHT'!V246</f>
        <v>-0.065</v>
      </c>
      <c r="L242" s="120" t="n">
        <f aca="false">SUMIF($A$6:$A$29,H242,$D$6:$D$29)</f>
        <v>-0.321883445945946</v>
      </c>
      <c r="M242" s="120" t="n">
        <f aca="false">SUMIF($A$6:$A$29,H242,$E$6:$E$29)</f>
        <v>0.05</v>
      </c>
      <c r="N242" s="121" t="n">
        <f aca="false">SUM(K242:M242)</f>
        <v>-0.336883445945946</v>
      </c>
    </row>
    <row r="243" customFormat="false" ht="12.75" hidden="false" customHeight="false" outlineLevel="0" collapsed="false">
      <c r="H243" s="116" t="n">
        <f aca="false">YEAR(I243)</f>
        <v>2021</v>
      </c>
      <c r="I243" s="117" t="n">
        <f aca="false">+Fetch!A248</f>
        <v>44378</v>
      </c>
      <c r="J243" s="118" t="n">
        <f aca="false">'MONTHLY CURVES'!F243</f>
        <v>5.5415</v>
      </c>
      <c r="K243" s="119" t="n">
        <f aca="false">'BASIS WEIGHT'!V247</f>
        <v>-0.065</v>
      </c>
      <c r="L243" s="120" t="n">
        <f aca="false">SUMIF($A$6:$A$29,H243,$D$6:$D$29)</f>
        <v>-0.321883445945946</v>
      </c>
      <c r="M243" s="120" t="n">
        <f aca="false">SUMIF($A$6:$A$29,H243,$E$6:$E$29)</f>
        <v>0.05</v>
      </c>
      <c r="N243" s="121" t="n">
        <f aca="false">SUM(K243:M243)</f>
        <v>-0.336883445945946</v>
      </c>
    </row>
    <row r="244" customFormat="false" ht="12.75" hidden="false" customHeight="false" outlineLevel="0" collapsed="false">
      <c r="H244" s="116" t="n">
        <f aca="false">YEAR(I244)</f>
        <v>2021</v>
      </c>
      <c r="I244" s="117" t="n">
        <f aca="false">+Fetch!A249</f>
        <v>44409</v>
      </c>
      <c r="J244" s="118" t="n">
        <f aca="false">'MONTHLY CURVES'!F244</f>
        <v>5.5795</v>
      </c>
      <c r="K244" s="119" t="n">
        <f aca="false">'BASIS WEIGHT'!V248</f>
        <v>-0.065</v>
      </c>
      <c r="L244" s="120" t="n">
        <f aca="false">SUMIF($A$6:$A$29,H244,$D$6:$D$29)</f>
        <v>-0.321883445945946</v>
      </c>
      <c r="M244" s="120" t="n">
        <f aca="false">SUMIF($A$6:$A$29,H244,$E$6:$E$29)</f>
        <v>0.05</v>
      </c>
      <c r="N244" s="121" t="n">
        <f aca="false">SUM(K244:M244)</f>
        <v>-0.336883445945946</v>
      </c>
    </row>
    <row r="245" customFormat="false" ht="12.75" hidden="false" customHeight="false" outlineLevel="0" collapsed="false">
      <c r="H245" s="116" t="n">
        <f aca="false">YEAR(I245)</f>
        <v>2021</v>
      </c>
      <c r="I245" s="117" t="n">
        <f aca="false">+Fetch!A250</f>
        <v>44440</v>
      </c>
      <c r="J245" s="118" t="n">
        <f aca="false">'MONTHLY CURVES'!F245</f>
        <v>5.5735</v>
      </c>
      <c r="K245" s="119" t="n">
        <f aca="false">'BASIS WEIGHT'!V249</f>
        <v>-0.065</v>
      </c>
      <c r="L245" s="120" t="n">
        <f aca="false">SUMIF($A$6:$A$29,H245,$D$6:$D$29)</f>
        <v>-0.321883445945946</v>
      </c>
      <c r="M245" s="120" t="n">
        <f aca="false">SUMIF($A$6:$A$29,H245,$E$6:$E$29)</f>
        <v>0.05</v>
      </c>
      <c r="N245" s="121" t="n">
        <f aca="false">SUM(K245:M245)</f>
        <v>-0.336883445945946</v>
      </c>
    </row>
    <row r="246" customFormat="false" ht="12.75" hidden="false" customHeight="false" outlineLevel="0" collapsed="false">
      <c r="H246" s="116" t="n">
        <f aca="false">YEAR(I246)</f>
        <v>2021</v>
      </c>
      <c r="I246" s="117" t="n">
        <f aca="false">+Fetch!A251</f>
        <v>44470</v>
      </c>
      <c r="J246" s="118" t="n">
        <f aca="false">'MONTHLY CURVES'!F246</f>
        <v>5.5735</v>
      </c>
      <c r="K246" s="119" t="n">
        <f aca="false">'BASIS WEIGHT'!V250</f>
        <v>-0.065</v>
      </c>
      <c r="L246" s="120" t="n">
        <f aca="false">SUMIF($A$6:$A$29,H246,$D$6:$D$29)</f>
        <v>-0.321883445945946</v>
      </c>
      <c r="M246" s="120" t="n">
        <f aca="false">SUMIF($A$6:$A$29,H246,$E$6:$E$29)</f>
        <v>0.05</v>
      </c>
      <c r="N246" s="121" t="n">
        <f aca="false">SUM(K246:M246)</f>
        <v>-0.336883445945946</v>
      </c>
    </row>
    <row r="247" customFormat="false" ht="12.75" hidden="false" customHeight="false" outlineLevel="0" collapsed="false">
      <c r="H247" s="116" t="n">
        <f aca="false">YEAR(I247)</f>
        <v>2021</v>
      </c>
      <c r="I247" s="117" t="n">
        <f aca="false">+Fetch!A252</f>
        <v>44501</v>
      </c>
      <c r="J247" s="118" t="n">
        <f aca="false">'MONTHLY CURVES'!F247</f>
        <v>5.7225</v>
      </c>
      <c r="K247" s="119" t="n">
        <f aca="false">'BASIS WEIGHT'!V251</f>
        <v>-0.065</v>
      </c>
      <c r="L247" s="120" t="n">
        <f aca="false">SUMIF($A$6:$A$29,H247,$D$6:$D$29)</f>
        <v>-0.321883445945946</v>
      </c>
      <c r="M247" s="120" t="n">
        <f aca="false">SUMIF($A$6:$A$29,H247,$E$6:$E$29)</f>
        <v>0.05</v>
      </c>
      <c r="N247" s="121" t="n">
        <f aca="false">SUM(K247:M247)</f>
        <v>-0.336883445945946</v>
      </c>
    </row>
    <row r="248" customFormat="false" ht="12.75" hidden="false" customHeight="false" outlineLevel="0" collapsed="false">
      <c r="H248" s="116" t="n">
        <f aca="false">YEAR(I248)</f>
        <v>2021</v>
      </c>
      <c r="I248" s="117" t="n">
        <f aca="false">+Fetch!A253</f>
        <v>44531</v>
      </c>
      <c r="J248" s="118" t="n">
        <f aca="false">'MONTHLY CURVES'!F248</f>
        <v>5.8745</v>
      </c>
      <c r="K248" s="119" t="n">
        <f aca="false">'BASIS WEIGHT'!V252</f>
        <v>-0.065</v>
      </c>
      <c r="L248" s="120" t="n">
        <f aca="false">SUMIF($A$6:$A$29,H248,$D$6:$D$29)</f>
        <v>-0.321883445945946</v>
      </c>
      <c r="M248" s="120" t="n">
        <f aca="false">SUMIF($A$6:$A$29,H248,$E$6:$E$29)</f>
        <v>0.05</v>
      </c>
      <c r="N248" s="121" t="n">
        <f aca="false">SUM(K248:M248)</f>
        <v>-0.336883445945946</v>
      </c>
    </row>
    <row r="249" customFormat="false" ht="12.75" hidden="false" customHeight="false" outlineLevel="0" collapsed="false">
      <c r="H249" s="116" t="n">
        <f aca="false">YEAR(I249)</f>
        <v>2022</v>
      </c>
      <c r="I249" s="117" t="n">
        <f aca="false">+Fetch!A254</f>
        <v>44562</v>
      </c>
      <c r="J249" s="118" t="n">
        <f aca="false">'MONTHLY CURVES'!F249</f>
        <v>5.952</v>
      </c>
      <c r="K249" s="119" t="n">
        <f aca="false">'BASIS WEIGHT'!V253</f>
        <v>-0.065</v>
      </c>
      <c r="L249" s="120" t="n">
        <f aca="false">SUMIF($A$6:$A$29,H249,$D$6:$D$29)</f>
        <v>-0.321883445945946</v>
      </c>
      <c r="M249" s="120" t="n">
        <f aca="false">SUMIF($A$6:$A$29,H249,$E$6:$E$29)</f>
        <v>0.05</v>
      </c>
      <c r="N249" s="121" t="n">
        <f aca="false">SUM(K249:M249)</f>
        <v>-0.336883445945946</v>
      </c>
    </row>
    <row r="250" customFormat="false" ht="12.75" hidden="false" customHeight="false" outlineLevel="0" collapsed="false">
      <c r="H250" s="116" t="n">
        <f aca="false">YEAR(I250)</f>
        <v>2022</v>
      </c>
      <c r="I250" s="117" t="n">
        <f aca="false">+Fetch!A255</f>
        <v>44593</v>
      </c>
      <c r="J250" s="118" t="n">
        <f aca="false">'MONTHLY CURVES'!F250</f>
        <v>5.864</v>
      </c>
      <c r="K250" s="119" t="n">
        <f aca="false">'BASIS WEIGHT'!V254</f>
        <v>-0.065</v>
      </c>
      <c r="L250" s="120" t="n">
        <f aca="false">SUMIF($A$6:$A$29,H250,$D$6:$D$29)</f>
        <v>-0.321883445945946</v>
      </c>
      <c r="M250" s="120" t="n">
        <f aca="false">SUMIF($A$6:$A$29,H250,$E$6:$E$29)</f>
        <v>0.05</v>
      </c>
      <c r="N250" s="121" t="n">
        <f aca="false">SUM(K250:M250)</f>
        <v>-0.336883445945946</v>
      </c>
    </row>
    <row r="251" customFormat="false" ht="12.75" hidden="false" customHeight="false" outlineLevel="0" collapsed="false">
      <c r="H251" s="116" t="n">
        <f aca="false">YEAR(I251)</f>
        <v>2022</v>
      </c>
      <c r="I251" s="117" t="n">
        <f aca="false">+Fetch!A256</f>
        <v>44621</v>
      </c>
      <c r="J251" s="118" t="n">
        <f aca="false">'MONTHLY CURVES'!F251</f>
        <v>5.725</v>
      </c>
      <c r="K251" s="119" t="n">
        <f aca="false">'BASIS WEIGHT'!V255</f>
        <v>-0.065</v>
      </c>
      <c r="L251" s="120" t="n">
        <f aca="false">SUMIF($A$6:$A$29,H251,$D$6:$D$29)</f>
        <v>-0.321883445945946</v>
      </c>
      <c r="M251" s="120" t="n">
        <f aca="false">SUMIF($A$6:$A$29,H251,$E$6:$E$29)</f>
        <v>0.05</v>
      </c>
      <c r="N251" s="121" t="n">
        <f aca="false">SUM(K251:M251)</f>
        <v>-0.336883445945946</v>
      </c>
    </row>
    <row r="252" customFormat="false" ht="12.75" hidden="false" customHeight="false" outlineLevel="0" collapsed="false">
      <c r="H252" s="116" t="n">
        <f aca="false">YEAR(I252)</f>
        <v>2022</v>
      </c>
      <c r="I252" s="117" t="n">
        <f aca="false">+Fetch!A257</f>
        <v>44652</v>
      </c>
      <c r="J252" s="118" t="n">
        <f aca="false">'MONTHLY CURVES'!F252</f>
        <v>5.571</v>
      </c>
      <c r="K252" s="119" t="n">
        <f aca="false">'BASIS WEIGHT'!V256</f>
        <v>-0.065</v>
      </c>
      <c r="L252" s="120" t="n">
        <f aca="false">SUMIF($A$6:$A$29,H252,$D$6:$D$29)</f>
        <v>-0.321883445945946</v>
      </c>
      <c r="M252" s="120" t="n">
        <f aca="false">SUMIF($A$6:$A$29,H252,$E$6:$E$29)</f>
        <v>0.05</v>
      </c>
      <c r="N252" s="121" t="n">
        <f aca="false">SUM(K252:M252)</f>
        <v>-0.336883445945946</v>
      </c>
    </row>
    <row r="253" customFormat="false" ht="12.75" hidden="false" customHeight="false" outlineLevel="0" collapsed="false">
      <c r="H253" s="116" t="n">
        <f aca="false">YEAR(I253)</f>
        <v>2022</v>
      </c>
      <c r="I253" s="117" t="n">
        <f aca="false">+Fetch!A258</f>
        <v>44682</v>
      </c>
      <c r="J253" s="118" t="n">
        <f aca="false">'MONTHLY CURVES'!F253</f>
        <v>5.576</v>
      </c>
      <c r="K253" s="119" t="n">
        <f aca="false">'BASIS WEIGHT'!V257</f>
        <v>-0.065</v>
      </c>
      <c r="L253" s="120" t="n">
        <f aca="false">SUMIF($A$6:$A$29,H253,$D$6:$D$29)</f>
        <v>-0.321883445945946</v>
      </c>
      <c r="M253" s="120" t="n">
        <f aca="false">SUMIF($A$6:$A$29,H253,$E$6:$E$29)</f>
        <v>0.05</v>
      </c>
      <c r="N253" s="121" t="n">
        <f aca="false">SUM(K253:M253)</f>
        <v>-0.336883445945946</v>
      </c>
    </row>
    <row r="254" customFormat="false" ht="12.75" hidden="false" customHeight="false" outlineLevel="0" collapsed="false">
      <c r="H254" s="116" t="n">
        <f aca="false">YEAR(I254)</f>
        <v>2022</v>
      </c>
      <c r="I254" s="117" t="n">
        <f aca="false">+Fetch!A259</f>
        <v>44713</v>
      </c>
      <c r="J254" s="118" t="n">
        <f aca="false">'MONTHLY CURVES'!F254</f>
        <v>5.614</v>
      </c>
      <c r="K254" s="119" t="n">
        <f aca="false">'BASIS WEIGHT'!V258</f>
        <v>-0.065</v>
      </c>
      <c r="L254" s="120" t="n">
        <f aca="false">SUMIF($A$6:$A$29,H254,$D$6:$D$29)</f>
        <v>-0.321883445945946</v>
      </c>
      <c r="M254" s="120" t="n">
        <f aca="false">SUMIF($A$6:$A$29,H254,$E$6:$E$29)</f>
        <v>0.05</v>
      </c>
      <c r="N254" s="121" t="n">
        <f aca="false">SUM(K254:M254)</f>
        <v>-0.336883445945946</v>
      </c>
    </row>
    <row r="255" customFormat="false" ht="12.75" hidden="false" customHeight="false" outlineLevel="0" collapsed="false">
      <c r="H255" s="116" t="n">
        <f aca="false">YEAR(I255)</f>
        <v>2022</v>
      </c>
      <c r="I255" s="117" t="n">
        <f aca="false">+Fetch!A260</f>
        <v>44743</v>
      </c>
      <c r="J255" s="118" t="n">
        <f aca="false">'MONTHLY CURVES'!F255</f>
        <v>5.659</v>
      </c>
      <c r="K255" s="119" t="n">
        <f aca="false">'BASIS WEIGHT'!V259</f>
        <v>-0.065</v>
      </c>
      <c r="L255" s="120" t="n">
        <f aca="false">SUMIF($A$6:$A$29,H255,$D$6:$D$29)</f>
        <v>-0.321883445945946</v>
      </c>
      <c r="M255" s="120" t="n">
        <f aca="false">SUMIF($A$6:$A$29,H255,$E$6:$E$29)</f>
        <v>0.05</v>
      </c>
      <c r="N255" s="121" t="n">
        <f aca="false">SUM(K255:M255)</f>
        <v>-0.336883445945946</v>
      </c>
    </row>
    <row r="256" customFormat="false" ht="12.75" hidden="false" customHeight="false" outlineLevel="0" collapsed="false">
      <c r="H256" s="116" t="n">
        <f aca="false">YEAR(I256)</f>
        <v>2022</v>
      </c>
      <c r="I256" s="117" t="n">
        <f aca="false">+Fetch!A261</f>
        <v>44774</v>
      </c>
      <c r="J256" s="118" t="n">
        <f aca="false">'MONTHLY CURVES'!F256</f>
        <v>5.697</v>
      </c>
      <c r="K256" s="119" t="n">
        <f aca="false">'BASIS WEIGHT'!V260</f>
        <v>-0.065</v>
      </c>
      <c r="L256" s="120" t="n">
        <f aca="false">SUMIF($A$6:$A$29,H256,$D$6:$D$29)</f>
        <v>-0.321883445945946</v>
      </c>
      <c r="M256" s="120" t="n">
        <f aca="false">SUMIF($A$6:$A$29,H256,$E$6:$E$29)</f>
        <v>0.05</v>
      </c>
      <c r="N256" s="121" t="n">
        <f aca="false">SUM(K256:M256)</f>
        <v>-0.336883445945946</v>
      </c>
    </row>
    <row r="257" customFormat="false" ht="12.75" hidden="false" customHeight="false" outlineLevel="0" collapsed="false">
      <c r="H257" s="116" t="n">
        <f aca="false">YEAR(I257)</f>
        <v>2022</v>
      </c>
      <c r="I257" s="117" t="n">
        <f aca="false">+Fetch!A262</f>
        <v>44805</v>
      </c>
      <c r="J257" s="118" t="n">
        <f aca="false">'MONTHLY CURVES'!F257</f>
        <v>5.691</v>
      </c>
      <c r="K257" s="119" t="n">
        <f aca="false">'BASIS WEIGHT'!V261</f>
        <v>-0.065</v>
      </c>
      <c r="L257" s="120" t="n">
        <f aca="false">SUMIF($A$6:$A$29,H257,$D$6:$D$29)</f>
        <v>-0.321883445945946</v>
      </c>
      <c r="M257" s="120" t="n">
        <f aca="false">SUMIF($A$6:$A$29,H257,$E$6:$E$29)</f>
        <v>0.05</v>
      </c>
      <c r="N257" s="121" t="n">
        <f aca="false">SUM(K257:M257)</f>
        <v>-0.336883445945946</v>
      </c>
    </row>
    <row r="258" customFormat="false" ht="12.75" hidden="false" customHeight="false" outlineLevel="0" collapsed="false">
      <c r="H258" s="116" t="n">
        <f aca="false">YEAR(I258)</f>
        <v>2022</v>
      </c>
      <c r="I258" s="117" t="n">
        <f aca="false">+Fetch!A263</f>
        <v>44835</v>
      </c>
      <c r="J258" s="118" t="n">
        <f aca="false">'MONTHLY CURVES'!F258</f>
        <v>5.691</v>
      </c>
      <c r="K258" s="119" t="n">
        <f aca="false">'BASIS WEIGHT'!V262</f>
        <v>-0.065</v>
      </c>
      <c r="L258" s="120" t="n">
        <f aca="false">SUMIF($A$6:$A$29,H258,$D$6:$D$29)</f>
        <v>-0.321883445945946</v>
      </c>
      <c r="M258" s="120" t="n">
        <f aca="false">SUMIF($A$6:$A$29,H258,$E$6:$E$29)</f>
        <v>0.05</v>
      </c>
      <c r="N258" s="121" t="n">
        <f aca="false">SUM(K258:M258)</f>
        <v>-0.336883445945946</v>
      </c>
    </row>
    <row r="259" customFormat="false" ht="12.75" hidden="false" customHeight="false" outlineLevel="0" collapsed="false">
      <c r="H259" s="116" t="n">
        <f aca="false">YEAR(I259)</f>
        <v>2022</v>
      </c>
      <c r="I259" s="117" t="n">
        <f aca="false">+Fetch!A264</f>
        <v>44866</v>
      </c>
      <c r="J259" s="118" t="n">
        <f aca="false">'MONTHLY CURVES'!F259</f>
        <v>5.84</v>
      </c>
      <c r="K259" s="119" t="n">
        <f aca="false">'BASIS WEIGHT'!V263</f>
        <v>-0.065</v>
      </c>
      <c r="L259" s="120" t="n">
        <f aca="false">SUMIF($A$6:$A$29,H259,$D$6:$D$29)</f>
        <v>-0.321883445945946</v>
      </c>
      <c r="M259" s="120" t="n">
        <f aca="false">SUMIF($A$6:$A$29,H259,$E$6:$E$29)</f>
        <v>0.05</v>
      </c>
      <c r="N259" s="121" t="n">
        <f aca="false">SUM(K259:M259)</f>
        <v>-0.336883445945946</v>
      </c>
    </row>
    <row r="260" customFormat="false" ht="12.75" hidden="false" customHeight="false" outlineLevel="0" collapsed="false">
      <c r="H260" s="116" t="n">
        <f aca="false">YEAR(I260)</f>
        <v>2022</v>
      </c>
      <c r="I260" s="117" t="n">
        <f aca="false">+Fetch!A265</f>
        <v>44896</v>
      </c>
      <c r="J260" s="118" t="n">
        <f aca="false">'MONTHLY CURVES'!F260</f>
        <v>5.992</v>
      </c>
      <c r="K260" s="119" t="n">
        <f aca="false">'BASIS WEIGHT'!V264</f>
        <v>-0.065</v>
      </c>
      <c r="L260" s="120" t="n">
        <f aca="false">SUMIF($A$6:$A$29,H260,$D$6:$D$29)</f>
        <v>-0.321883445945946</v>
      </c>
      <c r="M260" s="120" t="n">
        <f aca="false">SUMIF($A$6:$A$29,H260,$E$6:$E$29)</f>
        <v>0.05</v>
      </c>
      <c r="N260" s="121" t="n">
        <f aca="false">SUM(K260:M260)</f>
        <v>-0.336883445945946</v>
      </c>
    </row>
    <row r="261" customFormat="false" ht="12.75" hidden="false" customHeight="false" outlineLevel="0" collapsed="false">
      <c r="H261" s="116" t="n">
        <f aca="false">YEAR(I261)</f>
        <v>2023</v>
      </c>
      <c r="I261" s="117" t="n">
        <f aca="false">+Fetch!A266</f>
        <v>44927</v>
      </c>
      <c r="J261" s="118" t="n">
        <f aca="false">'MONTHLY CURVES'!F261</f>
        <v>6.0695</v>
      </c>
      <c r="K261" s="119" t="n">
        <f aca="false">'BASIS WEIGHT'!V265</f>
        <v>-0.065</v>
      </c>
      <c r="L261" s="120" t="n">
        <f aca="false">SUMIF($A$6:$A$29,H261,$D$6:$D$29)</f>
        <v>-0.321883445945946</v>
      </c>
      <c r="M261" s="120" t="n">
        <f aca="false">SUMIF($A$6:$A$29,H261,$E$6:$E$29)</f>
        <v>0.05</v>
      </c>
      <c r="N261" s="121" t="n">
        <f aca="false">SUM(K261:M261)</f>
        <v>-0.336883445945946</v>
      </c>
    </row>
    <row r="262" customFormat="false" ht="12.75" hidden="false" customHeight="false" outlineLevel="0" collapsed="false">
      <c r="H262" s="116" t="n">
        <f aca="false">YEAR(I262)</f>
        <v>2023</v>
      </c>
      <c r="I262" s="117" t="n">
        <f aca="false">+Fetch!A267</f>
        <v>44958</v>
      </c>
      <c r="J262" s="118" t="n">
        <f aca="false">'MONTHLY CURVES'!F262</f>
        <v>5.9815</v>
      </c>
      <c r="K262" s="119" t="n">
        <f aca="false">'BASIS WEIGHT'!V266</f>
        <v>-0.065</v>
      </c>
      <c r="L262" s="120" t="n">
        <f aca="false">SUMIF($A$6:$A$29,H262,$D$6:$D$29)</f>
        <v>-0.321883445945946</v>
      </c>
      <c r="M262" s="120" t="n">
        <f aca="false">SUMIF($A$6:$A$29,H262,$E$6:$E$29)</f>
        <v>0.05</v>
      </c>
      <c r="N262" s="121" t="n">
        <f aca="false">SUM(K262:M262)</f>
        <v>-0.336883445945946</v>
      </c>
    </row>
    <row r="263" customFormat="false" ht="12.75" hidden="false" customHeight="false" outlineLevel="0" collapsed="false">
      <c r="H263" s="116" t="n">
        <f aca="false">YEAR(I263)</f>
        <v>2023</v>
      </c>
      <c r="I263" s="117" t="n">
        <f aca="false">+Fetch!A268</f>
        <v>44986</v>
      </c>
      <c r="J263" s="118" t="n">
        <f aca="false">'MONTHLY CURVES'!F263</f>
        <v>5.8425</v>
      </c>
      <c r="K263" s="119" t="n">
        <f aca="false">'BASIS WEIGHT'!V267</f>
        <v>-0.065</v>
      </c>
      <c r="L263" s="120" t="n">
        <f aca="false">SUMIF($A$6:$A$29,H263,$D$6:$D$29)</f>
        <v>-0.321883445945946</v>
      </c>
      <c r="M263" s="120" t="n">
        <f aca="false">SUMIF($A$6:$A$29,H263,$E$6:$E$29)</f>
        <v>0.05</v>
      </c>
      <c r="N263" s="121" t="n">
        <f aca="false">SUM(K263:M263)</f>
        <v>-0.336883445945946</v>
      </c>
    </row>
    <row r="264" customFormat="false" ht="12.75" hidden="false" customHeight="false" outlineLevel="0" collapsed="false">
      <c r="H264" s="116" t="n">
        <f aca="false">YEAR(I264)</f>
        <v>2023</v>
      </c>
      <c r="I264" s="117" t="n">
        <f aca="false">+Fetch!A269</f>
        <v>45017</v>
      </c>
      <c r="J264" s="118" t="n">
        <f aca="false">'MONTHLY CURVES'!F264</f>
        <v>5.6885</v>
      </c>
      <c r="K264" s="119" t="n">
        <f aca="false">'BASIS WEIGHT'!V268</f>
        <v>-0.065</v>
      </c>
      <c r="L264" s="120" t="n">
        <f aca="false">SUMIF($A$6:$A$29,H264,$D$6:$D$29)</f>
        <v>-0.321883445945946</v>
      </c>
      <c r="M264" s="120" t="n">
        <f aca="false">SUMIF($A$6:$A$29,H264,$E$6:$E$29)</f>
        <v>0.05</v>
      </c>
      <c r="N264" s="121" t="n">
        <f aca="false">SUM(K264:M264)</f>
        <v>-0.336883445945946</v>
      </c>
    </row>
    <row r="265" customFormat="false" ht="12.75" hidden="false" customHeight="false" outlineLevel="0" collapsed="false">
      <c r="H265" s="116" t="n">
        <f aca="false">YEAR(I265)</f>
        <v>2023</v>
      </c>
      <c r="I265" s="117" t="n">
        <f aca="false">+Fetch!A270</f>
        <v>45047</v>
      </c>
      <c r="J265" s="118" t="n">
        <f aca="false">'MONTHLY CURVES'!F265</f>
        <v>5.6935</v>
      </c>
      <c r="K265" s="119" t="n">
        <f aca="false">'BASIS WEIGHT'!V269</f>
        <v>-0.065</v>
      </c>
      <c r="L265" s="120" t="n">
        <f aca="false">SUMIF($A$6:$A$29,H265,$D$6:$D$29)</f>
        <v>-0.321883445945946</v>
      </c>
      <c r="M265" s="120" t="n">
        <f aca="false">SUMIF($A$6:$A$29,H265,$E$6:$E$29)</f>
        <v>0.05</v>
      </c>
      <c r="N265" s="121" t="n">
        <f aca="false">SUM(K265:M265)</f>
        <v>-0.336883445945946</v>
      </c>
    </row>
    <row r="266" customFormat="false" ht="12.75" hidden="false" customHeight="false" outlineLevel="0" collapsed="false">
      <c r="H266" s="116" t="n">
        <f aca="false">YEAR(I266)</f>
        <v>2023</v>
      </c>
      <c r="I266" s="117" t="n">
        <f aca="false">+Fetch!A271</f>
        <v>45078</v>
      </c>
      <c r="J266" s="118" t="n">
        <f aca="false">'MONTHLY CURVES'!F266</f>
        <v>5.7315</v>
      </c>
      <c r="K266" s="119" t="n">
        <f aca="false">'BASIS WEIGHT'!V270</f>
        <v>-0.065</v>
      </c>
      <c r="L266" s="120" t="n">
        <f aca="false">SUMIF($A$6:$A$29,H266,$D$6:$D$29)</f>
        <v>-0.321883445945946</v>
      </c>
      <c r="M266" s="120" t="n">
        <f aca="false">SUMIF($A$6:$A$29,H266,$E$6:$E$29)</f>
        <v>0.05</v>
      </c>
      <c r="N266" s="121" t="n">
        <f aca="false">SUM(K266:M266)</f>
        <v>-0.336883445945946</v>
      </c>
    </row>
    <row r="267" customFormat="false" ht="12.75" hidden="false" customHeight="false" outlineLevel="0" collapsed="false">
      <c r="H267" s="116" t="n">
        <f aca="false">YEAR(I267)</f>
        <v>2023</v>
      </c>
      <c r="I267" s="117" t="n">
        <f aca="false">+Fetch!A272</f>
        <v>45108</v>
      </c>
      <c r="J267" s="118" t="n">
        <f aca="false">'MONTHLY CURVES'!F267</f>
        <v>5.7765</v>
      </c>
      <c r="K267" s="119" t="n">
        <f aca="false">'BASIS WEIGHT'!V271</f>
        <v>-0.065</v>
      </c>
      <c r="L267" s="120" t="n">
        <f aca="false">SUMIF($A$6:$A$29,H267,$D$6:$D$29)</f>
        <v>-0.321883445945946</v>
      </c>
      <c r="M267" s="120" t="n">
        <f aca="false">SUMIF($A$6:$A$29,H267,$E$6:$E$29)</f>
        <v>0.05</v>
      </c>
      <c r="N267" s="121" t="n">
        <f aca="false">SUM(K267:M267)</f>
        <v>-0.336883445945946</v>
      </c>
    </row>
    <row r="268" customFormat="false" ht="12.75" hidden="false" customHeight="false" outlineLevel="0" collapsed="false">
      <c r="H268" s="116" t="n">
        <f aca="false">YEAR(I268)</f>
        <v>2023</v>
      </c>
      <c r="I268" s="117" t="n">
        <f aca="false">+Fetch!A273</f>
        <v>45139</v>
      </c>
      <c r="J268" s="118" t="n">
        <f aca="false">'MONTHLY CURVES'!F268</f>
        <v>5.8145</v>
      </c>
      <c r="K268" s="119" t="n">
        <f aca="false">'BASIS WEIGHT'!V272</f>
        <v>-0.065</v>
      </c>
      <c r="L268" s="120" t="n">
        <f aca="false">SUMIF($A$6:$A$29,H268,$D$6:$D$29)</f>
        <v>-0.321883445945946</v>
      </c>
      <c r="M268" s="120" t="n">
        <f aca="false">SUMIF($A$6:$A$29,H268,$E$6:$E$29)</f>
        <v>0.05</v>
      </c>
      <c r="N268" s="121" t="n">
        <f aca="false">SUM(K268:M268)</f>
        <v>-0.336883445945946</v>
      </c>
    </row>
    <row r="269" customFormat="false" ht="12.75" hidden="false" customHeight="false" outlineLevel="0" collapsed="false">
      <c r="H269" s="116" t="n">
        <f aca="false">YEAR(I269)</f>
        <v>2023</v>
      </c>
      <c r="I269" s="117" t="n">
        <f aca="false">+Fetch!A274</f>
        <v>45170</v>
      </c>
      <c r="J269" s="118" t="n">
        <f aca="false">'MONTHLY CURVES'!F269</f>
        <v>5.8085</v>
      </c>
      <c r="K269" s="119" t="n">
        <f aca="false">'BASIS WEIGHT'!V273</f>
        <v>-0.065</v>
      </c>
      <c r="L269" s="120" t="n">
        <f aca="false">SUMIF($A$6:$A$29,H269,$D$6:$D$29)</f>
        <v>-0.321883445945946</v>
      </c>
      <c r="M269" s="120" t="n">
        <f aca="false">SUMIF($A$6:$A$29,H269,$E$6:$E$29)</f>
        <v>0.05</v>
      </c>
      <c r="N269" s="121" t="n">
        <f aca="false">SUM(K269:M269)</f>
        <v>-0.336883445945946</v>
      </c>
    </row>
    <row r="270" customFormat="false" ht="12.75" hidden="false" customHeight="false" outlineLevel="0" collapsed="false">
      <c r="H270" s="116" t="n">
        <f aca="false">YEAR(I270)</f>
        <v>2023</v>
      </c>
      <c r="I270" s="117" t="n">
        <f aca="false">+Fetch!A275</f>
        <v>45200</v>
      </c>
      <c r="J270" s="118" t="n">
        <f aca="false">'MONTHLY CURVES'!F270</f>
        <v>5.8085</v>
      </c>
      <c r="K270" s="119" t="n">
        <f aca="false">'BASIS WEIGHT'!V274</f>
        <v>-0.065</v>
      </c>
      <c r="L270" s="120" t="n">
        <f aca="false">SUMIF($A$6:$A$29,H270,$D$6:$D$29)</f>
        <v>-0.321883445945946</v>
      </c>
      <c r="M270" s="120" t="n">
        <f aca="false">SUMIF($A$6:$A$29,H270,$E$6:$E$29)</f>
        <v>0.05</v>
      </c>
      <c r="N270" s="121" t="n">
        <f aca="false">SUM(K270:M270)</f>
        <v>-0.336883445945946</v>
      </c>
    </row>
    <row r="271" customFormat="false" ht="12.75" hidden="false" customHeight="false" outlineLevel="0" collapsed="false">
      <c r="H271" s="116" t="n">
        <f aca="false">YEAR(I271)</f>
        <v>2023</v>
      </c>
      <c r="I271" s="117" t="n">
        <f aca="false">+Fetch!A276</f>
        <v>45231</v>
      </c>
      <c r="J271" s="118" t="n">
        <f aca="false">'MONTHLY CURVES'!F271</f>
        <v>5.9575</v>
      </c>
      <c r="K271" s="119" t="n">
        <f aca="false">'BASIS WEIGHT'!V275</f>
        <v>-0.065</v>
      </c>
      <c r="L271" s="120" t="n">
        <f aca="false">SUMIF($A$6:$A$29,H271,$D$6:$D$29)</f>
        <v>-0.321883445945946</v>
      </c>
      <c r="M271" s="120" t="n">
        <f aca="false">SUMIF($A$6:$A$29,H271,$E$6:$E$29)</f>
        <v>0.05</v>
      </c>
      <c r="N271" s="121" t="n">
        <f aca="false">SUM(K271:M271)</f>
        <v>-0.336883445945946</v>
      </c>
    </row>
    <row r="272" customFormat="false" ht="12.75" hidden="false" customHeight="false" outlineLevel="0" collapsed="false">
      <c r="H272" s="116" t="n">
        <f aca="false">YEAR(I272)</f>
        <v>2023</v>
      </c>
      <c r="I272" s="117" t="n">
        <f aca="false">+Fetch!A277</f>
        <v>45261</v>
      </c>
      <c r="J272" s="118" t="n">
        <f aca="false">'MONTHLY CURVES'!F272</f>
        <v>6.1095</v>
      </c>
      <c r="K272" s="119" t="n">
        <f aca="false">'BASIS WEIGHT'!V276</f>
        <v>-0.065</v>
      </c>
      <c r="L272" s="120" t="n">
        <f aca="false">SUMIF($A$6:$A$29,H272,$D$6:$D$29)</f>
        <v>-0.321883445945946</v>
      </c>
      <c r="M272" s="120" t="n">
        <f aca="false">SUMIF($A$6:$A$29,H272,$E$6:$E$29)</f>
        <v>0.05</v>
      </c>
      <c r="N272" s="121" t="n">
        <f aca="false">SUM(K272:M272)</f>
        <v>-0.336883445945946</v>
      </c>
    </row>
    <row r="273" customFormat="false" ht="12.75" hidden="false" customHeight="false" outlineLevel="0" collapsed="false">
      <c r="H273" s="116" t="n">
        <f aca="false">YEAR(I273)</f>
        <v>2024</v>
      </c>
      <c r="I273" s="117" t="n">
        <f aca="false">+Fetch!A278</f>
        <v>45292</v>
      </c>
      <c r="J273" s="118" t="n">
        <f aca="false">'MONTHLY CURVES'!F273</f>
        <v>6.187</v>
      </c>
      <c r="K273" s="119" t="n">
        <f aca="false">'BASIS WEIGHT'!V277</f>
        <v>-0.065</v>
      </c>
      <c r="L273" s="120" t="n">
        <f aca="false">SUMIF($A$6:$A$29,H273,$D$6:$D$29)</f>
        <v>-0.321883445945946</v>
      </c>
      <c r="M273" s="120" t="n">
        <f aca="false">SUMIF($A$6:$A$29,H273,$E$6:$E$29)</f>
        <v>0.05</v>
      </c>
      <c r="N273" s="121" t="n">
        <f aca="false">SUM(K273:M273)</f>
        <v>-0.336883445945946</v>
      </c>
    </row>
    <row r="274" customFormat="false" ht="12.75" hidden="false" customHeight="false" outlineLevel="0" collapsed="false">
      <c r="H274" s="116" t="n">
        <f aca="false">YEAR(I274)</f>
        <v>2024</v>
      </c>
      <c r="I274" s="117" t="n">
        <f aca="false">+Fetch!A279</f>
        <v>45323</v>
      </c>
      <c r="J274" s="118" t="n">
        <f aca="false">'MONTHLY CURVES'!F274</f>
        <v>6.099</v>
      </c>
      <c r="K274" s="119" t="n">
        <f aca="false">'BASIS WEIGHT'!V278</f>
        <v>-0.065</v>
      </c>
      <c r="L274" s="120" t="n">
        <f aca="false">SUMIF($A$6:$A$29,H274,$D$6:$D$29)</f>
        <v>-0.321883445945946</v>
      </c>
      <c r="M274" s="120" t="n">
        <f aca="false">SUMIF($A$6:$A$29,H274,$E$6:$E$29)</f>
        <v>0.05</v>
      </c>
      <c r="N274" s="121" t="n">
        <f aca="false">SUM(K274:M274)</f>
        <v>-0.336883445945946</v>
      </c>
    </row>
    <row r="275" customFormat="false" ht="12.75" hidden="false" customHeight="false" outlineLevel="0" collapsed="false">
      <c r="H275" s="116" t="n">
        <f aca="false">YEAR(I275)</f>
        <v>2024</v>
      </c>
      <c r="I275" s="117" t="n">
        <f aca="false">+Fetch!A280</f>
        <v>45352</v>
      </c>
      <c r="J275" s="118" t="n">
        <f aca="false">'MONTHLY CURVES'!F275</f>
        <v>5.96</v>
      </c>
      <c r="K275" s="119" t="n">
        <f aca="false">'BASIS WEIGHT'!V279</f>
        <v>-0.065</v>
      </c>
      <c r="L275" s="120" t="n">
        <f aca="false">SUMIF($A$6:$A$29,H275,$D$6:$D$29)</f>
        <v>-0.321883445945946</v>
      </c>
      <c r="M275" s="120" t="n">
        <f aca="false">SUMIF($A$6:$A$29,H275,$E$6:$E$29)</f>
        <v>0.05</v>
      </c>
      <c r="N275" s="121" t="n">
        <f aca="false">SUM(K275:M275)</f>
        <v>-0.336883445945946</v>
      </c>
    </row>
    <row r="276" customFormat="false" ht="12.75" hidden="false" customHeight="false" outlineLevel="0" collapsed="false">
      <c r="H276" s="116" t="n">
        <f aca="false">YEAR(I276)</f>
        <v>2024</v>
      </c>
      <c r="I276" s="117" t="n">
        <f aca="false">+Fetch!A281</f>
        <v>45383</v>
      </c>
      <c r="J276" s="118" t="n">
        <f aca="false">'MONTHLY CURVES'!F276</f>
        <v>5.806</v>
      </c>
      <c r="K276" s="119" t="n">
        <f aca="false">'BASIS WEIGHT'!V280</f>
        <v>-0.065</v>
      </c>
      <c r="L276" s="120" t="n">
        <f aca="false">SUMIF($A$6:$A$29,H276,$D$6:$D$29)</f>
        <v>-0.321883445945946</v>
      </c>
      <c r="M276" s="120" t="n">
        <f aca="false">SUMIF($A$6:$A$29,H276,$E$6:$E$29)</f>
        <v>0.05</v>
      </c>
      <c r="N276" s="121" t="n">
        <f aca="false">SUM(K276:M276)</f>
        <v>-0.336883445945946</v>
      </c>
    </row>
    <row r="277" customFormat="false" ht="12.75" hidden="false" customHeight="false" outlineLevel="0" collapsed="false">
      <c r="H277" s="116" t="n">
        <f aca="false">YEAR(I277)</f>
        <v>2024</v>
      </c>
      <c r="I277" s="117" t="n">
        <f aca="false">+Fetch!A282</f>
        <v>45413</v>
      </c>
      <c r="J277" s="118" t="n">
        <f aca="false">'MONTHLY CURVES'!F277</f>
        <v>5.811</v>
      </c>
      <c r="K277" s="119" t="n">
        <f aca="false">'BASIS WEIGHT'!V281</f>
        <v>-0.065</v>
      </c>
      <c r="L277" s="120" t="n">
        <f aca="false">SUMIF($A$6:$A$29,H277,$D$6:$D$29)</f>
        <v>-0.321883445945946</v>
      </c>
      <c r="M277" s="120" t="n">
        <f aca="false">SUMIF($A$6:$A$29,H277,$E$6:$E$29)</f>
        <v>0.05</v>
      </c>
      <c r="N277" s="121" t="n">
        <f aca="false">SUM(K277:M277)</f>
        <v>-0.336883445945946</v>
      </c>
    </row>
    <row r="278" customFormat="false" ht="12.75" hidden="false" customHeight="false" outlineLevel="0" collapsed="false">
      <c r="H278" s="116" t="n">
        <f aca="false">YEAR(I278)</f>
        <v>2024</v>
      </c>
      <c r="I278" s="117" t="n">
        <f aca="false">+Fetch!A283</f>
        <v>45444</v>
      </c>
      <c r="J278" s="118" t="n">
        <f aca="false">'MONTHLY CURVES'!F278</f>
        <v>5.849</v>
      </c>
      <c r="K278" s="119" t="n">
        <f aca="false">'BASIS WEIGHT'!V282</f>
        <v>-0.065</v>
      </c>
      <c r="L278" s="120" t="n">
        <f aca="false">SUMIF($A$6:$A$29,H278,$D$6:$D$29)</f>
        <v>-0.321883445945946</v>
      </c>
      <c r="M278" s="120" t="n">
        <f aca="false">SUMIF($A$6:$A$29,H278,$E$6:$E$29)</f>
        <v>0.05</v>
      </c>
      <c r="N278" s="121" t="n">
        <f aca="false">SUM(K278:M278)</f>
        <v>-0.336883445945946</v>
      </c>
    </row>
    <row r="279" customFormat="false" ht="12.75" hidden="false" customHeight="false" outlineLevel="0" collapsed="false">
      <c r="H279" s="116" t="n">
        <f aca="false">YEAR(I279)</f>
        <v>2024</v>
      </c>
      <c r="I279" s="117" t="n">
        <f aca="false">+Fetch!A284</f>
        <v>45474</v>
      </c>
      <c r="J279" s="118" t="n">
        <f aca="false">'MONTHLY CURVES'!F279</f>
        <v>5.894</v>
      </c>
      <c r="K279" s="119" t="n">
        <f aca="false">'BASIS WEIGHT'!V283</f>
        <v>-0.065</v>
      </c>
      <c r="L279" s="120" t="n">
        <f aca="false">SUMIF($A$6:$A$29,H279,$D$6:$D$29)</f>
        <v>-0.321883445945946</v>
      </c>
      <c r="M279" s="120" t="n">
        <f aca="false">SUMIF($A$6:$A$29,H279,$E$6:$E$29)</f>
        <v>0.05</v>
      </c>
      <c r="N279" s="121" t="n">
        <f aca="false">SUM(K279:M279)</f>
        <v>-0.336883445945946</v>
      </c>
    </row>
    <row r="280" customFormat="false" ht="12.75" hidden="false" customHeight="false" outlineLevel="0" collapsed="false">
      <c r="H280" s="116" t="n">
        <f aca="false">YEAR(I280)</f>
        <v>2024</v>
      </c>
      <c r="I280" s="117" t="n">
        <f aca="false">+Fetch!A285</f>
        <v>45505</v>
      </c>
      <c r="J280" s="118" t="n">
        <f aca="false">'MONTHLY CURVES'!F280</f>
        <v>5.932</v>
      </c>
      <c r="K280" s="119" t="n">
        <f aca="false">'BASIS WEIGHT'!V284</f>
        <v>-0.065</v>
      </c>
      <c r="L280" s="120" t="n">
        <f aca="false">SUMIF($A$6:$A$29,H280,$D$6:$D$29)</f>
        <v>-0.321883445945946</v>
      </c>
      <c r="M280" s="120" t="n">
        <f aca="false">SUMIF($A$6:$A$29,H280,$E$6:$E$29)</f>
        <v>0.05</v>
      </c>
      <c r="N280" s="121" t="n">
        <f aca="false">SUM(K280:M280)</f>
        <v>-0.336883445945946</v>
      </c>
    </row>
    <row r="281" customFormat="false" ht="12.75" hidden="false" customHeight="false" outlineLevel="0" collapsed="false">
      <c r="H281" s="116" t="n">
        <f aca="false">YEAR(I281)</f>
        <v>2024</v>
      </c>
      <c r="I281" s="117" t="n">
        <f aca="false">+Fetch!A286</f>
        <v>45536</v>
      </c>
      <c r="J281" s="118" t="n">
        <f aca="false">'MONTHLY CURVES'!F281</f>
        <v>5.926</v>
      </c>
      <c r="K281" s="119" t="n">
        <f aca="false">'BASIS WEIGHT'!V285</f>
        <v>-0.065</v>
      </c>
      <c r="L281" s="120" t="n">
        <f aca="false">SUMIF($A$6:$A$29,H281,$D$6:$D$29)</f>
        <v>-0.321883445945946</v>
      </c>
      <c r="M281" s="120" t="n">
        <f aca="false">SUMIF($A$6:$A$29,H281,$E$6:$E$29)</f>
        <v>0.05</v>
      </c>
      <c r="N281" s="121" t="n">
        <f aca="false">SUM(K281:M281)</f>
        <v>-0.336883445945946</v>
      </c>
    </row>
    <row r="282" customFormat="false" ht="12.75" hidden="false" customHeight="false" outlineLevel="0" collapsed="false">
      <c r="H282" s="116" t="n">
        <f aca="false">YEAR(I282)</f>
        <v>2024</v>
      </c>
      <c r="I282" s="117" t="n">
        <f aca="false">+Fetch!A287</f>
        <v>45566</v>
      </c>
      <c r="J282" s="118" t="n">
        <f aca="false">'MONTHLY CURVES'!F282</f>
        <v>5.926</v>
      </c>
      <c r="K282" s="119" t="n">
        <f aca="false">'BASIS WEIGHT'!V286</f>
        <v>-0.065</v>
      </c>
      <c r="L282" s="120" t="n">
        <f aca="false">SUMIF($A$6:$A$29,H282,$D$6:$D$29)</f>
        <v>-0.321883445945946</v>
      </c>
      <c r="M282" s="120" t="n">
        <f aca="false">SUMIF($A$6:$A$29,H282,$E$6:$E$29)</f>
        <v>0.05</v>
      </c>
      <c r="N282" s="121" t="n">
        <f aca="false">SUM(K282:M282)</f>
        <v>-0.336883445945946</v>
      </c>
    </row>
    <row r="283" customFormat="false" ht="12.75" hidden="false" customHeight="false" outlineLevel="0" collapsed="false">
      <c r="H283" s="116" t="n">
        <f aca="false">YEAR(I283)</f>
        <v>2024</v>
      </c>
      <c r="I283" s="117" t="n">
        <f aca="false">+Fetch!A288</f>
        <v>45597</v>
      </c>
      <c r="J283" s="118" t="n">
        <f aca="false">'MONTHLY CURVES'!F283</f>
        <v>6.075</v>
      </c>
      <c r="K283" s="119" t="n">
        <f aca="false">'BASIS WEIGHT'!V287</f>
        <v>-0.065</v>
      </c>
      <c r="L283" s="120" t="n">
        <f aca="false">SUMIF($A$6:$A$29,H283,$D$6:$D$29)</f>
        <v>-0.321883445945946</v>
      </c>
      <c r="M283" s="120" t="n">
        <f aca="false">SUMIF($A$6:$A$29,H283,$E$6:$E$29)</f>
        <v>0.05</v>
      </c>
      <c r="N283" s="121" t="n">
        <f aca="false">SUM(K283:M283)</f>
        <v>-0.336883445945946</v>
      </c>
    </row>
    <row r="284" customFormat="false" ht="12.75" hidden="false" customHeight="false" outlineLevel="0" collapsed="false">
      <c r="H284" s="125" t="n">
        <f aca="false">YEAR(I284)</f>
        <v>2024</v>
      </c>
      <c r="I284" s="126" t="n">
        <f aca="false">+Fetch!A289</f>
        <v>45627</v>
      </c>
      <c r="J284" s="127" t="n">
        <f aca="false">'MONTHLY CURVES'!F284</f>
        <v>6.227</v>
      </c>
      <c r="K284" s="128" t="n">
        <f aca="false">'BASIS WEIGHT'!V288</f>
        <v>-0.065</v>
      </c>
      <c r="L284" s="129" t="n">
        <f aca="false">SUMIF($A$6:$A$29,H284,$D$6:$D$29)</f>
        <v>-0.321883445945946</v>
      </c>
      <c r="M284" s="129" t="n">
        <f aca="false">SUMIF($A$6:$A$29,H284,$E$6:$E$29)</f>
        <v>0.05</v>
      </c>
      <c r="N284" s="130" t="n">
        <f aca="false">SUM(K284:M284)</f>
        <v>-0.336883445945946</v>
      </c>
    </row>
    <row r="285" customFormat="false" ht="12.75" hidden="false" customHeight="false" outlineLevel="0" collapsed="false">
      <c r="I285" s="131"/>
    </row>
    <row r="286" customFormat="false" ht="12.75" hidden="false" customHeight="false" outlineLevel="0" collapsed="false">
      <c r="I286" s="131"/>
    </row>
    <row r="287" customFormat="false" ht="12.75" hidden="false" customHeight="false" outlineLevel="0" collapsed="false">
      <c r="I287" s="131"/>
    </row>
    <row r="288" customFormat="false" ht="12.75" hidden="false" customHeight="false" outlineLevel="0" collapsed="false">
      <c r="I288" s="131"/>
    </row>
    <row r="289" customFormat="false" ht="12.75" hidden="false" customHeight="false" outlineLevel="0" collapsed="false">
      <c r="I289" s="131"/>
    </row>
    <row r="290" customFormat="false" ht="12.75" hidden="false" customHeight="false" outlineLevel="0" collapsed="false">
      <c r="I290" s="131"/>
    </row>
    <row r="291" customFormat="false" ht="12.75" hidden="false" customHeight="false" outlineLevel="0" collapsed="false">
      <c r="I291" s="131"/>
    </row>
    <row r="292" customFormat="false" ht="12.75" hidden="false" customHeight="false" outlineLevel="0" collapsed="false">
      <c r="I292" s="131"/>
    </row>
    <row r="293" customFormat="false" ht="12.75" hidden="false" customHeight="false" outlineLevel="0" collapsed="false">
      <c r="I293" s="131"/>
    </row>
    <row r="294" customFormat="false" ht="12.75" hidden="false" customHeight="false" outlineLevel="0" collapsed="false">
      <c r="I294" s="131"/>
    </row>
    <row r="295" customFormat="false" ht="12.75" hidden="false" customHeight="false" outlineLevel="0" collapsed="false">
      <c r="I295" s="131"/>
    </row>
    <row r="296" customFormat="false" ht="12.75" hidden="false" customHeight="false" outlineLevel="0" collapsed="false">
      <c r="I296" s="131"/>
    </row>
    <row r="297" customFormat="false" ht="12.75" hidden="false" customHeight="false" outlineLevel="0" collapsed="false">
      <c r="I297" s="131"/>
    </row>
    <row r="298" customFormat="false" ht="12.75" hidden="false" customHeight="false" outlineLevel="0" collapsed="false">
      <c r="I298" s="131"/>
    </row>
    <row r="299" customFormat="false" ht="12.75" hidden="false" customHeight="false" outlineLevel="0" collapsed="false">
      <c r="I299" s="131"/>
    </row>
    <row r="300" customFormat="false" ht="12.75" hidden="false" customHeight="false" outlineLevel="0" collapsed="false">
      <c r="I300" s="131"/>
    </row>
    <row r="301" customFormat="false" ht="12.75" hidden="false" customHeight="false" outlineLevel="0" collapsed="false">
      <c r="I301" s="131"/>
    </row>
    <row r="302" customFormat="false" ht="12.75" hidden="false" customHeight="false" outlineLevel="0" collapsed="false">
      <c r="I302" s="131"/>
    </row>
    <row r="303" customFormat="false" ht="12.75" hidden="false" customHeight="false" outlineLevel="0" collapsed="false">
      <c r="I303" s="131"/>
    </row>
    <row r="304" customFormat="false" ht="12.75" hidden="false" customHeight="false" outlineLevel="0" collapsed="false">
      <c r="I304" s="131"/>
    </row>
    <row r="305" customFormat="false" ht="12.75" hidden="false" customHeight="false" outlineLevel="0" collapsed="false">
      <c r="I305" s="131"/>
    </row>
    <row r="306" customFormat="false" ht="12.75" hidden="false" customHeight="false" outlineLevel="0" collapsed="false">
      <c r="I306" s="131"/>
    </row>
    <row r="307" customFormat="false" ht="12.75" hidden="false" customHeight="false" outlineLevel="0" collapsed="false">
      <c r="I307" s="131"/>
    </row>
    <row r="308" customFormat="false" ht="12.75" hidden="false" customHeight="false" outlineLevel="0" collapsed="false">
      <c r="I308" s="131"/>
    </row>
    <row r="309" customFormat="false" ht="12.75" hidden="false" customHeight="false" outlineLevel="0" collapsed="false">
      <c r="I309" s="131"/>
    </row>
    <row r="310" customFormat="false" ht="12.75" hidden="false" customHeight="false" outlineLevel="0" collapsed="false">
      <c r="I310" s="131"/>
    </row>
    <row r="311" customFormat="false" ht="12.75" hidden="false" customHeight="false" outlineLevel="0" collapsed="false">
      <c r="I311" s="131"/>
    </row>
    <row r="312" customFormat="false" ht="12.75" hidden="false" customHeight="false" outlineLevel="0" collapsed="false">
      <c r="I312" s="131"/>
    </row>
    <row r="313" customFormat="false" ht="12.75" hidden="false" customHeight="false" outlineLevel="0" collapsed="false">
      <c r="I313" s="131"/>
    </row>
    <row r="314" customFormat="false" ht="12.75" hidden="false" customHeight="false" outlineLevel="0" collapsed="false">
      <c r="I314" s="131"/>
    </row>
    <row r="315" customFormat="false" ht="12.75" hidden="false" customHeight="false" outlineLevel="0" collapsed="false">
      <c r="I315" s="131"/>
    </row>
    <row r="316" customFormat="false" ht="12.75" hidden="false" customHeight="false" outlineLevel="0" collapsed="false">
      <c r="I316" s="131"/>
    </row>
    <row r="317" customFormat="false" ht="12.75" hidden="false" customHeight="false" outlineLevel="0" collapsed="false">
      <c r="I317" s="131"/>
    </row>
    <row r="318" customFormat="false" ht="12.75" hidden="false" customHeight="false" outlineLevel="0" collapsed="false">
      <c r="I318" s="131"/>
    </row>
    <row r="319" customFormat="false" ht="12.75" hidden="false" customHeight="false" outlineLevel="0" collapsed="false">
      <c r="I319" s="131"/>
    </row>
    <row r="320" customFormat="false" ht="12.75" hidden="false" customHeight="false" outlineLevel="0" collapsed="false">
      <c r="I320" s="131"/>
    </row>
    <row r="321" customFormat="false" ht="12.75" hidden="false" customHeight="false" outlineLevel="0" collapsed="false">
      <c r="I321" s="131"/>
    </row>
    <row r="322" customFormat="false" ht="12.75" hidden="false" customHeight="false" outlineLevel="0" collapsed="false">
      <c r="I322" s="131"/>
    </row>
    <row r="323" customFormat="false" ht="12.75" hidden="false" customHeight="false" outlineLevel="0" collapsed="false">
      <c r="I323" s="131"/>
    </row>
    <row r="324" customFormat="false" ht="12.75" hidden="false" customHeight="false" outlineLevel="0" collapsed="false">
      <c r="I324" s="131"/>
    </row>
    <row r="325" customFormat="false" ht="12.75" hidden="false" customHeight="false" outlineLevel="0" collapsed="false">
      <c r="I325" s="131"/>
    </row>
    <row r="326" customFormat="false" ht="12.75" hidden="false" customHeight="false" outlineLevel="0" collapsed="false">
      <c r="I326" s="131"/>
    </row>
    <row r="327" customFormat="false" ht="12.75" hidden="false" customHeight="false" outlineLevel="0" collapsed="false">
      <c r="I327" s="131"/>
    </row>
    <row r="328" customFormat="false" ht="12.75" hidden="false" customHeight="false" outlineLevel="0" collapsed="false">
      <c r="I328" s="131"/>
    </row>
    <row r="329" customFormat="false" ht="12.75" hidden="false" customHeight="false" outlineLevel="0" collapsed="false">
      <c r="I329" s="131"/>
    </row>
    <row r="330" customFormat="false" ht="12.75" hidden="false" customHeight="false" outlineLevel="0" collapsed="false">
      <c r="I330" s="131"/>
    </row>
    <row r="331" customFormat="false" ht="12.75" hidden="false" customHeight="false" outlineLevel="0" collapsed="false">
      <c r="I331" s="131"/>
    </row>
    <row r="332" customFormat="false" ht="12.75" hidden="false" customHeight="false" outlineLevel="0" collapsed="false">
      <c r="I332" s="131"/>
    </row>
    <row r="333" customFormat="false" ht="12.75" hidden="false" customHeight="false" outlineLevel="0" collapsed="false">
      <c r="I333" s="131"/>
    </row>
    <row r="334" customFormat="false" ht="12.75" hidden="false" customHeight="false" outlineLevel="0" collapsed="false">
      <c r="I334" s="131"/>
    </row>
    <row r="335" customFormat="false" ht="12.75" hidden="false" customHeight="false" outlineLevel="0" collapsed="false">
      <c r="I335" s="131"/>
    </row>
    <row r="336" customFormat="false" ht="12.75" hidden="false" customHeight="false" outlineLevel="0" collapsed="false">
      <c r="I336" s="131"/>
    </row>
    <row r="337" customFormat="false" ht="12.75" hidden="false" customHeight="false" outlineLevel="0" collapsed="false">
      <c r="I337" s="131"/>
    </row>
    <row r="338" customFormat="false" ht="12.75" hidden="false" customHeight="false" outlineLevel="0" collapsed="false">
      <c r="I338" s="131"/>
    </row>
    <row r="339" customFormat="false" ht="12.75" hidden="false" customHeight="false" outlineLevel="0" collapsed="false">
      <c r="I339" s="131"/>
    </row>
    <row r="340" customFormat="false" ht="12.75" hidden="false" customHeight="false" outlineLevel="0" collapsed="false">
      <c r="I340" s="131"/>
    </row>
    <row r="341" customFormat="false" ht="12.75" hidden="false" customHeight="false" outlineLevel="0" collapsed="false">
      <c r="I341" s="131"/>
    </row>
    <row r="342" customFormat="false" ht="12.75" hidden="false" customHeight="false" outlineLevel="0" collapsed="false">
      <c r="I342" s="131"/>
    </row>
    <row r="343" customFormat="false" ht="12.75" hidden="false" customHeight="false" outlineLevel="0" collapsed="false">
      <c r="I343" s="131"/>
    </row>
    <row r="344" customFormat="false" ht="12.75" hidden="false" customHeight="false" outlineLevel="0" collapsed="false">
      <c r="I344" s="131"/>
    </row>
    <row r="345" customFormat="false" ht="12.75" hidden="false" customHeight="false" outlineLevel="0" collapsed="false">
      <c r="I345" s="131"/>
    </row>
    <row r="346" customFormat="false" ht="12.75" hidden="false" customHeight="false" outlineLevel="0" collapsed="false">
      <c r="I346" s="131"/>
    </row>
    <row r="347" customFormat="false" ht="12.75" hidden="false" customHeight="false" outlineLevel="0" collapsed="false">
      <c r="I347" s="131"/>
    </row>
    <row r="348" customFormat="false" ht="12.75" hidden="false" customHeight="false" outlineLevel="0" collapsed="false">
      <c r="I348" s="131"/>
    </row>
    <row r="349" customFormat="false" ht="12.75" hidden="false" customHeight="false" outlineLevel="0" collapsed="false">
      <c r="I349" s="131"/>
    </row>
    <row r="350" customFormat="false" ht="12.75" hidden="false" customHeight="false" outlineLevel="0" collapsed="false">
      <c r="I350" s="131"/>
    </row>
    <row r="351" customFormat="false" ht="12.75" hidden="false" customHeight="false" outlineLevel="0" collapsed="false">
      <c r="I351" s="131"/>
    </row>
    <row r="352" customFormat="false" ht="12.75" hidden="false" customHeight="false" outlineLevel="0" collapsed="false">
      <c r="I352" s="131"/>
    </row>
    <row r="353" customFormat="false" ht="12.75" hidden="false" customHeight="false" outlineLevel="0" collapsed="false">
      <c r="I353" s="131"/>
    </row>
    <row r="354" customFormat="false" ht="12.75" hidden="false" customHeight="false" outlineLevel="0" collapsed="false">
      <c r="I354" s="131"/>
    </row>
    <row r="355" customFormat="false" ht="12.75" hidden="false" customHeight="false" outlineLevel="0" collapsed="false">
      <c r="I355" s="131"/>
    </row>
    <row r="356" customFormat="false" ht="12.75" hidden="false" customHeight="false" outlineLevel="0" collapsed="false">
      <c r="I356" s="131"/>
    </row>
    <row r="357" customFormat="false" ht="12.75" hidden="false" customHeight="false" outlineLevel="0" collapsed="false">
      <c r="I357" s="131"/>
    </row>
    <row r="358" customFormat="false" ht="12.75" hidden="false" customHeight="false" outlineLevel="0" collapsed="false">
      <c r="I358" s="131"/>
    </row>
    <row r="359" customFormat="false" ht="12.75" hidden="false" customHeight="false" outlineLevel="0" collapsed="false">
      <c r="I359" s="131"/>
    </row>
    <row r="360" customFormat="false" ht="12.75" hidden="false" customHeight="false" outlineLevel="0" collapsed="false">
      <c r="I360" s="131"/>
    </row>
    <row r="361" customFormat="false" ht="12.75" hidden="false" customHeight="false" outlineLevel="0" collapsed="false">
      <c r="I361" s="131"/>
    </row>
    <row r="362" customFormat="false" ht="12.75" hidden="false" customHeight="false" outlineLevel="0" collapsed="false">
      <c r="I362" s="131"/>
    </row>
    <row r="363" customFormat="false" ht="12.75" hidden="false" customHeight="false" outlineLevel="0" collapsed="false">
      <c r="I363" s="131"/>
    </row>
    <row r="364" customFormat="false" ht="12.75" hidden="false" customHeight="false" outlineLevel="0" collapsed="false">
      <c r="I364" s="131"/>
    </row>
    <row r="365" customFormat="false" ht="12.75" hidden="false" customHeight="false" outlineLevel="0" collapsed="false">
      <c r="I365" s="131"/>
    </row>
    <row r="366" customFormat="false" ht="12.75" hidden="false" customHeight="false" outlineLevel="0" collapsed="false">
      <c r="I366" s="131"/>
    </row>
    <row r="367" customFormat="false" ht="12.75" hidden="false" customHeight="false" outlineLevel="0" collapsed="false">
      <c r="I367" s="131"/>
    </row>
    <row r="368" customFormat="false" ht="12.75" hidden="false" customHeight="false" outlineLevel="0" collapsed="false">
      <c r="I368" s="131"/>
    </row>
    <row r="369" customFormat="false" ht="12.75" hidden="false" customHeight="false" outlineLevel="0" collapsed="false">
      <c r="I369" s="131"/>
    </row>
    <row r="370" customFormat="false" ht="12.75" hidden="false" customHeight="false" outlineLevel="0" collapsed="false">
      <c r="I370" s="131"/>
    </row>
    <row r="371" customFormat="false" ht="12.75" hidden="false" customHeight="false" outlineLevel="0" collapsed="false">
      <c r="I371" s="131"/>
    </row>
    <row r="372" customFormat="false" ht="12.75" hidden="false" customHeight="false" outlineLevel="0" collapsed="false">
      <c r="I372" s="131"/>
    </row>
    <row r="373" customFormat="false" ht="12.75" hidden="false" customHeight="false" outlineLevel="0" collapsed="false">
      <c r="I373" s="131"/>
    </row>
    <row r="374" customFormat="false" ht="12.75" hidden="false" customHeight="false" outlineLevel="0" collapsed="false">
      <c r="I374" s="131"/>
    </row>
    <row r="375" customFormat="false" ht="12.75" hidden="false" customHeight="false" outlineLevel="0" collapsed="false">
      <c r="I375" s="131"/>
    </row>
    <row r="376" customFormat="false" ht="12.75" hidden="false" customHeight="false" outlineLevel="0" collapsed="false">
      <c r="I376" s="131"/>
    </row>
    <row r="377" customFormat="false" ht="12.75" hidden="false" customHeight="false" outlineLevel="0" collapsed="false">
      <c r="I377" s="131"/>
    </row>
    <row r="378" customFormat="false" ht="12.75" hidden="false" customHeight="false" outlineLevel="0" collapsed="false">
      <c r="I378" s="131"/>
    </row>
    <row r="379" customFormat="false" ht="12.75" hidden="false" customHeight="false" outlineLevel="0" collapsed="false">
      <c r="I379" s="131"/>
    </row>
    <row r="380" customFormat="false" ht="12.75" hidden="false" customHeight="false" outlineLevel="0" collapsed="false">
      <c r="I380" s="131"/>
    </row>
    <row r="381" customFormat="false" ht="12.75" hidden="false" customHeight="false" outlineLevel="0" collapsed="false">
      <c r="I381" s="131"/>
    </row>
    <row r="382" customFormat="false" ht="12.75" hidden="false" customHeight="false" outlineLevel="0" collapsed="false">
      <c r="I382" s="131"/>
    </row>
    <row r="383" customFormat="false" ht="12.75" hidden="false" customHeight="false" outlineLevel="0" collapsed="false">
      <c r="I383" s="131"/>
    </row>
    <row r="384" customFormat="false" ht="12.75" hidden="false" customHeight="false" outlineLevel="0" collapsed="false">
      <c r="I384" s="131"/>
    </row>
    <row r="385" customFormat="false" ht="12.75" hidden="false" customHeight="false" outlineLevel="0" collapsed="false">
      <c r="I385" s="131"/>
    </row>
    <row r="386" customFormat="false" ht="12.75" hidden="false" customHeight="false" outlineLevel="0" collapsed="false">
      <c r="I386" s="131"/>
    </row>
    <row r="387" customFormat="false" ht="12.75" hidden="false" customHeight="false" outlineLevel="0" collapsed="false">
      <c r="I387" s="131"/>
    </row>
    <row r="388" customFormat="false" ht="12.75" hidden="false" customHeight="false" outlineLevel="0" collapsed="false">
      <c r="I388" s="131"/>
    </row>
    <row r="389" customFormat="false" ht="12.75" hidden="false" customHeight="false" outlineLevel="0" collapsed="false">
      <c r="I389" s="131"/>
    </row>
    <row r="390" customFormat="false" ht="12.75" hidden="false" customHeight="false" outlineLevel="0" collapsed="false">
      <c r="I390" s="131"/>
    </row>
    <row r="391" customFormat="false" ht="12.75" hidden="false" customHeight="false" outlineLevel="0" collapsed="false">
      <c r="I391" s="131"/>
    </row>
    <row r="392" customFormat="false" ht="12.75" hidden="false" customHeight="false" outlineLevel="0" collapsed="false">
      <c r="I392" s="131"/>
    </row>
    <row r="393" customFormat="false" ht="12.75" hidden="false" customHeight="false" outlineLevel="0" collapsed="false">
      <c r="I393" s="131"/>
    </row>
    <row r="394" customFormat="false" ht="12.75" hidden="false" customHeight="false" outlineLevel="0" collapsed="false">
      <c r="I394" s="131"/>
    </row>
    <row r="395" customFormat="false" ht="12.75" hidden="false" customHeight="false" outlineLevel="0" collapsed="false">
      <c r="I395" s="131"/>
    </row>
    <row r="396" customFormat="false" ht="12.75" hidden="false" customHeight="false" outlineLevel="0" collapsed="false">
      <c r="I396" s="131"/>
    </row>
    <row r="397" customFormat="false" ht="12.75" hidden="false" customHeight="false" outlineLevel="0" collapsed="false">
      <c r="I397" s="131"/>
    </row>
    <row r="398" customFormat="false" ht="12.75" hidden="false" customHeight="false" outlineLevel="0" collapsed="false">
      <c r="I398" s="131"/>
    </row>
    <row r="399" customFormat="false" ht="12.75" hidden="false" customHeight="false" outlineLevel="0" collapsed="false">
      <c r="I399" s="131"/>
    </row>
    <row r="400" customFormat="false" ht="12.75" hidden="false" customHeight="false" outlineLevel="0" collapsed="false">
      <c r="I400" s="131"/>
    </row>
    <row r="401" customFormat="false" ht="12.75" hidden="false" customHeight="false" outlineLevel="0" collapsed="false">
      <c r="I401" s="131"/>
    </row>
    <row r="402" customFormat="false" ht="12.75" hidden="false" customHeight="false" outlineLevel="0" collapsed="false">
      <c r="I402" s="131"/>
    </row>
    <row r="403" customFormat="false" ht="12.75" hidden="false" customHeight="false" outlineLevel="0" collapsed="false">
      <c r="I403" s="131"/>
    </row>
    <row r="404" customFormat="false" ht="12.75" hidden="false" customHeight="false" outlineLevel="0" collapsed="false">
      <c r="I404" s="131"/>
    </row>
    <row r="405" customFormat="false" ht="12.75" hidden="false" customHeight="false" outlineLevel="0" collapsed="false">
      <c r="I405" s="131"/>
    </row>
    <row r="406" customFormat="false" ht="12.75" hidden="false" customHeight="false" outlineLevel="0" collapsed="false">
      <c r="I406" s="131"/>
    </row>
    <row r="407" customFormat="false" ht="12.75" hidden="false" customHeight="false" outlineLevel="0" collapsed="false">
      <c r="I407" s="131"/>
    </row>
    <row r="408" customFormat="false" ht="12.75" hidden="false" customHeight="false" outlineLevel="0" collapsed="false">
      <c r="I408" s="131"/>
    </row>
    <row r="409" customFormat="false" ht="12.75" hidden="false" customHeight="false" outlineLevel="0" collapsed="false">
      <c r="I409" s="131"/>
    </row>
    <row r="410" customFormat="false" ht="12.75" hidden="false" customHeight="false" outlineLevel="0" collapsed="false">
      <c r="I410" s="131"/>
    </row>
    <row r="411" customFormat="false" ht="12.75" hidden="false" customHeight="false" outlineLevel="0" collapsed="false">
      <c r="I411" s="131"/>
    </row>
    <row r="412" customFormat="false" ht="12.75" hidden="false" customHeight="false" outlineLevel="0" collapsed="false">
      <c r="I412" s="131"/>
    </row>
    <row r="413" customFormat="false" ht="12.75" hidden="false" customHeight="false" outlineLevel="0" collapsed="false">
      <c r="I413" s="131"/>
    </row>
    <row r="414" customFormat="false" ht="12.75" hidden="false" customHeight="false" outlineLevel="0" collapsed="false">
      <c r="I414" s="131"/>
    </row>
    <row r="415" customFormat="false" ht="12.75" hidden="false" customHeight="false" outlineLevel="0" collapsed="false">
      <c r="I415" s="131"/>
    </row>
    <row r="416" customFormat="false" ht="12.75" hidden="false" customHeight="false" outlineLevel="0" collapsed="false">
      <c r="I416" s="131"/>
    </row>
    <row r="417" customFormat="false" ht="12.75" hidden="false" customHeight="false" outlineLevel="0" collapsed="false">
      <c r="I417" s="131"/>
    </row>
    <row r="418" customFormat="false" ht="12.75" hidden="false" customHeight="false" outlineLevel="0" collapsed="false">
      <c r="I418" s="131"/>
    </row>
    <row r="419" customFormat="false" ht="12.75" hidden="false" customHeight="false" outlineLevel="0" collapsed="false">
      <c r="I419" s="131"/>
    </row>
    <row r="420" customFormat="false" ht="12.75" hidden="false" customHeight="false" outlineLevel="0" collapsed="false">
      <c r="I420" s="131"/>
    </row>
    <row r="421" customFormat="false" ht="12.75" hidden="false" customHeight="false" outlineLevel="0" collapsed="false">
      <c r="I421" s="131"/>
    </row>
    <row r="422" customFormat="false" ht="12.75" hidden="false" customHeight="false" outlineLevel="0" collapsed="false">
      <c r="I422" s="131"/>
    </row>
    <row r="423" customFormat="false" ht="12.75" hidden="false" customHeight="false" outlineLevel="0" collapsed="false">
      <c r="I423" s="131"/>
    </row>
    <row r="424" customFormat="false" ht="12.75" hidden="false" customHeight="false" outlineLevel="0" collapsed="false">
      <c r="I424" s="131"/>
    </row>
    <row r="425" customFormat="false" ht="12.75" hidden="false" customHeight="false" outlineLevel="0" collapsed="false">
      <c r="I425" s="131"/>
    </row>
    <row r="426" customFormat="false" ht="12.75" hidden="false" customHeight="false" outlineLevel="0" collapsed="false">
      <c r="I426" s="131"/>
    </row>
    <row r="427" customFormat="false" ht="12.75" hidden="false" customHeight="false" outlineLevel="0" collapsed="false">
      <c r="I427" s="131"/>
    </row>
    <row r="428" customFormat="false" ht="12.75" hidden="false" customHeight="false" outlineLevel="0" collapsed="false">
      <c r="I428" s="131"/>
    </row>
    <row r="429" customFormat="false" ht="12.75" hidden="false" customHeight="false" outlineLevel="0" collapsed="false">
      <c r="I429" s="131"/>
    </row>
    <row r="430" customFormat="false" ht="12.75" hidden="false" customHeight="false" outlineLevel="0" collapsed="false">
      <c r="I430" s="131"/>
    </row>
    <row r="431" customFormat="false" ht="12.75" hidden="false" customHeight="false" outlineLevel="0" collapsed="false">
      <c r="I431" s="131"/>
    </row>
    <row r="432" customFormat="false" ht="12.75" hidden="false" customHeight="false" outlineLevel="0" collapsed="false">
      <c r="I432" s="131"/>
    </row>
    <row r="433" customFormat="false" ht="12.75" hidden="false" customHeight="false" outlineLevel="0" collapsed="false">
      <c r="I433" s="131"/>
    </row>
    <row r="434" customFormat="false" ht="12.75" hidden="false" customHeight="false" outlineLevel="0" collapsed="false">
      <c r="I434" s="131"/>
    </row>
    <row r="435" customFormat="false" ht="12.75" hidden="false" customHeight="false" outlineLevel="0" collapsed="false">
      <c r="I435" s="131"/>
    </row>
    <row r="436" customFormat="false" ht="12.75" hidden="false" customHeight="false" outlineLevel="0" collapsed="false">
      <c r="I436" s="131"/>
    </row>
    <row r="437" customFormat="false" ht="12.75" hidden="false" customHeight="false" outlineLevel="0" collapsed="false">
      <c r="I437" s="131"/>
    </row>
    <row r="438" customFormat="false" ht="12.75" hidden="false" customHeight="false" outlineLevel="0" collapsed="false">
      <c r="I438" s="131"/>
    </row>
    <row r="439" customFormat="false" ht="12.75" hidden="false" customHeight="false" outlineLevel="0" collapsed="false">
      <c r="I439" s="131"/>
    </row>
    <row r="440" customFormat="false" ht="12.75" hidden="false" customHeight="false" outlineLevel="0" collapsed="false">
      <c r="I440" s="131"/>
    </row>
    <row r="441" customFormat="false" ht="12.75" hidden="false" customHeight="false" outlineLevel="0" collapsed="false">
      <c r="I441" s="131"/>
    </row>
    <row r="442" customFormat="false" ht="12.75" hidden="false" customHeight="false" outlineLevel="0" collapsed="false">
      <c r="I442" s="131"/>
    </row>
    <row r="443" customFormat="false" ht="12.75" hidden="false" customHeight="false" outlineLevel="0" collapsed="false">
      <c r="I443" s="131"/>
    </row>
    <row r="444" customFormat="false" ht="12.75" hidden="false" customHeight="false" outlineLevel="0" collapsed="false">
      <c r="I444" s="131"/>
    </row>
    <row r="445" customFormat="false" ht="12.75" hidden="false" customHeight="false" outlineLevel="0" collapsed="false">
      <c r="I445" s="131"/>
    </row>
    <row r="446" customFormat="false" ht="12.75" hidden="false" customHeight="false" outlineLevel="0" collapsed="false">
      <c r="I446" s="131"/>
    </row>
    <row r="447" customFormat="false" ht="12.75" hidden="false" customHeight="false" outlineLevel="0" collapsed="false">
      <c r="I447" s="131"/>
    </row>
    <row r="448" customFormat="false" ht="12.75" hidden="false" customHeight="false" outlineLevel="0" collapsed="false">
      <c r="I448" s="131"/>
    </row>
    <row r="449" customFormat="false" ht="12.75" hidden="false" customHeight="false" outlineLevel="0" collapsed="false">
      <c r="I449" s="131"/>
    </row>
    <row r="450" customFormat="false" ht="12.75" hidden="false" customHeight="false" outlineLevel="0" collapsed="false">
      <c r="I450" s="131"/>
    </row>
    <row r="451" customFormat="false" ht="12.75" hidden="false" customHeight="false" outlineLevel="0" collapsed="false">
      <c r="I451" s="131"/>
    </row>
    <row r="452" customFormat="false" ht="12.75" hidden="false" customHeight="false" outlineLevel="0" collapsed="false">
      <c r="I452" s="131"/>
    </row>
    <row r="453" customFormat="false" ht="12.75" hidden="false" customHeight="false" outlineLevel="0" collapsed="false">
      <c r="I453" s="131"/>
    </row>
    <row r="454" customFormat="false" ht="12.75" hidden="false" customHeight="false" outlineLevel="0" collapsed="false">
      <c r="I454" s="131"/>
    </row>
    <row r="455" customFormat="false" ht="12.75" hidden="false" customHeight="false" outlineLevel="0" collapsed="false">
      <c r="I455" s="131"/>
    </row>
    <row r="456" customFormat="false" ht="12.75" hidden="false" customHeight="false" outlineLevel="0" collapsed="false">
      <c r="I456" s="131"/>
    </row>
    <row r="457" customFormat="false" ht="12.75" hidden="false" customHeight="false" outlineLevel="0" collapsed="false">
      <c r="I457" s="131"/>
    </row>
    <row r="458" customFormat="false" ht="12.75" hidden="false" customHeight="false" outlineLevel="0" collapsed="false">
      <c r="I458" s="131"/>
    </row>
    <row r="459" customFormat="false" ht="12.75" hidden="false" customHeight="false" outlineLevel="0" collapsed="false">
      <c r="I459" s="131"/>
    </row>
    <row r="460" customFormat="false" ht="12.75" hidden="false" customHeight="false" outlineLevel="0" collapsed="false">
      <c r="I460" s="131"/>
    </row>
    <row r="461" customFormat="false" ht="12.75" hidden="false" customHeight="false" outlineLevel="0" collapsed="false">
      <c r="I461" s="131"/>
    </row>
    <row r="462" customFormat="false" ht="12.75" hidden="false" customHeight="false" outlineLevel="0" collapsed="false">
      <c r="I462" s="131"/>
    </row>
    <row r="463" customFormat="false" ht="12.75" hidden="false" customHeight="false" outlineLevel="0" collapsed="false">
      <c r="I463" s="131"/>
    </row>
    <row r="464" customFormat="false" ht="12.75" hidden="false" customHeight="false" outlineLevel="0" collapsed="false">
      <c r="I464" s="131"/>
    </row>
    <row r="465" customFormat="false" ht="12.75" hidden="false" customHeight="false" outlineLevel="0" collapsed="false">
      <c r="I465" s="131"/>
    </row>
    <row r="466" customFormat="false" ht="12.75" hidden="false" customHeight="false" outlineLevel="0" collapsed="false">
      <c r="I466" s="131"/>
    </row>
    <row r="467" customFormat="false" ht="12.75" hidden="false" customHeight="false" outlineLevel="0" collapsed="false">
      <c r="I467" s="131"/>
    </row>
    <row r="468" customFormat="false" ht="12.75" hidden="false" customHeight="false" outlineLevel="0" collapsed="false">
      <c r="I468" s="131"/>
    </row>
    <row r="469" customFormat="false" ht="12.75" hidden="false" customHeight="false" outlineLevel="0" collapsed="false">
      <c r="I469" s="131"/>
    </row>
    <row r="470" customFormat="false" ht="12.75" hidden="false" customHeight="false" outlineLevel="0" collapsed="false">
      <c r="I470" s="131"/>
    </row>
    <row r="471" customFormat="false" ht="12.75" hidden="false" customHeight="false" outlineLevel="0" collapsed="false">
      <c r="I471" s="131"/>
    </row>
    <row r="472" customFormat="false" ht="12.75" hidden="false" customHeight="false" outlineLevel="0" collapsed="false">
      <c r="I472" s="131"/>
    </row>
    <row r="473" customFormat="false" ht="12.75" hidden="false" customHeight="false" outlineLevel="0" collapsed="false">
      <c r="I473" s="131"/>
    </row>
    <row r="474" customFormat="false" ht="12.75" hidden="false" customHeight="false" outlineLevel="0" collapsed="false">
      <c r="I474" s="131"/>
    </row>
    <row r="475" customFormat="false" ht="12.75" hidden="false" customHeight="false" outlineLevel="0" collapsed="false">
      <c r="I475" s="131"/>
    </row>
    <row r="476" customFormat="false" ht="12.75" hidden="false" customHeight="false" outlineLevel="0" collapsed="false">
      <c r="I476" s="131"/>
    </row>
    <row r="477" customFormat="false" ht="12.75" hidden="false" customHeight="false" outlineLevel="0" collapsed="false">
      <c r="I477" s="131"/>
    </row>
    <row r="478" customFormat="false" ht="12.75" hidden="false" customHeight="false" outlineLevel="0" collapsed="false">
      <c r="I478" s="131"/>
    </row>
    <row r="479" customFormat="false" ht="12.75" hidden="false" customHeight="false" outlineLevel="0" collapsed="false">
      <c r="I479" s="131"/>
    </row>
    <row r="480" customFormat="false" ht="12.75" hidden="false" customHeight="false" outlineLevel="0" collapsed="false">
      <c r="I480" s="131"/>
    </row>
    <row r="481" customFormat="false" ht="12.75" hidden="false" customHeight="false" outlineLevel="0" collapsed="false">
      <c r="I481" s="131"/>
    </row>
    <row r="482" customFormat="false" ht="12.75" hidden="false" customHeight="false" outlineLevel="0" collapsed="false">
      <c r="I482" s="131"/>
    </row>
    <row r="483" customFormat="false" ht="12.75" hidden="false" customHeight="false" outlineLevel="0" collapsed="false">
      <c r="I483" s="131"/>
    </row>
    <row r="484" customFormat="false" ht="12.75" hidden="false" customHeight="false" outlineLevel="0" collapsed="false">
      <c r="I484" s="131"/>
    </row>
    <row r="485" customFormat="false" ht="12.75" hidden="false" customHeight="false" outlineLevel="0" collapsed="false">
      <c r="I485" s="131"/>
    </row>
    <row r="486" customFormat="false" ht="12.75" hidden="false" customHeight="false" outlineLevel="0" collapsed="false">
      <c r="I486" s="131"/>
    </row>
    <row r="487" customFormat="false" ht="12.75" hidden="false" customHeight="false" outlineLevel="0" collapsed="false">
      <c r="I487" s="131"/>
    </row>
    <row r="488" customFormat="false" ht="12.75" hidden="false" customHeight="false" outlineLevel="0" collapsed="false">
      <c r="I488" s="131"/>
    </row>
    <row r="489" customFormat="false" ht="12.75" hidden="false" customHeight="false" outlineLevel="0" collapsed="false">
      <c r="I489" s="131"/>
    </row>
    <row r="490" customFormat="false" ht="12.75" hidden="false" customHeight="false" outlineLevel="0" collapsed="false">
      <c r="I490" s="131"/>
    </row>
    <row r="491" customFormat="false" ht="12.75" hidden="false" customHeight="false" outlineLevel="0" collapsed="false">
      <c r="I491" s="131"/>
    </row>
    <row r="492" customFormat="false" ht="12.75" hidden="false" customHeight="false" outlineLevel="0" collapsed="false">
      <c r="I492" s="131"/>
    </row>
    <row r="493" customFormat="false" ht="12.75" hidden="false" customHeight="false" outlineLevel="0" collapsed="false">
      <c r="I493" s="131"/>
    </row>
    <row r="494" customFormat="false" ht="12.75" hidden="false" customHeight="false" outlineLevel="0" collapsed="false">
      <c r="I494" s="131"/>
    </row>
    <row r="495" customFormat="false" ht="12.75" hidden="false" customHeight="false" outlineLevel="0" collapsed="false">
      <c r="I495" s="131"/>
    </row>
    <row r="496" customFormat="false" ht="12.75" hidden="false" customHeight="false" outlineLevel="0" collapsed="false">
      <c r="I496" s="131"/>
    </row>
    <row r="497" customFormat="false" ht="12.75" hidden="false" customHeight="false" outlineLevel="0" collapsed="false">
      <c r="I497" s="131"/>
    </row>
    <row r="498" customFormat="false" ht="12.75" hidden="false" customHeight="false" outlineLevel="0" collapsed="false">
      <c r="I498" s="131"/>
    </row>
    <row r="499" customFormat="false" ht="12.75" hidden="false" customHeight="false" outlineLevel="0" collapsed="false">
      <c r="I499" s="131"/>
    </row>
    <row r="500" customFormat="false" ht="12.75" hidden="false" customHeight="false" outlineLevel="0" collapsed="false">
      <c r="I500" s="131"/>
    </row>
    <row r="501" customFormat="false" ht="12.75" hidden="false" customHeight="false" outlineLevel="0" collapsed="false">
      <c r="I501" s="131"/>
    </row>
    <row r="502" customFormat="false" ht="12.75" hidden="false" customHeight="false" outlineLevel="0" collapsed="false">
      <c r="I502" s="131"/>
    </row>
    <row r="503" customFormat="false" ht="12.75" hidden="false" customHeight="false" outlineLevel="0" collapsed="false">
      <c r="I503" s="131"/>
    </row>
    <row r="504" customFormat="false" ht="12.75" hidden="false" customHeight="false" outlineLevel="0" collapsed="false">
      <c r="I504" s="131"/>
    </row>
    <row r="505" customFormat="false" ht="12.75" hidden="false" customHeight="false" outlineLevel="0" collapsed="false">
      <c r="I505" s="131"/>
    </row>
    <row r="506" customFormat="false" ht="12.75" hidden="false" customHeight="false" outlineLevel="0" collapsed="false">
      <c r="I506" s="131"/>
    </row>
    <row r="507" customFormat="false" ht="12.75" hidden="false" customHeight="false" outlineLevel="0" collapsed="false">
      <c r="I507" s="131"/>
    </row>
    <row r="508" customFormat="false" ht="12.75" hidden="false" customHeight="false" outlineLevel="0" collapsed="false">
      <c r="I508" s="131"/>
    </row>
    <row r="509" customFormat="false" ht="12.75" hidden="false" customHeight="false" outlineLevel="0" collapsed="false">
      <c r="I509" s="131"/>
    </row>
    <row r="510" customFormat="false" ht="12.75" hidden="false" customHeight="false" outlineLevel="0" collapsed="false">
      <c r="I510" s="131"/>
    </row>
    <row r="511" customFormat="false" ht="12.75" hidden="false" customHeight="false" outlineLevel="0" collapsed="false">
      <c r="I511" s="131"/>
    </row>
    <row r="512" customFormat="false" ht="12.75" hidden="false" customHeight="false" outlineLevel="0" collapsed="false">
      <c r="I512" s="131"/>
    </row>
    <row r="513" customFormat="false" ht="12.75" hidden="false" customHeight="false" outlineLevel="0" collapsed="false">
      <c r="I513" s="131"/>
    </row>
    <row r="514" customFormat="false" ht="12.75" hidden="false" customHeight="false" outlineLevel="0" collapsed="false">
      <c r="I514" s="131"/>
    </row>
    <row r="515" customFormat="false" ht="12.75" hidden="false" customHeight="false" outlineLevel="0" collapsed="false">
      <c r="I515" s="131"/>
    </row>
    <row r="516" customFormat="false" ht="12.75" hidden="false" customHeight="false" outlineLevel="0" collapsed="false">
      <c r="I516" s="131"/>
    </row>
    <row r="517" customFormat="false" ht="12.75" hidden="false" customHeight="false" outlineLevel="0" collapsed="false">
      <c r="I517" s="131"/>
    </row>
    <row r="518" customFormat="false" ht="12.75" hidden="false" customHeight="false" outlineLevel="0" collapsed="false">
      <c r="I518" s="131"/>
    </row>
    <row r="519" customFormat="false" ht="12.75" hidden="false" customHeight="false" outlineLevel="0" collapsed="false">
      <c r="I519" s="131"/>
    </row>
    <row r="520" customFormat="false" ht="12.75" hidden="false" customHeight="false" outlineLevel="0" collapsed="false">
      <c r="I520" s="131"/>
    </row>
    <row r="521" customFormat="false" ht="12.75" hidden="false" customHeight="false" outlineLevel="0" collapsed="false">
      <c r="I521" s="131"/>
    </row>
    <row r="522" customFormat="false" ht="12.75" hidden="false" customHeight="false" outlineLevel="0" collapsed="false">
      <c r="I522" s="131"/>
    </row>
    <row r="523" customFormat="false" ht="12.75" hidden="false" customHeight="false" outlineLevel="0" collapsed="false">
      <c r="I523" s="131"/>
    </row>
    <row r="524" customFormat="false" ht="12.75" hidden="false" customHeight="false" outlineLevel="0" collapsed="false">
      <c r="I524" s="131"/>
    </row>
    <row r="525" customFormat="false" ht="12.75" hidden="false" customHeight="false" outlineLevel="0" collapsed="false">
      <c r="I525" s="131"/>
    </row>
    <row r="526" customFormat="false" ht="12.75" hidden="false" customHeight="false" outlineLevel="0" collapsed="false">
      <c r="I526" s="131"/>
    </row>
    <row r="527" customFormat="false" ht="12.75" hidden="false" customHeight="false" outlineLevel="0" collapsed="false">
      <c r="I527" s="131"/>
    </row>
    <row r="528" customFormat="false" ht="12.75" hidden="false" customHeight="false" outlineLevel="0" collapsed="false">
      <c r="I528" s="131"/>
    </row>
    <row r="529" customFormat="false" ht="12.75" hidden="false" customHeight="false" outlineLevel="0" collapsed="false">
      <c r="I529" s="131"/>
    </row>
    <row r="530" customFormat="false" ht="12.75" hidden="false" customHeight="false" outlineLevel="0" collapsed="false">
      <c r="I530" s="131"/>
    </row>
    <row r="531" customFormat="false" ht="12.75" hidden="false" customHeight="false" outlineLevel="0" collapsed="false">
      <c r="I531" s="131"/>
    </row>
    <row r="532" customFormat="false" ht="12.75" hidden="false" customHeight="false" outlineLevel="0" collapsed="false">
      <c r="I532" s="131"/>
    </row>
    <row r="533" customFormat="false" ht="12.75" hidden="false" customHeight="false" outlineLevel="0" collapsed="false">
      <c r="I533" s="131"/>
    </row>
    <row r="534" customFormat="false" ht="12.75" hidden="false" customHeight="false" outlineLevel="0" collapsed="false">
      <c r="I534" s="131"/>
    </row>
    <row r="535" customFormat="false" ht="12.75" hidden="false" customHeight="false" outlineLevel="0" collapsed="false">
      <c r="I535" s="131"/>
    </row>
    <row r="536" customFormat="false" ht="12.75" hidden="false" customHeight="false" outlineLevel="0" collapsed="false">
      <c r="I536" s="131"/>
    </row>
    <row r="537" customFormat="false" ht="12.75" hidden="false" customHeight="false" outlineLevel="0" collapsed="false">
      <c r="I537" s="131"/>
    </row>
    <row r="538" customFormat="false" ht="12.75" hidden="false" customHeight="false" outlineLevel="0" collapsed="false">
      <c r="I538" s="131"/>
    </row>
    <row r="539" customFormat="false" ht="12.75" hidden="false" customHeight="false" outlineLevel="0" collapsed="false">
      <c r="I539" s="131"/>
    </row>
    <row r="540" customFormat="false" ht="12.75" hidden="false" customHeight="false" outlineLevel="0" collapsed="false">
      <c r="I540" s="131"/>
    </row>
    <row r="541" customFormat="false" ht="12.75" hidden="false" customHeight="false" outlineLevel="0" collapsed="false">
      <c r="I541" s="131"/>
    </row>
    <row r="542" customFormat="false" ht="12.75" hidden="false" customHeight="false" outlineLevel="0" collapsed="false">
      <c r="I542" s="131"/>
    </row>
    <row r="543" customFormat="false" ht="12.75" hidden="false" customHeight="false" outlineLevel="0" collapsed="false">
      <c r="I543" s="131"/>
    </row>
    <row r="544" customFormat="false" ht="12.75" hidden="false" customHeight="false" outlineLevel="0" collapsed="false">
      <c r="I544" s="131"/>
    </row>
    <row r="545" customFormat="false" ht="12.75" hidden="false" customHeight="false" outlineLevel="0" collapsed="false">
      <c r="I545" s="131"/>
    </row>
    <row r="546" customFormat="false" ht="12.75" hidden="false" customHeight="false" outlineLevel="0" collapsed="false">
      <c r="I546" s="131"/>
    </row>
    <row r="547" customFormat="false" ht="12.75" hidden="false" customHeight="false" outlineLevel="0" collapsed="false">
      <c r="I547" s="131"/>
    </row>
    <row r="548" customFormat="false" ht="12.75" hidden="false" customHeight="false" outlineLevel="0" collapsed="false">
      <c r="I548" s="131"/>
    </row>
    <row r="549" customFormat="false" ht="12.75" hidden="false" customHeight="false" outlineLevel="0" collapsed="false">
      <c r="I549" s="131"/>
    </row>
    <row r="550" customFormat="false" ht="12.75" hidden="false" customHeight="false" outlineLevel="0" collapsed="false">
      <c r="I550" s="131"/>
    </row>
    <row r="551" customFormat="false" ht="12.75" hidden="false" customHeight="false" outlineLevel="0" collapsed="false">
      <c r="I551" s="131"/>
    </row>
    <row r="552" customFormat="false" ht="12.75" hidden="false" customHeight="false" outlineLevel="0" collapsed="false">
      <c r="I552" s="131"/>
    </row>
    <row r="553" customFormat="false" ht="12.75" hidden="false" customHeight="false" outlineLevel="0" collapsed="false">
      <c r="I553" s="131"/>
    </row>
    <row r="554" customFormat="false" ht="12.75" hidden="false" customHeight="false" outlineLevel="0" collapsed="false">
      <c r="I554" s="131"/>
    </row>
    <row r="555" customFormat="false" ht="12.75" hidden="false" customHeight="false" outlineLevel="0" collapsed="false">
      <c r="I555" s="131"/>
    </row>
    <row r="556" customFormat="false" ht="12.75" hidden="false" customHeight="false" outlineLevel="0" collapsed="false">
      <c r="I556" s="131"/>
    </row>
    <row r="557" customFormat="false" ht="12.75" hidden="false" customHeight="false" outlineLevel="0" collapsed="false">
      <c r="I557" s="131"/>
    </row>
    <row r="558" customFormat="false" ht="12.75" hidden="false" customHeight="false" outlineLevel="0" collapsed="false">
      <c r="I558" s="131"/>
    </row>
    <row r="559" customFormat="false" ht="12.75" hidden="false" customHeight="false" outlineLevel="0" collapsed="false">
      <c r="I559" s="131"/>
    </row>
    <row r="560" customFormat="false" ht="12.75" hidden="false" customHeight="false" outlineLevel="0" collapsed="false">
      <c r="I560" s="131"/>
    </row>
    <row r="561" customFormat="false" ht="12.75" hidden="false" customHeight="false" outlineLevel="0" collapsed="false">
      <c r="I561" s="131"/>
    </row>
    <row r="562" customFormat="false" ht="12.75" hidden="false" customHeight="false" outlineLevel="0" collapsed="false">
      <c r="I562" s="131"/>
    </row>
    <row r="563" customFormat="false" ht="12.75" hidden="false" customHeight="false" outlineLevel="0" collapsed="false">
      <c r="I563" s="131"/>
    </row>
    <row r="564" customFormat="false" ht="12.75" hidden="false" customHeight="false" outlineLevel="0" collapsed="false">
      <c r="I564" s="131"/>
    </row>
    <row r="565" customFormat="false" ht="12.75" hidden="false" customHeight="false" outlineLevel="0" collapsed="false">
      <c r="I565" s="131"/>
    </row>
    <row r="566" customFormat="false" ht="12.75" hidden="false" customHeight="false" outlineLevel="0" collapsed="false">
      <c r="I566" s="131"/>
    </row>
    <row r="567" customFormat="false" ht="12.75" hidden="false" customHeight="false" outlineLevel="0" collapsed="false">
      <c r="I567" s="131"/>
    </row>
    <row r="568" customFormat="false" ht="12.75" hidden="false" customHeight="false" outlineLevel="0" collapsed="false">
      <c r="I568" s="131"/>
    </row>
    <row r="569" customFormat="false" ht="12.75" hidden="false" customHeight="false" outlineLevel="0" collapsed="false">
      <c r="I569" s="131"/>
    </row>
    <row r="570" customFormat="false" ht="12.75" hidden="false" customHeight="false" outlineLevel="0" collapsed="false">
      <c r="I570" s="131"/>
    </row>
    <row r="571" customFormat="false" ht="12.75" hidden="false" customHeight="false" outlineLevel="0" collapsed="false">
      <c r="I571" s="131"/>
    </row>
    <row r="572" customFormat="false" ht="12.75" hidden="false" customHeight="false" outlineLevel="0" collapsed="false">
      <c r="I572" s="131"/>
    </row>
    <row r="573" customFormat="false" ht="12.75" hidden="false" customHeight="false" outlineLevel="0" collapsed="false">
      <c r="I573" s="131"/>
    </row>
    <row r="574" customFormat="false" ht="12.75" hidden="false" customHeight="false" outlineLevel="0" collapsed="false">
      <c r="I574" s="131"/>
    </row>
    <row r="575" customFormat="false" ht="12.75" hidden="false" customHeight="false" outlineLevel="0" collapsed="false">
      <c r="I575" s="131"/>
    </row>
    <row r="576" customFormat="false" ht="12.75" hidden="false" customHeight="false" outlineLevel="0" collapsed="false">
      <c r="I576" s="131"/>
    </row>
    <row r="577" customFormat="false" ht="12.75" hidden="false" customHeight="false" outlineLevel="0" collapsed="false">
      <c r="I577" s="131"/>
    </row>
    <row r="578" customFormat="false" ht="12.75" hidden="false" customHeight="false" outlineLevel="0" collapsed="false">
      <c r="I578" s="131"/>
    </row>
    <row r="579" customFormat="false" ht="12.75" hidden="false" customHeight="false" outlineLevel="0" collapsed="false">
      <c r="I579" s="131"/>
    </row>
    <row r="580" customFormat="false" ht="12.75" hidden="false" customHeight="false" outlineLevel="0" collapsed="false">
      <c r="I580" s="131"/>
    </row>
    <row r="581" customFormat="false" ht="12.75" hidden="false" customHeight="false" outlineLevel="0" collapsed="false">
      <c r="I581" s="131"/>
    </row>
    <row r="582" customFormat="false" ht="12.75" hidden="false" customHeight="false" outlineLevel="0" collapsed="false">
      <c r="I582" s="131"/>
    </row>
    <row r="583" customFormat="false" ht="12.75" hidden="false" customHeight="false" outlineLevel="0" collapsed="false">
      <c r="I583" s="131"/>
    </row>
    <row r="584" customFormat="false" ht="12.75" hidden="false" customHeight="false" outlineLevel="0" collapsed="false">
      <c r="I584" s="131"/>
    </row>
    <row r="585" customFormat="false" ht="12.75" hidden="false" customHeight="false" outlineLevel="0" collapsed="false">
      <c r="I585" s="131"/>
    </row>
    <row r="586" customFormat="false" ht="12.75" hidden="false" customHeight="false" outlineLevel="0" collapsed="false">
      <c r="I586" s="131"/>
    </row>
    <row r="587" customFormat="false" ht="12.75" hidden="false" customHeight="false" outlineLevel="0" collapsed="false">
      <c r="I587" s="131"/>
    </row>
    <row r="588" customFormat="false" ht="12.75" hidden="false" customHeight="false" outlineLevel="0" collapsed="false">
      <c r="I588" s="131"/>
    </row>
    <row r="589" customFormat="false" ht="12.75" hidden="false" customHeight="false" outlineLevel="0" collapsed="false">
      <c r="I589" s="131"/>
    </row>
    <row r="590" customFormat="false" ht="12.75" hidden="false" customHeight="false" outlineLevel="0" collapsed="false">
      <c r="I590" s="131"/>
    </row>
    <row r="591" customFormat="false" ht="12.75" hidden="false" customHeight="false" outlineLevel="0" collapsed="false">
      <c r="I591" s="131"/>
    </row>
    <row r="592" customFormat="false" ht="12.75" hidden="false" customHeight="false" outlineLevel="0" collapsed="false">
      <c r="I592" s="131"/>
    </row>
    <row r="593" customFormat="false" ht="12.75" hidden="false" customHeight="false" outlineLevel="0" collapsed="false">
      <c r="I593" s="131"/>
    </row>
    <row r="594" customFormat="false" ht="12.75" hidden="false" customHeight="false" outlineLevel="0" collapsed="false">
      <c r="I594" s="131"/>
    </row>
    <row r="595" customFormat="false" ht="12.75" hidden="false" customHeight="false" outlineLevel="0" collapsed="false">
      <c r="I595" s="131"/>
    </row>
    <row r="596" customFormat="false" ht="12.75" hidden="false" customHeight="false" outlineLevel="0" collapsed="false">
      <c r="I596" s="131"/>
    </row>
    <row r="597" customFormat="false" ht="12.75" hidden="false" customHeight="false" outlineLevel="0" collapsed="false">
      <c r="I597" s="131"/>
    </row>
    <row r="598" customFormat="false" ht="12.75" hidden="false" customHeight="false" outlineLevel="0" collapsed="false">
      <c r="I598" s="131"/>
    </row>
    <row r="599" customFormat="false" ht="12.75" hidden="false" customHeight="false" outlineLevel="0" collapsed="false">
      <c r="I599" s="131"/>
    </row>
    <row r="600" customFormat="false" ht="12.75" hidden="false" customHeight="false" outlineLevel="0" collapsed="false">
      <c r="I600" s="131"/>
    </row>
    <row r="601" customFormat="false" ht="12.75" hidden="false" customHeight="false" outlineLevel="0" collapsed="false">
      <c r="I601" s="131"/>
    </row>
    <row r="602" customFormat="false" ht="12.75" hidden="false" customHeight="false" outlineLevel="0" collapsed="false">
      <c r="I602" s="131"/>
    </row>
    <row r="603" customFormat="false" ht="12.75" hidden="false" customHeight="false" outlineLevel="0" collapsed="false">
      <c r="I603" s="131"/>
    </row>
    <row r="604" customFormat="false" ht="12.75" hidden="false" customHeight="false" outlineLevel="0" collapsed="false">
      <c r="I604" s="131"/>
    </row>
    <row r="605" customFormat="false" ht="12.75" hidden="false" customHeight="false" outlineLevel="0" collapsed="false">
      <c r="I605" s="131"/>
    </row>
    <row r="606" customFormat="false" ht="12.75" hidden="false" customHeight="false" outlineLevel="0" collapsed="false">
      <c r="I606" s="131"/>
    </row>
    <row r="607" customFormat="false" ht="12.75" hidden="false" customHeight="false" outlineLevel="0" collapsed="false">
      <c r="I607" s="131"/>
    </row>
    <row r="608" customFormat="false" ht="12.75" hidden="false" customHeight="false" outlineLevel="0" collapsed="false">
      <c r="I608" s="131"/>
    </row>
    <row r="609" customFormat="false" ht="12.75" hidden="false" customHeight="false" outlineLevel="0" collapsed="false">
      <c r="I609" s="131"/>
    </row>
    <row r="610" customFormat="false" ht="12.75" hidden="false" customHeight="false" outlineLevel="0" collapsed="false">
      <c r="I610" s="131"/>
    </row>
    <row r="611" customFormat="false" ht="12.75" hidden="false" customHeight="false" outlineLevel="0" collapsed="false">
      <c r="I611" s="131"/>
    </row>
    <row r="612" customFormat="false" ht="12.75" hidden="false" customHeight="false" outlineLevel="0" collapsed="false">
      <c r="I612" s="131"/>
    </row>
    <row r="613" customFormat="false" ht="12.75" hidden="false" customHeight="false" outlineLevel="0" collapsed="false">
      <c r="I613" s="131"/>
    </row>
    <row r="614" customFormat="false" ht="12.75" hidden="false" customHeight="false" outlineLevel="0" collapsed="false">
      <c r="I614" s="131"/>
    </row>
    <row r="615" customFormat="false" ht="12.75" hidden="false" customHeight="false" outlineLevel="0" collapsed="false">
      <c r="I615" s="131"/>
    </row>
    <row r="616" customFormat="false" ht="12.75" hidden="false" customHeight="false" outlineLevel="0" collapsed="false">
      <c r="I616" s="131"/>
    </row>
    <row r="617" customFormat="false" ht="12.75" hidden="false" customHeight="false" outlineLevel="0" collapsed="false">
      <c r="I617" s="131"/>
    </row>
    <row r="618" customFormat="false" ht="12.75" hidden="false" customHeight="false" outlineLevel="0" collapsed="false">
      <c r="I618" s="131"/>
    </row>
    <row r="619" customFormat="false" ht="12.75" hidden="false" customHeight="false" outlineLevel="0" collapsed="false">
      <c r="I619" s="131"/>
    </row>
    <row r="620" customFormat="false" ht="12.75" hidden="false" customHeight="false" outlineLevel="0" collapsed="false">
      <c r="I620" s="131"/>
    </row>
    <row r="621" customFormat="false" ht="12.75" hidden="false" customHeight="false" outlineLevel="0" collapsed="false">
      <c r="I621" s="131"/>
    </row>
    <row r="622" customFormat="false" ht="12.75" hidden="false" customHeight="false" outlineLevel="0" collapsed="false">
      <c r="I622" s="131"/>
    </row>
    <row r="623" customFormat="false" ht="12.75" hidden="false" customHeight="false" outlineLevel="0" collapsed="false">
      <c r="I623" s="131"/>
    </row>
    <row r="624" customFormat="false" ht="12.75" hidden="false" customHeight="false" outlineLevel="0" collapsed="false">
      <c r="I624" s="131"/>
    </row>
    <row r="625" customFormat="false" ht="12.75" hidden="false" customHeight="false" outlineLevel="0" collapsed="false">
      <c r="I625" s="131"/>
    </row>
    <row r="626" customFormat="false" ht="12.75" hidden="false" customHeight="false" outlineLevel="0" collapsed="false">
      <c r="I626" s="131"/>
    </row>
    <row r="627" customFormat="false" ht="12.75" hidden="false" customHeight="false" outlineLevel="0" collapsed="false">
      <c r="I627" s="131"/>
    </row>
    <row r="628" customFormat="false" ht="12.75" hidden="false" customHeight="false" outlineLevel="0" collapsed="false">
      <c r="I628" s="131"/>
    </row>
    <row r="629" customFormat="false" ht="12.75" hidden="false" customHeight="false" outlineLevel="0" collapsed="false">
      <c r="I629" s="131"/>
    </row>
    <row r="630" customFormat="false" ht="12.75" hidden="false" customHeight="false" outlineLevel="0" collapsed="false">
      <c r="I630" s="131"/>
    </row>
    <row r="631" customFormat="false" ht="12.75" hidden="false" customHeight="false" outlineLevel="0" collapsed="false">
      <c r="I631" s="131"/>
    </row>
    <row r="632" customFormat="false" ht="12.75" hidden="false" customHeight="false" outlineLevel="0" collapsed="false">
      <c r="I632" s="131"/>
    </row>
    <row r="633" customFormat="false" ht="12.75" hidden="false" customHeight="false" outlineLevel="0" collapsed="false">
      <c r="I633" s="131"/>
    </row>
    <row r="634" customFormat="false" ht="12.75" hidden="false" customHeight="false" outlineLevel="0" collapsed="false">
      <c r="I634" s="131"/>
    </row>
    <row r="635" customFormat="false" ht="12.75" hidden="false" customHeight="false" outlineLevel="0" collapsed="false">
      <c r="I635" s="131"/>
    </row>
    <row r="636" customFormat="false" ht="12.75" hidden="false" customHeight="false" outlineLevel="0" collapsed="false">
      <c r="I636" s="131"/>
    </row>
    <row r="637" customFormat="false" ht="12.75" hidden="false" customHeight="false" outlineLevel="0" collapsed="false">
      <c r="I637" s="131"/>
    </row>
    <row r="638" customFormat="false" ht="12.75" hidden="false" customHeight="false" outlineLevel="0" collapsed="false">
      <c r="I638" s="131"/>
    </row>
    <row r="639" customFormat="false" ht="12.75" hidden="false" customHeight="false" outlineLevel="0" collapsed="false">
      <c r="I639" s="131"/>
    </row>
    <row r="640" customFormat="false" ht="12.75" hidden="false" customHeight="false" outlineLevel="0" collapsed="false">
      <c r="I640" s="131"/>
    </row>
    <row r="641" customFormat="false" ht="12.75" hidden="false" customHeight="false" outlineLevel="0" collapsed="false">
      <c r="I641" s="131"/>
    </row>
    <row r="642" customFormat="false" ht="12.75" hidden="false" customHeight="false" outlineLevel="0" collapsed="false">
      <c r="I642" s="131"/>
    </row>
    <row r="643" customFormat="false" ht="12.75" hidden="false" customHeight="false" outlineLevel="0" collapsed="false">
      <c r="I643" s="131"/>
    </row>
    <row r="644" customFormat="false" ht="12.75" hidden="false" customHeight="false" outlineLevel="0" collapsed="false">
      <c r="I644" s="131"/>
    </row>
    <row r="645" customFormat="false" ht="12.75" hidden="false" customHeight="false" outlineLevel="0" collapsed="false">
      <c r="I645" s="131"/>
    </row>
    <row r="646" customFormat="false" ht="12.75" hidden="false" customHeight="false" outlineLevel="0" collapsed="false">
      <c r="I646" s="131"/>
    </row>
    <row r="647" customFormat="false" ht="12.75" hidden="false" customHeight="false" outlineLevel="0" collapsed="false">
      <c r="I647" s="131"/>
    </row>
    <row r="648" customFormat="false" ht="12.75" hidden="false" customHeight="false" outlineLevel="0" collapsed="false">
      <c r="I648" s="131"/>
    </row>
    <row r="649" customFormat="false" ht="12.75" hidden="false" customHeight="false" outlineLevel="0" collapsed="false">
      <c r="I649" s="131"/>
    </row>
    <row r="650" customFormat="false" ht="12.75" hidden="false" customHeight="false" outlineLevel="0" collapsed="false">
      <c r="I650" s="131"/>
    </row>
    <row r="651" customFormat="false" ht="12.75" hidden="false" customHeight="false" outlineLevel="0" collapsed="false">
      <c r="I651" s="131"/>
    </row>
    <row r="652" customFormat="false" ht="12.75" hidden="false" customHeight="false" outlineLevel="0" collapsed="false">
      <c r="I652" s="131"/>
    </row>
    <row r="653" customFormat="false" ht="12.75" hidden="false" customHeight="false" outlineLevel="0" collapsed="false">
      <c r="I653" s="131"/>
    </row>
    <row r="654" customFormat="false" ht="12.75" hidden="false" customHeight="false" outlineLevel="0" collapsed="false">
      <c r="I654" s="131"/>
    </row>
    <row r="655" customFormat="false" ht="12.75" hidden="false" customHeight="false" outlineLevel="0" collapsed="false">
      <c r="I655" s="131"/>
    </row>
    <row r="656" customFormat="false" ht="12.75" hidden="false" customHeight="false" outlineLevel="0" collapsed="false">
      <c r="I656" s="131"/>
    </row>
    <row r="657" customFormat="false" ht="12.75" hidden="false" customHeight="false" outlineLevel="0" collapsed="false">
      <c r="I657" s="131"/>
    </row>
    <row r="658" customFormat="false" ht="12.75" hidden="false" customHeight="false" outlineLevel="0" collapsed="false">
      <c r="I658" s="131"/>
    </row>
    <row r="659" customFormat="false" ht="12.75" hidden="false" customHeight="false" outlineLevel="0" collapsed="false">
      <c r="I659" s="131"/>
    </row>
    <row r="660" customFormat="false" ht="12.75" hidden="false" customHeight="false" outlineLevel="0" collapsed="false">
      <c r="I660" s="131"/>
    </row>
    <row r="661" customFormat="false" ht="12.75" hidden="false" customHeight="false" outlineLevel="0" collapsed="false">
      <c r="I661" s="131"/>
    </row>
    <row r="662" customFormat="false" ht="12.75" hidden="false" customHeight="false" outlineLevel="0" collapsed="false">
      <c r="I662" s="131"/>
    </row>
    <row r="663" customFormat="false" ht="12.75" hidden="false" customHeight="false" outlineLevel="0" collapsed="false">
      <c r="I663" s="131"/>
    </row>
    <row r="664" customFormat="false" ht="12.75" hidden="false" customHeight="false" outlineLevel="0" collapsed="false">
      <c r="I664" s="131"/>
    </row>
    <row r="665" customFormat="false" ht="12.75" hidden="false" customHeight="false" outlineLevel="0" collapsed="false">
      <c r="I665" s="131"/>
    </row>
    <row r="666" customFormat="false" ht="12.75" hidden="false" customHeight="false" outlineLevel="0" collapsed="false">
      <c r="I666" s="131"/>
    </row>
    <row r="667" customFormat="false" ht="12.75" hidden="false" customHeight="false" outlineLevel="0" collapsed="false">
      <c r="I667" s="131"/>
    </row>
    <row r="668" customFormat="false" ht="12.75" hidden="false" customHeight="false" outlineLevel="0" collapsed="false">
      <c r="I668" s="131"/>
    </row>
    <row r="669" customFormat="false" ht="12.75" hidden="false" customHeight="false" outlineLevel="0" collapsed="false">
      <c r="I669" s="131"/>
    </row>
    <row r="670" customFormat="false" ht="12.75" hidden="false" customHeight="false" outlineLevel="0" collapsed="false">
      <c r="I670" s="131"/>
    </row>
    <row r="671" customFormat="false" ht="12.75" hidden="false" customHeight="false" outlineLevel="0" collapsed="false">
      <c r="I671" s="131"/>
    </row>
    <row r="672" customFormat="false" ht="12.75" hidden="false" customHeight="false" outlineLevel="0" collapsed="false">
      <c r="I672" s="131"/>
    </row>
    <row r="673" customFormat="false" ht="12.75" hidden="false" customHeight="false" outlineLevel="0" collapsed="false">
      <c r="I673" s="131"/>
    </row>
    <row r="674" customFormat="false" ht="12.75" hidden="false" customHeight="false" outlineLevel="0" collapsed="false">
      <c r="I674" s="131"/>
    </row>
    <row r="675" customFormat="false" ht="12.75" hidden="false" customHeight="false" outlineLevel="0" collapsed="false">
      <c r="I675" s="131"/>
    </row>
    <row r="676" customFormat="false" ht="12.75" hidden="false" customHeight="false" outlineLevel="0" collapsed="false">
      <c r="I676" s="131"/>
    </row>
    <row r="677" customFormat="false" ht="12.75" hidden="false" customHeight="false" outlineLevel="0" collapsed="false">
      <c r="I677" s="131"/>
    </row>
    <row r="678" customFormat="false" ht="12.75" hidden="false" customHeight="false" outlineLevel="0" collapsed="false">
      <c r="I678" s="131"/>
    </row>
    <row r="679" customFormat="false" ht="12.75" hidden="false" customHeight="false" outlineLevel="0" collapsed="false">
      <c r="I679" s="131"/>
    </row>
    <row r="680" customFormat="false" ht="12.75" hidden="false" customHeight="false" outlineLevel="0" collapsed="false">
      <c r="I680" s="131"/>
    </row>
    <row r="681" customFormat="false" ht="12.75" hidden="false" customHeight="false" outlineLevel="0" collapsed="false">
      <c r="I681" s="131"/>
    </row>
    <row r="682" customFormat="false" ht="12.75" hidden="false" customHeight="false" outlineLevel="0" collapsed="false">
      <c r="I682" s="131"/>
    </row>
    <row r="683" customFormat="false" ht="12.75" hidden="false" customHeight="false" outlineLevel="0" collapsed="false">
      <c r="I683" s="131"/>
    </row>
    <row r="684" customFormat="false" ht="12.75" hidden="false" customHeight="false" outlineLevel="0" collapsed="false">
      <c r="I684" s="131"/>
    </row>
    <row r="685" customFormat="false" ht="12.75" hidden="false" customHeight="false" outlineLevel="0" collapsed="false">
      <c r="I685" s="131"/>
    </row>
    <row r="686" customFormat="false" ht="12.75" hidden="false" customHeight="false" outlineLevel="0" collapsed="false">
      <c r="I686" s="131"/>
    </row>
    <row r="687" customFormat="false" ht="12.75" hidden="false" customHeight="false" outlineLevel="0" collapsed="false">
      <c r="I687" s="131"/>
    </row>
    <row r="688" customFormat="false" ht="12.75" hidden="false" customHeight="false" outlineLevel="0" collapsed="false">
      <c r="I688" s="131"/>
    </row>
    <row r="689" customFormat="false" ht="12.75" hidden="false" customHeight="false" outlineLevel="0" collapsed="false">
      <c r="I689" s="131"/>
    </row>
    <row r="690" customFormat="false" ht="12.75" hidden="false" customHeight="false" outlineLevel="0" collapsed="false">
      <c r="I690" s="131"/>
    </row>
    <row r="691" customFormat="false" ht="12.75" hidden="false" customHeight="false" outlineLevel="0" collapsed="false">
      <c r="I691" s="131"/>
    </row>
    <row r="692" customFormat="false" ht="12.75" hidden="false" customHeight="false" outlineLevel="0" collapsed="false">
      <c r="I692" s="131"/>
    </row>
    <row r="693" customFormat="false" ht="12.75" hidden="false" customHeight="false" outlineLevel="0" collapsed="false">
      <c r="I693" s="131"/>
    </row>
    <row r="694" customFormat="false" ht="12.75" hidden="false" customHeight="false" outlineLevel="0" collapsed="false">
      <c r="I694" s="131"/>
    </row>
    <row r="695" customFormat="false" ht="12.75" hidden="false" customHeight="false" outlineLevel="0" collapsed="false">
      <c r="I695" s="131"/>
    </row>
    <row r="696" customFormat="false" ht="12.75" hidden="false" customHeight="false" outlineLevel="0" collapsed="false">
      <c r="I696" s="131"/>
    </row>
    <row r="697" customFormat="false" ht="12.75" hidden="false" customHeight="false" outlineLevel="0" collapsed="false">
      <c r="I697" s="131"/>
    </row>
    <row r="698" customFormat="false" ht="12.75" hidden="false" customHeight="false" outlineLevel="0" collapsed="false">
      <c r="I698" s="131"/>
    </row>
    <row r="699" customFormat="false" ht="12.75" hidden="false" customHeight="false" outlineLevel="0" collapsed="false">
      <c r="I699" s="131"/>
    </row>
    <row r="700" customFormat="false" ht="12.75" hidden="false" customHeight="false" outlineLevel="0" collapsed="false">
      <c r="I700" s="131"/>
    </row>
    <row r="701" customFormat="false" ht="12.75" hidden="false" customHeight="false" outlineLevel="0" collapsed="false">
      <c r="I701" s="131"/>
    </row>
    <row r="702" customFormat="false" ht="12.75" hidden="false" customHeight="false" outlineLevel="0" collapsed="false">
      <c r="I702" s="131"/>
    </row>
    <row r="703" customFormat="false" ht="12.75" hidden="false" customHeight="false" outlineLevel="0" collapsed="false">
      <c r="I703" s="131"/>
    </row>
    <row r="704" customFormat="false" ht="12.75" hidden="false" customHeight="false" outlineLevel="0" collapsed="false">
      <c r="I704" s="131"/>
    </row>
    <row r="705" customFormat="false" ht="12.75" hidden="false" customHeight="false" outlineLevel="0" collapsed="false">
      <c r="I705" s="131"/>
    </row>
    <row r="706" customFormat="false" ht="12.75" hidden="false" customHeight="false" outlineLevel="0" collapsed="false">
      <c r="I706" s="131"/>
    </row>
    <row r="707" customFormat="false" ht="12.75" hidden="false" customHeight="false" outlineLevel="0" collapsed="false">
      <c r="I707" s="131"/>
    </row>
    <row r="708" customFormat="false" ht="12.75" hidden="false" customHeight="false" outlineLevel="0" collapsed="false">
      <c r="I708" s="131"/>
    </row>
    <row r="709" customFormat="false" ht="12.75" hidden="false" customHeight="false" outlineLevel="0" collapsed="false">
      <c r="I709" s="131"/>
    </row>
    <row r="710" customFormat="false" ht="12.75" hidden="false" customHeight="false" outlineLevel="0" collapsed="false">
      <c r="I710" s="131"/>
    </row>
    <row r="711" customFormat="false" ht="12.75" hidden="false" customHeight="false" outlineLevel="0" collapsed="false">
      <c r="I711" s="131"/>
    </row>
    <row r="712" customFormat="false" ht="12.75" hidden="false" customHeight="false" outlineLevel="0" collapsed="false">
      <c r="I712" s="131"/>
    </row>
    <row r="713" customFormat="false" ht="12.75" hidden="false" customHeight="false" outlineLevel="0" collapsed="false">
      <c r="I713" s="131"/>
    </row>
    <row r="714" customFormat="false" ht="12.75" hidden="false" customHeight="false" outlineLevel="0" collapsed="false">
      <c r="I714" s="131"/>
    </row>
    <row r="715" customFormat="false" ht="12.75" hidden="false" customHeight="false" outlineLevel="0" collapsed="false">
      <c r="I715" s="131"/>
    </row>
    <row r="716" customFormat="false" ht="12.75" hidden="false" customHeight="false" outlineLevel="0" collapsed="false">
      <c r="I716" s="131"/>
    </row>
    <row r="717" customFormat="false" ht="12.75" hidden="false" customHeight="false" outlineLevel="0" collapsed="false">
      <c r="I717" s="131"/>
    </row>
    <row r="718" customFormat="false" ht="12.75" hidden="false" customHeight="false" outlineLevel="0" collapsed="false">
      <c r="I718" s="131"/>
    </row>
    <row r="719" customFormat="false" ht="12.75" hidden="false" customHeight="false" outlineLevel="0" collapsed="false">
      <c r="I719" s="131"/>
    </row>
    <row r="720" customFormat="false" ht="12.75" hidden="false" customHeight="false" outlineLevel="0" collapsed="false">
      <c r="I720" s="131"/>
    </row>
    <row r="721" customFormat="false" ht="12.75" hidden="false" customHeight="false" outlineLevel="0" collapsed="false">
      <c r="I721" s="131"/>
    </row>
    <row r="722" customFormat="false" ht="12.75" hidden="false" customHeight="false" outlineLevel="0" collapsed="false">
      <c r="I722" s="131"/>
    </row>
    <row r="723" customFormat="false" ht="12.75" hidden="false" customHeight="false" outlineLevel="0" collapsed="false">
      <c r="I723" s="131"/>
    </row>
    <row r="724" customFormat="false" ht="12.75" hidden="false" customHeight="false" outlineLevel="0" collapsed="false">
      <c r="I724" s="131"/>
    </row>
    <row r="725" customFormat="false" ht="12.75" hidden="false" customHeight="false" outlineLevel="0" collapsed="false">
      <c r="I725" s="131"/>
    </row>
    <row r="726" customFormat="false" ht="12.75" hidden="false" customHeight="false" outlineLevel="0" collapsed="false">
      <c r="I726" s="131"/>
    </row>
    <row r="727" customFormat="false" ht="12.75" hidden="false" customHeight="false" outlineLevel="0" collapsed="false">
      <c r="I727" s="131"/>
    </row>
    <row r="728" customFormat="false" ht="12.75" hidden="false" customHeight="false" outlineLevel="0" collapsed="false">
      <c r="I728" s="131"/>
    </row>
    <row r="729" customFormat="false" ht="12.75" hidden="false" customHeight="false" outlineLevel="0" collapsed="false">
      <c r="I729" s="131"/>
    </row>
    <row r="730" customFormat="false" ht="12.75" hidden="false" customHeight="false" outlineLevel="0" collapsed="false">
      <c r="I730" s="131"/>
    </row>
    <row r="731" customFormat="false" ht="12.75" hidden="false" customHeight="false" outlineLevel="0" collapsed="false">
      <c r="I731" s="131"/>
    </row>
    <row r="732" customFormat="false" ht="12.75" hidden="false" customHeight="false" outlineLevel="0" collapsed="false">
      <c r="I732" s="131"/>
    </row>
    <row r="733" customFormat="false" ht="12.75" hidden="false" customHeight="false" outlineLevel="0" collapsed="false">
      <c r="I733" s="131"/>
    </row>
    <row r="734" customFormat="false" ht="12.75" hidden="false" customHeight="false" outlineLevel="0" collapsed="false">
      <c r="I734" s="131"/>
    </row>
    <row r="735" customFormat="false" ht="12.75" hidden="false" customHeight="false" outlineLevel="0" collapsed="false">
      <c r="I735" s="131"/>
    </row>
    <row r="736" customFormat="false" ht="12.75" hidden="false" customHeight="false" outlineLevel="0" collapsed="false">
      <c r="I736" s="131"/>
    </row>
    <row r="737" customFormat="false" ht="12.75" hidden="false" customHeight="false" outlineLevel="0" collapsed="false">
      <c r="I737" s="131"/>
    </row>
    <row r="738" customFormat="false" ht="12.75" hidden="false" customHeight="false" outlineLevel="0" collapsed="false">
      <c r="I738" s="131"/>
    </row>
    <row r="739" customFormat="false" ht="12.75" hidden="false" customHeight="false" outlineLevel="0" collapsed="false">
      <c r="I739" s="131"/>
    </row>
    <row r="740" customFormat="false" ht="12.75" hidden="false" customHeight="false" outlineLevel="0" collapsed="false">
      <c r="I740" s="131"/>
    </row>
    <row r="741" customFormat="false" ht="12.75" hidden="false" customHeight="false" outlineLevel="0" collapsed="false">
      <c r="I741" s="131"/>
    </row>
    <row r="742" customFormat="false" ht="12.75" hidden="false" customHeight="false" outlineLevel="0" collapsed="false">
      <c r="I742" s="131"/>
    </row>
    <row r="743" customFormat="false" ht="12.75" hidden="false" customHeight="false" outlineLevel="0" collapsed="false">
      <c r="I743" s="131"/>
    </row>
    <row r="744" customFormat="false" ht="12.75" hidden="false" customHeight="false" outlineLevel="0" collapsed="false">
      <c r="I744" s="131"/>
    </row>
    <row r="745" customFormat="false" ht="12.75" hidden="false" customHeight="false" outlineLevel="0" collapsed="false">
      <c r="I745" s="131"/>
    </row>
    <row r="746" customFormat="false" ht="12.75" hidden="false" customHeight="false" outlineLevel="0" collapsed="false">
      <c r="I746" s="131"/>
    </row>
    <row r="747" customFormat="false" ht="12.75" hidden="false" customHeight="false" outlineLevel="0" collapsed="false">
      <c r="I747" s="131"/>
    </row>
    <row r="748" customFormat="false" ht="12.75" hidden="false" customHeight="false" outlineLevel="0" collapsed="false">
      <c r="I748" s="131"/>
    </row>
    <row r="749" customFormat="false" ht="12.75" hidden="false" customHeight="false" outlineLevel="0" collapsed="false">
      <c r="I749" s="131"/>
    </row>
    <row r="750" customFormat="false" ht="12.75" hidden="false" customHeight="false" outlineLevel="0" collapsed="false">
      <c r="I750" s="131"/>
    </row>
    <row r="751" customFormat="false" ht="12.75" hidden="false" customHeight="false" outlineLevel="0" collapsed="false">
      <c r="I751" s="131"/>
    </row>
    <row r="752" customFormat="false" ht="12.75" hidden="false" customHeight="false" outlineLevel="0" collapsed="false">
      <c r="I752" s="131"/>
    </row>
    <row r="753" customFormat="false" ht="12.75" hidden="false" customHeight="false" outlineLevel="0" collapsed="false">
      <c r="I753" s="131"/>
    </row>
    <row r="754" customFormat="false" ht="12.75" hidden="false" customHeight="false" outlineLevel="0" collapsed="false">
      <c r="I754" s="131"/>
    </row>
    <row r="755" customFormat="false" ht="12.75" hidden="false" customHeight="false" outlineLevel="0" collapsed="false">
      <c r="I755" s="131"/>
    </row>
    <row r="756" customFormat="false" ht="12.75" hidden="false" customHeight="false" outlineLevel="0" collapsed="false">
      <c r="I756" s="131"/>
    </row>
    <row r="757" customFormat="false" ht="12.75" hidden="false" customHeight="false" outlineLevel="0" collapsed="false">
      <c r="I757" s="131"/>
    </row>
    <row r="758" customFormat="false" ht="12.75" hidden="false" customHeight="false" outlineLevel="0" collapsed="false">
      <c r="I758" s="131"/>
    </row>
    <row r="759" customFormat="false" ht="12.75" hidden="false" customHeight="false" outlineLevel="0" collapsed="false">
      <c r="I759" s="131"/>
    </row>
    <row r="760" customFormat="false" ht="12.75" hidden="false" customHeight="false" outlineLevel="0" collapsed="false">
      <c r="I760" s="131"/>
    </row>
    <row r="761" customFormat="false" ht="12.75" hidden="false" customHeight="false" outlineLevel="0" collapsed="false">
      <c r="I761" s="131"/>
    </row>
    <row r="762" customFormat="false" ht="12.75" hidden="false" customHeight="false" outlineLevel="0" collapsed="false">
      <c r="I762" s="131"/>
    </row>
    <row r="763" customFormat="false" ht="12.75" hidden="false" customHeight="false" outlineLevel="0" collapsed="false">
      <c r="I763" s="131"/>
    </row>
    <row r="764" customFormat="false" ht="12.75" hidden="false" customHeight="false" outlineLevel="0" collapsed="false">
      <c r="I764" s="131"/>
    </row>
    <row r="765" customFormat="false" ht="12.75" hidden="false" customHeight="false" outlineLevel="0" collapsed="false">
      <c r="I765" s="131"/>
    </row>
    <row r="766" customFormat="false" ht="12.75" hidden="false" customHeight="false" outlineLevel="0" collapsed="false">
      <c r="I766" s="131"/>
    </row>
    <row r="767" customFormat="false" ht="12.75" hidden="false" customHeight="false" outlineLevel="0" collapsed="false">
      <c r="I767" s="131"/>
    </row>
    <row r="768" customFormat="false" ht="12.75" hidden="false" customHeight="false" outlineLevel="0" collapsed="false">
      <c r="I768" s="131"/>
    </row>
    <row r="769" customFormat="false" ht="12.75" hidden="false" customHeight="false" outlineLevel="0" collapsed="false">
      <c r="I769" s="131"/>
    </row>
    <row r="770" customFormat="false" ht="12.75" hidden="false" customHeight="false" outlineLevel="0" collapsed="false">
      <c r="I770" s="131"/>
    </row>
    <row r="771" customFormat="false" ht="12.75" hidden="false" customHeight="false" outlineLevel="0" collapsed="false">
      <c r="I771" s="131"/>
    </row>
    <row r="772" customFormat="false" ht="12.75" hidden="false" customHeight="false" outlineLevel="0" collapsed="false">
      <c r="I772" s="131"/>
    </row>
    <row r="773" customFormat="false" ht="12.75" hidden="false" customHeight="false" outlineLevel="0" collapsed="false">
      <c r="I773" s="131"/>
    </row>
    <row r="774" customFormat="false" ht="12.75" hidden="false" customHeight="false" outlineLevel="0" collapsed="false">
      <c r="I774" s="131"/>
    </row>
    <row r="775" customFormat="false" ht="12.75" hidden="false" customHeight="false" outlineLevel="0" collapsed="false">
      <c r="I775" s="131"/>
    </row>
    <row r="776" customFormat="false" ht="12.75" hidden="false" customHeight="false" outlineLevel="0" collapsed="false">
      <c r="I776" s="131"/>
    </row>
    <row r="777" customFormat="false" ht="12.75" hidden="false" customHeight="false" outlineLevel="0" collapsed="false">
      <c r="I777" s="131"/>
    </row>
    <row r="778" customFormat="false" ht="12.75" hidden="false" customHeight="false" outlineLevel="0" collapsed="false">
      <c r="I778" s="131"/>
    </row>
    <row r="779" customFormat="false" ht="12.75" hidden="false" customHeight="false" outlineLevel="0" collapsed="false">
      <c r="I779" s="131"/>
    </row>
    <row r="780" customFormat="false" ht="12.75" hidden="false" customHeight="false" outlineLevel="0" collapsed="false">
      <c r="I780" s="131"/>
    </row>
    <row r="781" customFormat="false" ht="12.75" hidden="false" customHeight="false" outlineLevel="0" collapsed="false">
      <c r="I781" s="131"/>
    </row>
    <row r="782" customFormat="false" ht="12.75" hidden="false" customHeight="false" outlineLevel="0" collapsed="false">
      <c r="I782" s="131"/>
    </row>
    <row r="783" customFormat="false" ht="12.75" hidden="false" customHeight="false" outlineLevel="0" collapsed="false">
      <c r="I783" s="131"/>
    </row>
    <row r="784" customFormat="false" ht="12.75" hidden="false" customHeight="false" outlineLevel="0" collapsed="false">
      <c r="I784" s="131"/>
    </row>
    <row r="785" customFormat="false" ht="12.75" hidden="false" customHeight="false" outlineLevel="0" collapsed="false">
      <c r="I785" s="131"/>
    </row>
    <row r="786" customFormat="false" ht="12.75" hidden="false" customHeight="false" outlineLevel="0" collapsed="false">
      <c r="I786" s="131"/>
    </row>
    <row r="787" customFormat="false" ht="12.75" hidden="false" customHeight="false" outlineLevel="0" collapsed="false">
      <c r="I787" s="131"/>
    </row>
    <row r="788" customFormat="false" ht="12.75" hidden="false" customHeight="false" outlineLevel="0" collapsed="false">
      <c r="I788" s="131"/>
    </row>
    <row r="789" customFormat="false" ht="12.75" hidden="false" customHeight="false" outlineLevel="0" collapsed="false">
      <c r="I789" s="131"/>
    </row>
    <row r="790" customFormat="false" ht="12.75" hidden="false" customHeight="false" outlineLevel="0" collapsed="false">
      <c r="I790" s="131"/>
    </row>
    <row r="791" customFormat="false" ht="12.75" hidden="false" customHeight="false" outlineLevel="0" collapsed="false">
      <c r="I791" s="131"/>
    </row>
    <row r="792" customFormat="false" ht="12.75" hidden="false" customHeight="false" outlineLevel="0" collapsed="false">
      <c r="I792" s="131"/>
    </row>
    <row r="793" customFormat="false" ht="12.75" hidden="false" customHeight="false" outlineLevel="0" collapsed="false">
      <c r="I793" s="131"/>
    </row>
    <row r="794" customFormat="false" ht="12.75" hidden="false" customHeight="false" outlineLevel="0" collapsed="false">
      <c r="I794" s="131"/>
    </row>
    <row r="795" customFormat="false" ht="12.75" hidden="false" customHeight="false" outlineLevel="0" collapsed="false">
      <c r="I795" s="131"/>
    </row>
    <row r="796" customFormat="false" ht="12.75" hidden="false" customHeight="false" outlineLevel="0" collapsed="false">
      <c r="I796" s="131"/>
    </row>
    <row r="797" customFormat="false" ht="12.75" hidden="false" customHeight="false" outlineLevel="0" collapsed="false">
      <c r="I797" s="131"/>
    </row>
    <row r="798" customFormat="false" ht="12.75" hidden="false" customHeight="false" outlineLevel="0" collapsed="false">
      <c r="I798" s="131"/>
    </row>
    <row r="799" customFormat="false" ht="12.75" hidden="false" customHeight="false" outlineLevel="0" collapsed="false">
      <c r="I799" s="131"/>
    </row>
    <row r="800" customFormat="false" ht="12.75" hidden="false" customHeight="false" outlineLevel="0" collapsed="false">
      <c r="I800" s="131"/>
    </row>
    <row r="801" customFormat="false" ht="12.75" hidden="false" customHeight="false" outlineLevel="0" collapsed="false">
      <c r="I801" s="131"/>
    </row>
    <row r="802" customFormat="false" ht="12.75" hidden="false" customHeight="false" outlineLevel="0" collapsed="false">
      <c r="I802" s="131"/>
    </row>
    <row r="803" customFormat="false" ht="12.75" hidden="false" customHeight="false" outlineLevel="0" collapsed="false">
      <c r="I803" s="131"/>
    </row>
    <row r="804" customFormat="false" ht="12.75" hidden="false" customHeight="false" outlineLevel="0" collapsed="false">
      <c r="I804" s="131"/>
    </row>
    <row r="805" customFormat="false" ht="12.75" hidden="false" customHeight="false" outlineLevel="0" collapsed="false">
      <c r="I805" s="131"/>
    </row>
    <row r="806" customFormat="false" ht="12.75" hidden="false" customHeight="false" outlineLevel="0" collapsed="false">
      <c r="I806" s="131"/>
    </row>
    <row r="807" customFormat="false" ht="12.75" hidden="false" customHeight="false" outlineLevel="0" collapsed="false">
      <c r="I807" s="131"/>
    </row>
    <row r="808" customFormat="false" ht="12.75" hidden="false" customHeight="false" outlineLevel="0" collapsed="false">
      <c r="I808" s="131"/>
    </row>
    <row r="809" customFormat="false" ht="12.75" hidden="false" customHeight="false" outlineLevel="0" collapsed="false">
      <c r="I809" s="131"/>
    </row>
    <row r="810" customFormat="false" ht="12.75" hidden="false" customHeight="false" outlineLevel="0" collapsed="false">
      <c r="I810" s="131"/>
    </row>
    <row r="811" customFormat="false" ht="12.75" hidden="false" customHeight="false" outlineLevel="0" collapsed="false">
      <c r="I811" s="131"/>
    </row>
    <row r="812" customFormat="false" ht="12.75" hidden="false" customHeight="false" outlineLevel="0" collapsed="false">
      <c r="I812" s="131"/>
    </row>
    <row r="813" customFormat="false" ht="12.75" hidden="false" customHeight="false" outlineLevel="0" collapsed="false">
      <c r="I813" s="131"/>
    </row>
    <row r="814" customFormat="false" ht="12.75" hidden="false" customHeight="false" outlineLevel="0" collapsed="false">
      <c r="I814" s="131"/>
    </row>
    <row r="815" customFormat="false" ht="12.75" hidden="false" customHeight="false" outlineLevel="0" collapsed="false">
      <c r="I815" s="131"/>
    </row>
    <row r="816" customFormat="false" ht="12.75" hidden="false" customHeight="false" outlineLevel="0" collapsed="false">
      <c r="I816" s="131"/>
    </row>
    <row r="817" customFormat="false" ht="12.75" hidden="false" customHeight="false" outlineLevel="0" collapsed="false">
      <c r="I817" s="131"/>
    </row>
    <row r="818" customFormat="false" ht="12.75" hidden="false" customHeight="false" outlineLevel="0" collapsed="false">
      <c r="I818" s="131"/>
    </row>
    <row r="819" customFormat="false" ht="12.75" hidden="false" customHeight="false" outlineLevel="0" collapsed="false">
      <c r="I819" s="131"/>
    </row>
    <row r="820" customFormat="false" ht="12.75" hidden="false" customHeight="false" outlineLevel="0" collapsed="false">
      <c r="I820" s="131"/>
    </row>
    <row r="821" customFormat="false" ht="12.75" hidden="false" customHeight="false" outlineLevel="0" collapsed="false">
      <c r="I821" s="131"/>
    </row>
    <row r="822" customFormat="false" ht="12.75" hidden="false" customHeight="false" outlineLevel="0" collapsed="false">
      <c r="I822" s="131"/>
    </row>
    <row r="823" customFormat="false" ht="12.75" hidden="false" customHeight="false" outlineLevel="0" collapsed="false">
      <c r="I823" s="131"/>
    </row>
    <row r="824" customFormat="false" ht="12.75" hidden="false" customHeight="false" outlineLevel="0" collapsed="false">
      <c r="I824" s="131"/>
    </row>
    <row r="825" customFormat="false" ht="12.75" hidden="false" customHeight="false" outlineLevel="0" collapsed="false">
      <c r="I825" s="131"/>
    </row>
    <row r="826" customFormat="false" ht="12.75" hidden="false" customHeight="false" outlineLevel="0" collapsed="false">
      <c r="I826" s="131"/>
    </row>
    <row r="827" customFormat="false" ht="12.75" hidden="false" customHeight="false" outlineLevel="0" collapsed="false">
      <c r="I827" s="131"/>
    </row>
    <row r="828" customFormat="false" ht="12.75" hidden="false" customHeight="false" outlineLevel="0" collapsed="false">
      <c r="I828" s="131"/>
    </row>
    <row r="829" customFormat="false" ht="12.75" hidden="false" customHeight="false" outlineLevel="0" collapsed="false">
      <c r="I829" s="131"/>
    </row>
    <row r="830" customFormat="false" ht="12.75" hidden="false" customHeight="false" outlineLevel="0" collapsed="false">
      <c r="I830" s="131"/>
    </row>
    <row r="831" customFormat="false" ht="12.75" hidden="false" customHeight="false" outlineLevel="0" collapsed="false">
      <c r="I831" s="131"/>
    </row>
    <row r="832" customFormat="false" ht="12.75" hidden="false" customHeight="false" outlineLevel="0" collapsed="false">
      <c r="I832" s="131"/>
    </row>
    <row r="833" customFormat="false" ht="12.75" hidden="false" customHeight="false" outlineLevel="0" collapsed="false">
      <c r="I833" s="131"/>
    </row>
    <row r="834" customFormat="false" ht="12.75" hidden="false" customHeight="false" outlineLevel="0" collapsed="false">
      <c r="I834" s="131"/>
    </row>
    <row r="835" customFormat="false" ht="12.75" hidden="false" customHeight="false" outlineLevel="0" collapsed="false">
      <c r="I835" s="131"/>
    </row>
    <row r="836" customFormat="false" ht="12.75" hidden="false" customHeight="false" outlineLevel="0" collapsed="false">
      <c r="I836" s="131"/>
    </row>
    <row r="837" customFormat="false" ht="12.75" hidden="false" customHeight="false" outlineLevel="0" collapsed="false">
      <c r="I837" s="131"/>
    </row>
    <row r="838" customFormat="false" ht="12.75" hidden="false" customHeight="false" outlineLevel="0" collapsed="false">
      <c r="I838" s="131"/>
    </row>
    <row r="839" customFormat="false" ht="12.75" hidden="false" customHeight="false" outlineLevel="0" collapsed="false">
      <c r="I839" s="131"/>
    </row>
    <row r="840" customFormat="false" ht="12.75" hidden="false" customHeight="false" outlineLevel="0" collapsed="false">
      <c r="I840" s="131"/>
    </row>
    <row r="841" customFormat="false" ht="12.75" hidden="false" customHeight="false" outlineLevel="0" collapsed="false">
      <c r="I841" s="131"/>
    </row>
    <row r="842" customFormat="false" ht="12.75" hidden="false" customHeight="false" outlineLevel="0" collapsed="false">
      <c r="I842" s="131"/>
    </row>
    <row r="843" customFormat="false" ht="12.75" hidden="false" customHeight="false" outlineLevel="0" collapsed="false">
      <c r="I843" s="131"/>
    </row>
    <row r="844" customFormat="false" ht="12.75" hidden="false" customHeight="false" outlineLevel="0" collapsed="false">
      <c r="I844" s="131"/>
    </row>
    <row r="845" customFormat="false" ht="12.75" hidden="false" customHeight="false" outlineLevel="0" collapsed="false">
      <c r="I845" s="131"/>
    </row>
    <row r="846" customFormat="false" ht="12.75" hidden="false" customHeight="false" outlineLevel="0" collapsed="false">
      <c r="I846" s="131"/>
    </row>
    <row r="847" customFormat="false" ht="12.75" hidden="false" customHeight="false" outlineLevel="0" collapsed="false">
      <c r="I847" s="131"/>
    </row>
    <row r="848" customFormat="false" ht="12.75" hidden="false" customHeight="false" outlineLevel="0" collapsed="false">
      <c r="I848" s="131"/>
    </row>
    <row r="849" customFormat="false" ht="12.75" hidden="false" customHeight="false" outlineLevel="0" collapsed="false">
      <c r="I849" s="131"/>
    </row>
    <row r="850" customFormat="false" ht="12.75" hidden="false" customHeight="false" outlineLevel="0" collapsed="false">
      <c r="I850" s="131"/>
    </row>
    <row r="851" customFormat="false" ht="12.75" hidden="false" customHeight="false" outlineLevel="0" collapsed="false">
      <c r="I851" s="131"/>
    </row>
    <row r="852" customFormat="false" ht="12.75" hidden="false" customHeight="false" outlineLevel="0" collapsed="false">
      <c r="I852" s="131"/>
    </row>
    <row r="853" customFormat="false" ht="12.75" hidden="false" customHeight="false" outlineLevel="0" collapsed="false">
      <c r="I853" s="131"/>
    </row>
    <row r="854" customFormat="false" ht="12.75" hidden="false" customHeight="false" outlineLevel="0" collapsed="false">
      <c r="I854" s="131"/>
    </row>
    <row r="855" customFormat="false" ht="12.75" hidden="false" customHeight="false" outlineLevel="0" collapsed="false">
      <c r="I855" s="131"/>
    </row>
    <row r="856" customFormat="false" ht="12.75" hidden="false" customHeight="false" outlineLevel="0" collapsed="false">
      <c r="I856" s="131"/>
    </row>
    <row r="857" customFormat="false" ht="12.75" hidden="false" customHeight="false" outlineLevel="0" collapsed="false">
      <c r="I857" s="131"/>
    </row>
    <row r="858" customFormat="false" ht="12.75" hidden="false" customHeight="false" outlineLevel="0" collapsed="false">
      <c r="I858" s="131"/>
    </row>
    <row r="859" customFormat="false" ht="12.75" hidden="false" customHeight="false" outlineLevel="0" collapsed="false">
      <c r="I859" s="131"/>
    </row>
    <row r="860" customFormat="false" ht="12.75" hidden="false" customHeight="false" outlineLevel="0" collapsed="false">
      <c r="I860" s="131"/>
    </row>
    <row r="861" customFormat="false" ht="12.75" hidden="false" customHeight="false" outlineLevel="0" collapsed="false">
      <c r="I861" s="131"/>
    </row>
    <row r="862" customFormat="false" ht="12.75" hidden="false" customHeight="false" outlineLevel="0" collapsed="false">
      <c r="I862" s="131"/>
    </row>
    <row r="863" customFormat="false" ht="12.75" hidden="false" customHeight="false" outlineLevel="0" collapsed="false">
      <c r="I863" s="131"/>
    </row>
    <row r="864" customFormat="false" ht="12.75" hidden="false" customHeight="false" outlineLevel="0" collapsed="false">
      <c r="I864" s="131"/>
    </row>
    <row r="865" customFormat="false" ht="12.75" hidden="false" customHeight="false" outlineLevel="0" collapsed="false">
      <c r="I865" s="131"/>
    </row>
    <row r="866" customFormat="false" ht="12.75" hidden="false" customHeight="false" outlineLevel="0" collapsed="false">
      <c r="I866" s="131"/>
    </row>
    <row r="867" customFormat="false" ht="12.75" hidden="false" customHeight="false" outlineLevel="0" collapsed="false">
      <c r="I867" s="131"/>
    </row>
    <row r="868" customFormat="false" ht="12.75" hidden="false" customHeight="false" outlineLevel="0" collapsed="false">
      <c r="I868" s="131"/>
    </row>
    <row r="869" customFormat="false" ht="12.75" hidden="false" customHeight="false" outlineLevel="0" collapsed="false">
      <c r="I869" s="131"/>
    </row>
    <row r="870" customFormat="false" ht="12.75" hidden="false" customHeight="false" outlineLevel="0" collapsed="false">
      <c r="I870" s="131"/>
    </row>
    <row r="871" customFormat="false" ht="12.75" hidden="false" customHeight="false" outlineLevel="0" collapsed="false">
      <c r="I871" s="131"/>
    </row>
    <row r="872" customFormat="false" ht="12.75" hidden="false" customHeight="false" outlineLevel="0" collapsed="false">
      <c r="I872" s="131"/>
    </row>
    <row r="873" customFormat="false" ht="12.75" hidden="false" customHeight="false" outlineLevel="0" collapsed="false">
      <c r="I873" s="131"/>
    </row>
    <row r="874" customFormat="false" ht="12.75" hidden="false" customHeight="false" outlineLevel="0" collapsed="false">
      <c r="I874" s="131"/>
    </row>
    <row r="875" customFormat="false" ht="12.75" hidden="false" customHeight="false" outlineLevel="0" collapsed="false">
      <c r="I875" s="131"/>
    </row>
    <row r="876" customFormat="false" ht="12.75" hidden="false" customHeight="false" outlineLevel="0" collapsed="false">
      <c r="I876" s="131"/>
    </row>
    <row r="877" customFormat="false" ht="12.75" hidden="false" customHeight="false" outlineLevel="0" collapsed="false">
      <c r="I877" s="131"/>
    </row>
    <row r="878" customFormat="false" ht="12.75" hidden="false" customHeight="false" outlineLevel="0" collapsed="false">
      <c r="I878" s="131"/>
    </row>
    <row r="879" customFormat="false" ht="12.75" hidden="false" customHeight="false" outlineLevel="0" collapsed="false">
      <c r="I879" s="131"/>
    </row>
    <row r="880" customFormat="false" ht="12.75" hidden="false" customHeight="false" outlineLevel="0" collapsed="false">
      <c r="I880" s="131"/>
    </row>
    <row r="881" customFormat="false" ht="12.75" hidden="false" customHeight="false" outlineLevel="0" collapsed="false">
      <c r="I881" s="131"/>
    </row>
    <row r="882" customFormat="false" ht="12.75" hidden="false" customHeight="false" outlineLevel="0" collapsed="false">
      <c r="I882" s="131"/>
    </row>
    <row r="883" customFormat="false" ht="12.75" hidden="false" customHeight="false" outlineLevel="0" collapsed="false">
      <c r="I883" s="131"/>
    </row>
    <row r="884" customFormat="false" ht="12.75" hidden="false" customHeight="false" outlineLevel="0" collapsed="false">
      <c r="I884" s="131"/>
    </row>
    <row r="885" customFormat="false" ht="12.75" hidden="false" customHeight="false" outlineLevel="0" collapsed="false">
      <c r="I885" s="131"/>
    </row>
    <row r="886" customFormat="false" ht="12.75" hidden="false" customHeight="false" outlineLevel="0" collapsed="false">
      <c r="I886" s="131"/>
    </row>
    <row r="887" customFormat="false" ht="12.75" hidden="false" customHeight="false" outlineLevel="0" collapsed="false">
      <c r="I887" s="131"/>
    </row>
    <row r="888" customFormat="false" ht="12.75" hidden="false" customHeight="false" outlineLevel="0" collapsed="false">
      <c r="I888" s="131"/>
    </row>
    <row r="889" customFormat="false" ht="12.75" hidden="false" customHeight="false" outlineLevel="0" collapsed="false">
      <c r="I889" s="131"/>
    </row>
    <row r="890" customFormat="false" ht="12.75" hidden="false" customHeight="false" outlineLevel="0" collapsed="false">
      <c r="I890" s="131"/>
    </row>
    <row r="891" customFormat="false" ht="12.75" hidden="false" customHeight="false" outlineLevel="0" collapsed="false">
      <c r="I891" s="131"/>
    </row>
    <row r="892" customFormat="false" ht="12.75" hidden="false" customHeight="false" outlineLevel="0" collapsed="false">
      <c r="I892" s="131"/>
    </row>
    <row r="893" customFormat="false" ht="12.75" hidden="false" customHeight="false" outlineLevel="0" collapsed="false">
      <c r="I893" s="131"/>
    </row>
    <row r="894" customFormat="false" ht="12.75" hidden="false" customHeight="false" outlineLevel="0" collapsed="false">
      <c r="I894" s="131"/>
    </row>
    <row r="895" customFormat="false" ht="12.75" hidden="false" customHeight="false" outlineLevel="0" collapsed="false">
      <c r="I895" s="131"/>
    </row>
    <row r="896" customFormat="false" ht="12.75" hidden="false" customHeight="false" outlineLevel="0" collapsed="false">
      <c r="I896" s="131"/>
    </row>
    <row r="897" customFormat="false" ht="12.75" hidden="false" customHeight="false" outlineLevel="0" collapsed="false">
      <c r="I897" s="131"/>
    </row>
    <row r="898" customFormat="false" ht="12.75" hidden="false" customHeight="false" outlineLevel="0" collapsed="false">
      <c r="I898" s="131"/>
    </row>
    <row r="899" customFormat="false" ht="12.75" hidden="false" customHeight="false" outlineLevel="0" collapsed="false">
      <c r="I899" s="131"/>
    </row>
    <row r="900" customFormat="false" ht="12.75" hidden="false" customHeight="false" outlineLevel="0" collapsed="false">
      <c r="I900" s="131"/>
    </row>
    <row r="901" customFormat="false" ht="12.75" hidden="false" customHeight="false" outlineLevel="0" collapsed="false">
      <c r="I901" s="131"/>
    </row>
    <row r="902" customFormat="false" ht="12.75" hidden="false" customHeight="false" outlineLevel="0" collapsed="false">
      <c r="I902" s="131"/>
    </row>
    <row r="903" customFormat="false" ht="12.75" hidden="false" customHeight="false" outlineLevel="0" collapsed="false">
      <c r="I903" s="131"/>
    </row>
    <row r="904" customFormat="false" ht="12.75" hidden="false" customHeight="false" outlineLevel="0" collapsed="false">
      <c r="I904" s="131"/>
    </row>
    <row r="905" customFormat="false" ht="12.75" hidden="false" customHeight="false" outlineLevel="0" collapsed="false">
      <c r="I905" s="131"/>
    </row>
    <row r="906" customFormat="false" ht="12.75" hidden="false" customHeight="false" outlineLevel="0" collapsed="false">
      <c r="I906" s="131"/>
    </row>
    <row r="907" customFormat="false" ht="12.75" hidden="false" customHeight="false" outlineLevel="0" collapsed="false">
      <c r="I907" s="131"/>
    </row>
    <row r="908" customFormat="false" ht="12.75" hidden="false" customHeight="false" outlineLevel="0" collapsed="false">
      <c r="I908" s="131"/>
    </row>
    <row r="909" customFormat="false" ht="12.75" hidden="false" customHeight="false" outlineLevel="0" collapsed="false">
      <c r="I909" s="131"/>
    </row>
    <row r="910" customFormat="false" ht="12.75" hidden="false" customHeight="false" outlineLevel="0" collapsed="false">
      <c r="I910" s="131"/>
    </row>
    <row r="911" customFormat="false" ht="12.75" hidden="false" customHeight="false" outlineLevel="0" collapsed="false">
      <c r="I911" s="131"/>
    </row>
    <row r="912" customFormat="false" ht="12.75" hidden="false" customHeight="false" outlineLevel="0" collapsed="false">
      <c r="I912" s="131"/>
    </row>
    <row r="913" customFormat="false" ht="12.75" hidden="false" customHeight="false" outlineLevel="0" collapsed="false">
      <c r="I913" s="131"/>
    </row>
    <row r="914" customFormat="false" ht="12.75" hidden="false" customHeight="false" outlineLevel="0" collapsed="false">
      <c r="I914" s="131"/>
    </row>
    <row r="915" customFormat="false" ht="12.75" hidden="false" customHeight="false" outlineLevel="0" collapsed="false">
      <c r="I915" s="131"/>
    </row>
    <row r="916" customFormat="false" ht="12.75" hidden="false" customHeight="false" outlineLevel="0" collapsed="false">
      <c r="I916" s="131"/>
    </row>
    <row r="917" customFormat="false" ht="12.75" hidden="false" customHeight="false" outlineLevel="0" collapsed="false">
      <c r="I917" s="131"/>
    </row>
    <row r="918" customFormat="false" ht="12.75" hidden="false" customHeight="false" outlineLevel="0" collapsed="false">
      <c r="I918" s="131"/>
    </row>
    <row r="919" customFormat="false" ht="12.75" hidden="false" customHeight="false" outlineLevel="0" collapsed="false">
      <c r="I919" s="131"/>
    </row>
    <row r="920" customFormat="false" ht="12.75" hidden="false" customHeight="false" outlineLevel="0" collapsed="false">
      <c r="I920" s="131"/>
    </row>
    <row r="921" customFormat="false" ht="12.75" hidden="false" customHeight="false" outlineLevel="0" collapsed="false">
      <c r="I921" s="131"/>
    </row>
    <row r="922" customFormat="false" ht="12.75" hidden="false" customHeight="false" outlineLevel="0" collapsed="false">
      <c r="I922" s="131"/>
    </row>
    <row r="923" customFormat="false" ht="12.75" hidden="false" customHeight="false" outlineLevel="0" collapsed="false">
      <c r="I923" s="131"/>
    </row>
    <row r="924" customFormat="false" ht="12.75" hidden="false" customHeight="false" outlineLevel="0" collapsed="false">
      <c r="I924" s="131"/>
    </row>
    <row r="925" customFormat="false" ht="12.75" hidden="false" customHeight="false" outlineLevel="0" collapsed="false">
      <c r="I925" s="131"/>
    </row>
    <row r="926" customFormat="false" ht="12.75" hidden="false" customHeight="false" outlineLevel="0" collapsed="false">
      <c r="I926" s="131"/>
    </row>
    <row r="927" customFormat="false" ht="12.75" hidden="false" customHeight="false" outlineLevel="0" collapsed="false">
      <c r="I927" s="131"/>
    </row>
    <row r="928" customFormat="false" ht="12.75" hidden="false" customHeight="false" outlineLevel="0" collapsed="false">
      <c r="I928" s="131"/>
    </row>
    <row r="929" customFormat="false" ht="12.75" hidden="false" customHeight="false" outlineLevel="0" collapsed="false">
      <c r="I929" s="131"/>
    </row>
    <row r="930" customFormat="false" ht="12.75" hidden="false" customHeight="false" outlineLevel="0" collapsed="false">
      <c r="I930" s="131"/>
    </row>
    <row r="931" customFormat="false" ht="12.75" hidden="false" customHeight="false" outlineLevel="0" collapsed="false">
      <c r="I931" s="131"/>
    </row>
    <row r="932" customFormat="false" ht="12.75" hidden="false" customHeight="false" outlineLevel="0" collapsed="false">
      <c r="I932" s="131"/>
    </row>
    <row r="933" customFormat="false" ht="12.75" hidden="false" customHeight="false" outlineLevel="0" collapsed="false">
      <c r="I933" s="131"/>
    </row>
    <row r="934" customFormat="false" ht="12.75" hidden="false" customHeight="false" outlineLevel="0" collapsed="false">
      <c r="I934" s="131"/>
    </row>
    <row r="935" customFormat="false" ht="12.75" hidden="false" customHeight="false" outlineLevel="0" collapsed="false">
      <c r="I935" s="131"/>
    </row>
    <row r="936" customFormat="false" ht="12.75" hidden="false" customHeight="false" outlineLevel="0" collapsed="false">
      <c r="I936" s="131"/>
    </row>
    <row r="937" customFormat="false" ht="12.75" hidden="false" customHeight="false" outlineLevel="0" collapsed="false">
      <c r="I937" s="131"/>
    </row>
    <row r="938" customFormat="false" ht="12.75" hidden="false" customHeight="false" outlineLevel="0" collapsed="false">
      <c r="I938" s="131"/>
    </row>
    <row r="939" customFormat="false" ht="12.75" hidden="false" customHeight="false" outlineLevel="0" collapsed="false">
      <c r="I939" s="131"/>
    </row>
    <row r="940" customFormat="false" ht="12.75" hidden="false" customHeight="false" outlineLevel="0" collapsed="false">
      <c r="I940" s="131"/>
    </row>
    <row r="941" customFormat="false" ht="12.75" hidden="false" customHeight="false" outlineLevel="0" collapsed="false">
      <c r="I941" s="131"/>
    </row>
    <row r="942" customFormat="false" ht="12.75" hidden="false" customHeight="false" outlineLevel="0" collapsed="false">
      <c r="I942" s="131"/>
    </row>
    <row r="943" customFormat="false" ht="12.75" hidden="false" customHeight="false" outlineLevel="0" collapsed="false">
      <c r="I943" s="131"/>
    </row>
    <row r="944" customFormat="false" ht="12.75" hidden="false" customHeight="false" outlineLevel="0" collapsed="false">
      <c r="I944" s="131"/>
    </row>
    <row r="945" customFormat="false" ht="12.75" hidden="false" customHeight="false" outlineLevel="0" collapsed="false">
      <c r="I945" s="131"/>
    </row>
    <row r="946" customFormat="false" ht="12.75" hidden="false" customHeight="false" outlineLevel="0" collapsed="false">
      <c r="I946" s="131"/>
    </row>
    <row r="947" customFormat="false" ht="12.75" hidden="false" customHeight="false" outlineLevel="0" collapsed="false">
      <c r="I947" s="131"/>
    </row>
    <row r="948" customFormat="false" ht="12.75" hidden="false" customHeight="false" outlineLevel="0" collapsed="false">
      <c r="I948" s="131"/>
    </row>
    <row r="949" customFormat="false" ht="12.75" hidden="false" customHeight="false" outlineLevel="0" collapsed="false">
      <c r="I949" s="131"/>
    </row>
    <row r="950" customFormat="false" ht="12.75" hidden="false" customHeight="false" outlineLevel="0" collapsed="false">
      <c r="I950" s="131"/>
    </row>
    <row r="951" customFormat="false" ht="12.75" hidden="false" customHeight="false" outlineLevel="0" collapsed="false">
      <c r="I951" s="131"/>
    </row>
    <row r="952" customFormat="false" ht="12.75" hidden="false" customHeight="false" outlineLevel="0" collapsed="false">
      <c r="I952" s="131"/>
    </row>
    <row r="953" customFormat="false" ht="12.75" hidden="false" customHeight="false" outlineLevel="0" collapsed="false">
      <c r="I953" s="131"/>
    </row>
    <row r="954" customFormat="false" ht="12.75" hidden="false" customHeight="false" outlineLevel="0" collapsed="false">
      <c r="I954" s="131"/>
    </row>
    <row r="955" customFormat="false" ht="12.75" hidden="false" customHeight="false" outlineLevel="0" collapsed="false">
      <c r="I955" s="131"/>
    </row>
    <row r="956" customFormat="false" ht="12.75" hidden="false" customHeight="false" outlineLevel="0" collapsed="false">
      <c r="I956" s="131"/>
    </row>
    <row r="957" customFormat="false" ht="12.75" hidden="false" customHeight="false" outlineLevel="0" collapsed="false">
      <c r="I957" s="131"/>
    </row>
    <row r="958" customFormat="false" ht="12.75" hidden="false" customHeight="false" outlineLevel="0" collapsed="false">
      <c r="I958" s="131"/>
    </row>
    <row r="959" customFormat="false" ht="12.75" hidden="false" customHeight="false" outlineLevel="0" collapsed="false">
      <c r="I959" s="131"/>
    </row>
    <row r="960" customFormat="false" ht="12.75" hidden="false" customHeight="false" outlineLevel="0" collapsed="false">
      <c r="I960" s="131"/>
    </row>
    <row r="961" customFormat="false" ht="12.75" hidden="false" customHeight="false" outlineLevel="0" collapsed="false">
      <c r="I961" s="131"/>
    </row>
    <row r="962" customFormat="false" ht="12.75" hidden="false" customHeight="false" outlineLevel="0" collapsed="false">
      <c r="I962" s="131"/>
    </row>
    <row r="963" customFormat="false" ht="12.75" hidden="false" customHeight="false" outlineLevel="0" collapsed="false">
      <c r="I963" s="131"/>
    </row>
    <row r="964" customFormat="false" ht="12.75" hidden="false" customHeight="false" outlineLevel="0" collapsed="false">
      <c r="I964" s="131"/>
    </row>
    <row r="965" customFormat="false" ht="12.75" hidden="false" customHeight="false" outlineLevel="0" collapsed="false">
      <c r="I965" s="131"/>
    </row>
    <row r="966" customFormat="false" ht="12.75" hidden="false" customHeight="false" outlineLevel="0" collapsed="false">
      <c r="I966" s="131"/>
    </row>
    <row r="967" customFormat="false" ht="12.75" hidden="false" customHeight="false" outlineLevel="0" collapsed="false">
      <c r="I967" s="131"/>
    </row>
    <row r="968" customFormat="false" ht="12.75" hidden="false" customHeight="false" outlineLevel="0" collapsed="false">
      <c r="I968" s="131"/>
    </row>
    <row r="969" customFormat="false" ht="12.75" hidden="false" customHeight="false" outlineLevel="0" collapsed="false">
      <c r="I969" s="131"/>
    </row>
    <row r="970" customFormat="false" ht="12.75" hidden="false" customHeight="false" outlineLevel="0" collapsed="false">
      <c r="I970" s="131"/>
    </row>
    <row r="971" customFormat="false" ht="12.75" hidden="false" customHeight="false" outlineLevel="0" collapsed="false">
      <c r="I971" s="131"/>
    </row>
    <row r="972" customFormat="false" ht="12.75" hidden="false" customHeight="false" outlineLevel="0" collapsed="false">
      <c r="I972" s="131"/>
    </row>
    <row r="973" customFormat="false" ht="12.75" hidden="false" customHeight="false" outlineLevel="0" collapsed="false">
      <c r="I973" s="131"/>
    </row>
    <row r="974" customFormat="false" ht="12.75" hidden="false" customHeight="false" outlineLevel="0" collapsed="false">
      <c r="I974" s="131"/>
    </row>
    <row r="975" customFormat="false" ht="12.75" hidden="false" customHeight="false" outlineLevel="0" collapsed="false">
      <c r="I975" s="131"/>
    </row>
    <row r="976" customFormat="false" ht="12.75" hidden="false" customHeight="false" outlineLevel="0" collapsed="false">
      <c r="I976" s="131"/>
    </row>
    <row r="977" customFormat="false" ht="12.75" hidden="false" customHeight="false" outlineLevel="0" collapsed="false">
      <c r="I977" s="131"/>
    </row>
    <row r="978" customFormat="false" ht="12.75" hidden="false" customHeight="false" outlineLevel="0" collapsed="false">
      <c r="I978" s="131"/>
    </row>
    <row r="979" customFormat="false" ht="12.75" hidden="false" customHeight="false" outlineLevel="0" collapsed="false">
      <c r="I979" s="131"/>
    </row>
    <row r="980" customFormat="false" ht="12.75" hidden="false" customHeight="false" outlineLevel="0" collapsed="false">
      <c r="I980" s="131"/>
    </row>
    <row r="981" customFormat="false" ht="12.75" hidden="false" customHeight="false" outlineLevel="0" collapsed="false">
      <c r="I981" s="131"/>
    </row>
    <row r="982" customFormat="false" ht="12.75" hidden="false" customHeight="false" outlineLevel="0" collapsed="false">
      <c r="I982" s="131"/>
    </row>
    <row r="983" customFormat="false" ht="12.75" hidden="false" customHeight="false" outlineLevel="0" collapsed="false">
      <c r="I983" s="131"/>
    </row>
    <row r="984" customFormat="false" ht="12.75" hidden="false" customHeight="false" outlineLevel="0" collapsed="false">
      <c r="I984" s="131"/>
    </row>
    <row r="985" customFormat="false" ht="12.75" hidden="false" customHeight="false" outlineLevel="0" collapsed="false">
      <c r="I985" s="131"/>
    </row>
    <row r="986" customFormat="false" ht="12.75" hidden="false" customHeight="false" outlineLevel="0" collapsed="false">
      <c r="I986" s="131"/>
    </row>
    <row r="987" customFormat="false" ht="12.75" hidden="false" customHeight="false" outlineLevel="0" collapsed="false">
      <c r="I987" s="131"/>
    </row>
    <row r="988" customFormat="false" ht="12.75" hidden="false" customHeight="false" outlineLevel="0" collapsed="false">
      <c r="I988" s="131"/>
    </row>
    <row r="989" customFormat="false" ht="12.75" hidden="false" customHeight="false" outlineLevel="0" collapsed="false">
      <c r="I989" s="131"/>
    </row>
    <row r="990" customFormat="false" ht="12.75" hidden="false" customHeight="false" outlineLevel="0" collapsed="false">
      <c r="I990" s="131"/>
    </row>
    <row r="991" customFormat="false" ht="12.75" hidden="false" customHeight="false" outlineLevel="0" collapsed="false">
      <c r="I991" s="131"/>
    </row>
    <row r="992" customFormat="false" ht="12.75" hidden="false" customHeight="false" outlineLevel="0" collapsed="false">
      <c r="I992" s="131"/>
    </row>
    <row r="993" customFormat="false" ht="12.75" hidden="false" customHeight="false" outlineLevel="0" collapsed="false">
      <c r="I993" s="131"/>
    </row>
    <row r="994" customFormat="false" ht="12.75" hidden="false" customHeight="false" outlineLevel="0" collapsed="false">
      <c r="I994" s="131"/>
    </row>
    <row r="995" customFormat="false" ht="12.75" hidden="false" customHeight="false" outlineLevel="0" collapsed="false">
      <c r="I995" s="131"/>
    </row>
    <row r="996" customFormat="false" ht="12.75" hidden="false" customHeight="false" outlineLevel="0" collapsed="false">
      <c r="I996" s="131"/>
    </row>
    <row r="997" customFormat="false" ht="12.75" hidden="false" customHeight="false" outlineLevel="0" collapsed="false">
      <c r="I997" s="131"/>
    </row>
    <row r="998" customFormat="false" ht="12.75" hidden="false" customHeight="false" outlineLevel="0" collapsed="false">
      <c r="I998" s="131"/>
    </row>
    <row r="999" customFormat="false" ht="12.75" hidden="false" customHeight="false" outlineLevel="0" collapsed="false">
      <c r="I999" s="131"/>
    </row>
    <row r="1000" customFormat="false" ht="12.75" hidden="false" customHeight="false" outlineLevel="0" collapsed="false">
      <c r="I1000" s="131"/>
    </row>
    <row r="1001" customFormat="false" ht="12.75" hidden="false" customHeight="false" outlineLevel="0" collapsed="false">
      <c r="I1001" s="131"/>
    </row>
    <row r="1002" customFormat="false" ht="12.75" hidden="false" customHeight="false" outlineLevel="0" collapsed="false">
      <c r="I1002" s="131"/>
    </row>
    <row r="1003" customFormat="false" ht="12.75" hidden="false" customHeight="false" outlineLevel="0" collapsed="false">
      <c r="I1003" s="131"/>
    </row>
    <row r="1004" customFormat="false" ht="12.75" hidden="false" customHeight="false" outlineLevel="0" collapsed="false">
      <c r="I1004" s="131"/>
    </row>
    <row r="1005" customFormat="false" ht="12.75" hidden="false" customHeight="false" outlineLevel="0" collapsed="false">
      <c r="I1005" s="131"/>
    </row>
    <row r="1006" customFormat="false" ht="12.75" hidden="false" customHeight="false" outlineLevel="0" collapsed="false">
      <c r="I1006" s="131"/>
    </row>
    <row r="1007" customFormat="false" ht="12.75" hidden="false" customHeight="false" outlineLevel="0" collapsed="false">
      <c r="I1007" s="131"/>
    </row>
    <row r="1008" customFormat="false" ht="12.75" hidden="false" customHeight="false" outlineLevel="0" collapsed="false">
      <c r="I1008" s="131"/>
    </row>
    <row r="1009" customFormat="false" ht="12.75" hidden="false" customHeight="false" outlineLevel="0" collapsed="false">
      <c r="I1009" s="131"/>
    </row>
    <row r="1010" customFormat="false" ht="12.75" hidden="false" customHeight="false" outlineLevel="0" collapsed="false">
      <c r="I1010" s="131"/>
    </row>
    <row r="1011" customFormat="false" ht="12.75" hidden="false" customHeight="false" outlineLevel="0" collapsed="false">
      <c r="I1011" s="131"/>
    </row>
    <row r="1012" customFormat="false" ht="12.75" hidden="false" customHeight="false" outlineLevel="0" collapsed="false">
      <c r="I1012" s="131"/>
    </row>
    <row r="1013" customFormat="false" ht="12.75" hidden="false" customHeight="false" outlineLevel="0" collapsed="false">
      <c r="I1013" s="131"/>
    </row>
    <row r="1014" customFormat="false" ht="12.75" hidden="false" customHeight="false" outlineLevel="0" collapsed="false">
      <c r="I1014" s="131"/>
    </row>
    <row r="1015" customFormat="false" ht="12.75" hidden="false" customHeight="false" outlineLevel="0" collapsed="false">
      <c r="I1015" s="131"/>
    </row>
    <row r="1016" customFormat="false" ht="12.75" hidden="false" customHeight="false" outlineLevel="0" collapsed="false">
      <c r="I1016" s="131"/>
    </row>
    <row r="1017" customFormat="false" ht="12.75" hidden="false" customHeight="false" outlineLevel="0" collapsed="false">
      <c r="I1017" s="131"/>
    </row>
    <row r="1018" customFormat="false" ht="12.75" hidden="false" customHeight="false" outlineLevel="0" collapsed="false">
      <c r="I1018" s="131"/>
    </row>
    <row r="1019" customFormat="false" ht="12.75" hidden="false" customHeight="false" outlineLevel="0" collapsed="false">
      <c r="I1019" s="131"/>
    </row>
    <row r="1020" customFormat="false" ht="12.75" hidden="false" customHeight="false" outlineLevel="0" collapsed="false">
      <c r="I1020" s="131"/>
    </row>
    <row r="1021" customFormat="false" ht="12.75" hidden="false" customHeight="false" outlineLevel="0" collapsed="false">
      <c r="I1021" s="131"/>
    </row>
    <row r="1022" customFormat="false" ht="12.75" hidden="false" customHeight="false" outlineLevel="0" collapsed="false">
      <c r="I1022" s="131"/>
    </row>
    <row r="1023" customFormat="false" ht="12.75" hidden="false" customHeight="false" outlineLevel="0" collapsed="false">
      <c r="I1023" s="131"/>
    </row>
    <row r="1024" customFormat="false" ht="12.75" hidden="false" customHeight="false" outlineLevel="0" collapsed="false">
      <c r="I1024" s="131"/>
    </row>
    <row r="1025" customFormat="false" ht="12.75" hidden="false" customHeight="false" outlineLevel="0" collapsed="false">
      <c r="I1025" s="131"/>
    </row>
    <row r="1026" customFormat="false" ht="12.75" hidden="false" customHeight="false" outlineLevel="0" collapsed="false">
      <c r="I1026" s="131"/>
    </row>
    <row r="1027" customFormat="false" ht="12.75" hidden="false" customHeight="false" outlineLevel="0" collapsed="false">
      <c r="I1027" s="131"/>
    </row>
    <row r="1028" customFormat="false" ht="12.75" hidden="false" customHeight="false" outlineLevel="0" collapsed="false">
      <c r="I1028" s="131"/>
    </row>
    <row r="1029" customFormat="false" ht="12.75" hidden="false" customHeight="false" outlineLevel="0" collapsed="false">
      <c r="I1029" s="131"/>
    </row>
    <row r="1030" customFormat="false" ht="12.75" hidden="false" customHeight="false" outlineLevel="0" collapsed="false">
      <c r="I1030" s="131"/>
    </row>
    <row r="1031" customFormat="false" ht="12.75" hidden="false" customHeight="false" outlineLevel="0" collapsed="false">
      <c r="I1031" s="131"/>
    </row>
    <row r="1032" customFormat="false" ht="12.75" hidden="false" customHeight="false" outlineLevel="0" collapsed="false">
      <c r="I1032" s="131"/>
    </row>
    <row r="1033" customFormat="false" ht="12.75" hidden="false" customHeight="false" outlineLevel="0" collapsed="false">
      <c r="I1033" s="131"/>
    </row>
    <row r="1034" customFormat="false" ht="12.75" hidden="false" customHeight="false" outlineLevel="0" collapsed="false">
      <c r="I1034" s="131"/>
    </row>
    <row r="1035" customFormat="false" ht="12.75" hidden="false" customHeight="false" outlineLevel="0" collapsed="false">
      <c r="I1035" s="131"/>
    </row>
    <row r="1036" customFormat="false" ht="12.75" hidden="false" customHeight="false" outlineLevel="0" collapsed="false">
      <c r="I1036" s="131"/>
    </row>
    <row r="1037" customFormat="false" ht="12.75" hidden="false" customHeight="false" outlineLevel="0" collapsed="false">
      <c r="I1037" s="131"/>
    </row>
    <row r="1038" customFormat="false" ht="12.75" hidden="false" customHeight="false" outlineLevel="0" collapsed="false">
      <c r="I1038" s="131"/>
    </row>
    <row r="1039" customFormat="false" ht="12.75" hidden="false" customHeight="false" outlineLevel="0" collapsed="false">
      <c r="I1039" s="131"/>
    </row>
    <row r="1040" customFormat="false" ht="12.75" hidden="false" customHeight="false" outlineLevel="0" collapsed="false">
      <c r="I1040" s="131"/>
    </row>
    <row r="1041" customFormat="false" ht="12.75" hidden="false" customHeight="false" outlineLevel="0" collapsed="false">
      <c r="I1041" s="131"/>
    </row>
    <row r="1042" customFormat="false" ht="12.75" hidden="false" customHeight="false" outlineLevel="0" collapsed="false">
      <c r="I1042" s="131"/>
    </row>
    <row r="1043" customFormat="false" ht="12.75" hidden="false" customHeight="false" outlineLevel="0" collapsed="false">
      <c r="I1043" s="131"/>
    </row>
    <row r="1044" customFormat="false" ht="12.75" hidden="false" customHeight="false" outlineLevel="0" collapsed="false">
      <c r="I1044" s="131"/>
    </row>
    <row r="1045" customFormat="false" ht="12.75" hidden="false" customHeight="false" outlineLevel="0" collapsed="false">
      <c r="I1045" s="131"/>
    </row>
    <row r="1046" customFormat="false" ht="12.75" hidden="false" customHeight="false" outlineLevel="0" collapsed="false">
      <c r="I1046" s="131"/>
    </row>
    <row r="1047" customFormat="false" ht="12.75" hidden="false" customHeight="false" outlineLevel="0" collapsed="false">
      <c r="I1047" s="131"/>
    </row>
    <row r="1048" customFormat="false" ht="12.75" hidden="false" customHeight="false" outlineLevel="0" collapsed="false">
      <c r="I1048" s="131"/>
    </row>
    <row r="1049" customFormat="false" ht="12.75" hidden="false" customHeight="false" outlineLevel="0" collapsed="false">
      <c r="I1049" s="131"/>
    </row>
    <row r="1050" customFormat="false" ht="12.75" hidden="false" customHeight="false" outlineLevel="0" collapsed="false">
      <c r="I1050" s="131"/>
    </row>
    <row r="1051" customFormat="false" ht="12.75" hidden="false" customHeight="false" outlineLevel="0" collapsed="false">
      <c r="I1051" s="131"/>
    </row>
    <row r="1052" customFormat="false" ht="12.75" hidden="false" customHeight="false" outlineLevel="0" collapsed="false">
      <c r="I1052" s="131"/>
    </row>
    <row r="1053" customFormat="false" ht="12.75" hidden="false" customHeight="false" outlineLevel="0" collapsed="false">
      <c r="I1053" s="131"/>
    </row>
    <row r="1054" customFormat="false" ht="12.75" hidden="false" customHeight="false" outlineLevel="0" collapsed="false">
      <c r="I1054" s="131"/>
    </row>
    <row r="1055" customFormat="false" ht="12.75" hidden="false" customHeight="false" outlineLevel="0" collapsed="false">
      <c r="I1055" s="131"/>
    </row>
    <row r="1056" customFormat="false" ht="12.75" hidden="false" customHeight="false" outlineLevel="0" collapsed="false">
      <c r="I1056" s="131"/>
    </row>
    <row r="1057" customFormat="false" ht="12.75" hidden="false" customHeight="false" outlineLevel="0" collapsed="false">
      <c r="I1057" s="131"/>
    </row>
    <row r="1058" customFormat="false" ht="12.75" hidden="false" customHeight="false" outlineLevel="0" collapsed="false">
      <c r="I1058" s="131"/>
    </row>
    <row r="1059" customFormat="false" ht="12.75" hidden="false" customHeight="false" outlineLevel="0" collapsed="false">
      <c r="I1059" s="131"/>
    </row>
    <row r="1060" customFormat="false" ht="12.75" hidden="false" customHeight="false" outlineLevel="0" collapsed="false">
      <c r="I1060" s="131"/>
    </row>
    <row r="1061" customFormat="false" ht="12.75" hidden="false" customHeight="false" outlineLevel="0" collapsed="false">
      <c r="I1061" s="131"/>
    </row>
    <row r="1062" customFormat="false" ht="12.75" hidden="false" customHeight="false" outlineLevel="0" collapsed="false">
      <c r="I1062" s="131"/>
    </row>
    <row r="1063" customFormat="false" ht="12.75" hidden="false" customHeight="false" outlineLevel="0" collapsed="false">
      <c r="I1063" s="131"/>
    </row>
    <row r="1064" customFormat="false" ht="12.75" hidden="false" customHeight="false" outlineLevel="0" collapsed="false">
      <c r="I1064" s="131"/>
    </row>
    <row r="1065" customFormat="false" ht="12.75" hidden="false" customHeight="false" outlineLevel="0" collapsed="false">
      <c r="I1065" s="131"/>
    </row>
    <row r="1066" customFormat="false" ht="12.75" hidden="false" customHeight="false" outlineLevel="0" collapsed="false">
      <c r="I1066" s="131"/>
    </row>
    <row r="1067" customFormat="false" ht="12.75" hidden="false" customHeight="false" outlineLevel="0" collapsed="false">
      <c r="I1067" s="131"/>
    </row>
    <row r="1068" customFormat="false" ht="12.75" hidden="false" customHeight="false" outlineLevel="0" collapsed="false">
      <c r="I1068" s="131"/>
    </row>
    <row r="1069" customFormat="false" ht="12.75" hidden="false" customHeight="false" outlineLevel="0" collapsed="false">
      <c r="I1069" s="131"/>
    </row>
    <row r="1070" customFormat="false" ht="12.75" hidden="false" customHeight="false" outlineLevel="0" collapsed="false">
      <c r="I1070" s="131"/>
    </row>
    <row r="1071" customFormat="false" ht="12.75" hidden="false" customHeight="false" outlineLevel="0" collapsed="false">
      <c r="I1071" s="131"/>
    </row>
    <row r="1072" customFormat="false" ht="12.75" hidden="false" customHeight="false" outlineLevel="0" collapsed="false">
      <c r="I1072" s="131"/>
    </row>
    <row r="1073" customFormat="false" ht="12.75" hidden="false" customHeight="false" outlineLevel="0" collapsed="false">
      <c r="I1073" s="131"/>
    </row>
    <row r="1074" customFormat="false" ht="12.75" hidden="false" customHeight="false" outlineLevel="0" collapsed="false">
      <c r="I1074" s="131"/>
    </row>
    <row r="1075" customFormat="false" ht="12.75" hidden="false" customHeight="false" outlineLevel="0" collapsed="false">
      <c r="I1075" s="131"/>
    </row>
    <row r="1076" customFormat="false" ht="12.75" hidden="false" customHeight="false" outlineLevel="0" collapsed="false">
      <c r="I1076" s="131"/>
    </row>
    <row r="1077" customFormat="false" ht="12.75" hidden="false" customHeight="false" outlineLevel="0" collapsed="false">
      <c r="I1077" s="131"/>
    </row>
    <row r="1078" customFormat="false" ht="12.75" hidden="false" customHeight="false" outlineLevel="0" collapsed="false">
      <c r="I1078" s="131"/>
    </row>
    <row r="1079" customFormat="false" ht="12.75" hidden="false" customHeight="false" outlineLevel="0" collapsed="false">
      <c r="I1079" s="131"/>
    </row>
    <row r="1080" customFormat="false" ht="12.75" hidden="false" customHeight="false" outlineLevel="0" collapsed="false">
      <c r="I1080" s="131"/>
    </row>
    <row r="1081" customFormat="false" ht="12.75" hidden="false" customHeight="false" outlineLevel="0" collapsed="false">
      <c r="I1081" s="131"/>
    </row>
    <row r="1082" customFormat="false" ht="12.75" hidden="false" customHeight="false" outlineLevel="0" collapsed="false">
      <c r="I1082" s="131"/>
    </row>
    <row r="1083" customFormat="false" ht="12.75" hidden="false" customHeight="false" outlineLevel="0" collapsed="false">
      <c r="I1083" s="131"/>
    </row>
    <row r="1084" customFormat="false" ht="12.75" hidden="false" customHeight="false" outlineLevel="0" collapsed="false">
      <c r="I1084" s="131"/>
    </row>
    <row r="1085" customFormat="false" ht="12.75" hidden="false" customHeight="false" outlineLevel="0" collapsed="false">
      <c r="I1085" s="131"/>
    </row>
    <row r="1086" customFormat="false" ht="12.75" hidden="false" customHeight="false" outlineLevel="0" collapsed="false">
      <c r="I1086" s="131"/>
    </row>
    <row r="1087" customFormat="false" ht="12.75" hidden="false" customHeight="false" outlineLevel="0" collapsed="false">
      <c r="I1087" s="131"/>
    </row>
    <row r="1088" customFormat="false" ht="12.75" hidden="false" customHeight="false" outlineLevel="0" collapsed="false">
      <c r="I1088" s="131"/>
    </row>
    <row r="1089" customFormat="false" ht="12.75" hidden="false" customHeight="false" outlineLevel="0" collapsed="false">
      <c r="I1089" s="131"/>
    </row>
    <row r="1090" customFormat="false" ht="12.75" hidden="false" customHeight="false" outlineLevel="0" collapsed="false">
      <c r="I1090" s="131"/>
    </row>
    <row r="1091" customFormat="false" ht="12.75" hidden="false" customHeight="false" outlineLevel="0" collapsed="false">
      <c r="I1091" s="131"/>
    </row>
    <row r="1092" customFormat="false" ht="12.75" hidden="false" customHeight="false" outlineLevel="0" collapsed="false">
      <c r="I1092" s="131"/>
    </row>
    <row r="1093" customFormat="false" ht="12.75" hidden="false" customHeight="false" outlineLevel="0" collapsed="false">
      <c r="I1093" s="131"/>
    </row>
    <row r="1094" customFormat="false" ht="12.75" hidden="false" customHeight="false" outlineLevel="0" collapsed="false">
      <c r="I1094" s="131"/>
    </row>
    <row r="1095" customFormat="false" ht="12.75" hidden="false" customHeight="false" outlineLevel="0" collapsed="false">
      <c r="I1095" s="131"/>
    </row>
    <row r="1096" customFormat="false" ht="12.75" hidden="false" customHeight="false" outlineLevel="0" collapsed="false">
      <c r="I1096" s="131"/>
    </row>
    <row r="1097" customFormat="false" ht="12.75" hidden="false" customHeight="false" outlineLevel="0" collapsed="false">
      <c r="I1097" s="131"/>
    </row>
    <row r="1098" customFormat="false" ht="12.75" hidden="false" customHeight="false" outlineLevel="0" collapsed="false">
      <c r="I1098" s="131"/>
    </row>
    <row r="1099" customFormat="false" ht="12.75" hidden="false" customHeight="false" outlineLevel="0" collapsed="false">
      <c r="I1099" s="131"/>
    </row>
    <row r="1100" customFormat="false" ht="12.75" hidden="false" customHeight="false" outlineLevel="0" collapsed="false">
      <c r="I1100" s="131"/>
    </row>
    <row r="1101" customFormat="false" ht="12.75" hidden="false" customHeight="false" outlineLevel="0" collapsed="false">
      <c r="I1101" s="131"/>
    </row>
    <row r="1102" customFormat="false" ht="12.75" hidden="false" customHeight="false" outlineLevel="0" collapsed="false">
      <c r="I1102" s="131"/>
    </row>
    <row r="1103" customFormat="false" ht="12.75" hidden="false" customHeight="false" outlineLevel="0" collapsed="false">
      <c r="I1103" s="131"/>
    </row>
    <row r="1104" customFormat="false" ht="12.75" hidden="false" customHeight="false" outlineLevel="0" collapsed="false">
      <c r="I1104" s="131"/>
    </row>
    <row r="1105" customFormat="false" ht="12.75" hidden="false" customHeight="false" outlineLevel="0" collapsed="false">
      <c r="I1105" s="131"/>
    </row>
    <row r="1106" customFormat="false" ht="12.75" hidden="false" customHeight="false" outlineLevel="0" collapsed="false">
      <c r="I1106" s="131"/>
    </row>
    <row r="1107" customFormat="false" ht="12.75" hidden="false" customHeight="false" outlineLevel="0" collapsed="false">
      <c r="I1107" s="131"/>
    </row>
    <row r="1108" customFormat="false" ht="12.75" hidden="false" customHeight="false" outlineLevel="0" collapsed="false">
      <c r="I1108" s="131"/>
    </row>
    <row r="1109" customFormat="false" ht="12.75" hidden="false" customHeight="false" outlineLevel="0" collapsed="false">
      <c r="I1109" s="131"/>
    </row>
    <row r="1110" customFormat="false" ht="12.75" hidden="false" customHeight="false" outlineLevel="0" collapsed="false">
      <c r="I1110" s="131"/>
    </row>
    <row r="1111" customFormat="false" ht="12.75" hidden="false" customHeight="false" outlineLevel="0" collapsed="false">
      <c r="I1111" s="131"/>
    </row>
    <row r="1112" customFormat="false" ht="12.75" hidden="false" customHeight="false" outlineLevel="0" collapsed="false">
      <c r="I1112" s="131"/>
    </row>
    <row r="1113" customFormat="false" ht="12.75" hidden="false" customHeight="false" outlineLevel="0" collapsed="false">
      <c r="I1113" s="131"/>
    </row>
    <row r="1114" customFormat="false" ht="12.75" hidden="false" customHeight="false" outlineLevel="0" collapsed="false">
      <c r="I1114" s="131"/>
    </row>
    <row r="1115" customFormat="false" ht="12.75" hidden="false" customHeight="false" outlineLevel="0" collapsed="false">
      <c r="I1115" s="131"/>
    </row>
    <row r="1116" customFormat="false" ht="12.75" hidden="false" customHeight="false" outlineLevel="0" collapsed="false">
      <c r="I1116" s="131"/>
    </row>
    <row r="1117" customFormat="false" ht="12.75" hidden="false" customHeight="false" outlineLevel="0" collapsed="false">
      <c r="I1117" s="131"/>
    </row>
    <row r="1118" customFormat="false" ht="12.75" hidden="false" customHeight="false" outlineLevel="0" collapsed="false">
      <c r="I1118" s="131"/>
    </row>
    <row r="1119" customFormat="false" ht="12.75" hidden="false" customHeight="false" outlineLevel="0" collapsed="false">
      <c r="I1119" s="131"/>
    </row>
    <row r="1120" customFormat="false" ht="12.75" hidden="false" customHeight="false" outlineLevel="0" collapsed="false">
      <c r="I1120" s="131"/>
    </row>
    <row r="1121" customFormat="false" ht="12.75" hidden="false" customHeight="false" outlineLevel="0" collapsed="false">
      <c r="I1121" s="131"/>
    </row>
    <row r="1122" customFormat="false" ht="12.75" hidden="false" customHeight="false" outlineLevel="0" collapsed="false">
      <c r="I1122" s="131"/>
    </row>
    <row r="1123" customFormat="false" ht="12.75" hidden="false" customHeight="false" outlineLevel="0" collapsed="false">
      <c r="I1123" s="131"/>
    </row>
    <row r="1124" customFormat="false" ht="12.75" hidden="false" customHeight="false" outlineLevel="0" collapsed="false">
      <c r="I1124" s="131"/>
    </row>
  </sheetData>
  <mergeCells count="1">
    <mergeCell ref="C3:F3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5:Y33"/>
  <sheetViews>
    <sheetView showFormulas="false" showGridLines="fals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9" activeCellId="0" sqref="A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0" min="2" style="5" width="19.7"/>
    <col collapsed="false" customWidth="true" hidden="false" outlineLevel="0" max="14" min="11" style="5" width="13.56"/>
  </cols>
  <sheetData>
    <row r="5" customFormat="false" ht="12.75" hidden="false" customHeight="false" outlineLevel="0" collapsed="false">
      <c r="A5" s="4" t="s">
        <v>62</v>
      </c>
    </row>
    <row r="7" customFormat="false" ht="12.75" hidden="false" customHeight="false" outlineLevel="0" collapsed="false">
      <c r="B7" s="132" t="s">
        <v>63</v>
      </c>
      <c r="C7" s="132"/>
      <c r="D7" s="132"/>
      <c r="E7" s="132"/>
      <c r="F7" s="132"/>
      <c r="G7" s="133" t="s">
        <v>64</v>
      </c>
      <c r="H7" s="133"/>
      <c r="I7" s="133"/>
      <c r="J7" s="133"/>
      <c r="K7" s="132" t="s">
        <v>65</v>
      </c>
      <c r="L7" s="132"/>
      <c r="M7" s="132"/>
      <c r="N7" s="132"/>
      <c r="P7" s="134" t="s">
        <v>48</v>
      </c>
      <c r="T7" s="4" t="s">
        <v>66</v>
      </c>
    </row>
    <row r="8" customFormat="false" ht="12.75" hidden="false" customHeight="false" outlineLevel="0" collapsed="false">
      <c r="A8" s="24"/>
      <c r="B8" s="135" t="s">
        <v>48</v>
      </c>
      <c r="C8" s="136"/>
      <c r="D8" s="136" t="s">
        <v>67</v>
      </c>
      <c r="E8" s="136" t="s">
        <v>68</v>
      </c>
      <c r="F8" s="137"/>
      <c r="G8" s="136"/>
      <c r="H8" s="136" t="s">
        <v>67</v>
      </c>
      <c r="I8" s="136" t="s">
        <v>68</v>
      </c>
      <c r="J8" s="137"/>
      <c r="K8" s="138"/>
      <c r="L8" s="136" t="s">
        <v>67</v>
      </c>
      <c r="M8" s="136" t="s">
        <v>68</v>
      </c>
      <c r="N8" s="137"/>
      <c r="P8" s="139" t="s">
        <v>69</v>
      </c>
      <c r="T8" s="4"/>
    </row>
    <row r="9" customFormat="false" ht="12.75" hidden="false" customHeight="false" outlineLevel="0" collapsed="false">
      <c r="A9" s="24"/>
      <c r="B9" s="140" t="s">
        <v>70</v>
      </c>
      <c r="C9" s="141" t="s">
        <v>71</v>
      </c>
      <c r="D9" s="141" t="s">
        <v>72</v>
      </c>
      <c r="E9" s="141" t="s">
        <v>73</v>
      </c>
      <c r="F9" s="142" t="s">
        <v>74</v>
      </c>
      <c r="G9" s="141" t="s">
        <v>71</v>
      </c>
      <c r="H9" s="141" t="s">
        <v>72</v>
      </c>
      <c r="I9" s="141" t="s">
        <v>73</v>
      </c>
      <c r="J9" s="142" t="s">
        <v>74</v>
      </c>
      <c r="K9" s="143" t="s">
        <v>71</v>
      </c>
      <c r="L9" s="141" t="s">
        <v>72</v>
      </c>
      <c r="M9" s="141" t="s">
        <v>73</v>
      </c>
      <c r="N9" s="142" t="s">
        <v>74</v>
      </c>
      <c r="P9" s="144" t="s">
        <v>29</v>
      </c>
      <c r="T9" s="4"/>
      <c r="U9" s="145" t="s">
        <v>75</v>
      </c>
      <c r="V9" s="145" t="s">
        <v>76</v>
      </c>
      <c r="W9" s="145" t="s">
        <v>77</v>
      </c>
      <c r="X9" s="145" t="s">
        <v>78</v>
      </c>
      <c r="Y9" s="145"/>
    </row>
    <row r="10" customFormat="false" ht="12.75" hidden="false" customHeight="false" outlineLevel="0" collapsed="false">
      <c r="A10" s="5" t="n">
        <v>2001</v>
      </c>
      <c r="B10" s="146" t="n">
        <v>0</v>
      </c>
      <c r="C10" s="147" t="n">
        <f aca="false">-SHIPPING!C12</f>
        <v>-0.0084572072072072</v>
      </c>
      <c r="D10" s="148" t="n">
        <f aca="false">-SHIPPING!D12</f>
        <v>-0.00887387387387387</v>
      </c>
      <c r="E10" s="148" t="n">
        <f aca="false">-SHIPPING!E12</f>
        <v>-0.0331193693693694</v>
      </c>
      <c r="F10" s="149" t="n">
        <f aca="false">-SHIPPING!F12</f>
        <v>0.0138795045045045</v>
      </c>
      <c r="G10" s="150" t="n">
        <v>0.15</v>
      </c>
      <c r="H10" s="150" t="n">
        <v>0.17</v>
      </c>
      <c r="I10" s="150" t="n">
        <v>0.28</v>
      </c>
      <c r="J10" s="151" t="n">
        <v>0.685</v>
      </c>
      <c r="K10" s="60" t="n">
        <f aca="false">+'BASIS WEIGHT'!D10+'BASIS WEIGHT'!E10</f>
        <v>1</v>
      </c>
      <c r="L10" s="50" t="n">
        <f aca="false">+'BASIS WEIGHT'!F10+'BASIS WEIGHT'!C10</f>
        <v>0</v>
      </c>
      <c r="M10" s="50" t="n">
        <f aca="false">+'BASIS WEIGHT'!B10</f>
        <v>0</v>
      </c>
      <c r="N10" s="152" t="n">
        <f aca="false">+'BASIS WEIGHT'!G10</f>
        <v>0</v>
      </c>
      <c r="P10" s="153" t="n">
        <f aca="false">+SUMPRODUCT(K10:N10,C10:F10)-SUMPRODUCT(K10:N10,G10:J10)</f>
        <v>-0.158457207207207</v>
      </c>
      <c r="T10" s="4" t="s">
        <v>79</v>
      </c>
      <c r="U10" s="154" t="n">
        <v>7548</v>
      </c>
      <c r="V10" s="154" t="n">
        <v>7990</v>
      </c>
      <c r="W10" s="154" t="n">
        <v>8189</v>
      </c>
      <c r="X10" s="154" t="n">
        <v>9210</v>
      </c>
    </row>
    <row r="11" customFormat="false" ht="12.75" hidden="false" customHeight="false" outlineLevel="0" collapsed="false">
      <c r="A11" s="5" t="n">
        <v>2002</v>
      </c>
      <c r="B11" s="155" t="n">
        <v>0</v>
      </c>
      <c r="C11" s="59" t="n">
        <f aca="false">-SHIPPING!C13</f>
        <v>-0.0084572072072072</v>
      </c>
      <c r="D11" s="63" t="n">
        <f aca="false">-SHIPPING!D13</f>
        <v>-0.00887387387387387</v>
      </c>
      <c r="E11" s="63" t="n">
        <f aca="false">-SHIPPING!E13</f>
        <v>-0.0331193693693694</v>
      </c>
      <c r="F11" s="58" t="n">
        <f aca="false">-SHIPPING!F13</f>
        <v>0.0138795045045045</v>
      </c>
      <c r="G11" s="63" t="n">
        <f aca="false">+G10</f>
        <v>0.15</v>
      </c>
      <c r="H11" s="63" t="n">
        <f aca="false">+H10</f>
        <v>0.17</v>
      </c>
      <c r="I11" s="63" t="n">
        <f aca="false">+I10</f>
        <v>0.28</v>
      </c>
      <c r="J11" s="58" t="n">
        <f aca="false">+J10</f>
        <v>0.685</v>
      </c>
      <c r="K11" s="60" t="n">
        <f aca="false">+'BASIS WEIGHT'!D11+'BASIS WEIGHT'!E11</f>
        <v>0.9</v>
      </c>
      <c r="L11" s="50" t="n">
        <f aca="false">+'BASIS WEIGHT'!F11+'BASIS WEIGHT'!C11</f>
        <v>0.1</v>
      </c>
      <c r="M11" s="50" t="n">
        <f aca="false">+'BASIS WEIGHT'!B11</f>
        <v>0</v>
      </c>
      <c r="N11" s="152" t="n">
        <f aca="false">+'BASIS WEIGHT'!G11</f>
        <v>0</v>
      </c>
      <c r="P11" s="156" t="n">
        <f aca="false">+SUMPRODUCT(K11:N11,C11:F11)-SUMPRODUCT(K11:N11,G11:J11)</f>
        <v>-0.160498873873874</v>
      </c>
      <c r="T11" s="4" t="s">
        <v>80</v>
      </c>
      <c r="U11" s="154" t="n">
        <v>4977</v>
      </c>
      <c r="V11" s="154" t="n">
        <v>5265</v>
      </c>
      <c r="W11" s="154" t="n">
        <v>5322</v>
      </c>
      <c r="X11" s="154" t="n">
        <v>6103</v>
      </c>
    </row>
    <row r="12" customFormat="false" ht="12.75" hidden="false" customHeight="false" outlineLevel="0" collapsed="false">
      <c r="A12" s="5" t="n">
        <v>2003</v>
      </c>
      <c r="B12" s="155" t="n">
        <v>0</v>
      </c>
      <c r="C12" s="59" t="n">
        <f aca="false">-SHIPPING!C14</f>
        <v>-0.0084572072072072</v>
      </c>
      <c r="D12" s="63" t="n">
        <f aca="false">-SHIPPING!D14</f>
        <v>-0.00887387387387387</v>
      </c>
      <c r="E12" s="63" t="n">
        <f aca="false">-SHIPPING!E14</f>
        <v>-0.0331193693693694</v>
      </c>
      <c r="F12" s="58" t="n">
        <f aca="false">-SHIPPING!F14</f>
        <v>0.0138795045045045</v>
      </c>
      <c r="G12" s="63" t="n">
        <f aca="false">+G11</f>
        <v>0.15</v>
      </c>
      <c r="H12" s="63" t="n">
        <f aca="false">+H11</f>
        <v>0.17</v>
      </c>
      <c r="I12" s="63" t="n">
        <f aca="false">+I11</f>
        <v>0.28</v>
      </c>
      <c r="J12" s="58" t="n">
        <f aca="false">+J11</f>
        <v>0.685</v>
      </c>
      <c r="K12" s="60" t="n">
        <f aca="false">+'BASIS WEIGHT'!D12+'BASIS WEIGHT'!E12</f>
        <v>0.7</v>
      </c>
      <c r="L12" s="50" t="n">
        <f aca="false">+'BASIS WEIGHT'!F12+'BASIS WEIGHT'!C12</f>
        <v>0.3</v>
      </c>
      <c r="M12" s="50" t="n">
        <f aca="false">+'BASIS WEIGHT'!B12</f>
        <v>0</v>
      </c>
      <c r="N12" s="152" t="n">
        <f aca="false">+'BASIS WEIGHT'!G12</f>
        <v>0</v>
      </c>
      <c r="P12" s="156" t="n">
        <f aca="false">+SUMPRODUCT(K12:N12,C12:F12)-SUMPRODUCT(K12:N12,G12:J12)</f>
        <v>-0.164582207207207</v>
      </c>
      <c r="T12" s="4" t="s">
        <v>81</v>
      </c>
      <c r="U12" s="154" t="n">
        <v>3300</v>
      </c>
      <c r="V12" s="154" t="n">
        <v>3742</v>
      </c>
      <c r="W12" s="154" t="n">
        <v>3941</v>
      </c>
      <c r="X12" s="154" t="n">
        <v>4962</v>
      </c>
    </row>
    <row r="13" customFormat="false" ht="12.75" hidden="false" customHeight="false" outlineLevel="0" collapsed="false">
      <c r="A13" s="5" t="n">
        <v>2004</v>
      </c>
      <c r="B13" s="155" t="n">
        <v>0</v>
      </c>
      <c r="C13" s="59" t="n">
        <f aca="false">-SHIPPING!C15</f>
        <v>-0.0084572072072072</v>
      </c>
      <c r="D13" s="63" t="n">
        <f aca="false">-SHIPPING!D15</f>
        <v>-0.00887387387387387</v>
      </c>
      <c r="E13" s="63" t="n">
        <f aca="false">-SHIPPING!E15</f>
        <v>-0.0331193693693694</v>
      </c>
      <c r="F13" s="58" t="n">
        <f aca="false">-SHIPPING!F15</f>
        <v>0.0138795045045045</v>
      </c>
      <c r="G13" s="63" t="n">
        <f aca="false">+G12</f>
        <v>0.15</v>
      </c>
      <c r="H13" s="63" t="n">
        <f aca="false">+H12</f>
        <v>0.17</v>
      </c>
      <c r="I13" s="63" t="n">
        <f aca="false">+I12</f>
        <v>0.28</v>
      </c>
      <c r="J13" s="58" t="n">
        <f aca="false">+J12</f>
        <v>0.685</v>
      </c>
      <c r="K13" s="60" t="n">
        <f aca="false">+'BASIS WEIGHT'!D13+'BASIS WEIGHT'!E13</f>
        <v>0.6</v>
      </c>
      <c r="L13" s="50" t="n">
        <f aca="false">+'BASIS WEIGHT'!F13+'BASIS WEIGHT'!C13</f>
        <v>0.4</v>
      </c>
      <c r="M13" s="50" t="n">
        <f aca="false">+'BASIS WEIGHT'!B13</f>
        <v>0</v>
      </c>
      <c r="N13" s="152" t="n">
        <f aca="false">+'BASIS WEIGHT'!G13</f>
        <v>0</v>
      </c>
      <c r="P13" s="156" t="n">
        <f aca="false">+SUMPRODUCT(K13:N13,C13:F13)-SUMPRODUCT(K13:N13,G13:J13)</f>
        <v>-0.166623873873874</v>
      </c>
      <c r="T13" s="4" t="s">
        <v>82</v>
      </c>
      <c r="U13" s="154" t="n">
        <v>2001</v>
      </c>
      <c r="V13" s="154" t="n">
        <v>1919</v>
      </c>
      <c r="W13" s="154" t="n">
        <v>1690</v>
      </c>
      <c r="X13" s="154" t="n">
        <v>2200</v>
      </c>
    </row>
    <row r="14" customFormat="false" ht="12.75" hidden="false" customHeight="false" outlineLevel="0" collapsed="false">
      <c r="A14" s="5" t="n">
        <v>2005</v>
      </c>
      <c r="B14" s="155" t="n">
        <v>0</v>
      </c>
      <c r="C14" s="59" t="n">
        <f aca="false">-SHIPPING!C16</f>
        <v>-0.00407094594594596</v>
      </c>
      <c r="D14" s="63" t="n">
        <f aca="false">-SHIPPING!D16</f>
        <v>-0.00684121621621624</v>
      </c>
      <c r="E14" s="63" t="n">
        <f aca="false">-SHIPPING!E16</f>
        <v>-0.0349971846846847</v>
      </c>
      <c r="F14" s="58" t="n">
        <f aca="false">-SHIPPING!F16</f>
        <v>0.0124746621621621</v>
      </c>
      <c r="G14" s="63" t="n">
        <f aca="false">+G13</f>
        <v>0.15</v>
      </c>
      <c r="H14" s="63" t="n">
        <f aca="false">+H13</f>
        <v>0.17</v>
      </c>
      <c r="I14" s="63" t="n">
        <f aca="false">+I13</f>
        <v>0.28</v>
      </c>
      <c r="J14" s="58" t="n">
        <f aca="false">+J13</f>
        <v>0.685</v>
      </c>
      <c r="K14" s="60" t="n">
        <f aca="false">+'BASIS WEIGHT'!D14+'BASIS WEIGHT'!E14</f>
        <v>0.6</v>
      </c>
      <c r="L14" s="50" t="n">
        <f aca="false">+'BASIS WEIGHT'!F14+'BASIS WEIGHT'!C14</f>
        <v>0.4</v>
      </c>
      <c r="M14" s="50" t="n">
        <f aca="false">+'BASIS WEIGHT'!B14</f>
        <v>0</v>
      </c>
      <c r="N14" s="152" t="n">
        <f aca="false">+'BASIS WEIGHT'!G14</f>
        <v>0</v>
      </c>
      <c r="P14" s="156" t="n">
        <f aca="false">+SUMPRODUCT(K14:N14,C14:F14)-SUMPRODUCT(K14:N14,G14:J14)</f>
        <v>-0.163179054054054</v>
      </c>
      <c r="T14" s="4"/>
      <c r="U14" s="154"/>
      <c r="V14" s="154"/>
      <c r="W14" s="154"/>
      <c r="X14" s="154"/>
    </row>
    <row r="15" customFormat="false" ht="12.75" hidden="false" customHeight="false" outlineLevel="0" collapsed="false">
      <c r="A15" s="5" t="n">
        <v>2006</v>
      </c>
      <c r="B15" s="155" t="n">
        <v>0</v>
      </c>
      <c r="C15" s="59" t="n">
        <f aca="false">-SHIPPING!C17</f>
        <v>0.0122381756756756</v>
      </c>
      <c r="D15" s="63" t="n">
        <f aca="false">-SHIPPING!D17</f>
        <v>0.000439189189189148</v>
      </c>
      <c r="E15" s="63" t="n">
        <f aca="false">-SHIPPING!E17</f>
        <v>-0.041883445945946</v>
      </c>
      <c r="F15" s="58" t="n">
        <f aca="false">-SHIPPING!F17</f>
        <v>0.00786317567567566</v>
      </c>
      <c r="G15" s="63" t="n">
        <f aca="false">+G14</f>
        <v>0.15</v>
      </c>
      <c r="H15" s="63" t="n">
        <f aca="false">+H14</f>
        <v>0.17</v>
      </c>
      <c r="I15" s="63" t="n">
        <f aca="false">+I14</f>
        <v>0.28</v>
      </c>
      <c r="J15" s="58" t="n">
        <f aca="false">+J14</f>
        <v>0.685</v>
      </c>
      <c r="K15" s="60" t="n">
        <f aca="false">+'BASIS WEIGHT'!D15+'BASIS WEIGHT'!E15</f>
        <v>0</v>
      </c>
      <c r="L15" s="50" t="n">
        <f aca="false">+'BASIS WEIGHT'!F15+'BASIS WEIGHT'!C15</f>
        <v>0.15</v>
      </c>
      <c r="M15" s="50" t="n">
        <f aca="false">+'BASIS WEIGHT'!B15</f>
        <v>0.7</v>
      </c>
      <c r="N15" s="152" t="n">
        <f aca="false">+'BASIS WEIGHT'!G15</f>
        <v>0.15</v>
      </c>
      <c r="P15" s="156" t="n">
        <f aca="false">+SUMPRODUCT(K15:N15,C15:F15)-SUMPRODUCT(K15:N15,G15:J15)</f>
        <v>-0.352323057432433</v>
      </c>
      <c r="T15" s="4"/>
    </row>
    <row r="16" customFormat="false" ht="12.75" hidden="false" customHeight="false" outlineLevel="0" collapsed="false">
      <c r="A16" s="5" t="n">
        <v>2007</v>
      </c>
      <c r="B16" s="155" t="n">
        <v>0</v>
      </c>
      <c r="C16" s="59" t="n">
        <f aca="false">-SHIPPING!C18</f>
        <v>0.0122381756756756</v>
      </c>
      <c r="D16" s="63" t="n">
        <f aca="false">-SHIPPING!D18</f>
        <v>0.000439189189189148</v>
      </c>
      <c r="E16" s="63" t="n">
        <f aca="false">-SHIPPING!E18</f>
        <v>-0.041883445945946</v>
      </c>
      <c r="F16" s="58" t="n">
        <f aca="false">-SHIPPING!F18</f>
        <v>0.00786317567567566</v>
      </c>
      <c r="G16" s="63" t="n">
        <f aca="false">+G15</f>
        <v>0.15</v>
      </c>
      <c r="H16" s="63" t="n">
        <f aca="false">+H15</f>
        <v>0.17</v>
      </c>
      <c r="I16" s="63" t="n">
        <f aca="false">+I15</f>
        <v>0.28</v>
      </c>
      <c r="J16" s="58" t="n">
        <f aca="false">+J15</f>
        <v>0.685</v>
      </c>
      <c r="K16" s="60" t="n">
        <f aca="false">+'BASIS WEIGHT'!D16+'BASIS WEIGHT'!E16</f>
        <v>0</v>
      </c>
      <c r="L16" s="50" t="n">
        <f aca="false">+'BASIS WEIGHT'!F16+'BASIS WEIGHT'!C16</f>
        <v>0</v>
      </c>
      <c r="M16" s="50" t="n">
        <f aca="false">+'BASIS WEIGHT'!B16</f>
        <v>1</v>
      </c>
      <c r="N16" s="152" t="n">
        <f aca="false">+'BASIS WEIGHT'!G16</f>
        <v>0</v>
      </c>
      <c r="P16" s="156" t="n">
        <f aca="false">+SUMPRODUCT(K16:N16,C16:F16)-SUMPRODUCT(K16:N16,G16:J16)</f>
        <v>-0.321883445945946</v>
      </c>
      <c r="T16" s="4"/>
    </row>
    <row r="17" customFormat="false" ht="12.75" hidden="false" customHeight="false" outlineLevel="0" collapsed="false">
      <c r="A17" s="5" t="n">
        <v>2008</v>
      </c>
      <c r="B17" s="155" t="n">
        <v>0</v>
      </c>
      <c r="C17" s="59" t="n">
        <f aca="false">-SHIPPING!C19</f>
        <v>0.0122381756756756</v>
      </c>
      <c r="D17" s="63" t="n">
        <f aca="false">-SHIPPING!D19</f>
        <v>0.000439189189189148</v>
      </c>
      <c r="E17" s="63" t="n">
        <f aca="false">-SHIPPING!E19</f>
        <v>-0.041883445945946</v>
      </c>
      <c r="F17" s="58" t="n">
        <f aca="false">-SHIPPING!F19</f>
        <v>0.00786317567567566</v>
      </c>
      <c r="G17" s="63" t="n">
        <f aca="false">+G16</f>
        <v>0.15</v>
      </c>
      <c r="H17" s="63" t="n">
        <f aca="false">+H16</f>
        <v>0.17</v>
      </c>
      <c r="I17" s="63" t="n">
        <f aca="false">+I16</f>
        <v>0.28</v>
      </c>
      <c r="J17" s="58" t="n">
        <f aca="false">+J16</f>
        <v>0.685</v>
      </c>
      <c r="K17" s="60" t="n">
        <f aca="false">+'BASIS WEIGHT'!D17+'BASIS WEIGHT'!E17</f>
        <v>0</v>
      </c>
      <c r="L17" s="50" t="n">
        <f aca="false">+'BASIS WEIGHT'!F17+'BASIS WEIGHT'!C17</f>
        <v>0</v>
      </c>
      <c r="M17" s="50" t="n">
        <f aca="false">+'BASIS WEIGHT'!B17</f>
        <v>1</v>
      </c>
      <c r="N17" s="152" t="n">
        <f aca="false">+'BASIS WEIGHT'!G17</f>
        <v>0</v>
      </c>
      <c r="P17" s="156" t="n">
        <f aca="false">+SUMPRODUCT(K17:N17,C17:F17)-SUMPRODUCT(K17:N17,G17:J17)</f>
        <v>-0.321883445945946</v>
      </c>
      <c r="T17" s="4"/>
    </row>
    <row r="18" customFormat="false" ht="12.75" hidden="false" customHeight="false" outlineLevel="0" collapsed="false">
      <c r="A18" s="5" t="n">
        <v>2009</v>
      </c>
      <c r="B18" s="155" t="n">
        <v>0</v>
      </c>
      <c r="C18" s="59" t="n">
        <f aca="false">-SHIPPING!C20</f>
        <v>0.0122381756756756</v>
      </c>
      <c r="D18" s="63" t="n">
        <f aca="false">-SHIPPING!D20</f>
        <v>0.000439189189189148</v>
      </c>
      <c r="E18" s="63" t="n">
        <f aca="false">-SHIPPING!E20</f>
        <v>-0.041883445945946</v>
      </c>
      <c r="F18" s="58" t="n">
        <f aca="false">-SHIPPING!F20</f>
        <v>0.00786317567567566</v>
      </c>
      <c r="G18" s="63" t="n">
        <f aca="false">+G17</f>
        <v>0.15</v>
      </c>
      <c r="H18" s="63" t="n">
        <f aca="false">+H17</f>
        <v>0.17</v>
      </c>
      <c r="I18" s="63" t="n">
        <f aca="false">+I17</f>
        <v>0.28</v>
      </c>
      <c r="J18" s="58" t="n">
        <f aca="false">+J17</f>
        <v>0.685</v>
      </c>
      <c r="K18" s="60" t="n">
        <f aca="false">+'BASIS WEIGHT'!D18+'BASIS WEIGHT'!E18</f>
        <v>0</v>
      </c>
      <c r="L18" s="50" t="n">
        <f aca="false">+'BASIS WEIGHT'!F18+'BASIS WEIGHT'!C18</f>
        <v>0</v>
      </c>
      <c r="M18" s="50" t="n">
        <f aca="false">+'BASIS WEIGHT'!B18</f>
        <v>1</v>
      </c>
      <c r="N18" s="152" t="n">
        <f aca="false">+'BASIS WEIGHT'!G18</f>
        <v>0</v>
      </c>
      <c r="P18" s="156" t="n">
        <f aca="false">+SUMPRODUCT(K18:N18,C18:F18)-SUMPRODUCT(K18:N18,G18:J18)</f>
        <v>-0.321883445945946</v>
      </c>
      <c r="T18" s="4"/>
    </row>
    <row r="19" customFormat="false" ht="12.75" hidden="false" customHeight="false" outlineLevel="0" collapsed="false">
      <c r="A19" s="5" t="n">
        <v>2010</v>
      </c>
      <c r="B19" s="155" t="n">
        <v>0</v>
      </c>
      <c r="C19" s="59" t="n">
        <f aca="false">-SHIPPING!C21</f>
        <v>0.0122381756756756</v>
      </c>
      <c r="D19" s="63" t="n">
        <f aca="false">-SHIPPING!D21</f>
        <v>0.000439189189189148</v>
      </c>
      <c r="E19" s="63" t="n">
        <f aca="false">-SHIPPING!E21</f>
        <v>-0.041883445945946</v>
      </c>
      <c r="F19" s="58" t="n">
        <f aca="false">-SHIPPING!F21</f>
        <v>0.00786317567567566</v>
      </c>
      <c r="G19" s="63" t="n">
        <f aca="false">+G18</f>
        <v>0.15</v>
      </c>
      <c r="H19" s="63" t="n">
        <f aca="false">+H18</f>
        <v>0.17</v>
      </c>
      <c r="I19" s="63" t="n">
        <f aca="false">+I18</f>
        <v>0.28</v>
      </c>
      <c r="J19" s="58" t="n">
        <f aca="false">+J18</f>
        <v>0.685</v>
      </c>
      <c r="K19" s="60" t="n">
        <f aca="false">+'BASIS WEIGHT'!D19+'BASIS WEIGHT'!E19</f>
        <v>0</v>
      </c>
      <c r="L19" s="50" t="n">
        <f aca="false">+'BASIS WEIGHT'!F19+'BASIS WEIGHT'!C19</f>
        <v>0</v>
      </c>
      <c r="M19" s="50" t="n">
        <f aca="false">+'BASIS WEIGHT'!B19</f>
        <v>1</v>
      </c>
      <c r="N19" s="152" t="n">
        <f aca="false">+'BASIS WEIGHT'!G19</f>
        <v>0</v>
      </c>
      <c r="P19" s="156" t="n">
        <f aca="false">+SUMPRODUCT(K19:N19,C19:F19)-SUMPRODUCT(K19:N19,G19:J19)</f>
        <v>-0.321883445945946</v>
      </c>
    </row>
    <row r="20" customFormat="false" ht="12.75" hidden="false" customHeight="false" outlineLevel="0" collapsed="false">
      <c r="A20" s="5" t="n">
        <v>2011</v>
      </c>
      <c r="B20" s="155" t="n">
        <v>0</v>
      </c>
      <c r="C20" s="59" t="n">
        <f aca="false">-SHIPPING!C22</f>
        <v>0.0122381756756756</v>
      </c>
      <c r="D20" s="63" t="n">
        <f aca="false">-SHIPPING!D22</f>
        <v>0.000439189189189148</v>
      </c>
      <c r="E20" s="63" t="n">
        <f aca="false">-SHIPPING!E22</f>
        <v>-0.041883445945946</v>
      </c>
      <c r="F20" s="58" t="n">
        <f aca="false">-SHIPPING!F22</f>
        <v>0.00786317567567566</v>
      </c>
      <c r="G20" s="63" t="n">
        <f aca="false">+G19</f>
        <v>0.15</v>
      </c>
      <c r="H20" s="63" t="n">
        <f aca="false">+H19</f>
        <v>0.17</v>
      </c>
      <c r="I20" s="63" t="n">
        <f aca="false">+I19</f>
        <v>0.28</v>
      </c>
      <c r="J20" s="58" t="n">
        <f aca="false">+J19</f>
        <v>0.685</v>
      </c>
      <c r="K20" s="60" t="n">
        <f aca="false">+'BASIS WEIGHT'!D20+'BASIS WEIGHT'!E20</f>
        <v>0</v>
      </c>
      <c r="L20" s="50" t="n">
        <f aca="false">+'BASIS WEIGHT'!F20+'BASIS WEIGHT'!C20</f>
        <v>0</v>
      </c>
      <c r="M20" s="50" t="n">
        <f aca="false">+'BASIS WEIGHT'!B20</f>
        <v>1</v>
      </c>
      <c r="N20" s="152" t="n">
        <f aca="false">+'BASIS WEIGHT'!G20</f>
        <v>0</v>
      </c>
      <c r="P20" s="156" t="n">
        <f aca="false">+SUMPRODUCT(K20:N20,C20:F20)-SUMPRODUCT(K20:N20,G20:J20)</f>
        <v>-0.321883445945946</v>
      </c>
    </row>
    <row r="21" customFormat="false" ht="12.75" hidden="false" customHeight="false" outlineLevel="0" collapsed="false">
      <c r="A21" s="5" t="n">
        <v>2012</v>
      </c>
      <c r="B21" s="155" t="n">
        <v>0</v>
      </c>
      <c r="C21" s="59" t="n">
        <f aca="false">-SHIPPING!C23</f>
        <v>0.0122381756756756</v>
      </c>
      <c r="D21" s="63" t="n">
        <f aca="false">-SHIPPING!D23</f>
        <v>0.000439189189189148</v>
      </c>
      <c r="E21" s="63" t="n">
        <f aca="false">-SHIPPING!E23</f>
        <v>-0.041883445945946</v>
      </c>
      <c r="F21" s="58" t="n">
        <f aca="false">-SHIPPING!F23</f>
        <v>0.00786317567567566</v>
      </c>
      <c r="G21" s="63" t="n">
        <f aca="false">+G20</f>
        <v>0.15</v>
      </c>
      <c r="H21" s="63" t="n">
        <f aca="false">+H20</f>
        <v>0.17</v>
      </c>
      <c r="I21" s="63" t="n">
        <f aca="false">+I20</f>
        <v>0.28</v>
      </c>
      <c r="J21" s="58" t="n">
        <f aca="false">+J20</f>
        <v>0.685</v>
      </c>
      <c r="K21" s="60" t="n">
        <f aca="false">+'BASIS WEIGHT'!D21+'BASIS WEIGHT'!E21</f>
        <v>0</v>
      </c>
      <c r="L21" s="50" t="n">
        <f aca="false">+'BASIS WEIGHT'!F21+'BASIS WEIGHT'!C21</f>
        <v>0</v>
      </c>
      <c r="M21" s="50" t="n">
        <f aca="false">+'BASIS WEIGHT'!B21</f>
        <v>1</v>
      </c>
      <c r="N21" s="152" t="n">
        <f aca="false">+'BASIS WEIGHT'!G21</f>
        <v>0</v>
      </c>
      <c r="P21" s="156" t="n">
        <f aca="false">+SUMPRODUCT(K21:N21,C21:F21)-SUMPRODUCT(K21:N21,G21:J21)</f>
        <v>-0.321883445945946</v>
      </c>
    </row>
    <row r="22" customFormat="false" ht="12.75" hidden="false" customHeight="false" outlineLevel="0" collapsed="false">
      <c r="A22" s="5" t="n">
        <v>2013</v>
      </c>
      <c r="B22" s="155" t="n">
        <v>0</v>
      </c>
      <c r="C22" s="59" t="n">
        <f aca="false">-SHIPPING!C24</f>
        <v>0.0122381756756756</v>
      </c>
      <c r="D22" s="63" t="n">
        <f aca="false">-SHIPPING!D24</f>
        <v>0.000439189189189148</v>
      </c>
      <c r="E22" s="63" t="n">
        <f aca="false">-SHIPPING!E24</f>
        <v>-0.041883445945946</v>
      </c>
      <c r="F22" s="58" t="n">
        <f aca="false">-SHIPPING!F24</f>
        <v>0.00786317567567566</v>
      </c>
      <c r="G22" s="63" t="n">
        <f aca="false">+G21</f>
        <v>0.15</v>
      </c>
      <c r="H22" s="63" t="n">
        <f aca="false">+H21</f>
        <v>0.17</v>
      </c>
      <c r="I22" s="63" t="n">
        <f aca="false">+I21</f>
        <v>0.28</v>
      </c>
      <c r="J22" s="58" t="n">
        <f aca="false">+J21</f>
        <v>0.685</v>
      </c>
      <c r="K22" s="60" t="n">
        <f aca="false">+'BASIS WEIGHT'!D22+'BASIS WEIGHT'!E22</f>
        <v>0</v>
      </c>
      <c r="L22" s="50" t="n">
        <f aca="false">+'BASIS WEIGHT'!F22+'BASIS WEIGHT'!C22</f>
        <v>0</v>
      </c>
      <c r="M22" s="50" t="n">
        <f aca="false">+'BASIS WEIGHT'!B22</f>
        <v>1</v>
      </c>
      <c r="N22" s="152" t="n">
        <f aca="false">+'BASIS WEIGHT'!G22</f>
        <v>0</v>
      </c>
      <c r="P22" s="156" t="n">
        <f aca="false">+SUMPRODUCT(K22:N22,C22:F22)-SUMPRODUCT(K22:N22,G22:J22)</f>
        <v>-0.321883445945946</v>
      </c>
    </row>
    <row r="23" customFormat="false" ht="12.75" hidden="false" customHeight="false" outlineLevel="0" collapsed="false">
      <c r="A23" s="5" t="n">
        <v>2014</v>
      </c>
      <c r="B23" s="155" t="n">
        <v>0</v>
      </c>
      <c r="C23" s="59" t="n">
        <f aca="false">-SHIPPING!C25</f>
        <v>0.0122381756756756</v>
      </c>
      <c r="D23" s="63" t="n">
        <f aca="false">-SHIPPING!D25</f>
        <v>0.000439189189189148</v>
      </c>
      <c r="E23" s="63" t="n">
        <f aca="false">-SHIPPING!E25</f>
        <v>-0.041883445945946</v>
      </c>
      <c r="F23" s="58" t="n">
        <f aca="false">-SHIPPING!F25</f>
        <v>0.00786317567567566</v>
      </c>
      <c r="G23" s="63" t="n">
        <f aca="false">+G22</f>
        <v>0.15</v>
      </c>
      <c r="H23" s="63" t="n">
        <f aca="false">+H22</f>
        <v>0.17</v>
      </c>
      <c r="I23" s="63" t="n">
        <f aca="false">+I22</f>
        <v>0.28</v>
      </c>
      <c r="J23" s="58" t="n">
        <f aca="false">+J22</f>
        <v>0.685</v>
      </c>
      <c r="K23" s="60" t="n">
        <f aca="false">+'BASIS WEIGHT'!D23+'BASIS WEIGHT'!E23</f>
        <v>0</v>
      </c>
      <c r="L23" s="50" t="n">
        <f aca="false">+'BASIS WEIGHT'!F23+'BASIS WEIGHT'!C23</f>
        <v>0</v>
      </c>
      <c r="M23" s="50" t="n">
        <f aca="false">+'BASIS WEIGHT'!B23</f>
        <v>1</v>
      </c>
      <c r="N23" s="152" t="n">
        <f aca="false">+'BASIS WEIGHT'!G23</f>
        <v>0</v>
      </c>
      <c r="P23" s="156" t="n">
        <f aca="false">+SUMPRODUCT(K23:N23,C23:F23)-SUMPRODUCT(K23:N23,G23:J23)</f>
        <v>-0.321883445945946</v>
      </c>
    </row>
    <row r="24" customFormat="false" ht="12.75" hidden="false" customHeight="false" outlineLevel="0" collapsed="false">
      <c r="A24" s="5" t="n">
        <v>2015</v>
      </c>
      <c r="B24" s="155" t="n">
        <v>0</v>
      </c>
      <c r="C24" s="59" t="n">
        <f aca="false">-SHIPPING!C26</f>
        <v>0.0122381756756756</v>
      </c>
      <c r="D24" s="63" t="n">
        <f aca="false">-SHIPPING!D26</f>
        <v>0.000439189189189148</v>
      </c>
      <c r="E24" s="63" t="n">
        <f aca="false">-SHIPPING!E26</f>
        <v>-0.041883445945946</v>
      </c>
      <c r="F24" s="58" t="n">
        <f aca="false">-SHIPPING!F26</f>
        <v>0.00786317567567566</v>
      </c>
      <c r="G24" s="63" t="n">
        <f aca="false">+G23</f>
        <v>0.15</v>
      </c>
      <c r="H24" s="63" t="n">
        <f aca="false">+H23</f>
        <v>0.17</v>
      </c>
      <c r="I24" s="63" t="n">
        <f aca="false">+I23</f>
        <v>0.28</v>
      </c>
      <c r="J24" s="58" t="n">
        <f aca="false">+J23</f>
        <v>0.685</v>
      </c>
      <c r="K24" s="60" t="n">
        <f aca="false">+'BASIS WEIGHT'!D24+'BASIS WEIGHT'!E24</f>
        <v>0</v>
      </c>
      <c r="L24" s="50" t="n">
        <f aca="false">+'BASIS WEIGHT'!F24+'BASIS WEIGHT'!C24</f>
        <v>0</v>
      </c>
      <c r="M24" s="50" t="n">
        <f aca="false">+'BASIS WEIGHT'!B24</f>
        <v>1</v>
      </c>
      <c r="N24" s="152" t="n">
        <f aca="false">+'BASIS WEIGHT'!G24</f>
        <v>0</v>
      </c>
      <c r="P24" s="156" t="n">
        <f aca="false">+SUMPRODUCT(K24:N24,C24:F24)-SUMPRODUCT(K24:N24,G24:J24)</f>
        <v>-0.321883445945946</v>
      </c>
    </row>
    <row r="25" customFormat="false" ht="12.75" hidden="false" customHeight="false" outlineLevel="0" collapsed="false">
      <c r="A25" s="5" t="n">
        <v>2016</v>
      </c>
      <c r="B25" s="155" t="n">
        <v>0</v>
      </c>
      <c r="C25" s="59" t="n">
        <f aca="false">-SHIPPING!C27</f>
        <v>0.0122381756756756</v>
      </c>
      <c r="D25" s="63" t="n">
        <f aca="false">-SHIPPING!D27</f>
        <v>0.000439189189189148</v>
      </c>
      <c r="E25" s="63" t="n">
        <f aca="false">-SHIPPING!E27</f>
        <v>-0.041883445945946</v>
      </c>
      <c r="F25" s="58" t="n">
        <f aca="false">-SHIPPING!F27</f>
        <v>0.00786317567567566</v>
      </c>
      <c r="G25" s="63" t="n">
        <f aca="false">+G24</f>
        <v>0.15</v>
      </c>
      <c r="H25" s="63" t="n">
        <f aca="false">+H24</f>
        <v>0.17</v>
      </c>
      <c r="I25" s="63" t="n">
        <f aca="false">+I24</f>
        <v>0.28</v>
      </c>
      <c r="J25" s="58" t="n">
        <f aca="false">+J24</f>
        <v>0.685</v>
      </c>
      <c r="K25" s="60" t="n">
        <f aca="false">+'BASIS WEIGHT'!D25+'BASIS WEIGHT'!E25</f>
        <v>0</v>
      </c>
      <c r="L25" s="50" t="n">
        <f aca="false">+'BASIS WEIGHT'!F25+'BASIS WEIGHT'!C25</f>
        <v>0</v>
      </c>
      <c r="M25" s="50" t="n">
        <f aca="false">+'BASIS WEIGHT'!B25</f>
        <v>1</v>
      </c>
      <c r="N25" s="152" t="n">
        <f aca="false">+'BASIS WEIGHT'!G25</f>
        <v>0</v>
      </c>
      <c r="P25" s="156" t="n">
        <f aca="false">+SUMPRODUCT(K25:N25,C25:F25)-SUMPRODUCT(K25:N25,G25:J25)</f>
        <v>-0.321883445945946</v>
      </c>
    </row>
    <row r="26" customFormat="false" ht="12.75" hidden="false" customHeight="false" outlineLevel="0" collapsed="false">
      <c r="A26" s="5" t="n">
        <v>2017</v>
      </c>
      <c r="B26" s="155" t="n">
        <v>0</v>
      </c>
      <c r="C26" s="59" t="n">
        <f aca="false">-SHIPPING!C28</f>
        <v>0.0122381756756756</v>
      </c>
      <c r="D26" s="63" t="n">
        <f aca="false">-SHIPPING!D28</f>
        <v>0.000439189189189148</v>
      </c>
      <c r="E26" s="63" t="n">
        <f aca="false">-SHIPPING!E28</f>
        <v>-0.041883445945946</v>
      </c>
      <c r="F26" s="58" t="n">
        <f aca="false">-SHIPPING!F28</f>
        <v>0.00786317567567566</v>
      </c>
      <c r="G26" s="63" t="n">
        <f aca="false">+G25</f>
        <v>0.15</v>
      </c>
      <c r="H26" s="63" t="n">
        <f aca="false">+H25</f>
        <v>0.17</v>
      </c>
      <c r="I26" s="63" t="n">
        <f aca="false">+I25</f>
        <v>0.28</v>
      </c>
      <c r="J26" s="58" t="n">
        <f aca="false">+J25</f>
        <v>0.685</v>
      </c>
      <c r="K26" s="60" t="n">
        <f aca="false">+'BASIS WEIGHT'!D26+'BASIS WEIGHT'!E26</f>
        <v>0</v>
      </c>
      <c r="L26" s="50" t="n">
        <f aca="false">+'BASIS WEIGHT'!F26+'BASIS WEIGHT'!C26</f>
        <v>0</v>
      </c>
      <c r="M26" s="50" t="n">
        <f aca="false">+'BASIS WEIGHT'!B26</f>
        <v>1</v>
      </c>
      <c r="N26" s="152" t="n">
        <f aca="false">+'BASIS WEIGHT'!G26</f>
        <v>0</v>
      </c>
      <c r="P26" s="156" t="n">
        <f aca="false">+SUMPRODUCT(K26:N26,C26:F26)-SUMPRODUCT(K26:N26,G26:J26)</f>
        <v>-0.321883445945946</v>
      </c>
    </row>
    <row r="27" customFormat="false" ht="12.75" hidden="false" customHeight="false" outlineLevel="0" collapsed="false">
      <c r="A27" s="5" t="n">
        <v>2018</v>
      </c>
      <c r="B27" s="155" t="n">
        <v>0</v>
      </c>
      <c r="C27" s="59" t="n">
        <f aca="false">-SHIPPING!C29</f>
        <v>0.0122381756756756</v>
      </c>
      <c r="D27" s="63" t="n">
        <f aca="false">-SHIPPING!D29</f>
        <v>0.000439189189189148</v>
      </c>
      <c r="E27" s="63" t="n">
        <f aca="false">-SHIPPING!E29</f>
        <v>-0.041883445945946</v>
      </c>
      <c r="F27" s="58" t="n">
        <f aca="false">-SHIPPING!F29</f>
        <v>0.00786317567567566</v>
      </c>
      <c r="G27" s="63" t="n">
        <f aca="false">+G26</f>
        <v>0.15</v>
      </c>
      <c r="H27" s="63" t="n">
        <f aca="false">+H26</f>
        <v>0.17</v>
      </c>
      <c r="I27" s="63" t="n">
        <f aca="false">+I26</f>
        <v>0.28</v>
      </c>
      <c r="J27" s="58" t="n">
        <f aca="false">+J26</f>
        <v>0.685</v>
      </c>
      <c r="K27" s="60" t="n">
        <f aca="false">+'BASIS WEIGHT'!D27+'BASIS WEIGHT'!E27</f>
        <v>0</v>
      </c>
      <c r="L27" s="50" t="n">
        <f aca="false">+'BASIS WEIGHT'!F27+'BASIS WEIGHT'!C27</f>
        <v>0</v>
      </c>
      <c r="M27" s="50" t="n">
        <f aca="false">+'BASIS WEIGHT'!B27</f>
        <v>1</v>
      </c>
      <c r="N27" s="152" t="n">
        <f aca="false">+'BASIS WEIGHT'!G27</f>
        <v>0</v>
      </c>
      <c r="P27" s="156" t="n">
        <f aca="false">+SUMPRODUCT(K27:N27,C27:F27)-SUMPRODUCT(K27:N27,G27:J27)</f>
        <v>-0.321883445945946</v>
      </c>
    </row>
    <row r="28" customFormat="false" ht="12.75" hidden="false" customHeight="false" outlineLevel="0" collapsed="false">
      <c r="A28" s="5" t="n">
        <v>2019</v>
      </c>
      <c r="B28" s="155" t="n">
        <v>0</v>
      </c>
      <c r="C28" s="59" t="n">
        <f aca="false">-SHIPPING!C30</f>
        <v>0.0122381756756756</v>
      </c>
      <c r="D28" s="63" t="n">
        <f aca="false">-SHIPPING!D30</f>
        <v>0.000439189189189148</v>
      </c>
      <c r="E28" s="63" t="n">
        <f aca="false">-SHIPPING!E30</f>
        <v>-0.041883445945946</v>
      </c>
      <c r="F28" s="58" t="n">
        <f aca="false">-SHIPPING!F30</f>
        <v>0.00786317567567566</v>
      </c>
      <c r="G28" s="63" t="n">
        <f aca="false">+G27</f>
        <v>0.15</v>
      </c>
      <c r="H28" s="63" t="n">
        <f aca="false">+H27</f>
        <v>0.17</v>
      </c>
      <c r="I28" s="63" t="n">
        <f aca="false">+I27</f>
        <v>0.28</v>
      </c>
      <c r="J28" s="58" t="n">
        <f aca="false">+J27</f>
        <v>0.685</v>
      </c>
      <c r="K28" s="60" t="n">
        <f aca="false">+'BASIS WEIGHT'!D28+'BASIS WEIGHT'!E28</f>
        <v>0</v>
      </c>
      <c r="L28" s="50" t="n">
        <f aca="false">+'BASIS WEIGHT'!F28+'BASIS WEIGHT'!C28</f>
        <v>0</v>
      </c>
      <c r="M28" s="50" t="n">
        <f aca="false">+'BASIS WEIGHT'!B28</f>
        <v>1</v>
      </c>
      <c r="N28" s="152" t="n">
        <f aca="false">+'BASIS WEIGHT'!G28</f>
        <v>0</v>
      </c>
      <c r="P28" s="156" t="n">
        <f aca="false">+SUMPRODUCT(K28:N28,C28:F28)-SUMPRODUCT(K28:N28,G28:J28)</f>
        <v>-0.321883445945946</v>
      </c>
    </row>
    <row r="29" customFormat="false" ht="12.75" hidden="false" customHeight="false" outlineLevel="0" collapsed="false">
      <c r="A29" s="5" t="n">
        <v>2020</v>
      </c>
      <c r="B29" s="155" t="n">
        <v>0</v>
      </c>
      <c r="C29" s="59" t="n">
        <f aca="false">-SHIPPING!C31</f>
        <v>0.0122381756756756</v>
      </c>
      <c r="D29" s="63" t="n">
        <f aca="false">-SHIPPING!D31</f>
        <v>0.000439189189189148</v>
      </c>
      <c r="E29" s="63" t="n">
        <f aca="false">-SHIPPING!E31</f>
        <v>-0.041883445945946</v>
      </c>
      <c r="F29" s="58" t="n">
        <f aca="false">-SHIPPING!F31</f>
        <v>0.00786317567567566</v>
      </c>
      <c r="G29" s="63" t="n">
        <f aca="false">+G28</f>
        <v>0.15</v>
      </c>
      <c r="H29" s="63" t="n">
        <f aca="false">+H28</f>
        <v>0.17</v>
      </c>
      <c r="I29" s="63" t="n">
        <f aca="false">+I28</f>
        <v>0.28</v>
      </c>
      <c r="J29" s="58" t="n">
        <f aca="false">+J28</f>
        <v>0.685</v>
      </c>
      <c r="K29" s="60" t="n">
        <f aca="false">+'BASIS WEIGHT'!D29+'BASIS WEIGHT'!E29</f>
        <v>0</v>
      </c>
      <c r="L29" s="50" t="n">
        <f aca="false">+'BASIS WEIGHT'!F29+'BASIS WEIGHT'!C29</f>
        <v>0</v>
      </c>
      <c r="M29" s="50" t="n">
        <f aca="false">+'BASIS WEIGHT'!B29</f>
        <v>1</v>
      </c>
      <c r="N29" s="152" t="n">
        <f aca="false">+'BASIS WEIGHT'!G29</f>
        <v>0</v>
      </c>
      <c r="P29" s="156" t="n">
        <f aca="false">+SUMPRODUCT(K29:N29,C29:F29)-SUMPRODUCT(K29:N29,G29:J29)</f>
        <v>-0.321883445945946</v>
      </c>
    </row>
    <row r="30" customFormat="false" ht="12.75" hidden="false" customHeight="false" outlineLevel="0" collapsed="false">
      <c r="A30" s="5" t="n">
        <v>2021</v>
      </c>
      <c r="B30" s="155" t="n">
        <v>0</v>
      </c>
      <c r="C30" s="59" t="n">
        <f aca="false">-SHIPPING!C32</f>
        <v>0.0122381756756756</v>
      </c>
      <c r="D30" s="63" t="n">
        <f aca="false">-SHIPPING!D32</f>
        <v>0.000439189189189148</v>
      </c>
      <c r="E30" s="63" t="n">
        <f aca="false">-SHIPPING!E32</f>
        <v>-0.041883445945946</v>
      </c>
      <c r="F30" s="58" t="n">
        <f aca="false">-SHIPPING!F32</f>
        <v>0.00786317567567566</v>
      </c>
      <c r="G30" s="63" t="n">
        <f aca="false">+G29</f>
        <v>0.15</v>
      </c>
      <c r="H30" s="63" t="n">
        <f aca="false">+H29</f>
        <v>0.17</v>
      </c>
      <c r="I30" s="63" t="n">
        <f aca="false">+I29</f>
        <v>0.28</v>
      </c>
      <c r="J30" s="58" t="n">
        <f aca="false">+J29</f>
        <v>0.685</v>
      </c>
      <c r="K30" s="60" t="n">
        <f aca="false">+'BASIS WEIGHT'!D30+'BASIS WEIGHT'!E30</f>
        <v>0</v>
      </c>
      <c r="L30" s="50" t="n">
        <f aca="false">+'BASIS WEIGHT'!F30+'BASIS WEIGHT'!C30</f>
        <v>0</v>
      </c>
      <c r="M30" s="50" t="n">
        <f aca="false">+'BASIS WEIGHT'!B30</f>
        <v>1</v>
      </c>
      <c r="N30" s="152" t="n">
        <f aca="false">+'BASIS WEIGHT'!G30</f>
        <v>0</v>
      </c>
      <c r="P30" s="156" t="n">
        <f aca="false">+SUMPRODUCT(K30:N30,C30:F30)-SUMPRODUCT(K30:N30,G30:J30)</f>
        <v>-0.321883445945946</v>
      </c>
    </row>
    <row r="31" customFormat="false" ht="12.75" hidden="false" customHeight="false" outlineLevel="0" collapsed="false">
      <c r="A31" s="5" t="n">
        <v>2022</v>
      </c>
      <c r="B31" s="155" t="n">
        <v>0</v>
      </c>
      <c r="C31" s="59" t="n">
        <f aca="false">-SHIPPING!C33</f>
        <v>0.0122381756756756</v>
      </c>
      <c r="D31" s="63" t="n">
        <f aca="false">-SHIPPING!D33</f>
        <v>0.000439189189189148</v>
      </c>
      <c r="E31" s="63" t="n">
        <f aca="false">-SHIPPING!E33</f>
        <v>-0.041883445945946</v>
      </c>
      <c r="F31" s="58" t="n">
        <f aca="false">-SHIPPING!F33</f>
        <v>0.00786317567567566</v>
      </c>
      <c r="G31" s="63" t="n">
        <f aca="false">+G30</f>
        <v>0.15</v>
      </c>
      <c r="H31" s="63" t="n">
        <f aca="false">+H30</f>
        <v>0.17</v>
      </c>
      <c r="I31" s="63" t="n">
        <f aca="false">+I30</f>
        <v>0.28</v>
      </c>
      <c r="J31" s="58" t="n">
        <f aca="false">+J30</f>
        <v>0.685</v>
      </c>
      <c r="K31" s="60" t="n">
        <f aca="false">+'BASIS WEIGHT'!D31+'BASIS WEIGHT'!E31</f>
        <v>0</v>
      </c>
      <c r="L31" s="50" t="n">
        <f aca="false">+'BASIS WEIGHT'!F31+'BASIS WEIGHT'!C31</f>
        <v>0</v>
      </c>
      <c r="M31" s="50" t="n">
        <f aca="false">+'BASIS WEIGHT'!B31</f>
        <v>1</v>
      </c>
      <c r="N31" s="152" t="n">
        <f aca="false">+'BASIS WEIGHT'!G31</f>
        <v>0</v>
      </c>
      <c r="P31" s="156" t="n">
        <f aca="false">+SUMPRODUCT(K31:N31,C31:F31)-SUMPRODUCT(K31:N31,G31:J31)</f>
        <v>-0.321883445945946</v>
      </c>
    </row>
    <row r="32" customFormat="false" ht="12.75" hidden="false" customHeight="false" outlineLevel="0" collapsed="false">
      <c r="A32" s="5" t="n">
        <v>2023</v>
      </c>
      <c r="B32" s="155" t="n">
        <v>0</v>
      </c>
      <c r="C32" s="59" t="n">
        <f aca="false">-SHIPPING!C34</f>
        <v>0.0122381756756756</v>
      </c>
      <c r="D32" s="63" t="n">
        <f aca="false">-SHIPPING!D34</f>
        <v>0.000439189189189148</v>
      </c>
      <c r="E32" s="63" t="n">
        <f aca="false">-SHIPPING!E34</f>
        <v>-0.041883445945946</v>
      </c>
      <c r="F32" s="58" t="n">
        <f aca="false">-SHIPPING!F34</f>
        <v>0.00786317567567566</v>
      </c>
      <c r="G32" s="63" t="n">
        <f aca="false">+G31</f>
        <v>0.15</v>
      </c>
      <c r="H32" s="63" t="n">
        <f aca="false">+H31</f>
        <v>0.17</v>
      </c>
      <c r="I32" s="63" t="n">
        <f aca="false">+I31</f>
        <v>0.28</v>
      </c>
      <c r="J32" s="58" t="n">
        <f aca="false">+J31</f>
        <v>0.685</v>
      </c>
      <c r="K32" s="60" t="n">
        <f aca="false">+'BASIS WEIGHT'!D32+'BASIS WEIGHT'!E32</f>
        <v>0</v>
      </c>
      <c r="L32" s="50" t="n">
        <f aca="false">+'BASIS WEIGHT'!F32+'BASIS WEIGHT'!C32</f>
        <v>0</v>
      </c>
      <c r="M32" s="50" t="n">
        <f aca="false">+'BASIS WEIGHT'!B32</f>
        <v>1</v>
      </c>
      <c r="N32" s="152" t="n">
        <f aca="false">+'BASIS WEIGHT'!G32</f>
        <v>0</v>
      </c>
      <c r="P32" s="156" t="n">
        <f aca="false">+SUMPRODUCT(K32:N32,C32:F32)-SUMPRODUCT(K32:N32,G32:J32)</f>
        <v>-0.321883445945946</v>
      </c>
    </row>
    <row r="33" customFormat="false" ht="12.75" hidden="false" customHeight="false" outlineLevel="0" collapsed="false">
      <c r="A33" s="5" t="n">
        <v>2024</v>
      </c>
      <c r="B33" s="157" t="n">
        <v>0</v>
      </c>
      <c r="C33" s="123" t="n">
        <f aca="false">-SHIPPING!C35</f>
        <v>0.0122381756756756</v>
      </c>
      <c r="D33" s="124" t="n">
        <f aca="false">-SHIPPING!D35</f>
        <v>0.000439189189189148</v>
      </c>
      <c r="E33" s="124" t="n">
        <f aca="false">-SHIPPING!E35</f>
        <v>-0.041883445945946</v>
      </c>
      <c r="F33" s="158" t="n">
        <f aca="false">-SHIPPING!F35</f>
        <v>0.00786317567567566</v>
      </c>
      <c r="G33" s="124" t="n">
        <f aca="false">+G32</f>
        <v>0.15</v>
      </c>
      <c r="H33" s="124" t="n">
        <f aca="false">+H32</f>
        <v>0.17</v>
      </c>
      <c r="I33" s="124" t="n">
        <f aca="false">+I32</f>
        <v>0.28</v>
      </c>
      <c r="J33" s="158" t="n">
        <f aca="false">+J32</f>
        <v>0.685</v>
      </c>
      <c r="K33" s="159" t="n">
        <f aca="false">+'BASIS WEIGHT'!D33+'BASIS WEIGHT'!E33</f>
        <v>0</v>
      </c>
      <c r="L33" s="160" t="n">
        <f aca="false">+'BASIS WEIGHT'!F33+'BASIS WEIGHT'!C33</f>
        <v>0</v>
      </c>
      <c r="M33" s="160" t="n">
        <f aca="false">+'BASIS WEIGHT'!B33</f>
        <v>1</v>
      </c>
      <c r="N33" s="161" t="n">
        <f aca="false">+'BASIS WEIGHT'!G33</f>
        <v>0</v>
      </c>
      <c r="P33" s="162" t="n">
        <f aca="false">+SUMPRODUCT(K33:N33,C33:F33)-SUMPRODUCT(K33:N33,G33:J33)</f>
        <v>-0.321883445945946</v>
      </c>
    </row>
  </sheetData>
  <mergeCells count="3">
    <mergeCell ref="B7:F7"/>
    <mergeCell ref="G7:J7"/>
    <mergeCell ref="K7:N7"/>
  </mergeCells>
  <printOptions headings="false" gridLines="false" gridLinesSet="true" horizontalCentered="false" verticalCentered="false"/>
  <pageMargins left="0" right="0" top="0" bottom="0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51"/>
  <sheetViews>
    <sheetView showFormulas="false" showGridLines="fals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15" activeCellId="0" sqref="A1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6" min="2" style="5" width="15.7"/>
    <col collapsed="false" customWidth="true" hidden="false" outlineLevel="0" max="17" min="17" style="5" width="10.28"/>
  </cols>
  <sheetData>
    <row r="1" customFormat="false" ht="15.75" hidden="false" customHeight="false" outlineLevel="0" collapsed="false">
      <c r="A1" s="163" t="s">
        <v>83</v>
      </c>
      <c r="B1" s="163"/>
      <c r="C1" s="163"/>
      <c r="D1" s="163"/>
      <c r="E1" s="163"/>
      <c r="F1" s="163"/>
    </row>
    <row r="2" customFormat="false" ht="12.75" hidden="false" customHeight="false" outlineLevel="0" collapsed="false">
      <c r="A2" s="116"/>
      <c r="B2" s="164"/>
      <c r="C2" s="164"/>
      <c r="D2" s="164"/>
      <c r="E2" s="164"/>
      <c r="F2" s="165"/>
    </row>
    <row r="3" customFormat="false" ht="12.75" hidden="false" customHeight="false" outlineLevel="0" collapsed="false">
      <c r="A3" s="125"/>
      <c r="B3" s="166"/>
      <c r="C3" s="166"/>
      <c r="D3" s="166"/>
      <c r="E3" s="166"/>
      <c r="F3" s="167"/>
      <c r="J3" s="168" t="s">
        <v>84</v>
      </c>
      <c r="K3" s="169" t="s">
        <v>82</v>
      </c>
      <c r="L3" s="170" t="s">
        <v>81</v>
      </c>
      <c r="M3" s="170" t="s">
        <v>80</v>
      </c>
      <c r="N3" s="170" t="s">
        <v>85</v>
      </c>
      <c r="O3" s="170" t="s">
        <v>86</v>
      </c>
      <c r="P3" s="170" t="s">
        <v>87</v>
      </c>
      <c r="Q3" s="171" t="s">
        <v>88</v>
      </c>
    </row>
    <row r="4" customFormat="false" ht="12.75" hidden="false" customHeight="false" outlineLevel="0" collapsed="false">
      <c r="A4" s="168" t="s">
        <v>84</v>
      </c>
      <c r="B4" s="169" t="s">
        <v>77</v>
      </c>
      <c r="C4" s="170" t="s">
        <v>75</v>
      </c>
      <c r="D4" s="170" t="s">
        <v>76</v>
      </c>
      <c r="E4" s="170" t="s">
        <v>78</v>
      </c>
      <c r="F4" s="172" t="s">
        <v>89</v>
      </c>
      <c r="J4" s="173" t="s">
        <v>77</v>
      </c>
      <c r="K4" s="174" t="n">
        <v>1690</v>
      </c>
      <c r="L4" s="175" t="n">
        <v>3941</v>
      </c>
      <c r="M4" s="175" t="n">
        <v>5322</v>
      </c>
      <c r="N4" s="175" t="n">
        <v>5909</v>
      </c>
      <c r="O4" s="175" t="n">
        <v>5597</v>
      </c>
      <c r="P4" s="175" t="n">
        <v>1650</v>
      </c>
      <c r="Q4" s="176" t="n">
        <v>4018.16666666667</v>
      </c>
    </row>
    <row r="5" customFormat="false" ht="12.75" hidden="false" customHeight="false" outlineLevel="0" collapsed="false">
      <c r="A5" s="173" t="s">
        <v>82</v>
      </c>
      <c r="B5" s="174" t="n">
        <v>1690</v>
      </c>
      <c r="C5" s="175" t="n">
        <v>2001</v>
      </c>
      <c r="D5" s="175" t="n">
        <v>1919</v>
      </c>
      <c r="E5" s="175" t="n">
        <v>2200</v>
      </c>
      <c r="F5" s="177" t="n">
        <v>1390</v>
      </c>
      <c r="J5" s="178" t="s">
        <v>75</v>
      </c>
      <c r="K5" s="179" t="n">
        <v>2001</v>
      </c>
      <c r="L5" s="180" t="n">
        <v>3300</v>
      </c>
      <c r="M5" s="180" t="n">
        <v>4977</v>
      </c>
      <c r="N5" s="180" t="n">
        <v>5563</v>
      </c>
      <c r="O5" s="180" t="n">
        <v>4956</v>
      </c>
      <c r="P5" s="180" t="n">
        <v>2012</v>
      </c>
      <c r="Q5" s="181" t="n">
        <v>3801.5</v>
      </c>
    </row>
    <row r="6" customFormat="false" ht="12.75" hidden="false" customHeight="false" outlineLevel="0" collapsed="false">
      <c r="A6" s="178" t="s">
        <v>81</v>
      </c>
      <c r="B6" s="179" t="n">
        <v>3941</v>
      </c>
      <c r="C6" s="180" t="n">
        <v>3300</v>
      </c>
      <c r="D6" s="180" t="n">
        <v>3742</v>
      </c>
      <c r="E6" s="180" t="n">
        <v>4962</v>
      </c>
      <c r="F6" s="182" t="n">
        <v>4019</v>
      </c>
      <c r="J6" s="178" t="s">
        <v>76</v>
      </c>
      <c r="K6" s="179" t="n">
        <v>1919</v>
      </c>
      <c r="L6" s="180" t="n">
        <v>3742</v>
      </c>
      <c r="M6" s="180" t="n">
        <v>5265</v>
      </c>
      <c r="N6" s="180" t="n">
        <v>5850</v>
      </c>
      <c r="O6" s="180" t="n">
        <v>5398</v>
      </c>
      <c r="P6" s="180" t="n">
        <v>1873</v>
      </c>
      <c r="Q6" s="181" t="n">
        <v>4007.83333333333</v>
      </c>
    </row>
    <row r="7" customFormat="false" ht="12.75" hidden="false" customHeight="false" outlineLevel="0" collapsed="false">
      <c r="A7" s="178" t="s">
        <v>80</v>
      </c>
      <c r="B7" s="179" t="n">
        <v>5322</v>
      </c>
      <c r="C7" s="180" t="n">
        <v>4977</v>
      </c>
      <c r="D7" s="180" t="n">
        <v>5265</v>
      </c>
      <c r="E7" s="180" t="n">
        <v>6103</v>
      </c>
      <c r="F7" s="182" t="n">
        <v>5179</v>
      </c>
      <c r="J7" s="178" t="s">
        <v>78</v>
      </c>
      <c r="K7" s="179" t="n">
        <v>2200</v>
      </c>
      <c r="L7" s="180" t="n">
        <v>4962</v>
      </c>
      <c r="M7" s="180" t="n">
        <v>6103</v>
      </c>
      <c r="N7" s="180" t="n">
        <v>6661</v>
      </c>
      <c r="O7" s="180" t="n">
        <v>6618</v>
      </c>
      <c r="P7" s="180" t="n">
        <v>2074</v>
      </c>
      <c r="Q7" s="181" t="n">
        <v>4769.66666666667</v>
      </c>
    </row>
    <row r="8" customFormat="false" ht="12.75" hidden="false" customHeight="false" outlineLevel="0" collapsed="false">
      <c r="A8" s="178" t="s">
        <v>85</v>
      </c>
      <c r="B8" s="179" t="n">
        <v>5909</v>
      </c>
      <c r="C8" s="180" t="n">
        <v>5563</v>
      </c>
      <c r="D8" s="180" t="n">
        <v>5850</v>
      </c>
      <c r="E8" s="180" t="n">
        <v>6661</v>
      </c>
      <c r="F8" s="182" t="n">
        <v>5758</v>
      </c>
      <c r="J8" s="183" t="s">
        <v>89</v>
      </c>
      <c r="K8" s="184" t="n">
        <v>1390</v>
      </c>
      <c r="L8" s="185" t="n">
        <v>4019</v>
      </c>
      <c r="M8" s="185" t="n">
        <v>5179</v>
      </c>
      <c r="N8" s="185" t="n">
        <v>5758</v>
      </c>
      <c r="O8" s="185" t="n">
        <v>5675</v>
      </c>
      <c r="P8" s="185" t="n">
        <v>1322</v>
      </c>
      <c r="Q8" s="186" t="n">
        <v>3890.5</v>
      </c>
    </row>
    <row r="9" customFormat="false" ht="12.75" hidden="false" customHeight="false" outlineLevel="0" collapsed="false">
      <c r="A9" s="178" t="s">
        <v>86</v>
      </c>
      <c r="B9" s="179" t="n">
        <v>5597</v>
      </c>
      <c r="C9" s="180" t="n">
        <v>4956</v>
      </c>
      <c r="D9" s="180" t="n">
        <v>5398</v>
      </c>
      <c r="E9" s="180" t="n">
        <v>6618</v>
      </c>
      <c r="F9" s="182" t="n">
        <v>5675</v>
      </c>
      <c r="J9" s="187" t="n">
        <f aca="false">+'ANNUAL CURVES'!A6</f>
        <v>2001</v>
      </c>
      <c r="K9" s="188" t="n">
        <v>0.8</v>
      </c>
      <c r="L9" s="188" t="n">
        <v>0.1</v>
      </c>
      <c r="M9" s="188" t="n">
        <v>0.1</v>
      </c>
      <c r="N9" s="188" t="n">
        <v>0</v>
      </c>
      <c r="O9" s="188" t="n">
        <v>0</v>
      </c>
      <c r="P9" s="188" t="n">
        <v>0</v>
      </c>
      <c r="Q9" s="189" t="n">
        <f aca="false">SUM(K9:P9)</f>
        <v>1</v>
      </c>
    </row>
    <row r="10" customFormat="false" ht="12.75" hidden="false" customHeight="false" outlineLevel="0" collapsed="false">
      <c r="A10" s="178" t="s">
        <v>87</v>
      </c>
      <c r="B10" s="179" t="n">
        <v>1650</v>
      </c>
      <c r="C10" s="180" t="n">
        <v>2012</v>
      </c>
      <c r="D10" s="180" t="n">
        <v>1873</v>
      </c>
      <c r="E10" s="180" t="n">
        <v>2074</v>
      </c>
      <c r="F10" s="182" t="n">
        <v>1322</v>
      </c>
      <c r="J10" s="190" t="n">
        <f aca="false">+'ANNUAL CURVES'!A7</f>
        <v>2002</v>
      </c>
      <c r="K10" s="50" t="n">
        <f aca="false">+K9</f>
        <v>0.8</v>
      </c>
      <c r="L10" s="50" t="n">
        <f aca="false">+L9</f>
        <v>0.1</v>
      </c>
      <c r="M10" s="50" t="n">
        <f aca="false">+M9</f>
        <v>0.1</v>
      </c>
      <c r="N10" s="50" t="n">
        <f aca="false">+N9</f>
        <v>0</v>
      </c>
      <c r="O10" s="50" t="n">
        <f aca="false">+O9</f>
        <v>0</v>
      </c>
      <c r="P10" s="50" t="n">
        <f aca="false">+P9</f>
        <v>0</v>
      </c>
      <c r="Q10" s="191" t="n">
        <f aca="false">SUM(K10:P10)</f>
        <v>1</v>
      </c>
    </row>
    <row r="11" customFormat="false" ht="12.75" hidden="false" customHeight="false" outlineLevel="0" collapsed="false">
      <c r="A11" s="192" t="s">
        <v>88</v>
      </c>
      <c r="B11" s="193" t="n">
        <f aca="false">+AVERAGE(B5:B10)</f>
        <v>4018.16666666667</v>
      </c>
      <c r="C11" s="193" t="n">
        <f aca="false">+AVERAGE(C5:C10)</f>
        <v>3801.5</v>
      </c>
      <c r="D11" s="193" t="n">
        <f aca="false">+AVERAGE(D5:D10)</f>
        <v>4007.83333333333</v>
      </c>
      <c r="E11" s="193" t="n">
        <f aca="false">+AVERAGE(E5:E10)</f>
        <v>4769.66666666667</v>
      </c>
      <c r="F11" s="194" t="n">
        <f aca="false">+AVERAGE(F5:F10)</f>
        <v>3890.5</v>
      </c>
      <c r="J11" s="190" t="n">
        <f aca="false">+'ANNUAL CURVES'!A8</f>
        <v>2003</v>
      </c>
      <c r="K11" s="50" t="n">
        <f aca="false">+K10</f>
        <v>0.8</v>
      </c>
      <c r="L11" s="50" t="n">
        <f aca="false">+L10</f>
        <v>0.1</v>
      </c>
      <c r="M11" s="50" t="n">
        <f aca="false">+M10</f>
        <v>0.1</v>
      </c>
      <c r="N11" s="50" t="n">
        <f aca="false">+N10</f>
        <v>0</v>
      </c>
      <c r="O11" s="50" t="n">
        <f aca="false">+O10</f>
        <v>0</v>
      </c>
      <c r="P11" s="50" t="n">
        <f aca="false">+P10</f>
        <v>0</v>
      </c>
      <c r="Q11" s="191" t="n">
        <f aca="false">SUM(K11:P11)</f>
        <v>1</v>
      </c>
    </row>
    <row r="12" customFormat="false" ht="12.75" hidden="false" customHeight="false" outlineLevel="0" collapsed="false">
      <c r="A12" s="187" t="n">
        <f aca="false">+J9</f>
        <v>2001</v>
      </c>
      <c r="B12" s="195" t="n">
        <f aca="false">(+SUMPRODUCT($K$4:$P$4,$K9:$P9)-+SUMPRODUCT($K$4:$P$4,$K9:$P9))/444*75000/3000000</f>
        <v>0</v>
      </c>
      <c r="C12" s="196" t="n">
        <f aca="false">((+SUMPRODUCT($K$5:$P$5,$K9:$P9)-+SUMPRODUCT($K$4:$P$4,$K9:$P9))/444)*75000/3000000</f>
        <v>0.0084572072072072</v>
      </c>
      <c r="D12" s="196" t="n">
        <f aca="false">(+SUMPRODUCT($K$6:$P$6,$K9:$P9)-SUMPRODUCT($K$4:$P$4,$K9:$P9))/444*75000/3000000</f>
        <v>0.00887387387387387</v>
      </c>
      <c r="E12" s="196" t="n">
        <f aca="false">(+SUMPRODUCT($K$7:$P$7,$K9:$P9)-SUMPRODUCT($K$4:$P$4,$K9:$P9))/444*75000/3000000</f>
        <v>0.0331193693693694</v>
      </c>
      <c r="F12" s="57" t="n">
        <f aca="false">+(SUMPRODUCT($K$8:$P$8,$K9:$P9)-SUMPRODUCT($K$4:$P$4,$K9:$P9))/444*75000/3000000</f>
        <v>-0.0138795045045045</v>
      </c>
      <c r="J12" s="190" t="n">
        <f aca="false">+'ANNUAL CURVES'!A9</f>
        <v>2004</v>
      </c>
      <c r="K12" s="50" t="n">
        <f aca="false">+K11</f>
        <v>0.8</v>
      </c>
      <c r="L12" s="50" t="n">
        <f aca="false">+L11</f>
        <v>0.1</v>
      </c>
      <c r="M12" s="50" t="n">
        <f aca="false">+M11</f>
        <v>0.1</v>
      </c>
      <c r="N12" s="50" t="n">
        <f aca="false">+N11</f>
        <v>0</v>
      </c>
      <c r="O12" s="50" t="n">
        <f aca="false">+O11</f>
        <v>0</v>
      </c>
      <c r="P12" s="50" t="n">
        <f aca="false">+P11</f>
        <v>0</v>
      </c>
      <c r="Q12" s="191" t="n">
        <f aca="false">SUM(K12:P12)</f>
        <v>1</v>
      </c>
    </row>
    <row r="13" customFormat="false" ht="12.75" hidden="false" customHeight="false" outlineLevel="0" collapsed="false">
      <c r="A13" s="190" t="n">
        <f aca="false">+J10</f>
        <v>2002</v>
      </c>
      <c r="B13" s="59" t="n">
        <f aca="false">(+SUMPRODUCT($K$4:$P$4,$K10:$P10)-+SUMPRODUCT($K$4:$P$4,$K10:$P10))/444*75000/3000000</f>
        <v>0</v>
      </c>
      <c r="C13" s="63" t="n">
        <f aca="false">((+SUMPRODUCT($K$5:$P$5,$K10:$P10)-+SUMPRODUCT($K$4:$P$4,$K10:$P10))/444)*75000/3000000</f>
        <v>0.0084572072072072</v>
      </c>
      <c r="D13" s="63" t="n">
        <f aca="false">(+SUMPRODUCT($K$6:$P$6,$K10:$P10)-SUMPRODUCT($K$4:$P$4,$K10:$P10))/444*75000/3000000</f>
        <v>0.00887387387387387</v>
      </c>
      <c r="E13" s="63" t="n">
        <f aca="false">(+SUMPRODUCT($K$7:$P$7,$K10:$P10)-SUMPRODUCT($K$4:$P$4,$K10:$P10))/444*75000/3000000</f>
        <v>0.0331193693693694</v>
      </c>
      <c r="F13" s="58" t="n">
        <f aca="false">+(SUMPRODUCT($K$8:$P$8,$K10:$P10)-SUMPRODUCT($K$4:$P$4,$K10:$P10))/444*75000/3000000</f>
        <v>-0.0138795045045045</v>
      </c>
      <c r="J13" s="190" t="n">
        <f aca="false">+'ANNUAL CURVES'!A10</f>
        <v>2005</v>
      </c>
      <c r="K13" s="50" t="n">
        <v>0.65</v>
      </c>
      <c r="L13" s="50" t="n">
        <v>0.1</v>
      </c>
      <c r="M13" s="50" t="n">
        <v>0.1</v>
      </c>
      <c r="N13" s="50" t="n">
        <v>0.05</v>
      </c>
      <c r="O13" s="50" t="n">
        <v>0.05</v>
      </c>
      <c r="P13" s="50" t="n">
        <v>0.05</v>
      </c>
      <c r="Q13" s="191" t="n">
        <f aca="false">SUM(K13:P13)</f>
        <v>1</v>
      </c>
    </row>
    <row r="14" customFormat="false" ht="12.75" hidden="false" customHeight="false" outlineLevel="0" collapsed="false">
      <c r="A14" s="190" t="n">
        <f aca="false">+J11</f>
        <v>2003</v>
      </c>
      <c r="B14" s="59" t="n">
        <f aca="false">(+SUMPRODUCT($K$4:$P$4,$K11:$P11)-+SUMPRODUCT($K$4:$P$4,$K11:$P11))/444*75000/3000000</f>
        <v>0</v>
      </c>
      <c r="C14" s="63" t="n">
        <f aca="false">((+SUMPRODUCT($K$5:$P$5,$K11:$P11)-+SUMPRODUCT($K$4:$P$4,$K11:$P11))/444)*75000/3000000</f>
        <v>0.0084572072072072</v>
      </c>
      <c r="D14" s="63" t="n">
        <f aca="false">(+SUMPRODUCT($K$6:$P$6,$K11:$P11)-SUMPRODUCT($K$4:$P$4,$K11:$P11))/444*75000/3000000</f>
        <v>0.00887387387387387</v>
      </c>
      <c r="E14" s="63" t="n">
        <f aca="false">(+SUMPRODUCT($K$7:$P$7,$K11:$P11)-SUMPRODUCT($K$4:$P$4,$K11:$P11))/444*75000/3000000</f>
        <v>0.0331193693693694</v>
      </c>
      <c r="F14" s="58" t="n">
        <f aca="false">+(SUMPRODUCT($K$8:$P$8,$K11:$P11)-SUMPRODUCT($K$4:$P$4,$K11:$P11))/444*75000/3000000</f>
        <v>-0.0138795045045045</v>
      </c>
      <c r="J14" s="190" t="n">
        <f aca="false">+'ANNUAL CURVES'!A11</f>
        <v>2006</v>
      </c>
      <c r="K14" s="50" t="n">
        <v>0.2</v>
      </c>
      <c r="L14" s="50" t="n">
        <v>0</v>
      </c>
      <c r="M14" s="50" t="n">
        <v>0.2</v>
      </c>
      <c r="N14" s="50" t="n">
        <v>0.25</v>
      </c>
      <c r="O14" s="50" t="n">
        <v>0.25</v>
      </c>
      <c r="P14" s="50" t="n">
        <v>0.1</v>
      </c>
      <c r="Q14" s="191" t="n">
        <f aca="false">SUM(K14:P14)</f>
        <v>1</v>
      </c>
    </row>
    <row r="15" customFormat="false" ht="12.75" hidden="false" customHeight="false" outlineLevel="0" collapsed="false">
      <c r="A15" s="190" t="n">
        <f aca="false">+J12</f>
        <v>2004</v>
      </c>
      <c r="B15" s="59" t="n">
        <f aca="false">(+SUMPRODUCT($K$4:$P$4,$K12:$P12)-+SUMPRODUCT($K$4:$P$4,$K12:$P12))/444*75000/3000000</f>
        <v>0</v>
      </c>
      <c r="C15" s="63" t="n">
        <f aca="false">((+SUMPRODUCT($K$5:$P$5,$K12:$P12)-+SUMPRODUCT($K$4:$P$4,$K12:$P12))/444)*75000/3000000</f>
        <v>0.0084572072072072</v>
      </c>
      <c r="D15" s="63" t="n">
        <f aca="false">(+SUMPRODUCT($K$6:$P$6,$K12:$P12)-SUMPRODUCT($K$4:$P$4,$K12:$P12))/444*75000/3000000</f>
        <v>0.00887387387387387</v>
      </c>
      <c r="E15" s="63" t="n">
        <f aca="false">(+SUMPRODUCT($K$7:$P$7,$K12:$P12)-SUMPRODUCT($K$4:$P$4,$K12:$P12))/444*75000/3000000</f>
        <v>0.0331193693693694</v>
      </c>
      <c r="F15" s="58" t="n">
        <f aca="false">+(SUMPRODUCT($K$8:$P$8,$K12:$P12)-SUMPRODUCT($K$4:$P$4,$K12:$P12))/444*75000/3000000</f>
        <v>-0.0138795045045045</v>
      </c>
      <c r="J15" s="190" t="n">
        <f aca="false">+'ANNUAL CURVES'!A12</f>
        <v>2007</v>
      </c>
      <c r="K15" s="50" t="n">
        <f aca="false">+K14</f>
        <v>0.2</v>
      </c>
      <c r="L15" s="50" t="n">
        <f aca="false">+L14</f>
        <v>0</v>
      </c>
      <c r="M15" s="50" t="n">
        <f aca="false">+M14</f>
        <v>0.2</v>
      </c>
      <c r="N15" s="50" t="n">
        <v>0.25</v>
      </c>
      <c r="O15" s="50" t="n">
        <v>0.25</v>
      </c>
      <c r="P15" s="50" t="n">
        <v>0.1</v>
      </c>
      <c r="Q15" s="191" t="n">
        <f aca="false">SUM(K15:P15)</f>
        <v>1</v>
      </c>
    </row>
    <row r="16" customFormat="false" ht="12.75" hidden="false" customHeight="false" outlineLevel="0" collapsed="false">
      <c r="A16" s="190" t="n">
        <f aca="false">+J13</f>
        <v>2005</v>
      </c>
      <c r="B16" s="59" t="n">
        <f aca="false">(+SUMPRODUCT($K$4:$P$4,$K13:$P13)-+SUMPRODUCT($K$4:$P$4,$K13:$P13))/444*75000/3000000</f>
        <v>0</v>
      </c>
      <c r="C16" s="63" t="n">
        <f aca="false">((+SUMPRODUCT($K$5:$P$5,$K13:$P13)-+SUMPRODUCT($K$4:$P$4,$K13:$P13))/444)*75000/3000000</f>
        <v>0.00407094594594596</v>
      </c>
      <c r="D16" s="63" t="n">
        <f aca="false">(+SUMPRODUCT($K$6:$P$6,$K13:$P13)-SUMPRODUCT($K$4:$P$4,$K13:$P13))/444*75000/3000000</f>
        <v>0.00684121621621624</v>
      </c>
      <c r="E16" s="63" t="n">
        <f aca="false">(+SUMPRODUCT($K$7:$P$7,$K13:$P13)-SUMPRODUCT($K$4:$P$4,$K13:$P13))/444*75000/3000000</f>
        <v>0.0349971846846847</v>
      </c>
      <c r="F16" s="58" t="n">
        <f aca="false">+(SUMPRODUCT($K$8:$P$8,$K13:$P13)-SUMPRODUCT($K$4:$P$4,$K13:$P13))/444*75000/3000000</f>
        <v>-0.0124746621621621</v>
      </c>
      <c r="J16" s="190" t="n">
        <f aca="false">+'ANNUAL CURVES'!A13</f>
        <v>2008</v>
      </c>
      <c r="K16" s="50" t="n">
        <f aca="false">+K15</f>
        <v>0.2</v>
      </c>
      <c r="L16" s="50" t="n">
        <f aca="false">+L15</f>
        <v>0</v>
      </c>
      <c r="M16" s="50" t="n">
        <f aca="false">+M15</f>
        <v>0.2</v>
      </c>
      <c r="N16" s="50" t="n">
        <f aca="false">+N15</f>
        <v>0.25</v>
      </c>
      <c r="O16" s="50" t="n">
        <f aca="false">+O15</f>
        <v>0.25</v>
      </c>
      <c r="P16" s="50" t="n">
        <f aca="false">+P15</f>
        <v>0.1</v>
      </c>
      <c r="Q16" s="191" t="n">
        <f aca="false">SUM(K16:P16)</f>
        <v>1</v>
      </c>
    </row>
    <row r="17" customFormat="false" ht="12.75" hidden="false" customHeight="false" outlineLevel="0" collapsed="false">
      <c r="A17" s="190" t="n">
        <f aca="false">+J14</f>
        <v>2006</v>
      </c>
      <c r="B17" s="59" t="n">
        <f aca="false">(+SUMPRODUCT($K$4:$P$4,$K14:$P14)-+SUMPRODUCT($K$4:$P$4,$K14:$P14))/444*75000/3000000</f>
        <v>0</v>
      </c>
      <c r="C17" s="63" t="n">
        <f aca="false">((+SUMPRODUCT($K$5:$P$5,$K14:$P14)-+SUMPRODUCT($K$4:$P$4,$K14:$P14))/444)*75000/3000000</f>
        <v>-0.0122381756756756</v>
      </c>
      <c r="D17" s="63" t="n">
        <f aca="false">(+SUMPRODUCT($K$6:$P$6,$K14:$P14)-SUMPRODUCT($K$4:$P$4,$K14:$P14))/444*75000/3000000</f>
        <v>-0.000439189189189148</v>
      </c>
      <c r="E17" s="63" t="n">
        <f aca="false">(+SUMPRODUCT($K$7:$P$7,$K14:$P14)-SUMPRODUCT($K$4:$P$4,$K14:$P14))/444*75000/3000000</f>
        <v>0.041883445945946</v>
      </c>
      <c r="F17" s="58" t="n">
        <f aca="false">+(SUMPRODUCT($K$8:$P$8,$K14:$P14)-SUMPRODUCT($K$4:$P$4,$K14:$P14))/444*75000/3000000</f>
        <v>-0.00786317567567566</v>
      </c>
      <c r="J17" s="190" t="n">
        <f aca="false">+'ANNUAL CURVES'!A14</f>
        <v>2009</v>
      </c>
      <c r="K17" s="50" t="n">
        <f aca="false">+K16</f>
        <v>0.2</v>
      </c>
      <c r="L17" s="50" t="n">
        <f aca="false">+L16</f>
        <v>0</v>
      </c>
      <c r="M17" s="50" t="n">
        <f aca="false">+M16</f>
        <v>0.2</v>
      </c>
      <c r="N17" s="50" t="n">
        <f aca="false">+N16</f>
        <v>0.25</v>
      </c>
      <c r="O17" s="50" t="n">
        <f aca="false">+O16</f>
        <v>0.25</v>
      </c>
      <c r="P17" s="50" t="n">
        <f aca="false">+P16</f>
        <v>0.1</v>
      </c>
      <c r="Q17" s="191" t="n">
        <f aca="false">SUM(K17:P17)</f>
        <v>1</v>
      </c>
    </row>
    <row r="18" customFormat="false" ht="12.75" hidden="false" customHeight="false" outlineLevel="0" collapsed="false">
      <c r="A18" s="190" t="n">
        <f aca="false">+J15</f>
        <v>2007</v>
      </c>
      <c r="B18" s="59" t="n">
        <f aca="false">(+SUMPRODUCT($K$4:$P$4,$K15:$P15)-+SUMPRODUCT($K$4:$P$4,$K15:$P15))/444*75000/3000000</f>
        <v>0</v>
      </c>
      <c r="C18" s="63" t="n">
        <f aca="false">((+SUMPRODUCT($K$5:$P$5,$K15:$P15)-+SUMPRODUCT($K$4:$P$4,$K15:$P15))/444)*75000/3000000</f>
        <v>-0.0122381756756756</v>
      </c>
      <c r="D18" s="63" t="n">
        <f aca="false">(+SUMPRODUCT($K$6:$P$6,$K15:$P15)-SUMPRODUCT($K$4:$P$4,$K15:$P15))/444*75000/3000000</f>
        <v>-0.000439189189189148</v>
      </c>
      <c r="E18" s="63" t="n">
        <f aca="false">(+SUMPRODUCT($K$7:$P$7,$K15:$P15)-SUMPRODUCT($K$4:$P$4,$K15:$P15))/444*75000/3000000</f>
        <v>0.041883445945946</v>
      </c>
      <c r="F18" s="58" t="n">
        <f aca="false">+(SUMPRODUCT($K$8:$P$8,$K15:$P15)-SUMPRODUCT($K$4:$P$4,$K15:$P15))/444*75000/3000000</f>
        <v>-0.00786317567567566</v>
      </c>
      <c r="J18" s="190" t="n">
        <f aca="false">+'ANNUAL CURVES'!A15</f>
        <v>2010</v>
      </c>
      <c r="K18" s="50" t="n">
        <f aca="false">+K17</f>
        <v>0.2</v>
      </c>
      <c r="L18" s="50" t="n">
        <f aca="false">+L17</f>
        <v>0</v>
      </c>
      <c r="M18" s="50" t="n">
        <f aca="false">+M17</f>
        <v>0.2</v>
      </c>
      <c r="N18" s="50" t="n">
        <f aca="false">+N17</f>
        <v>0.25</v>
      </c>
      <c r="O18" s="50" t="n">
        <f aca="false">+O17</f>
        <v>0.25</v>
      </c>
      <c r="P18" s="50" t="n">
        <f aca="false">+P17</f>
        <v>0.1</v>
      </c>
      <c r="Q18" s="191" t="n">
        <f aca="false">SUM(K18:P18)</f>
        <v>1</v>
      </c>
    </row>
    <row r="19" customFormat="false" ht="12.75" hidden="false" customHeight="false" outlineLevel="0" collapsed="false">
      <c r="A19" s="190" t="n">
        <f aca="false">+J16</f>
        <v>2008</v>
      </c>
      <c r="B19" s="59" t="n">
        <f aca="false">(+SUMPRODUCT($K$4:$P$4,$K16:$P16)-+SUMPRODUCT($K$4:$P$4,$K16:$P16))/444*75000/3000000</f>
        <v>0</v>
      </c>
      <c r="C19" s="63" t="n">
        <f aca="false">((+SUMPRODUCT($K$5:$P$5,$K16:$P16)-+SUMPRODUCT($K$4:$P$4,$K16:$P16))/444)*75000/3000000</f>
        <v>-0.0122381756756756</v>
      </c>
      <c r="D19" s="63" t="n">
        <f aca="false">(+SUMPRODUCT($K$6:$P$6,$K16:$P16)-SUMPRODUCT($K$4:$P$4,$K16:$P16))/444*75000/3000000</f>
        <v>-0.000439189189189148</v>
      </c>
      <c r="E19" s="63" t="n">
        <f aca="false">(+SUMPRODUCT($K$7:$P$7,$K16:$P16)-SUMPRODUCT($K$4:$P$4,$K16:$P16))/444*75000/3000000</f>
        <v>0.041883445945946</v>
      </c>
      <c r="F19" s="58" t="n">
        <f aca="false">+(SUMPRODUCT($K$8:$P$8,$K16:$P16)-SUMPRODUCT($K$4:$P$4,$K16:$P16))/444*75000/3000000</f>
        <v>-0.00786317567567566</v>
      </c>
      <c r="J19" s="190" t="n">
        <f aca="false">+'ANNUAL CURVES'!A16</f>
        <v>2011</v>
      </c>
      <c r="K19" s="50" t="n">
        <f aca="false">+K18</f>
        <v>0.2</v>
      </c>
      <c r="L19" s="50" t="n">
        <f aca="false">+L18</f>
        <v>0</v>
      </c>
      <c r="M19" s="50" t="n">
        <f aca="false">+M18</f>
        <v>0.2</v>
      </c>
      <c r="N19" s="50" t="n">
        <f aca="false">+N18</f>
        <v>0.25</v>
      </c>
      <c r="O19" s="50" t="n">
        <f aca="false">+O18</f>
        <v>0.25</v>
      </c>
      <c r="P19" s="50" t="n">
        <f aca="false">+P18</f>
        <v>0.1</v>
      </c>
      <c r="Q19" s="191" t="n">
        <f aca="false">SUM(K19:P19)</f>
        <v>1</v>
      </c>
    </row>
    <row r="20" customFormat="false" ht="12.75" hidden="false" customHeight="false" outlineLevel="0" collapsed="false">
      <c r="A20" s="190" t="n">
        <f aca="false">+J17</f>
        <v>2009</v>
      </c>
      <c r="B20" s="59" t="n">
        <f aca="false">(+SUMPRODUCT($K$4:$P$4,$K17:$P17)-+SUMPRODUCT($K$4:$P$4,$K17:$P17))/444*75000/3000000</f>
        <v>0</v>
      </c>
      <c r="C20" s="63" t="n">
        <f aca="false">((+SUMPRODUCT($K$5:$P$5,$K17:$P17)-+SUMPRODUCT($K$4:$P$4,$K17:$P17))/444)*75000/3000000</f>
        <v>-0.0122381756756756</v>
      </c>
      <c r="D20" s="63" t="n">
        <f aca="false">(+SUMPRODUCT($K$6:$P$6,$K17:$P17)-SUMPRODUCT($K$4:$P$4,$K17:$P17))/444*75000/3000000</f>
        <v>-0.000439189189189148</v>
      </c>
      <c r="E20" s="63" t="n">
        <f aca="false">(+SUMPRODUCT($K$7:$P$7,$K17:$P17)-SUMPRODUCT($K$4:$P$4,$K17:$P17))/444*75000/3000000</f>
        <v>0.041883445945946</v>
      </c>
      <c r="F20" s="58" t="n">
        <f aca="false">+(SUMPRODUCT($K$8:$P$8,$K17:$P17)-SUMPRODUCT($K$4:$P$4,$K17:$P17))/444*75000/3000000</f>
        <v>-0.00786317567567566</v>
      </c>
      <c r="J20" s="190" t="n">
        <f aca="false">+'ANNUAL CURVES'!A17</f>
        <v>2012</v>
      </c>
      <c r="K20" s="50" t="n">
        <f aca="false">+K19</f>
        <v>0.2</v>
      </c>
      <c r="L20" s="50" t="n">
        <f aca="false">+L19</f>
        <v>0</v>
      </c>
      <c r="M20" s="50" t="n">
        <f aca="false">+M19</f>
        <v>0.2</v>
      </c>
      <c r="N20" s="50" t="n">
        <f aca="false">+N19</f>
        <v>0.25</v>
      </c>
      <c r="O20" s="50" t="n">
        <f aca="false">+O19</f>
        <v>0.25</v>
      </c>
      <c r="P20" s="50" t="n">
        <f aca="false">+P19</f>
        <v>0.1</v>
      </c>
      <c r="Q20" s="191" t="n">
        <f aca="false">SUM(K20:P20)</f>
        <v>1</v>
      </c>
    </row>
    <row r="21" customFormat="false" ht="12.75" hidden="false" customHeight="false" outlineLevel="0" collapsed="false">
      <c r="A21" s="190" t="n">
        <f aca="false">+J18</f>
        <v>2010</v>
      </c>
      <c r="B21" s="59" t="n">
        <f aca="false">(+SUMPRODUCT($K$4:$P$4,$K18:$P18)-+SUMPRODUCT($K$4:$P$4,$K18:$P18))/444*75000/3000000</f>
        <v>0</v>
      </c>
      <c r="C21" s="63" t="n">
        <f aca="false">((+SUMPRODUCT($K$5:$P$5,$K18:$P18)-+SUMPRODUCT($K$4:$P$4,$K18:$P18))/444)*75000/3000000</f>
        <v>-0.0122381756756756</v>
      </c>
      <c r="D21" s="63" t="n">
        <f aca="false">(+SUMPRODUCT($K$6:$P$6,$K18:$P18)-SUMPRODUCT($K$4:$P$4,$K18:$P18))/444*75000/3000000</f>
        <v>-0.000439189189189148</v>
      </c>
      <c r="E21" s="63" t="n">
        <f aca="false">(+SUMPRODUCT($K$7:$P$7,$K18:$P18)-SUMPRODUCT($K$4:$P$4,$K18:$P18))/444*75000/3000000</f>
        <v>0.041883445945946</v>
      </c>
      <c r="F21" s="58" t="n">
        <f aca="false">+(SUMPRODUCT($K$8:$P$8,$K18:$P18)-SUMPRODUCT($K$4:$P$4,$K18:$P18))/444*75000/3000000</f>
        <v>-0.00786317567567566</v>
      </c>
      <c r="J21" s="190" t="n">
        <f aca="false">+'ANNUAL CURVES'!A18</f>
        <v>2013</v>
      </c>
      <c r="K21" s="50" t="n">
        <f aca="false">+K20</f>
        <v>0.2</v>
      </c>
      <c r="L21" s="50" t="n">
        <f aca="false">+L20</f>
        <v>0</v>
      </c>
      <c r="M21" s="50" t="n">
        <f aca="false">+M20</f>
        <v>0.2</v>
      </c>
      <c r="N21" s="50" t="n">
        <f aca="false">+N20</f>
        <v>0.25</v>
      </c>
      <c r="O21" s="50" t="n">
        <f aca="false">+O20</f>
        <v>0.25</v>
      </c>
      <c r="P21" s="50" t="n">
        <f aca="false">+P20</f>
        <v>0.1</v>
      </c>
      <c r="Q21" s="191" t="n">
        <f aca="false">SUM(K21:P21)</f>
        <v>1</v>
      </c>
    </row>
    <row r="22" customFormat="false" ht="12.75" hidden="false" customHeight="false" outlineLevel="0" collapsed="false">
      <c r="A22" s="190" t="n">
        <f aca="false">+J19</f>
        <v>2011</v>
      </c>
      <c r="B22" s="59" t="n">
        <f aca="false">(+SUMPRODUCT($K$4:$P$4,$K19:$P19)-+SUMPRODUCT($K$4:$P$4,$K19:$P19))/444*75000/3000000</f>
        <v>0</v>
      </c>
      <c r="C22" s="63" t="n">
        <f aca="false">((+SUMPRODUCT($K$5:$P$5,$K19:$P19)-+SUMPRODUCT($K$4:$P$4,$K19:$P19))/444)*75000/3000000</f>
        <v>-0.0122381756756756</v>
      </c>
      <c r="D22" s="63" t="n">
        <f aca="false">(+SUMPRODUCT($K$6:$P$6,$K19:$P19)-SUMPRODUCT($K$4:$P$4,$K19:$P19))/444*75000/3000000</f>
        <v>-0.000439189189189148</v>
      </c>
      <c r="E22" s="63" t="n">
        <f aca="false">(+SUMPRODUCT($K$7:$P$7,$K19:$P19)-SUMPRODUCT($K$4:$P$4,$K19:$P19))/444*75000/3000000</f>
        <v>0.041883445945946</v>
      </c>
      <c r="F22" s="58" t="n">
        <f aca="false">+(SUMPRODUCT($K$8:$P$8,$K19:$P19)-SUMPRODUCT($K$4:$P$4,$K19:$P19))/444*75000/3000000</f>
        <v>-0.00786317567567566</v>
      </c>
      <c r="J22" s="190" t="n">
        <f aca="false">+'ANNUAL CURVES'!A19</f>
        <v>2014</v>
      </c>
      <c r="K22" s="50" t="n">
        <f aca="false">+K21</f>
        <v>0.2</v>
      </c>
      <c r="L22" s="50" t="n">
        <f aca="false">+L21</f>
        <v>0</v>
      </c>
      <c r="M22" s="50" t="n">
        <f aca="false">+M21</f>
        <v>0.2</v>
      </c>
      <c r="N22" s="50" t="n">
        <f aca="false">+N21</f>
        <v>0.25</v>
      </c>
      <c r="O22" s="50" t="n">
        <f aca="false">+O21</f>
        <v>0.25</v>
      </c>
      <c r="P22" s="50" t="n">
        <f aca="false">+P21</f>
        <v>0.1</v>
      </c>
      <c r="Q22" s="191" t="n">
        <f aca="false">SUM(K22:P22)</f>
        <v>1</v>
      </c>
    </row>
    <row r="23" customFormat="false" ht="12.75" hidden="false" customHeight="false" outlineLevel="0" collapsed="false">
      <c r="A23" s="190" t="n">
        <f aca="false">+J20</f>
        <v>2012</v>
      </c>
      <c r="B23" s="59" t="n">
        <f aca="false">(+SUMPRODUCT($K$4:$P$4,$K20:$P20)-+SUMPRODUCT($K$4:$P$4,$K20:$P20))/444*75000/3000000</f>
        <v>0</v>
      </c>
      <c r="C23" s="63" t="n">
        <f aca="false">((+SUMPRODUCT($K$5:$P$5,$K20:$P20)-+SUMPRODUCT($K$4:$P$4,$K20:$P20))/444)*75000/3000000</f>
        <v>-0.0122381756756756</v>
      </c>
      <c r="D23" s="63" t="n">
        <f aca="false">(+SUMPRODUCT($K$6:$P$6,$K20:$P20)-SUMPRODUCT($K$4:$P$4,$K20:$P20))/444*75000/3000000</f>
        <v>-0.000439189189189148</v>
      </c>
      <c r="E23" s="63" t="n">
        <f aca="false">(+SUMPRODUCT($K$7:$P$7,$K20:$P20)-SUMPRODUCT($K$4:$P$4,$K20:$P20))/444*75000/3000000</f>
        <v>0.041883445945946</v>
      </c>
      <c r="F23" s="58" t="n">
        <f aca="false">+(SUMPRODUCT($K$8:$P$8,$K20:$P20)-SUMPRODUCT($K$4:$P$4,$K20:$P20))/444*75000/3000000</f>
        <v>-0.00786317567567566</v>
      </c>
      <c r="J23" s="190" t="n">
        <f aca="false">+'ANNUAL CURVES'!A20</f>
        <v>2015</v>
      </c>
      <c r="K23" s="50" t="n">
        <f aca="false">+K22</f>
        <v>0.2</v>
      </c>
      <c r="L23" s="50" t="n">
        <f aca="false">+L22</f>
        <v>0</v>
      </c>
      <c r="M23" s="50" t="n">
        <f aca="false">+M22</f>
        <v>0.2</v>
      </c>
      <c r="N23" s="50" t="n">
        <f aca="false">+N22</f>
        <v>0.25</v>
      </c>
      <c r="O23" s="50" t="n">
        <f aca="false">+O22</f>
        <v>0.25</v>
      </c>
      <c r="P23" s="50" t="n">
        <f aca="false">+P22</f>
        <v>0.1</v>
      </c>
      <c r="Q23" s="191" t="n">
        <f aca="false">SUM(K23:P23)</f>
        <v>1</v>
      </c>
    </row>
    <row r="24" customFormat="false" ht="12.75" hidden="false" customHeight="false" outlineLevel="0" collapsed="false">
      <c r="A24" s="190" t="n">
        <f aca="false">+J21</f>
        <v>2013</v>
      </c>
      <c r="B24" s="59" t="n">
        <f aca="false">(+SUMPRODUCT($K$4:$P$4,$K21:$P21)-+SUMPRODUCT($K$4:$P$4,$K21:$P21))/444*75000/3000000</f>
        <v>0</v>
      </c>
      <c r="C24" s="63" t="n">
        <f aca="false">((+SUMPRODUCT($K$5:$P$5,$K21:$P21)-+SUMPRODUCT($K$4:$P$4,$K21:$P21))/444)*75000/3000000</f>
        <v>-0.0122381756756756</v>
      </c>
      <c r="D24" s="63" t="n">
        <f aca="false">(+SUMPRODUCT($K$6:$P$6,$K21:$P21)-SUMPRODUCT($K$4:$P$4,$K21:$P21))/444*75000/3000000</f>
        <v>-0.000439189189189148</v>
      </c>
      <c r="E24" s="63" t="n">
        <f aca="false">(+SUMPRODUCT($K$7:$P$7,$K21:$P21)-SUMPRODUCT($K$4:$P$4,$K21:$P21))/444*75000/3000000</f>
        <v>0.041883445945946</v>
      </c>
      <c r="F24" s="58" t="n">
        <f aca="false">+(SUMPRODUCT($K$8:$P$8,$K21:$P21)-SUMPRODUCT($K$4:$P$4,$K21:$P21))/444*75000/3000000</f>
        <v>-0.00786317567567566</v>
      </c>
      <c r="J24" s="190" t="n">
        <f aca="false">+'ANNUAL CURVES'!A21</f>
        <v>2016</v>
      </c>
      <c r="K24" s="50" t="n">
        <f aca="false">+K23</f>
        <v>0.2</v>
      </c>
      <c r="L24" s="50" t="n">
        <f aca="false">+L23</f>
        <v>0</v>
      </c>
      <c r="M24" s="50" t="n">
        <f aca="false">+M23</f>
        <v>0.2</v>
      </c>
      <c r="N24" s="50" t="n">
        <f aca="false">+N23</f>
        <v>0.25</v>
      </c>
      <c r="O24" s="50" t="n">
        <f aca="false">+O23</f>
        <v>0.25</v>
      </c>
      <c r="P24" s="50" t="n">
        <f aca="false">+P23</f>
        <v>0.1</v>
      </c>
      <c r="Q24" s="191" t="n">
        <f aca="false">SUM(K24:P24)</f>
        <v>1</v>
      </c>
    </row>
    <row r="25" customFormat="false" ht="12.75" hidden="false" customHeight="false" outlineLevel="0" collapsed="false">
      <c r="A25" s="190" t="n">
        <f aca="false">+J22</f>
        <v>2014</v>
      </c>
      <c r="B25" s="59" t="n">
        <f aca="false">(+SUMPRODUCT($K$4:$P$4,$K22:$P22)-+SUMPRODUCT($K$4:$P$4,$K22:$P22))/444*75000/3000000</f>
        <v>0</v>
      </c>
      <c r="C25" s="63" t="n">
        <f aca="false">((+SUMPRODUCT($K$5:$P$5,$K22:$P22)-+SUMPRODUCT($K$4:$P$4,$K22:$P22))/444)*75000/3000000</f>
        <v>-0.0122381756756756</v>
      </c>
      <c r="D25" s="63" t="n">
        <f aca="false">(+SUMPRODUCT($K$6:$P$6,$K22:$P22)-SUMPRODUCT($K$4:$P$4,$K22:$P22))/444*75000/3000000</f>
        <v>-0.000439189189189148</v>
      </c>
      <c r="E25" s="63" t="n">
        <f aca="false">(+SUMPRODUCT($K$7:$P$7,$K22:$P22)-SUMPRODUCT($K$4:$P$4,$K22:$P22))/444*75000/3000000</f>
        <v>0.041883445945946</v>
      </c>
      <c r="F25" s="58" t="n">
        <f aca="false">+(SUMPRODUCT($K$8:$P$8,$K22:$P22)-SUMPRODUCT($K$4:$P$4,$K22:$P22))/444*75000/3000000</f>
        <v>-0.00786317567567566</v>
      </c>
      <c r="J25" s="190" t="n">
        <f aca="false">+'ANNUAL CURVES'!A22</f>
        <v>2017</v>
      </c>
      <c r="K25" s="50" t="n">
        <f aca="false">+K24</f>
        <v>0.2</v>
      </c>
      <c r="L25" s="50" t="n">
        <f aca="false">+L24</f>
        <v>0</v>
      </c>
      <c r="M25" s="50" t="n">
        <f aca="false">+M24</f>
        <v>0.2</v>
      </c>
      <c r="N25" s="50" t="n">
        <f aca="false">+N24</f>
        <v>0.25</v>
      </c>
      <c r="O25" s="50" t="n">
        <f aca="false">+O24</f>
        <v>0.25</v>
      </c>
      <c r="P25" s="50" t="n">
        <f aca="false">+P24</f>
        <v>0.1</v>
      </c>
      <c r="Q25" s="191" t="n">
        <f aca="false">SUM(K25:P25)</f>
        <v>1</v>
      </c>
    </row>
    <row r="26" customFormat="false" ht="12.75" hidden="false" customHeight="false" outlineLevel="0" collapsed="false">
      <c r="A26" s="190" t="n">
        <f aca="false">+J23</f>
        <v>2015</v>
      </c>
      <c r="B26" s="59" t="n">
        <f aca="false">(+SUMPRODUCT($K$4:$P$4,$K23:$P23)-+SUMPRODUCT($K$4:$P$4,$K23:$P23))/444*75000/3000000</f>
        <v>0</v>
      </c>
      <c r="C26" s="63" t="n">
        <f aca="false">((+SUMPRODUCT($K$5:$P$5,$K23:$P23)-+SUMPRODUCT($K$4:$P$4,$K23:$P23))/444)*75000/3000000</f>
        <v>-0.0122381756756756</v>
      </c>
      <c r="D26" s="63" t="n">
        <f aca="false">(+SUMPRODUCT($K$6:$P$6,$K23:$P23)-SUMPRODUCT($K$4:$P$4,$K23:$P23))/444*75000/3000000</f>
        <v>-0.000439189189189148</v>
      </c>
      <c r="E26" s="63" t="n">
        <f aca="false">(+SUMPRODUCT($K$7:$P$7,$K23:$P23)-SUMPRODUCT($K$4:$P$4,$K23:$P23))/444*75000/3000000</f>
        <v>0.041883445945946</v>
      </c>
      <c r="F26" s="58" t="n">
        <f aca="false">+(SUMPRODUCT($K$8:$P$8,$K23:$P23)-SUMPRODUCT($K$4:$P$4,$K23:$P23))/444*75000/3000000</f>
        <v>-0.00786317567567566</v>
      </c>
      <c r="J26" s="190" t="n">
        <f aca="false">+'ANNUAL CURVES'!A23</f>
        <v>2018</v>
      </c>
      <c r="K26" s="50" t="n">
        <f aca="false">+K25</f>
        <v>0.2</v>
      </c>
      <c r="L26" s="50" t="n">
        <f aca="false">+L25</f>
        <v>0</v>
      </c>
      <c r="M26" s="50" t="n">
        <f aca="false">+M25</f>
        <v>0.2</v>
      </c>
      <c r="N26" s="50" t="n">
        <f aca="false">+N25</f>
        <v>0.25</v>
      </c>
      <c r="O26" s="50" t="n">
        <f aca="false">+O25</f>
        <v>0.25</v>
      </c>
      <c r="P26" s="50" t="n">
        <f aca="false">+P25</f>
        <v>0.1</v>
      </c>
      <c r="Q26" s="191" t="n">
        <f aca="false">SUM(K26:P26)</f>
        <v>1</v>
      </c>
    </row>
    <row r="27" customFormat="false" ht="12.75" hidden="false" customHeight="false" outlineLevel="0" collapsed="false">
      <c r="A27" s="190" t="n">
        <f aca="false">+J24</f>
        <v>2016</v>
      </c>
      <c r="B27" s="59" t="n">
        <f aca="false">(+SUMPRODUCT($K$4:$P$4,$K24:$P24)-+SUMPRODUCT($K$4:$P$4,$K24:$P24))/444*75000/3000000</f>
        <v>0</v>
      </c>
      <c r="C27" s="63" t="n">
        <f aca="false">((+SUMPRODUCT($K$5:$P$5,$K24:$P24)-+SUMPRODUCT($K$4:$P$4,$K24:$P24))/444)*75000/3000000</f>
        <v>-0.0122381756756756</v>
      </c>
      <c r="D27" s="63" t="n">
        <f aca="false">(+SUMPRODUCT($K$6:$P$6,$K24:$P24)-SUMPRODUCT($K$4:$P$4,$K24:$P24))/444*75000/3000000</f>
        <v>-0.000439189189189148</v>
      </c>
      <c r="E27" s="63" t="n">
        <f aca="false">(+SUMPRODUCT($K$7:$P$7,$K24:$P24)-SUMPRODUCT($K$4:$P$4,$K24:$P24))/444*75000/3000000</f>
        <v>0.041883445945946</v>
      </c>
      <c r="F27" s="58" t="n">
        <f aca="false">+(SUMPRODUCT($K$8:$P$8,$K24:$P24)-SUMPRODUCT($K$4:$P$4,$K24:$P24))/444*75000/3000000</f>
        <v>-0.00786317567567566</v>
      </c>
      <c r="J27" s="190" t="n">
        <f aca="false">+'ANNUAL CURVES'!A24</f>
        <v>2019</v>
      </c>
      <c r="K27" s="50" t="n">
        <f aca="false">+K26</f>
        <v>0.2</v>
      </c>
      <c r="L27" s="50" t="n">
        <f aca="false">+L26</f>
        <v>0</v>
      </c>
      <c r="M27" s="50" t="n">
        <f aca="false">+M26</f>
        <v>0.2</v>
      </c>
      <c r="N27" s="50" t="n">
        <f aca="false">+N26</f>
        <v>0.25</v>
      </c>
      <c r="O27" s="50" t="n">
        <f aca="false">+O26</f>
        <v>0.25</v>
      </c>
      <c r="P27" s="50" t="n">
        <f aca="false">+P26</f>
        <v>0.1</v>
      </c>
      <c r="Q27" s="191" t="n">
        <f aca="false">SUM(K27:P27)</f>
        <v>1</v>
      </c>
    </row>
    <row r="28" customFormat="false" ht="12.75" hidden="false" customHeight="false" outlineLevel="0" collapsed="false">
      <c r="A28" s="190" t="n">
        <f aca="false">+J25</f>
        <v>2017</v>
      </c>
      <c r="B28" s="59" t="n">
        <f aca="false">(+SUMPRODUCT($K$4:$P$4,$K25:$P25)-+SUMPRODUCT($K$4:$P$4,$K25:$P25))/444*75000/3000000</f>
        <v>0</v>
      </c>
      <c r="C28" s="63" t="n">
        <f aca="false">((+SUMPRODUCT($K$5:$P$5,$K25:$P25)-+SUMPRODUCT($K$4:$P$4,$K25:$P25))/444)*75000/3000000</f>
        <v>-0.0122381756756756</v>
      </c>
      <c r="D28" s="63" t="n">
        <f aca="false">(+SUMPRODUCT($K$6:$P$6,$K25:$P25)-SUMPRODUCT($K$4:$P$4,$K25:$P25))/444*75000/3000000</f>
        <v>-0.000439189189189148</v>
      </c>
      <c r="E28" s="63" t="n">
        <f aca="false">(+SUMPRODUCT($K$7:$P$7,$K25:$P25)-SUMPRODUCT($K$4:$P$4,$K25:$P25))/444*75000/3000000</f>
        <v>0.041883445945946</v>
      </c>
      <c r="F28" s="58" t="n">
        <f aca="false">+(SUMPRODUCT($K$8:$P$8,$K25:$P25)-SUMPRODUCT($K$4:$P$4,$K25:$P25))/444*75000/3000000</f>
        <v>-0.00786317567567566</v>
      </c>
      <c r="J28" s="190" t="n">
        <f aca="false">+'ANNUAL CURVES'!A25</f>
        <v>2020</v>
      </c>
      <c r="K28" s="50" t="n">
        <f aca="false">+K27</f>
        <v>0.2</v>
      </c>
      <c r="L28" s="50" t="n">
        <f aca="false">+L27</f>
        <v>0</v>
      </c>
      <c r="M28" s="50" t="n">
        <f aca="false">+M27</f>
        <v>0.2</v>
      </c>
      <c r="N28" s="50" t="n">
        <f aca="false">+N27</f>
        <v>0.25</v>
      </c>
      <c r="O28" s="50" t="n">
        <f aca="false">+O27</f>
        <v>0.25</v>
      </c>
      <c r="P28" s="50" t="n">
        <f aca="false">+P27</f>
        <v>0.1</v>
      </c>
      <c r="Q28" s="191" t="n">
        <f aca="false">SUM(K28:P28)</f>
        <v>1</v>
      </c>
    </row>
    <row r="29" customFormat="false" ht="12.75" hidden="false" customHeight="false" outlineLevel="0" collapsed="false">
      <c r="A29" s="190" t="n">
        <f aca="false">+J26</f>
        <v>2018</v>
      </c>
      <c r="B29" s="59" t="n">
        <f aca="false">(+SUMPRODUCT($K$4:$P$4,$K26:$P26)-+SUMPRODUCT($K$4:$P$4,$K26:$P26))/444*75000/3000000</f>
        <v>0</v>
      </c>
      <c r="C29" s="63" t="n">
        <f aca="false">((+SUMPRODUCT($K$5:$P$5,$K26:$P26)-+SUMPRODUCT($K$4:$P$4,$K26:$P26))/444)*75000/3000000</f>
        <v>-0.0122381756756756</v>
      </c>
      <c r="D29" s="63" t="n">
        <f aca="false">(+SUMPRODUCT($K$6:$P$6,$K26:$P26)-SUMPRODUCT($K$4:$P$4,$K26:$P26))/444*75000/3000000</f>
        <v>-0.000439189189189148</v>
      </c>
      <c r="E29" s="63" t="n">
        <f aca="false">(+SUMPRODUCT($K$7:$P$7,$K26:$P26)-SUMPRODUCT($K$4:$P$4,$K26:$P26))/444*75000/3000000</f>
        <v>0.041883445945946</v>
      </c>
      <c r="F29" s="58" t="n">
        <f aca="false">+(SUMPRODUCT($K$8:$P$8,$K26:$P26)-SUMPRODUCT($K$4:$P$4,$K26:$P26))/444*75000/3000000</f>
        <v>-0.00786317567567566</v>
      </c>
      <c r="J29" s="190" t="n">
        <f aca="false">+'ANNUAL CURVES'!A26</f>
        <v>2021</v>
      </c>
      <c r="K29" s="50" t="n">
        <f aca="false">+K28</f>
        <v>0.2</v>
      </c>
      <c r="L29" s="50" t="n">
        <f aca="false">+L28</f>
        <v>0</v>
      </c>
      <c r="M29" s="50" t="n">
        <f aca="false">+M28</f>
        <v>0.2</v>
      </c>
      <c r="N29" s="50" t="n">
        <f aca="false">+N28</f>
        <v>0.25</v>
      </c>
      <c r="O29" s="50" t="n">
        <f aca="false">+O28</f>
        <v>0.25</v>
      </c>
      <c r="P29" s="50" t="n">
        <f aca="false">+P28</f>
        <v>0.1</v>
      </c>
      <c r="Q29" s="191" t="n">
        <f aca="false">SUM(K29:P29)</f>
        <v>1</v>
      </c>
    </row>
    <row r="30" customFormat="false" ht="12.75" hidden="false" customHeight="false" outlineLevel="0" collapsed="false">
      <c r="A30" s="190" t="n">
        <f aca="false">+J27</f>
        <v>2019</v>
      </c>
      <c r="B30" s="59" t="n">
        <f aca="false">(+SUMPRODUCT($K$4:$P$4,$K27:$P27)-+SUMPRODUCT($K$4:$P$4,$K27:$P27))/444*75000/3000000</f>
        <v>0</v>
      </c>
      <c r="C30" s="63" t="n">
        <f aca="false">((+SUMPRODUCT($K$5:$P$5,$K27:$P27)-+SUMPRODUCT($K$4:$P$4,$K27:$P27))/444)*75000/3000000</f>
        <v>-0.0122381756756756</v>
      </c>
      <c r="D30" s="63" t="n">
        <f aca="false">(+SUMPRODUCT($K$6:$P$6,$K27:$P27)-SUMPRODUCT($K$4:$P$4,$K27:$P27))/444*75000/3000000</f>
        <v>-0.000439189189189148</v>
      </c>
      <c r="E30" s="63" t="n">
        <f aca="false">(+SUMPRODUCT($K$7:$P$7,$K27:$P27)-SUMPRODUCT($K$4:$P$4,$K27:$P27))/444*75000/3000000</f>
        <v>0.041883445945946</v>
      </c>
      <c r="F30" s="58" t="n">
        <f aca="false">+(SUMPRODUCT($K$8:$P$8,$K27:$P27)-SUMPRODUCT($K$4:$P$4,$K27:$P27))/444*75000/3000000</f>
        <v>-0.00786317567567566</v>
      </c>
      <c r="J30" s="190" t="n">
        <f aca="false">+'ANNUAL CURVES'!A27</f>
        <v>2022</v>
      </c>
      <c r="K30" s="50" t="n">
        <f aca="false">+K29</f>
        <v>0.2</v>
      </c>
      <c r="L30" s="50" t="n">
        <f aca="false">+L29</f>
        <v>0</v>
      </c>
      <c r="M30" s="50" t="n">
        <f aca="false">+M29</f>
        <v>0.2</v>
      </c>
      <c r="N30" s="50" t="n">
        <f aca="false">+N29</f>
        <v>0.25</v>
      </c>
      <c r="O30" s="50" t="n">
        <f aca="false">+O29</f>
        <v>0.25</v>
      </c>
      <c r="P30" s="50" t="n">
        <f aca="false">+P29</f>
        <v>0.1</v>
      </c>
      <c r="Q30" s="191" t="n">
        <f aca="false">SUM(K30:P30)</f>
        <v>1</v>
      </c>
    </row>
    <row r="31" customFormat="false" ht="12.75" hidden="false" customHeight="false" outlineLevel="0" collapsed="false">
      <c r="A31" s="190" t="n">
        <f aca="false">+J28</f>
        <v>2020</v>
      </c>
      <c r="B31" s="59" t="n">
        <f aca="false">(+SUMPRODUCT($K$4:$P$4,$K28:$P28)-+SUMPRODUCT($K$4:$P$4,$K28:$P28))/444*75000/3000000</f>
        <v>0</v>
      </c>
      <c r="C31" s="63" t="n">
        <f aca="false">((+SUMPRODUCT($K$5:$P$5,$K28:$P28)-+SUMPRODUCT($K$4:$P$4,$K28:$P28))/444)*75000/3000000</f>
        <v>-0.0122381756756756</v>
      </c>
      <c r="D31" s="63" t="n">
        <f aca="false">(+SUMPRODUCT($K$6:$P$6,$K28:$P28)-SUMPRODUCT($K$4:$P$4,$K28:$P28))/444*75000/3000000</f>
        <v>-0.000439189189189148</v>
      </c>
      <c r="E31" s="63" t="n">
        <f aca="false">(+SUMPRODUCT($K$7:$P$7,$K28:$P28)-SUMPRODUCT($K$4:$P$4,$K28:$P28))/444*75000/3000000</f>
        <v>0.041883445945946</v>
      </c>
      <c r="F31" s="58" t="n">
        <f aca="false">+(SUMPRODUCT($K$8:$P$8,$K28:$P28)-SUMPRODUCT($K$4:$P$4,$K28:$P28))/444*75000/3000000</f>
        <v>-0.00786317567567566</v>
      </c>
      <c r="J31" s="190" t="n">
        <f aca="false">+'ANNUAL CURVES'!A28</f>
        <v>2023</v>
      </c>
      <c r="K31" s="50" t="n">
        <f aca="false">+K30</f>
        <v>0.2</v>
      </c>
      <c r="L31" s="50" t="n">
        <f aca="false">+L30</f>
        <v>0</v>
      </c>
      <c r="M31" s="50" t="n">
        <f aca="false">+M30</f>
        <v>0.2</v>
      </c>
      <c r="N31" s="50" t="n">
        <f aca="false">+N30</f>
        <v>0.25</v>
      </c>
      <c r="O31" s="50" t="n">
        <f aca="false">+O30</f>
        <v>0.25</v>
      </c>
      <c r="P31" s="50" t="n">
        <f aca="false">+P30</f>
        <v>0.1</v>
      </c>
      <c r="Q31" s="191" t="n">
        <f aca="false">SUM(K31:P31)</f>
        <v>1</v>
      </c>
    </row>
    <row r="32" customFormat="false" ht="12.75" hidden="false" customHeight="false" outlineLevel="0" collapsed="false">
      <c r="A32" s="190" t="n">
        <f aca="false">+J29</f>
        <v>2021</v>
      </c>
      <c r="B32" s="59" t="n">
        <f aca="false">(+SUMPRODUCT($K$4:$P$4,$K29:$P29)-+SUMPRODUCT($K$4:$P$4,$K29:$P29))/444*75000/3000000</f>
        <v>0</v>
      </c>
      <c r="C32" s="63" t="n">
        <f aca="false">((+SUMPRODUCT($K$5:$P$5,$K29:$P29)-+SUMPRODUCT($K$4:$P$4,$K29:$P29))/444)*75000/3000000</f>
        <v>-0.0122381756756756</v>
      </c>
      <c r="D32" s="63" t="n">
        <f aca="false">(+SUMPRODUCT($K$6:$P$6,$K29:$P29)-SUMPRODUCT($K$4:$P$4,$K29:$P29))/444*75000/3000000</f>
        <v>-0.000439189189189148</v>
      </c>
      <c r="E32" s="63" t="n">
        <f aca="false">(+SUMPRODUCT($K$7:$P$7,$K29:$P29)-SUMPRODUCT($K$4:$P$4,$K29:$P29))/444*75000/3000000</f>
        <v>0.041883445945946</v>
      </c>
      <c r="F32" s="58" t="n">
        <f aca="false">+(SUMPRODUCT($K$8:$P$8,$K29:$P29)-SUMPRODUCT($K$4:$P$4,$K29:$P29))/444*75000/3000000</f>
        <v>-0.00786317567567566</v>
      </c>
      <c r="J32" s="197" t="n">
        <f aca="false">+'ANNUAL CURVES'!A29</f>
        <v>2024</v>
      </c>
      <c r="K32" s="160" t="n">
        <f aca="false">+K31</f>
        <v>0.2</v>
      </c>
      <c r="L32" s="160" t="n">
        <f aca="false">+L31</f>
        <v>0</v>
      </c>
      <c r="M32" s="160" t="n">
        <f aca="false">+M31</f>
        <v>0.2</v>
      </c>
      <c r="N32" s="160" t="n">
        <f aca="false">+N31</f>
        <v>0.25</v>
      </c>
      <c r="O32" s="160" t="n">
        <f aca="false">+O31</f>
        <v>0.25</v>
      </c>
      <c r="P32" s="160" t="n">
        <f aca="false">+P31</f>
        <v>0.1</v>
      </c>
      <c r="Q32" s="198" t="n">
        <f aca="false">SUM(K32:P32)</f>
        <v>1</v>
      </c>
    </row>
    <row r="33" customFormat="false" ht="12.75" hidden="false" customHeight="false" outlineLevel="0" collapsed="false">
      <c r="A33" s="190" t="n">
        <f aca="false">+J30</f>
        <v>2022</v>
      </c>
      <c r="B33" s="59" t="n">
        <f aca="false">(+SUMPRODUCT($K$4:$P$4,$K30:$P30)-+SUMPRODUCT($K$4:$P$4,$K30:$P30))/444*75000/3000000</f>
        <v>0</v>
      </c>
      <c r="C33" s="63" t="n">
        <f aca="false">((+SUMPRODUCT($K$5:$P$5,$K30:$P30)-+SUMPRODUCT($K$4:$P$4,$K30:$P30))/444)*75000/3000000</f>
        <v>-0.0122381756756756</v>
      </c>
      <c r="D33" s="63" t="n">
        <f aca="false">(+SUMPRODUCT($K$6:$P$6,$K30:$P30)-SUMPRODUCT($K$4:$P$4,$K30:$P30))/444*75000/3000000</f>
        <v>-0.000439189189189148</v>
      </c>
      <c r="E33" s="63" t="n">
        <f aca="false">(+SUMPRODUCT($K$7:$P$7,$K30:$P30)-SUMPRODUCT($K$4:$P$4,$K30:$P30))/444*75000/3000000</f>
        <v>0.041883445945946</v>
      </c>
      <c r="F33" s="58" t="n">
        <f aca="false">+(SUMPRODUCT($K$8:$P$8,$K30:$P30)-SUMPRODUCT($K$4:$P$4,$K30:$P30))/444*75000/3000000</f>
        <v>-0.00786317567567566</v>
      </c>
      <c r="K33" s="50"/>
      <c r="L33" s="50"/>
      <c r="M33" s="50"/>
      <c r="N33" s="50"/>
      <c r="O33" s="50"/>
      <c r="P33" s="50"/>
      <c r="Q33" s="68"/>
    </row>
    <row r="34" customFormat="false" ht="12.75" hidden="false" customHeight="false" outlineLevel="0" collapsed="false">
      <c r="A34" s="190" t="n">
        <f aca="false">+J31</f>
        <v>2023</v>
      </c>
      <c r="B34" s="59" t="n">
        <f aca="false">(+SUMPRODUCT($K$4:$P$4,$K31:$P31)-+SUMPRODUCT($K$4:$P$4,$K31:$P31))/444*75000/3000000</f>
        <v>0</v>
      </c>
      <c r="C34" s="63" t="n">
        <f aca="false">((+SUMPRODUCT($K$5:$P$5,$K31:$P31)-+SUMPRODUCT($K$4:$P$4,$K31:$P31))/444)*75000/3000000</f>
        <v>-0.0122381756756756</v>
      </c>
      <c r="D34" s="63" t="n">
        <f aca="false">(+SUMPRODUCT($K$6:$P$6,$K31:$P31)-SUMPRODUCT($K$4:$P$4,$K31:$P31))/444*75000/3000000</f>
        <v>-0.000439189189189148</v>
      </c>
      <c r="E34" s="63" t="n">
        <f aca="false">(+SUMPRODUCT($K$7:$P$7,$K31:$P31)-SUMPRODUCT($K$4:$P$4,$K31:$P31))/444*75000/3000000</f>
        <v>0.041883445945946</v>
      </c>
      <c r="F34" s="58" t="n">
        <f aca="false">+(SUMPRODUCT($K$8:$P$8,$K31:$P31)-SUMPRODUCT($K$4:$P$4,$K31:$P31))/444*75000/3000000</f>
        <v>-0.00786317567567566</v>
      </c>
      <c r="K34" s="50"/>
      <c r="L34" s="50"/>
      <c r="M34" s="50"/>
      <c r="N34" s="50"/>
      <c r="O34" s="50"/>
      <c r="P34" s="50"/>
      <c r="Q34" s="68"/>
    </row>
    <row r="35" customFormat="false" ht="12.75" hidden="false" customHeight="false" outlineLevel="0" collapsed="false">
      <c r="A35" s="197" t="n">
        <f aca="false">+J32</f>
        <v>2024</v>
      </c>
      <c r="B35" s="123" t="n">
        <f aca="false">(+SUMPRODUCT($K$4:$P$4,$K32:$P32)-+SUMPRODUCT($K$4:$P$4,$K32:$P32))/444*75000/3000000</f>
        <v>0</v>
      </c>
      <c r="C35" s="124" t="n">
        <f aca="false">((+SUMPRODUCT($K$5:$P$5,$K32:$P32)-+SUMPRODUCT($K$4:$P$4,$K32:$P32))/444)*75000/3000000</f>
        <v>-0.0122381756756756</v>
      </c>
      <c r="D35" s="124" t="n">
        <f aca="false">(+SUMPRODUCT($K$6:$P$6,$K32:$P32)-SUMPRODUCT($K$4:$P$4,$K32:$P32))/444*75000/3000000</f>
        <v>-0.000439189189189148</v>
      </c>
      <c r="E35" s="124" t="n">
        <f aca="false">(+SUMPRODUCT($K$7:$P$7,$K32:$P32)-SUMPRODUCT($K$4:$P$4,$K32:$P32))/444*75000/3000000</f>
        <v>0.041883445945946</v>
      </c>
      <c r="F35" s="158" t="n">
        <f aca="false">+(SUMPRODUCT($K$8:$P$8,$K32:$P32)-SUMPRODUCT($K$4:$P$4,$K32:$P32))/444*75000/3000000</f>
        <v>-0.00786317567567566</v>
      </c>
      <c r="K35" s="50"/>
      <c r="L35" s="50"/>
      <c r="M35" s="50"/>
      <c r="N35" s="50"/>
      <c r="O35" s="50"/>
      <c r="P35" s="50"/>
      <c r="Q35" s="68"/>
    </row>
    <row r="36" customFormat="false" ht="12.75" hidden="false" customHeight="false" outlineLevel="0" collapsed="false">
      <c r="K36" s="50"/>
      <c r="L36" s="50"/>
      <c r="M36" s="50"/>
      <c r="N36" s="50"/>
      <c r="O36" s="50"/>
      <c r="P36" s="50"/>
      <c r="Q36" s="68"/>
    </row>
    <row r="37" customFormat="false" ht="12.75" hidden="false" customHeight="false" outlineLevel="0" collapsed="false">
      <c r="K37" s="50"/>
      <c r="L37" s="50"/>
      <c r="M37" s="50"/>
      <c r="N37" s="50"/>
      <c r="O37" s="50"/>
      <c r="P37" s="50"/>
      <c r="Q37" s="68"/>
    </row>
    <row r="38" customFormat="false" ht="12.75" hidden="false" customHeight="false" outlineLevel="0" collapsed="false">
      <c r="K38" s="50"/>
      <c r="L38" s="50"/>
      <c r="M38" s="50"/>
      <c r="N38" s="50"/>
      <c r="O38" s="50"/>
      <c r="P38" s="50"/>
      <c r="Q38" s="68"/>
    </row>
    <row r="39" customFormat="false" ht="12.75" hidden="false" customHeight="false" outlineLevel="0" collapsed="false">
      <c r="K39" s="50"/>
      <c r="L39" s="50"/>
      <c r="M39" s="50"/>
      <c r="N39" s="50"/>
      <c r="O39" s="50"/>
      <c r="P39" s="50"/>
      <c r="Q39" s="68"/>
    </row>
    <row r="40" customFormat="false" ht="12.75" hidden="false" customHeight="false" outlineLevel="0" collapsed="false">
      <c r="K40" s="50"/>
      <c r="L40" s="50"/>
      <c r="M40" s="50"/>
      <c r="N40" s="50"/>
      <c r="O40" s="50"/>
      <c r="P40" s="50"/>
      <c r="Q40" s="68"/>
    </row>
    <row r="41" customFormat="false" ht="12.75" hidden="false" customHeight="false" outlineLevel="0" collapsed="false">
      <c r="K41" s="50"/>
      <c r="L41" s="50"/>
      <c r="M41" s="50"/>
      <c r="N41" s="50"/>
      <c r="O41" s="50"/>
      <c r="P41" s="50"/>
      <c r="Q41" s="68"/>
    </row>
    <row r="42" customFormat="false" ht="12.75" hidden="false" customHeight="false" outlineLevel="0" collapsed="false">
      <c r="K42" s="50"/>
      <c r="L42" s="50"/>
      <c r="M42" s="50"/>
      <c r="N42" s="50"/>
      <c r="O42" s="50"/>
      <c r="P42" s="50"/>
      <c r="Q42" s="68"/>
    </row>
    <row r="43" customFormat="false" ht="12.75" hidden="false" customHeight="false" outlineLevel="0" collapsed="false">
      <c r="K43" s="50"/>
      <c r="L43" s="50"/>
      <c r="M43" s="50"/>
      <c r="N43" s="50"/>
      <c r="O43" s="50"/>
      <c r="P43" s="50"/>
      <c r="Q43" s="68"/>
    </row>
    <row r="44" customFormat="false" ht="12.75" hidden="false" customHeight="false" outlineLevel="0" collapsed="false">
      <c r="K44" s="50"/>
      <c r="L44" s="50"/>
      <c r="M44" s="50"/>
      <c r="N44" s="50"/>
      <c r="O44" s="50"/>
      <c r="P44" s="50"/>
      <c r="Q44" s="68"/>
    </row>
    <row r="45" customFormat="false" ht="12.75" hidden="false" customHeight="false" outlineLevel="0" collapsed="false">
      <c r="K45" s="50"/>
      <c r="L45" s="50"/>
      <c r="M45" s="50"/>
      <c r="N45" s="50"/>
      <c r="O45" s="50"/>
      <c r="P45" s="50"/>
      <c r="Q45" s="68"/>
    </row>
    <row r="46" customFormat="false" ht="12.75" hidden="false" customHeight="false" outlineLevel="0" collapsed="false">
      <c r="K46" s="50"/>
      <c r="L46" s="50"/>
      <c r="M46" s="50"/>
      <c r="N46" s="50"/>
      <c r="O46" s="50"/>
      <c r="P46" s="50"/>
      <c r="Q46" s="68"/>
    </row>
    <row r="47" customFormat="false" ht="12.75" hidden="false" customHeight="false" outlineLevel="0" collapsed="false">
      <c r="K47" s="50"/>
      <c r="L47" s="50"/>
      <c r="M47" s="50"/>
      <c r="N47" s="50"/>
      <c r="O47" s="50"/>
      <c r="P47" s="50"/>
      <c r="Q47" s="68"/>
    </row>
    <row r="48" customFormat="false" ht="12.75" hidden="false" customHeight="false" outlineLevel="0" collapsed="false">
      <c r="K48" s="50"/>
      <c r="L48" s="50"/>
      <c r="M48" s="50"/>
      <c r="N48" s="50"/>
      <c r="O48" s="50"/>
      <c r="P48" s="50"/>
      <c r="Q48" s="68"/>
    </row>
    <row r="49" customFormat="false" ht="12.75" hidden="false" customHeight="false" outlineLevel="0" collapsed="false">
      <c r="K49" s="50"/>
      <c r="L49" s="50"/>
      <c r="M49" s="50"/>
      <c r="N49" s="50"/>
      <c r="O49" s="50"/>
      <c r="P49" s="50"/>
      <c r="Q49" s="68"/>
    </row>
    <row r="50" customFormat="false" ht="12.75" hidden="false" customHeight="false" outlineLevel="0" collapsed="false">
      <c r="K50" s="50"/>
      <c r="L50" s="50"/>
      <c r="M50" s="50"/>
      <c r="N50" s="50"/>
      <c r="O50" s="50"/>
      <c r="P50" s="50"/>
      <c r="Q50" s="68"/>
    </row>
    <row r="51" customFormat="false" ht="12.75" hidden="false" customHeight="false" outlineLevel="0" collapsed="false">
      <c r="K51" s="50"/>
      <c r="L51" s="50"/>
      <c r="M51" s="50"/>
      <c r="N51" s="50"/>
      <c r="O51" s="50"/>
      <c r="P51" s="50"/>
      <c r="Q51" s="68"/>
    </row>
  </sheetData>
  <mergeCells count="1">
    <mergeCell ref="A1:F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V1288"/>
  <sheetViews>
    <sheetView showFormulas="false" showGridLines="false" showRowColHeaders="true" showZeros="true" rightToLeft="false" tabSelected="false" showOutlineSymbols="true" defaultGridColor="true" view="normal" topLeftCell="A343" colorId="64" zoomScale="80" zoomScaleNormal="80" zoomScalePageLayoutView="100" workbookViewId="0">
      <selection pane="topLeft" activeCell="V357" activeCellId="0" sqref="V35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9" min="2" style="5" width="13.41"/>
    <col collapsed="false" customWidth="true" hidden="false" outlineLevel="0" max="11" min="11" style="5" width="15.99"/>
    <col collapsed="false" customWidth="true" hidden="false" outlineLevel="0" max="12" min="12" style="5" width="10.13"/>
    <col collapsed="false" customWidth="true" hidden="false" outlineLevel="0" max="13" min="13" style="5" width="7.7"/>
    <col collapsed="false" customWidth="true" hidden="false" outlineLevel="0" max="14" min="14" style="5" width="10.13"/>
    <col collapsed="false" customWidth="true" hidden="false" outlineLevel="0" max="16" min="15" style="5" width="11.28"/>
    <col collapsed="false" customWidth="true" hidden="false" outlineLevel="0" max="17" min="17" style="5" width="10.56"/>
    <col collapsed="false" customWidth="true" hidden="false" outlineLevel="0" max="18" min="18" style="5" width="15.28"/>
    <col collapsed="false" customWidth="true" hidden="false" outlineLevel="0" max="19" min="19" style="5" width="10.99"/>
    <col collapsed="false" customWidth="true" hidden="false" outlineLevel="0" max="22" min="22" style="5" width="12.99"/>
  </cols>
  <sheetData>
    <row r="2" customFormat="false" ht="12.75" hidden="false" customHeight="false" outlineLevel="0" collapsed="false">
      <c r="B2" s="49" t="s">
        <v>90</v>
      </c>
      <c r="C2" s="49"/>
      <c r="D2" s="49"/>
      <c r="E2" s="49"/>
      <c r="F2" s="49"/>
      <c r="G2" s="49"/>
      <c r="H2" s="49"/>
      <c r="I2" s="49"/>
    </row>
    <row r="5" customFormat="false" ht="13.5" hidden="false" customHeight="false" outlineLevel="0" collapsed="false">
      <c r="B5" s="199" t="s">
        <v>91</v>
      </c>
      <c r="C5" s="199"/>
      <c r="D5" s="199"/>
      <c r="E5" s="199"/>
      <c r="F5" s="199"/>
      <c r="G5" s="199"/>
      <c r="H5" s="199"/>
      <c r="I5" s="199"/>
      <c r="N5" s="4" t="s">
        <v>45</v>
      </c>
    </row>
    <row r="6" customFormat="false" ht="12.75" hidden="false" customHeight="false" outlineLevel="0" collapsed="false">
      <c r="B6" s="200" t="str">
        <f aca="false">+'ANNUAL CURVES'!F4</f>
        <v>Trunkline</v>
      </c>
      <c r="C6" s="201" t="str">
        <f aca="false">+'ANNUAL CURVES'!G4</f>
        <v>Transco</v>
      </c>
      <c r="D6" s="201" t="str">
        <f aca="false">+'ANNUAL CURVES'!H4</f>
        <v>Transco</v>
      </c>
      <c r="E6" s="201" t="str">
        <f aca="false">+'ANNUAL CURVES'!I4</f>
        <v>Algonquin</v>
      </c>
      <c r="F6" s="201" t="str">
        <f aca="false">+'ANNUAL CURVES'!J4</f>
        <v>CGT</v>
      </c>
      <c r="G6" s="201" t="s">
        <v>92</v>
      </c>
      <c r="H6" s="201"/>
      <c r="I6" s="201"/>
      <c r="J6" s="202" t="s">
        <v>93</v>
      </c>
      <c r="K6" s="203" t="s">
        <v>94</v>
      </c>
      <c r="L6" s="204"/>
      <c r="N6" s="78"/>
      <c r="O6" s="205"/>
      <c r="P6" s="205"/>
      <c r="Q6" s="205"/>
      <c r="R6" s="205"/>
      <c r="S6" s="205"/>
      <c r="T6" s="205"/>
      <c r="U6" s="205"/>
      <c r="V6" s="206"/>
    </row>
    <row r="7" customFormat="false" ht="12.75" hidden="false" customHeight="false" outlineLevel="0" collapsed="false">
      <c r="B7" s="207" t="str">
        <f aca="false">+'ANNUAL CURVES'!F5</f>
        <v>WLA</v>
      </c>
      <c r="C7" s="141" t="str">
        <f aca="false">+'ANNUAL CURVES'!G5</f>
        <v>Z5</v>
      </c>
      <c r="D7" s="141" t="str">
        <f aca="false">+'ANNUAL CURVES'!H5</f>
        <v>Z6</v>
      </c>
      <c r="E7" s="141" t="str">
        <f aca="false">+'ANNUAL CURVES'!I5</f>
        <v>Citygate</v>
      </c>
      <c r="F7" s="141" t="str">
        <f aca="false">+'ANNUAL CURVES'!J5</f>
        <v>Appalachia</v>
      </c>
      <c r="G7" s="141" t="s">
        <v>95</v>
      </c>
      <c r="H7" s="141"/>
      <c r="I7" s="141"/>
      <c r="J7" s="140" t="s">
        <v>65</v>
      </c>
      <c r="K7" s="208" t="s">
        <v>96</v>
      </c>
      <c r="M7" s="204"/>
      <c r="N7" s="92" t="s">
        <v>97</v>
      </c>
      <c r="O7" s="24" t="s">
        <v>98</v>
      </c>
      <c r="P7" s="24" t="s">
        <v>99</v>
      </c>
      <c r="Q7" s="24" t="s">
        <v>100</v>
      </c>
      <c r="R7" s="24" t="s">
        <v>101</v>
      </c>
      <c r="S7" s="24" t="s">
        <v>92</v>
      </c>
      <c r="T7" s="24"/>
      <c r="U7" s="24"/>
      <c r="V7" s="209"/>
    </row>
    <row r="8" customFormat="false" ht="12.75" hidden="false" customHeight="false" outlineLevel="0" collapsed="false">
      <c r="B8" s="210" t="s">
        <v>68</v>
      </c>
      <c r="C8" s="42" t="s">
        <v>67</v>
      </c>
      <c r="D8" s="42"/>
      <c r="E8" s="42"/>
      <c r="F8" s="42" t="s">
        <v>67</v>
      </c>
      <c r="G8" s="42"/>
      <c r="H8" s="42"/>
      <c r="I8" s="42"/>
      <c r="J8" s="211"/>
      <c r="K8" s="212"/>
      <c r="M8" s="204"/>
      <c r="N8" s="210" t="s">
        <v>68</v>
      </c>
      <c r="O8" s="42" t="s">
        <v>67</v>
      </c>
      <c r="P8" s="42"/>
      <c r="Q8" s="42"/>
      <c r="R8" s="42" t="s">
        <v>67</v>
      </c>
      <c r="S8" s="42"/>
      <c r="T8" s="42"/>
      <c r="U8" s="42"/>
      <c r="V8" s="213" t="s">
        <v>102</v>
      </c>
    </row>
    <row r="9" customFormat="false" ht="12.75" hidden="false" customHeight="false" outlineLevel="0" collapsed="false">
      <c r="B9" s="214" t="s">
        <v>73</v>
      </c>
      <c r="C9" s="215" t="s">
        <v>72</v>
      </c>
      <c r="D9" s="215" t="s">
        <v>71</v>
      </c>
      <c r="E9" s="215" t="s">
        <v>71</v>
      </c>
      <c r="F9" s="215" t="s">
        <v>72</v>
      </c>
      <c r="G9" s="215" t="s">
        <v>74</v>
      </c>
      <c r="H9" s="215"/>
      <c r="I9" s="215"/>
      <c r="J9" s="216"/>
      <c r="K9" s="217"/>
      <c r="M9" s="204"/>
      <c r="N9" s="214" t="s">
        <v>73</v>
      </c>
      <c r="O9" s="215" t="s">
        <v>72</v>
      </c>
      <c r="P9" s="215" t="s">
        <v>71</v>
      </c>
      <c r="Q9" s="215" t="s">
        <v>71</v>
      </c>
      <c r="R9" s="215" t="s">
        <v>72</v>
      </c>
      <c r="S9" s="215" t="s">
        <v>74</v>
      </c>
      <c r="T9" s="215"/>
      <c r="U9" s="215"/>
      <c r="V9" s="218" t="s">
        <v>103</v>
      </c>
    </row>
    <row r="10" customFormat="false" ht="12.75" hidden="false" customHeight="false" outlineLevel="0" collapsed="false">
      <c r="A10" s="5" t="n">
        <f aca="false">+'ANNUAL CURVES'!A6</f>
        <v>2001</v>
      </c>
      <c r="B10" s="219" t="n">
        <v>0</v>
      </c>
      <c r="C10" s="51" t="n">
        <v>0</v>
      </c>
      <c r="D10" s="51" t="n">
        <v>0.5</v>
      </c>
      <c r="E10" s="51" t="n">
        <v>0.5</v>
      </c>
      <c r="F10" s="51" t="n">
        <v>0</v>
      </c>
      <c r="G10" s="51" t="n">
        <v>0</v>
      </c>
      <c r="H10" s="51"/>
      <c r="I10" s="51"/>
      <c r="J10" s="51" t="n">
        <f aca="false">SUM(B10:I10)</f>
        <v>1</v>
      </c>
      <c r="K10" s="220" t="n">
        <f aca="false">SUMPRODUCT(B10:I10,'ANNUAL CURVES'!F6:M6)</f>
        <v>0.75875</v>
      </c>
      <c r="M10" s="131" t="n">
        <f aca="false">'MONTHLY CURVES'!C6</f>
        <v>37165</v>
      </c>
      <c r="N10" s="221" t="n">
        <f aca="false">SUMIF($A$10:$A$33,YEAR(M10),$B$10:$B$33)</f>
        <v>0</v>
      </c>
      <c r="O10" s="68" t="n">
        <f aca="false">SUMIF($A$10:$A$33,YEAR(M10),$C$10:$C$33)</f>
        <v>0</v>
      </c>
      <c r="P10" s="68" t="n">
        <f aca="false">SUMIF($A$10:$A$33,YEAR(M10),D$10:$D$33)</f>
        <v>0.5</v>
      </c>
      <c r="Q10" s="68" t="n">
        <f aca="false">SUMIF($A$10:$A$33,YEAR(M10),$E$10:$E$33)</f>
        <v>0.5</v>
      </c>
      <c r="R10" s="68" t="n">
        <f aca="false">SUMIF($A$10:$A$33,YEAR(M10),$F$10:$F$33)</f>
        <v>0</v>
      </c>
      <c r="S10" s="68" t="n">
        <f aca="false">SUMIF($A$10:$A$33,YEAR(M10),$G$10:$G$33)</f>
        <v>0</v>
      </c>
      <c r="T10" s="24"/>
      <c r="U10" s="24"/>
      <c r="V10" s="222" t="n">
        <f aca="false">SUMPRODUCT(N10:S10,'MONTHLY CURVES'!H6:M6)</f>
        <v>0.37625</v>
      </c>
    </row>
    <row r="11" customFormat="false" ht="12.75" hidden="false" customHeight="false" outlineLevel="0" collapsed="false">
      <c r="A11" s="5" t="n">
        <f aca="false">+'ANNUAL CURVES'!A7</f>
        <v>2002</v>
      </c>
      <c r="B11" s="219" t="n">
        <f aca="false">+B10</f>
        <v>0</v>
      </c>
      <c r="C11" s="51" t="n">
        <f aca="false">+C10</f>
        <v>0</v>
      </c>
      <c r="D11" s="51" t="n">
        <v>0.45</v>
      </c>
      <c r="E11" s="51" t="n">
        <v>0.45</v>
      </c>
      <c r="F11" s="51" t="n">
        <v>0.1</v>
      </c>
      <c r="G11" s="51" t="n">
        <v>0</v>
      </c>
      <c r="H11" s="51"/>
      <c r="I11" s="51"/>
      <c r="J11" s="51" t="n">
        <f aca="false">SUM(B11:I11)</f>
        <v>1</v>
      </c>
      <c r="K11" s="220" t="n">
        <f aca="false">SUMPRODUCT(B11:I11,'ANNUAL CURVES'!F7:M7)</f>
        <v>0.782645833333333</v>
      </c>
      <c r="M11" s="131" t="n">
        <f aca="false">'MONTHLY CURVES'!C7</f>
        <v>37196</v>
      </c>
      <c r="N11" s="221" t="n">
        <f aca="false">SUMIF($A$10:$A$33,YEAR(M11),$B$10:$B$33)</f>
        <v>0</v>
      </c>
      <c r="O11" s="68" t="n">
        <f aca="false">SUMIF($A$10:$A$33,YEAR(M11),$C$10:$C$33)</f>
        <v>0</v>
      </c>
      <c r="P11" s="68" t="n">
        <f aca="false">SUMIF($A$10:$A$33,YEAR(M11),D$10:$D$33)</f>
        <v>0.5</v>
      </c>
      <c r="Q11" s="68" t="n">
        <f aca="false">SUMIF($A$10:$A$33,YEAR(M11),$E$10:$E$33)</f>
        <v>0.5</v>
      </c>
      <c r="R11" s="68" t="n">
        <f aca="false">SUMIF($A$10:$A$33,YEAR(M11),$F$10:$F$33)</f>
        <v>0</v>
      </c>
      <c r="S11" s="68" t="n">
        <f aca="false">SUMIF($A$10:$A$33,YEAR(M11),$G$10:$G$33)</f>
        <v>0</v>
      </c>
      <c r="T11" s="24"/>
      <c r="U11" s="24"/>
      <c r="V11" s="223" t="n">
        <f aca="false">SUMPRODUCT(N11:S11,'MONTHLY CURVES'!H7:M7)</f>
        <v>0.6075</v>
      </c>
    </row>
    <row r="12" customFormat="false" ht="12.75" hidden="false" customHeight="false" outlineLevel="0" collapsed="false">
      <c r="A12" s="5" t="n">
        <f aca="false">+'ANNUAL CURVES'!A8</f>
        <v>2003</v>
      </c>
      <c r="B12" s="219" t="n">
        <f aca="false">+B11</f>
        <v>0</v>
      </c>
      <c r="C12" s="51" t="n">
        <v>0.15</v>
      </c>
      <c r="D12" s="51" t="n">
        <v>0.35</v>
      </c>
      <c r="E12" s="51" t="n">
        <v>0.35</v>
      </c>
      <c r="F12" s="51" t="n">
        <v>0.15</v>
      </c>
      <c r="G12" s="51" t="n">
        <v>0</v>
      </c>
      <c r="H12" s="51"/>
      <c r="I12" s="51"/>
      <c r="J12" s="51" t="n">
        <f aca="false">SUM(B12:I12)</f>
        <v>1</v>
      </c>
      <c r="K12" s="220" t="n">
        <f aca="false">SUMPRODUCT(B12:I12,'ANNUAL CURVES'!F8:M8)</f>
        <v>0.6826875</v>
      </c>
      <c r="M12" s="131" t="n">
        <f aca="false">'MONTHLY CURVES'!C8</f>
        <v>37226</v>
      </c>
      <c r="N12" s="221" t="n">
        <f aca="false">SUMIF($A$10:$A$33,YEAR(M12),$B$10:$B$33)</f>
        <v>0</v>
      </c>
      <c r="O12" s="68" t="n">
        <f aca="false">SUMIF($A$10:$A$33,YEAR(M12),$C$10:$C$33)</f>
        <v>0</v>
      </c>
      <c r="P12" s="68" t="n">
        <f aca="false">SUMIF($A$10:$A$33,YEAR(M12),D$10:$D$33)</f>
        <v>0.5</v>
      </c>
      <c r="Q12" s="68" t="n">
        <f aca="false">SUMIF($A$10:$A$33,YEAR(M12),$E$10:$E$33)</f>
        <v>0.5</v>
      </c>
      <c r="R12" s="68" t="n">
        <f aca="false">SUMIF($A$10:$A$33,YEAR(M12),$F$10:$F$33)</f>
        <v>0</v>
      </c>
      <c r="S12" s="68" t="n">
        <f aca="false">SUMIF($A$10:$A$33,YEAR(M12),$G$10:$G$33)</f>
        <v>0</v>
      </c>
      <c r="T12" s="24"/>
      <c r="U12" s="24"/>
      <c r="V12" s="223" t="n">
        <f aca="false">SUMPRODUCT(N12:S12,'MONTHLY CURVES'!H8:M8)</f>
        <v>1.2925</v>
      </c>
    </row>
    <row r="13" customFormat="false" ht="12.75" hidden="false" customHeight="false" outlineLevel="0" collapsed="false">
      <c r="A13" s="5" t="n">
        <f aca="false">+'ANNUAL CURVES'!A9</f>
        <v>2004</v>
      </c>
      <c r="B13" s="219" t="n">
        <f aca="false">+B12</f>
        <v>0</v>
      </c>
      <c r="C13" s="51" t="n">
        <v>0.2</v>
      </c>
      <c r="D13" s="51" t="n">
        <v>0.3</v>
      </c>
      <c r="E13" s="51" t="n">
        <v>0.3</v>
      </c>
      <c r="F13" s="51" t="n">
        <v>0.2</v>
      </c>
      <c r="G13" s="51" t="n">
        <v>0</v>
      </c>
      <c r="H13" s="51"/>
      <c r="I13" s="51"/>
      <c r="J13" s="51" t="n">
        <f aca="false">SUM(B13:I13)</f>
        <v>1</v>
      </c>
      <c r="K13" s="220" t="n">
        <f aca="false">SUMPRODUCT(B13:I13,'ANNUAL CURVES'!F9:M9)</f>
        <v>0.624416666666667</v>
      </c>
      <c r="M13" s="131" t="n">
        <f aca="false">'MONTHLY CURVES'!C9</f>
        <v>37257</v>
      </c>
      <c r="N13" s="221" t="n">
        <f aca="false">SUMIF($A$10:$A$33,YEAR(M13),$B$10:$B$33)</f>
        <v>0</v>
      </c>
      <c r="O13" s="68" t="n">
        <f aca="false">SUMIF($A$10:$A$33,YEAR(M13),$C$10:$C$33)</f>
        <v>0</v>
      </c>
      <c r="P13" s="68" t="n">
        <f aca="false">SUMIF($A$10:$A$33,YEAR(M13),D$10:$D$33)</f>
        <v>0.45</v>
      </c>
      <c r="Q13" s="68" t="n">
        <f aca="false">SUMIF($A$10:$A$33,YEAR(M13),$E$10:$E$33)</f>
        <v>0.45</v>
      </c>
      <c r="R13" s="68" t="n">
        <f aca="false">SUMIF($A$10:$A$33,YEAR(M13),$F$10:$F$33)</f>
        <v>0.1</v>
      </c>
      <c r="S13" s="68" t="n">
        <f aca="false">SUMIF($A$10:$A$33,YEAR(M13),$G$10:$G$33)</f>
        <v>0</v>
      </c>
      <c r="T13" s="24"/>
      <c r="U13" s="24"/>
      <c r="V13" s="223" t="n">
        <f aca="false">SUMPRODUCT(N13:S13,'MONTHLY CURVES'!H9:M9)</f>
        <v>2.07</v>
      </c>
    </row>
    <row r="14" customFormat="false" ht="12.75" hidden="false" customHeight="false" outlineLevel="0" collapsed="false">
      <c r="A14" s="5" t="n">
        <f aca="false">+'ANNUAL CURVES'!A10</f>
        <v>2005</v>
      </c>
      <c r="B14" s="219" t="n">
        <v>0</v>
      </c>
      <c r="C14" s="51" t="n">
        <v>0.2</v>
      </c>
      <c r="D14" s="51" t="n">
        <v>0.3</v>
      </c>
      <c r="E14" s="51" t="n">
        <v>0.3</v>
      </c>
      <c r="F14" s="51" t="n">
        <v>0.2</v>
      </c>
      <c r="G14" s="51" t="n">
        <v>0</v>
      </c>
      <c r="H14" s="51"/>
      <c r="I14" s="51"/>
      <c r="J14" s="51" t="n">
        <f aca="false">SUM(B14:I14)</f>
        <v>1</v>
      </c>
      <c r="K14" s="220" t="n">
        <f aca="false">SUMPRODUCT(B14:I14,'ANNUAL CURVES'!F10:M10)</f>
        <v>0.626458333333333</v>
      </c>
      <c r="M14" s="131" t="n">
        <f aca="false">'MONTHLY CURVES'!C10</f>
        <v>37288</v>
      </c>
      <c r="N14" s="221" t="n">
        <f aca="false">SUMIF($A$10:$A$33,YEAR(M14),$B$10:$B$33)</f>
        <v>0</v>
      </c>
      <c r="O14" s="68" t="n">
        <f aca="false">SUMIF($A$10:$A$33,YEAR(M14),$C$10:$C$33)</f>
        <v>0</v>
      </c>
      <c r="P14" s="68" t="n">
        <f aca="false">SUMIF($A$10:$A$33,YEAR(M14),D$10:$D$33)</f>
        <v>0.45</v>
      </c>
      <c r="Q14" s="68" t="n">
        <f aca="false">SUMIF($A$10:$A$33,YEAR(M14),$E$10:$E$33)</f>
        <v>0.45</v>
      </c>
      <c r="R14" s="68" t="n">
        <f aca="false">SUMIF($A$10:$A$33,YEAR(M14),$F$10:$F$33)</f>
        <v>0.1</v>
      </c>
      <c r="S14" s="68" t="n">
        <f aca="false">SUMIF($A$10:$A$33,YEAR(M14),$G$10:$G$33)</f>
        <v>0</v>
      </c>
      <c r="T14" s="24"/>
      <c r="U14" s="24"/>
      <c r="V14" s="223" t="n">
        <f aca="false">SUMPRODUCT(N14:S14,'MONTHLY CURVES'!H10:M10)</f>
        <v>2.0115</v>
      </c>
    </row>
    <row r="15" customFormat="false" ht="12.75" hidden="false" customHeight="false" outlineLevel="0" collapsed="false">
      <c r="A15" s="5" t="n">
        <f aca="false">+'ANNUAL CURVES'!A11</f>
        <v>2006</v>
      </c>
      <c r="B15" s="219" t="n">
        <v>0.7</v>
      </c>
      <c r="C15" s="51" t="n">
        <v>0.15</v>
      </c>
      <c r="D15" s="51" t="n">
        <v>0</v>
      </c>
      <c r="E15" s="51" t="n">
        <v>0</v>
      </c>
      <c r="F15" s="51" t="n">
        <v>0</v>
      </c>
      <c r="G15" s="51" t="n">
        <v>0.15</v>
      </c>
      <c r="H15" s="51"/>
      <c r="I15" s="51"/>
      <c r="J15" s="51" t="n">
        <f aca="false">SUM(B15:I15)</f>
        <v>1</v>
      </c>
      <c r="K15" s="220" t="n">
        <f aca="false">SUMPRODUCT(B15:I15,'ANNUAL CURVES'!F11:M11)</f>
        <v>0.101458333333333</v>
      </c>
      <c r="M15" s="131" t="n">
        <f aca="false">'MONTHLY CURVES'!C11</f>
        <v>37316</v>
      </c>
      <c r="N15" s="221" t="n">
        <f aca="false">SUMIF($A$10:$A$33,YEAR(M15),$B$10:$B$33)</f>
        <v>0</v>
      </c>
      <c r="O15" s="68" t="n">
        <f aca="false">SUMIF($A$10:$A$33,YEAR(M15),$C$10:$C$33)</f>
        <v>0</v>
      </c>
      <c r="P15" s="68" t="n">
        <f aca="false">SUMIF($A$10:$A$33,YEAR(M15),D$10:$D$33)</f>
        <v>0.45</v>
      </c>
      <c r="Q15" s="68" t="n">
        <f aca="false">SUMIF($A$10:$A$33,YEAR(M15),$E$10:$E$33)</f>
        <v>0.45</v>
      </c>
      <c r="R15" s="68" t="n">
        <f aca="false">SUMIF($A$10:$A$33,YEAR(M15),$F$10:$F$33)</f>
        <v>0.1</v>
      </c>
      <c r="S15" s="68" t="n">
        <f aca="false">SUMIF($A$10:$A$33,YEAR(M15),$G$10:$G$33)</f>
        <v>0</v>
      </c>
      <c r="T15" s="24"/>
      <c r="U15" s="24"/>
      <c r="V15" s="223" t="n">
        <f aca="false">SUMPRODUCT(N15:S15,'MONTHLY CURVES'!H11:M11)</f>
        <v>0.79825</v>
      </c>
    </row>
    <row r="16" customFormat="false" ht="12.75" hidden="false" customHeight="false" outlineLevel="0" collapsed="false">
      <c r="A16" s="5" t="n">
        <f aca="false">+'ANNUAL CURVES'!A12</f>
        <v>2007</v>
      </c>
      <c r="B16" s="219" t="n">
        <v>1</v>
      </c>
      <c r="C16" s="51" t="n">
        <v>0</v>
      </c>
      <c r="D16" s="51" t="n">
        <v>0</v>
      </c>
      <c r="E16" s="51" t="n">
        <v>0</v>
      </c>
      <c r="F16" s="51" t="n">
        <f aca="false">+F15</f>
        <v>0</v>
      </c>
      <c r="G16" s="51" t="n">
        <v>0</v>
      </c>
      <c r="H16" s="51"/>
      <c r="I16" s="51"/>
      <c r="J16" s="51" t="n">
        <f aca="false">SUM(B16:I16)</f>
        <v>1</v>
      </c>
      <c r="K16" s="220" t="n">
        <f aca="false">SUMPRODUCT(B16:I16,'ANNUAL CURVES'!F12:M12)</f>
        <v>-0.0916666666666667</v>
      </c>
      <c r="M16" s="131" t="n">
        <f aca="false">'MONTHLY CURVES'!C12</f>
        <v>37347</v>
      </c>
      <c r="N16" s="221" t="n">
        <f aca="false">SUMIF($A$10:$A$33,YEAR(M16),$B$10:$B$33)</f>
        <v>0</v>
      </c>
      <c r="O16" s="68" t="n">
        <f aca="false">SUMIF($A$10:$A$33,YEAR(M16),$C$10:$C$33)</f>
        <v>0</v>
      </c>
      <c r="P16" s="68" t="n">
        <f aca="false">SUMIF($A$10:$A$33,YEAR(M16),D$10:$D$33)</f>
        <v>0.45</v>
      </c>
      <c r="Q16" s="68" t="n">
        <f aca="false">SUMIF($A$10:$A$33,YEAR(M16),$E$10:$E$33)</f>
        <v>0.45</v>
      </c>
      <c r="R16" s="68" t="n">
        <f aca="false">SUMIF($A$10:$A$33,YEAR(M16),$F$10:$F$33)</f>
        <v>0.1</v>
      </c>
      <c r="S16" s="68" t="n">
        <f aca="false">SUMIF($A$10:$A$33,YEAR(M16),$G$10:$G$33)</f>
        <v>0</v>
      </c>
      <c r="T16" s="24"/>
      <c r="U16" s="24"/>
      <c r="V16" s="223" t="n">
        <f aca="false">SUMPRODUCT(N16:S16,'MONTHLY CURVES'!H12:M12)</f>
        <v>0.41825</v>
      </c>
    </row>
    <row r="17" customFormat="false" ht="12.75" hidden="false" customHeight="false" outlineLevel="0" collapsed="false">
      <c r="A17" s="5" t="n">
        <f aca="false">+'ANNUAL CURVES'!A13</f>
        <v>2008</v>
      </c>
      <c r="B17" s="219" t="n">
        <f aca="false">+B16</f>
        <v>1</v>
      </c>
      <c r="C17" s="51" t="n">
        <f aca="false">+C16</f>
        <v>0</v>
      </c>
      <c r="D17" s="51" t="n">
        <f aca="false">+D16</f>
        <v>0</v>
      </c>
      <c r="E17" s="51" t="n">
        <f aca="false">+E16</f>
        <v>0</v>
      </c>
      <c r="F17" s="51" t="n">
        <f aca="false">+F16</f>
        <v>0</v>
      </c>
      <c r="G17" s="51" t="n">
        <v>0</v>
      </c>
      <c r="H17" s="51"/>
      <c r="I17" s="51"/>
      <c r="J17" s="51" t="n">
        <f aca="false">SUM(B17:I17)</f>
        <v>1</v>
      </c>
      <c r="K17" s="220" t="n">
        <f aca="false">SUMPRODUCT(B17:I17,'ANNUAL CURVES'!F13:M13)</f>
        <v>-0.0875</v>
      </c>
      <c r="M17" s="131" t="n">
        <f aca="false">'MONTHLY CURVES'!C13</f>
        <v>37377</v>
      </c>
      <c r="N17" s="221" t="n">
        <f aca="false">SUMIF($A$10:$A$33,YEAR(M17),$B$10:$B$33)</f>
        <v>0</v>
      </c>
      <c r="O17" s="68" t="n">
        <f aca="false">SUMIF($A$10:$A$33,YEAR(M17),$C$10:$C$33)</f>
        <v>0</v>
      </c>
      <c r="P17" s="68" t="n">
        <f aca="false">SUMIF($A$10:$A$33,YEAR(M17),D$10:$D$33)</f>
        <v>0.45</v>
      </c>
      <c r="Q17" s="68" t="n">
        <f aca="false">SUMIF($A$10:$A$33,YEAR(M17),$E$10:$E$33)</f>
        <v>0.45</v>
      </c>
      <c r="R17" s="68" t="n">
        <f aca="false">SUMIF($A$10:$A$33,YEAR(M17),$F$10:$F$33)</f>
        <v>0.1</v>
      </c>
      <c r="S17" s="68" t="n">
        <f aca="false">SUMIF($A$10:$A$33,YEAR(M17),$G$10:$G$33)</f>
        <v>0</v>
      </c>
      <c r="T17" s="24"/>
      <c r="U17" s="24"/>
      <c r="V17" s="223" t="n">
        <f aca="false">SUMPRODUCT(N17:S17,'MONTHLY CURVES'!H13:M13)</f>
        <v>0.376</v>
      </c>
    </row>
    <row r="18" customFormat="false" ht="12.75" hidden="false" customHeight="false" outlineLevel="0" collapsed="false">
      <c r="A18" s="5" t="n">
        <f aca="false">+'ANNUAL CURVES'!A14</f>
        <v>2009</v>
      </c>
      <c r="B18" s="219" t="n">
        <f aca="false">+B17</f>
        <v>1</v>
      </c>
      <c r="C18" s="51" t="n">
        <f aca="false">+C17</f>
        <v>0</v>
      </c>
      <c r="D18" s="51" t="n">
        <f aca="false">+D17</f>
        <v>0</v>
      </c>
      <c r="E18" s="51" t="n">
        <f aca="false">+E17</f>
        <v>0</v>
      </c>
      <c r="F18" s="51" t="n">
        <f aca="false">+F17</f>
        <v>0</v>
      </c>
      <c r="G18" s="51" t="n">
        <f aca="false">+G17</f>
        <v>0</v>
      </c>
      <c r="H18" s="51"/>
      <c r="I18" s="51"/>
      <c r="J18" s="51" t="n">
        <f aca="false">SUM(B18:I18)</f>
        <v>1</v>
      </c>
      <c r="K18" s="220" t="n">
        <f aca="false">SUMPRODUCT(B18:I18,'ANNUAL CURVES'!F14:M14)</f>
        <v>-0.0765833333333333</v>
      </c>
      <c r="M18" s="131" t="n">
        <f aca="false">'MONTHLY CURVES'!C14</f>
        <v>37408</v>
      </c>
      <c r="N18" s="221" t="n">
        <f aca="false">SUMIF($A$10:$A$33,YEAR(M18),$B$10:$B$33)</f>
        <v>0</v>
      </c>
      <c r="O18" s="68" t="n">
        <f aca="false">SUMIF($A$10:$A$33,YEAR(M18),$C$10:$C$33)</f>
        <v>0</v>
      </c>
      <c r="P18" s="68" t="n">
        <f aca="false">SUMIF($A$10:$A$33,YEAR(M18),D$10:$D$33)</f>
        <v>0.45</v>
      </c>
      <c r="Q18" s="68" t="n">
        <f aca="false">SUMIF($A$10:$A$33,YEAR(M18),$E$10:$E$33)</f>
        <v>0.45</v>
      </c>
      <c r="R18" s="68" t="n">
        <f aca="false">SUMIF($A$10:$A$33,YEAR(M18),$F$10:$F$33)</f>
        <v>0.1</v>
      </c>
      <c r="S18" s="68" t="n">
        <f aca="false">SUMIF($A$10:$A$33,YEAR(M18),$G$10:$G$33)</f>
        <v>0</v>
      </c>
      <c r="T18" s="24"/>
      <c r="U18" s="24"/>
      <c r="V18" s="223" t="n">
        <f aca="false">SUMPRODUCT(N18:S18,'MONTHLY CURVES'!H14:M14)</f>
        <v>0.39075</v>
      </c>
    </row>
    <row r="19" customFormat="false" ht="12.75" hidden="false" customHeight="false" outlineLevel="0" collapsed="false">
      <c r="A19" s="5" t="n">
        <f aca="false">+'ANNUAL CURVES'!A15</f>
        <v>2010</v>
      </c>
      <c r="B19" s="219" t="n">
        <f aca="false">+B18</f>
        <v>1</v>
      </c>
      <c r="C19" s="51" t="n">
        <f aca="false">+C18</f>
        <v>0</v>
      </c>
      <c r="D19" s="51" t="n">
        <f aca="false">+D18</f>
        <v>0</v>
      </c>
      <c r="E19" s="51" t="n">
        <f aca="false">+E18</f>
        <v>0</v>
      </c>
      <c r="F19" s="51" t="n">
        <f aca="false">+F18</f>
        <v>0</v>
      </c>
      <c r="G19" s="51" t="n">
        <f aca="false">+G18</f>
        <v>0</v>
      </c>
      <c r="H19" s="51"/>
      <c r="I19" s="51"/>
      <c r="J19" s="51" t="n">
        <f aca="false">SUM(B19:I19)</f>
        <v>1</v>
      </c>
      <c r="K19" s="220" t="n">
        <f aca="false">SUMPRODUCT(B19:I19,'ANNUAL CURVES'!F15:M15)</f>
        <v>-0.0735833333333333</v>
      </c>
      <c r="M19" s="131" t="n">
        <f aca="false">'MONTHLY CURVES'!C15</f>
        <v>37438</v>
      </c>
      <c r="N19" s="221" t="n">
        <f aca="false">SUMIF($A$10:$A$33,YEAR(M19),$B$10:$B$33)</f>
        <v>0</v>
      </c>
      <c r="O19" s="68" t="n">
        <f aca="false">SUMIF($A$10:$A$33,YEAR(M19),$C$10:$C$33)</f>
        <v>0</v>
      </c>
      <c r="P19" s="68" t="n">
        <f aca="false">SUMIF($A$10:$A$33,YEAR(M19),D$10:$D$33)</f>
        <v>0.45</v>
      </c>
      <c r="Q19" s="68" t="n">
        <f aca="false">SUMIF($A$10:$A$33,YEAR(M19),$E$10:$E$33)</f>
        <v>0.45</v>
      </c>
      <c r="R19" s="68" t="n">
        <f aca="false">SUMIF($A$10:$A$33,YEAR(M19),$F$10:$F$33)</f>
        <v>0.1</v>
      </c>
      <c r="S19" s="68" t="n">
        <f aca="false">SUMIF($A$10:$A$33,YEAR(M19),$G$10:$G$33)</f>
        <v>0</v>
      </c>
      <c r="T19" s="24"/>
      <c r="U19" s="24"/>
      <c r="V19" s="223" t="n">
        <f aca="false">SUMPRODUCT(N19:S19,'MONTHLY CURVES'!H15:M15)</f>
        <v>0.427</v>
      </c>
    </row>
    <row r="20" customFormat="false" ht="12.75" hidden="false" customHeight="false" outlineLevel="0" collapsed="false">
      <c r="A20" s="5" t="n">
        <f aca="false">+'ANNUAL CURVES'!A16</f>
        <v>2011</v>
      </c>
      <c r="B20" s="219" t="n">
        <f aca="false">+B19</f>
        <v>1</v>
      </c>
      <c r="C20" s="51" t="n">
        <f aca="false">+C19</f>
        <v>0</v>
      </c>
      <c r="D20" s="51" t="n">
        <f aca="false">+D19</f>
        <v>0</v>
      </c>
      <c r="E20" s="51" t="n">
        <f aca="false">+E19</f>
        <v>0</v>
      </c>
      <c r="F20" s="51" t="n">
        <f aca="false">+F19</f>
        <v>0</v>
      </c>
      <c r="G20" s="51" t="n">
        <f aca="false">+G19</f>
        <v>0</v>
      </c>
      <c r="H20" s="51"/>
      <c r="I20" s="51"/>
      <c r="J20" s="51" t="n">
        <f aca="false">SUM(B20:I20)</f>
        <v>1</v>
      </c>
      <c r="K20" s="220" t="n">
        <f aca="false">SUMPRODUCT(B20:I20,'ANNUAL CURVES'!F16:M16)</f>
        <v>-0.0705833333333333</v>
      </c>
      <c r="M20" s="131" t="n">
        <f aca="false">'MONTHLY CURVES'!C16</f>
        <v>37469</v>
      </c>
      <c r="N20" s="221" t="n">
        <f aca="false">SUMIF($A$10:$A$33,YEAR(M20),$B$10:$B$33)</f>
        <v>0</v>
      </c>
      <c r="O20" s="68" t="n">
        <f aca="false">SUMIF($A$10:$A$33,YEAR(M20),$C$10:$C$33)</f>
        <v>0</v>
      </c>
      <c r="P20" s="68" t="n">
        <f aca="false">SUMIF($A$10:$A$33,YEAR(M20),D$10:$D$33)</f>
        <v>0.45</v>
      </c>
      <c r="Q20" s="68" t="n">
        <f aca="false">SUMIF($A$10:$A$33,YEAR(M20),$E$10:$E$33)</f>
        <v>0.45</v>
      </c>
      <c r="R20" s="68" t="n">
        <f aca="false">SUMIF($A$10:$A$33,YEAR(M20),$F$10:$F$33)</f>
        <v>0.1</v>
      </c>
      <c r="S20" s="68" t="n">
        <f aca="false">SUMIF($A$10:$A$33,YEAR(M20),$G$10:$G$33)</f>
        <v>0</v>
      </c>
      <c r="T20" s="24"/>
      <c r="U20" s="24"/>
      <c r="V20" s="223" t="n">
        <f aca="false">SUMPRODUCT(N20:S20,'MONTHLY CURVES'!H16:M16)</f>
        <v>0.41575</v>
      </c>
    </row>
    <row r="21" customFormat="false" ht="12.75" hidden="false" customHeight="false" outlineLevel="0" collapsed="false">
      <c r="A21" s="5" t="n">
        <f aca="false">+'ANNUAL CURVES'!A17</f>
        <v>2012</v>
      </c>
      <c r="B21" s="219" t="n">
        <f aca="false">+B20</f>
        <v>1</v>
      </c>
      <c r="C21" s="51" t="n">
        <f aca="false">+C20</f>
        <v>0</v>
      </c>
      <c r="D21" s="51" t="n">
        <f aca="false">+D20</f>
        <v>0</v>
      </c>
      <c r="E21" s="51" t="n">
        <f aca="false">+E20</f>
        <v>0</v>
      </c>
      <c r="F21" s="51" t="n">
        <f aca="false">+F20</f>
        <v>0</v>
      </c>
      <c r="G21" s="51" t="n">
        <f aca="false">+G20</f>
        <v>0</v>
      </c>
      <c r="H21" s="51"/>
      <c r="I21" s="51"/>
      <c r="J21" s="51" t="n">
        <f aca="false">SUM(B21:I21)</f>
        <v>1</v>
      </c>
      <c r="K21" s="220" t="n">
        <f aca="false">SUMPRODUCT(B21:I21,'ANNUAL CURVES'!F17:M17)</f>
        <v>-0.0675833333333333</v>
      </c>
      <c r="M21" s="131" t="n">
        <f aca="false">'MONTHLY CURVES'!C17</f>
        <v>37500</v>
      </c>
      <c r="N21" s="221" t="n">
        <f aca="false">SUMIF($A$10:$A$33,YEAR(M21),$B$10:$B$33)</f>
        <v>0</v>
      </c>
      <c r="O21" s="68" t="n">
        <f aca="false">SUMIF($A$10:$A$33,YEAR(M21),$C$10:$C$33)</f>
        <v>0</v>
      </c>
      <c r="P21" s="68" t="n">
        <f aca="false">SUMIF($A$10:$A$33,YEAR(M21),D$10:$D$33)</f>
        <v>0.45</v>
      </c>
      <c r="Q21" s="68" t="n">
        <f aca="false">SUMIF($A$10:$A$33,YEAR(M21),$E$10:$E$33)</f>
        <v>0.45</v>
      </c>
      <c r="R21" s="68" t="n">
        <f aca="false">SUMIF($A$10:$A$33,YEAR(M21),$F$10:$F$33)</f>
        <v>0.1</v>
      </c>
      <c r="S21" s="68" t="n">
        <f aca="false">SUMIF($A$10:$A$33,YEAR(M21),$G$10:$G$33)</f>
        <v>0</v>
      </c>
      <c r="T21" s="24"/>
      <c r="U21" s="24"/>
      <c r="V21" s="223" t="n">
        <f aca="false">SUMPRODUCT(N21:S21,'MONTHLY CURVES'!H17:M17)</f>
        <v>0.37725</v>
      </c>
    </row>
    <row r="22" customFormat="false" ht="12.75" hidden="false" customHeight="false" outlineLevel="0" collapsed="false">
      <c r="A22" s="5" t="n">
        <f aca="false">+'ANNUAL CURVES'!A18</f>
        <v>2013</v>
      </c>
      <c r="B22" s="219" t="n">
        <f aca="false">+B21</f>
        <v>1</v>
      </c>
      <c r="C22" s="51" t="n">
        <f aca="false">+C21</f>
        <v>0</v>
      </c>
      <c r="D22" s="51" t="n">
        <f aca="false">+D21</f>
        <v>0</v>
      </c>
      <c r="E22" s="51" t="n">
        <f aca="false">+E21</f>
        <v>0</v>
      </c>
      <c r="F22" s="51" t="n">
        <f aca="false">+F21</f>
        <v>0</v>
      </c>
      <c r="G22" s="51" t="n">
        <f aca="false">+G21</f>
        <v>0</v>
      </c>
      <c r="H22" s="51"/>
      <c r="I22" s="51"/>
      <c r="J22" s="51" t="n">
        <f aca="false">SUM(B22:I22)</f>
        <v>1</v>
      </c>
      <c r="K22" s="220" t="n">
        <f aca="false">SUMPRODUCT(B22:I22,'ANNUAL CURVES'!F18:M18)</f>
        <v>-0.0645833333333333</v>
      </c>
      <c r="M22" s="131" t="n">
        <f aca="false">'MONTHLY CURVES'!C18</f>
        <v>37530</v>
      </c>
      <c r="N22" s="221" t="n">
        <f aca="false">SUMIF($A$10:$A$33,YEAR(M22),$B$10:$B$33)</f>
        <v>0</v>
      </c>
      <c r="O22" s="68" t="n">
        <f aca="false">SUMIF($A$10:$A$33,YEAR(M22),$C$10:$C$33)</f>
        <v>0</v>
      </c>
      <c r="P22" s="68" t="n">
        <f aca="false">SUMIF($A$10:$A$33,YEAR(M22),D$10:$D$33)</f>
        <v>0.45</v>
      </c>
      <c r="Q22" s="68" t="n">
        <f aca="false">SUMIF($A$10:$A$33,YEAR(M22),$E$10:$E$33)</f>
        <v>0.45</v>
      </c>
      <c r="R22" s="68" t="n">
        <f aca="false">SUMIF($A$10:$A$33,YEAR(M22),$F$10:$F$33)</f>
        <v>0.1</v>
      </c>
      <c r="S22" s="68" t="n">
        <f aca="false">SUMIF($A$10:$A$33,YEAR(M22),$G$10:$G$33)</f>
        <v>0</v>
      </c>
      <c r="T22" s="24"/>
      <c r="U22" s="24"/>
      <c r="V22" s="223" t="n">
        <f aca="false">SUMPRODUCT(N22:S22,'MONTHLY CURVES'!H18:M18)</f>
        <v>0.39975</v>
      </c>
    </row>
    <row r="23" customFormat="false" ht="12.75" hidden="false" customHeight="false" outlineLevel="0" collapsed="false">
      <c r="A23" s="5" t="n">
        <f aca="false">+'ANNUAL CURVES'!A19</f>
        <v>2014</v>
      </c>
      <c r="B23" s="219" t="n">
        <f aca="false">+B22</f>
        <v>1</v>
      </c>
      <c r="C23" s="51" t="n">
        <f aca="false">+C22</f>
        <v>0</v>
      </c>
      <c r="D23" s="51" t="n">
        <f aca="false">+D22</f>
        <v>0</v>
      </c>
      <c r="E23" s="51" t="n">
        <f aca="false">+E22</f>
        <v>0</v>
      </c>
      <c r="F23" s="51" t="n">
        <f aca="false">+F22</f>
        <v>0</v>
      </c>
      <c r="G23" s="51" t="n">
        <f aca="false">+G22</f>
        <v>0</v>
      </c>
      <c r="H23" s="51"/>
      <c r="I23" s="51"/>
      <c r="J23" s="51" t="n">
        <f aca="false">SUM(B23:I23)</f>
        <v>1</v>
      </c>
      <c r="K23" s="220" t="n">
        <f aca="false">SUMPRODUCT(B23:I23,'ANNUAL CURVES'!F19:M19)</f>
        <v>-0.0615833333333333</v>
      </c>
      <c r="M23" s="131" t="n">
        <f aca="false">'MONTHLY CURVES'!C19</f>
        <v>37561</v>
      </c>
      <c r="N23" s="221" t="n">
        <f aca="false">SUMIF($A$10:$A$33,YEAR(M23),$B$10:$B$33)</f>
        <v>0</v>
      </c>
      <c r="O23" s="68" t="n">
        <f aca="false">SUMIF($A$10:$A$33,YEAR(M23),$C$10:$C$33)</f>
        <v>0</v>
      </c>
      <c r="P23" s="68" t="n">
        <f aca="false">SUMIF($A$10:$A$33,YEAR(M23),D$10:$D$33)</f>
        <v>0.45</v>
      </c>
      <c r="Q23" s="68" t="n">
        <f aca="false">SUMIF($A$10:$A$33,YEAR(M23),$E$10:$E$33)</f>
        <v>0.45</v>
      </c>
      <c r="R23" s="68" t="n">
        <f aca="false">SUMIF($A$10:$A$33,YEAR(M23),$F$10:$F$33)</f>
        <v>0.1</v>
      </c>
      <c r="S23" s="68" t="n">
        <f aca="false">SUMIF($A$10:$A$33,YEAR(M23),$G$10:$G$33)</f>
        <v>0</v>
      </c>
      <c r="T23" s="24"/>
      <c r="U23" s="24"/>
      <c r="V23" s="223" t="n">
        <f aca="false">SUMPRODUCT(N23:S23,'MONTHLY CURVES'!H19:M19)</f>
        <v>0.57925</v>
      </c>
    </row>
    <row r="24" customFormat="false" ht="12.75" hidden="false" customHeight="false" outlineLevel="0" collapsed="false">
      <c r="A24" s="5" t="n">
        <f aca="false">+'ANNUAL CURVES'!A20</f>
        <v>2015</v>
      </c>
      <c r="B24" s="219" t="n">
        <f aca="false">+B23</f>
        <v>1</v>
      </c>
      <c r="C24" s="51" t="n">
        <f aca="false">+C23</f>
        <v>0</v>
      </c>
      <c r="D24" s="51" t="n">
        <f aca="false">+D23</f>
        <v>0</v>
      </c>
      <c r="E24" s="51" t="n">
        <f aca="false">+E23</f>
        <v>0</v>
      </c>
      <c r="F24" s="51" t="n">
        <f aca="false">+F23</f>
        <v>0</v>
      </c>
      <c r="G24" s="51" t="n">
        <f aca="false">+G23</f>
        <v>0</v>
      </c>
      <c r="H24" s="51"/>
      <c r="I24" s="51"/>
      <c r="J24" s="51" t="n">
        <f aca="false">SUM(B24:I24)</f>
        <v>1</v>
      </c>
      <c r="K24" s="220" t="n">
        <f aca="false">SUMPRODUCT(B24:I24,'ANNUAL CURVES'!F20:M20)</f>
        <v>-0.0597916666666667</v>
      </c>
      <c r="M24" s="131" t="n">
        <f aca="false">'MONTHLY CURVES'!C20</f>
        <v>37591</v>
      </c>
      <c r="N24" s="221" t="n">
        <f aca="false">SUMIF($A$10:$A$33,YEAR(M24),$B$10:$B$33)</f>
        <v>0</v>
      </c>
      <c r="O24" s="68" t="n">
        <f aca="false">SUMIF($A$10:$A$33,YEAR(M24),$C$10:$C$33)</f>
        <v>0</v>
      </c>
      <c r="P24" s="68" t="n">
        <f aca="false">SUMIF($A$10:$A$33,YEAR(M24),D$10:$D$33)</f>
        <v>0.45</v>
      </c>
      <c r="Q24" s="68" t="n">
        <f aca="false">SUMIF($A$10:$A$33,YEAR(M24),$E$10:$E$33)</f>
        <v>0.45</v>
      </c>
      <c r="R24" s="68" t="n">
        <f aca="false">SUMIF($A$10:$A$33,YEAR(M24),$F$10:$F$33)</f>
        <v>0.1</v>
      </c>
      <c r="S24" s="68" t="n">
        <f aca="false">SUMIF($A$10:$A$33,YEAR(M24),$G$10:$G$33)</f>
        <v>0</v>
      </c>
      <c r="T24" s="24"/>
      <c r="U24" s="24"/>
      <c r="V24" s="223" t="n">
        <f aca="false">SUMPRODUCT(N24:S24,'MONTHLY CURVES'!H20:M20)</f>
        <v>1.128</v>
      </c>
    </row>
    <row r="25" customFormat="false" ht="12.75" hidden="false" customHeight="false" outlineLevel="0" collapsed="false">
      <c r="A25" s="5" t="n">
        <f aca="false">+'ANNUAL CURVES'!A21</f>
        <v>2016</v>
      </c>
      <c r="B25" s="219" t="n">
        <f aca="false">+B24</f>
        <v>1</v>
      </c>
      <c r="C25" s="51" t="n">
        <f aca="false">+C24</f>
        <v>0</v>
      </c>
      <c r="D25" s="51" t="n">
        <f aca="false">+D24</f>
        <v>0</v>
      </c>
      <c r="E25" s="51" t="n">
        <f aca="false">+E24</f>
        <v>0</v>
      </c>
      <c r="F25" s="51" t="n">
        <f aca="false">+F24</f>
        <v>0</v>
      </c>
      <c r="G25" s="51" t="n">
        <f aca="false">+G24</f>
        <v>0</v>
      </c>
      <c r="H25" s="51"/>
      <c r="I25" s="51"/>
      <c r="J25" s="51" t="n">
        <f aca="false">SUM(B25:I25)</f>
        <v>1</v>
      </c>
      <c r="K25" s="220" t="n">
        <f aca="false">SUMPRODUCT(B25:I25,'ANNUAL CURVES'!F21:M21)</f>
        <v>-0.065</v>
      </c>
      <c r="M25" s="131" t="n">
        <f aca="false">'MONTHLY CURVES'!C21</f>
        <v>37622</v>
      </c>
      <c r="N25" s="221" t="n">
        <f aca="false">SUMIF($A$10:$A$33,YEAR(M25),$B$10:$B$33)</f>
        <v>0</v>
      </c>
      <c r="O25" s="68" t="n">
        <f aca="false">SUMIF($A$10:$A$33,YEAR(M25),$C$10:$C$33)</f>
        <v>0.15</v>
      </c>
      <c r="P25" s="68" t="n">
        <f aca="false">SUMIF($A$10:$A$33,YEAR(M25),D$10:$D$33)</f>
        <v>0.35</v>
      </c>
      <c r="Q25" s="68" t="n">
        <f aca="false">SUMIF($A$10:$A$33,YEAR(M25),$E$10:$E$33)</f>
        <v>0.35</v>
      </c>
      <c r="R25" s="68" t="n">
        <f aca="false">SUMIF($A$10:$A$33,YEAR(M25),$F$10:$F$33)</f>
        <v>0.15</v>
      </c>
      <c r="S25" s="68" t="n">
        <f aca="false">SUMIF($A$10:$A$33,YEAR(M25),$G$10:$G$33)</f>
        <v>0</v>
      </c>
      <c r="T25" s="24"/>
      <c r="U25" s="24"/>
      <c r="V25" s="223" t="n">
        <f aca="false">SUMPRODUCT(N25:S25,'MONTHLY CURVES'!H21:M21)</f>
        <v>1.62075</v>
      </c>
    </row>
    <row r="26" customFormat="false" ht="12.75" hidden="false" customHeight="false" outlineLevel="0" collapsed="false">
      <c r="A26" s="5" t="n">
        <f aca="false">+'ANNUAL CURVES'!A22</f>
        <v>2017</v>
      </c>
      <c r="B26" s="219" t="n">
        <f aca="false">+B25</f>
        <v>1</v>
      </c>
      <c r="C26" s="51" t="n">
        <f aca="false">+C25</f>
        <v>0</v>
      </c>
      <c r="D26" s="51" t="n">
        <f aca="false">+D25</f>
        <v>0</v>
      </c>
      <c r="E26" s="51" t="n">
        <f aca="false">+E25</f>
        <v>0</v>
      </c>
      <c r="F26" s="51" t="n">
        <f aca="false">+F25</f>
        <v>0</v>
      </c>
      <c r="G26" s="51" t="n">
        <f aca="false">+G25</f>
        <v>0</v>
      </c>
      <c r="H26" s="51"/>
      <c r="I26" s="51"/>
      <c r="J26" s="51" t="n">
        <f aca="false">SUM(B26:I26)</f>
        <v>1</v>
      </c>
      <c r="K26" s="220" t="n">
        <f aca="false">SUMPRODUCT(B26:I26,'ANNUAL CURVES'!F22:M22)</f>
        <v>-0.065</v>
      </c>
      <c r="M26" s="131" t="n">
        <f aca="false">'MONTHLY CURVES'!C22</f>
        <v>37653</v>
      </c>
      <c r="N26" s="221" t="n">
        <f aca="false">SUMIF($A$10:$A$33,YEAR(M26),$B$10:$B$33)</f>
        <v>0</v>
      </c>
      <c r="O26" s="68" t="n">
        <f aca="false">SUMIF($A$10:$A$33,YEAR(M26),$C$10:$C$33)</f>
        <v>0.15</v>
      </c>
      <c r="P26" s="68" t="n">
        <f aca="false">SUMIF($A$10:$A$33,YEAR(M26),D$10:$D$33)</f>
        <v>0.35</v>
      </c>
      <c r="Q26" s="68" t="n">
        <f aca="false">SUMIF($A$10:$A$33,YEAR(M26),$E$10:$E$33)</f>
        <v>0.35</v>
      </c>
      <c r="R26" s="68" t="n">
        <f aca="false">SUMIF($A$10:$A$33,YEAR(M26),$F$10:$F$33)</f>
        <v>0.15</v>
      </c>
      <c r="S26" s="68" t="n">
        <f aca="false">SUMIF($A$10:$A$33,YEAR(M26),$G$10:$G$33)</f>
        <v>0</v>
      </c>
      <c r="T26" s="24"/>
      <c r="U26" s="24"/>
      <c r="V26" s="223" t="n">
        <f aca="false">SUMPRODUCT(N26:S26,'MONTHLY CURVES'!H22:M22)</f>
        <v>1.61625</v>
      </c>
    </row>
    <row r="27" customFormat="false" ht="12.75" hidden="false" customHeight="false" outlineLevel="0" collapsed="false">
      <c r="A27" s="5" t="n">
        <f aca="false">+'ANNUAL CURVES'!A23</f>
        <v>2018</v>
      </c>
      <c r="B27" s="219" t="n">
        <f aca="false">+B26</f>
        <v>1</v>
      </c>
      <c r="C27" s="51" t="n">
        <f aca="false">+C26</f>
        <v>0</v>
      </c>
      <c r="D27" s="51" t="n">
        <f aca="false">+D26</f>
        <v>0</v>
      </c>
      <c r="E27" s="51" t="n">
        <f aca="false">+E26</f>
        <v>0</v>
      </c>
      <c r="F27" s="51" t="n">
        <f aca="false">+F26</f>
        <v>0</v>
      </c>
      <c r="G27" s="51" t="n">
        <f aca="false">+G26</f>
        <v>0</v>
      </c>
      <c r="H27" s="51"/>
      <c r="I27" s="51"/>
      <c r="J27" s="51" t="n">
        <f aca="false">SUM(B27:I27)</f>
        <v>1</v>
      </c>
      <c r="K27" s="220" t="n">
        <f aca="false">SUMPRODUCT(B27:I27,'ANNUAL CURVES'!F23:M23)</f>
        <v>-0.065</v>
      </c>
      <c r="M27" s="131" t="n">
        <f aca="false">'MONTHLY CURVES'!C23</f>
        <v>37681</v>
      </c>
      <c r="N27" s="221" t="n">
        <f aca="false">SUMIF($A$10:$A$33,YEAR(M27),$B$10:$B$33)</f>
        <v>0</v>
      </c>
      <c r="O27" s="68" t="n">
        <f aca="false">SUMIF($A$10:$A$33,YEAR(M27),$C$10:$C$33)</f>
        <v>0.15</v>
      </c>
      <c r="P27" s="68" t="n">
        <f aca="false">SUMIF($A$10:$A$33,YEAR(M27),D$10:$D$33)</f>
        <v>0.35</v>
      </c>
      <c r="Q27" s="68" t="n">
        <f aca="false">SUMIF($A$10:$A$33,YEAR(M27),$E$10:$E$33)</f>
        <v>0.35</v>
      </c>
      <c r="R27" s="68" t="n">
        <f aca="false">SUMIF($A$10:$A$33,YEAR(M27),$F$10:$F$33)</f>
        <v>0.15</v>
      </c>
      <c r="S27" s="68" t="n">
        <f aca="false">SUMIF($A$10:$A$33,YEAR(M27),$G$10:$G$33)</f>
        <v>0</v>
      </c>
      <c r="T27" s="24"/>
      <c r="U27" s="24"/>
      <c r="V27" s="223" t="n">
        <f aca="false">SUMPRODUCT(N27:S27,'MONTHLY CURVES'!H23:M23)</f>
        <v>0.67475</v>
      </c>
    </row>
    <row r="28" customFormat="false" ht="12.75" hidden="false" customHeight="false" outlineLevel="0" collapsed="false">
      <c r="A28" s="5" t="n">
        <f aca="false">+'ANNUAL CURVES'!A24</f>
        <v>2019</v>
      </c>
      <c r="B28" s="219" t="n">
        <f aca="false">+B27</f>
        <v>1</v>
      </c>
      <c r="C28" s="51" t="n">
        <f aca="false">+C27</f>
        <v>0</v>
      </c>
      <c r="D28" s="51" t="n">
        <f aca="false">+D27</f>
        <v>0</v>
      </c>
      <c r="E28" s="51" t="n">
        <f aca="false">+E27</f>
        <v>0</v>
      </c>
      <c r="F28" s="51" t="n">
        <f aca="false">+F27</f>
        <v>0</v>
      </c>
      <c r="G28" s="51" t="n">
        <f aca="false">+G27</f>
        <v>0</v>
      </c>
      <c r="H28" s="51"/>
      <c r="I28" s="51"/>
      <c r="J28" s="51" t="n">
        <f aca="false">SUM(B28:I28)</f>
        <v>1</v>
      </c>
      <c r="K28" s="220" t="n">
        <f aca="false">SUMPRODUCT(B28:I28,'ANNUAL CURVES'!F24:M24)</f>
        <v>-0.065</v>
      </c>
      <c r="M28" s="131" t="n">
        <f aca="false">'MONTHLY CURVES'!C24</f>
        <v>37712</v>
      </c>
      <c r="N28" s="221" t="n">
        <f aca="false">SUMIF($A$10:$A$33,YEAR(M28),$B$10:$B$33)</f>
        <v>0</v>
      </c>
      <c r="O28" s="68" t="n">
        <f aca="false">SUMIF($A$10:$A$33,YEAR(M28),$C$10:$C$33)</f>
        <v>0.15</v>
      </c>
      <c r="P28" s="68" t="n">
        <f aca="false">SUMIF($A$10:$A$33,YEAR(M28),D$10:$D$33)</f>
        <v>0.35</v>
      </c>
      <c r="Q28" s="68" t="n">
        <f aca="false">SUMIF($A$10:$A$33,YEAR(M28),$E$10:$E$33)</f>
        <v>0.35</v>
      </c>
      <c r="R28" s="68" t="n">
        <f aca="false">SUMIF($A$10:$A$33,YEAR(M28),$F$10:$F$33)</f>
        <v>0.15</v>
      </c>
      <c r="S28" s="68" t="n">
        <f aca="false">SUMIF($A$10:$A$33,YEAR(M28),$G$10:$G$33)</f>
        <v>0</v>
      </c>
      <c r="T28" s="24"/>
      <c r="U28" s="24"/>
      <c r="V28" s="223" t="n">
        <f aca="false">SUMPRODUCT(N28:S28,'MONTHLY CURVES'!H24:M24)</f>
        <v>0.382875</v>
      </c>
    </row>
    <row r="29" customFormat="false" ht="12.75" hidden="false" customHeight="false" outlineLevel="0" collapsed="false">
      <c r="A29" s="5" t="n">
        <f aca="false">+'ANNUAL CURVES'!A25</f>
        <v>2020</v>
      </c>
      <c r="B29" s="219" t="n">
        <f aca="false">+B28</f>
        <v>1</v>
      </c>
      <c r="C29" s="51" t="n">
        <f aca="false">+C28</f>
        <v>0</v>
      </c>
      <c r="D29" s="51" t="n">
        <f aca="false">+D28</f>
        <v>0</v>
      </c>
      <c r="E29" s="51" t="n">
        <f aca="false">+E28</f>
        <v>0</v>
      </c>
      <c r="F29" s="51" t="n">
        <f aca="false">+F28</f>
        <v>0</v>
      </c>
      <c r="G29" s="51" t="n">
        <f aca="false">+G28</f>
        <v>0</v>
      </c>
      <c r="H29" s="51"/>
      <c r="I29" s="51"/>
      <c r="J29" s="51" t="n">
        <f aca="false">SUM(B29:I29)</f>
        <v>1</v>
      </c>
      <c r="K29" s="220" t="n">
        <f aca="false">SUMPRODUCT(B29:I29,'ANNUAL CURVES'!F25:M25)</f>
        <v>-0.065</v>
      </c>
      <c r="M29" s="131" t="n">
        <f aca="false">'MONTHLY CURVES'!C25</f>
        <v>37742</v>
      </c>
      <c r="N29" s="221" t="n">
        <f aca="false">SUMIF($A$10:$A$33,YEAR(M29),$B$10:$B$33)</f>
        <v>0</v>
      </c>
      <c r="O29" s="68" t="n">
        <f aca="false">SUMIF($A$10:$A$33,YEAR(M29),$C$10:$C$33)</f>
        <v>0.15</v>
      </c>
      <c r="P29" s="68" t="n">
        <f aca="false">SUMIF($A$10:$A$33,YEAR(M29),D$10:$D$33)</f>
        <v>0.35</v>
      </c>
      <c r="Q29" s="68" t="n">
        <f aca="false">SUMIF($A$10:$A$33,YEAR(M29),$E$10:$E$33)</f>
        <v>0.35</v>
      </c>
      <c r="R29" s="68" t="n">
        <f aca="false">SUMIF($A$10:$A$33,YEAR(M29),$F$10:$F$33)</f>
        <v>0.15</v>
      </c>
      <c r="S29" s="68" t="n">
        <f aca="false">SUMIF($A$10:$A$33,YEAR(M29),$G$10:$G$33)</f>
        <v>0</v>
      </c>
      <c r="T29" s="24"/>
      <c r="U29" s="24"/>
      <c r="V29" s="223" t="n">
        <f aca="false">SUMPRODUCT(N29:S29,'MONTHLY CURVES'!H25:M25)</f>
        <v>0.34075</v>
      </c>
    </row>
    <row r="30" customFormat="false" ht="12.75" hidden="false" customHeight="false" outlineLevel="0" collapsed="false">
      <c r="A30" s="5" t="n">
        <f aca="false">+'ANNUAL CURVES'!A26</f>
        <v>2021</v>
      </c>
      <c r="B30" s="219" t="n">
        <f aca="false">+B29</f>
        <v>1</v>
      </c>
      <c r="C30" s="51" t="n">
        <f aca="false">+C29</f>
        <v>0</v>
      </c>
      <c r="D30" s="51" t="n">
        <f aca="false">+D29</f>
        <v>0</v>
      </c>
      <c r="E30" s="51" t="n">
        <f aca="false">+E29</f>
        <v>0</v>
      </c>
      <c r="F30" s="51" t="n">
        <f aca="false">+F29</f>
        <v>0</v>
      </c>
      <c r="G30" s="51" t="n">
        <f aca="false">+G29</f>
        <v>0</v>
      </c>
      <c r="H30" s="51"/>
      <c r="I30" s="51"/>
      <c r="J30" s="51" t="n">
        <f aca="false">SUM(B30:I30)</f>
        <v>1</v>
      </c>
      <c r="K30" s="220" t="n">
        <f aca="false">SUMPRODUCT(B30:I30,'ANNUAL CURVES'!F26:M26)</f>
        <v>-0.065</v>
      </c>
      <c r="M30" s="131" t="n">
        <f aca="false">'MONTHLY CURVES'!C26</f>
        <v>37773</v>
      </c>
      <c r="N30" s="221" t="n">
        <f aca="false">SUMIF($A$10:$A$33,YEAR(M30),$B$10:$B$33)</f>
        <v>0</v>
      </c>
      <c r="O30" s="68" t="n">
        <f aca="false">SUMIF($A$10:$A$33,YEAR(M30),$C$10:$C$33)</f>
        <v>0.15</v>
      </c>
      <c r="P30" s="68" t="n">
        <f aca="false">SUMIF($A$10:$A$33,YEAR(M30),D$10:$D$33)</f>
        <v>0.35</v>
      </c>
      <c r="Q30" s="68" t="n">
        <f aca="false">SUMIF($A$10:$A$33,YEAR(M30),$E$10:$E$33)</f>
        <v>0.35</v>
      </c>
      <c r="R30" s="68" t="n">
        <f aca="false">SUMIF($A$10:$A$33,YEAR(M30),$F$10:$F$33)</f>
        <v>0.15</v>
      </c>
      <c r="S30" s="68" t="n">
        <f aca="false">SUMIF($A$10:$A$33,YEAR(M30),$G$10:$G$33)</f>
        <v>0</v>
      </c>
      <c r="T30" s="24"/>
      <c r="U30" s="24"/>
      <c r="V30" s="223" t="n">
        <f aca="false">SUMPRODUCT(N30:S30,'MONTHLY CURVES'!H26:M26)</f>
        <v>0.374375</v>
      </c>
    </row>
    <row r="31" customFormat="false" ht="12.75" hidden="false" customHeight="false" outlineLevel="0" collapsed="false">
      <c r="A31" s="5" t="n">
        <f aca="false">+'ANNUAL CURVES'!A27</f>
        <v>2022</v>
      </c>
      <c r="B31" s="219" t="n">
        <f aca="false">+B30</f>
        <v>1</v>
      </c>
      <c r="C31" s="51" t="n">
        <f aca="false">+C30</f>
        <v>0</v>
      </c>
      <c r="D31" s="51" t="n">
        <f aca="false">+D30</f>
        <v>0</v>
      </c>
      <c r="E31" s="51" t="n">
        <f aca="false">+E30</f>
        <v>0</v>
      </c>
      <c r="F31" s="51" t="n">
        <f aca="false">+F30</f>
        <v>0</v>
      </c>
      <c r="G31" s="51" t="n">
        <f aca="false">+G30</f>
        <v>0</v>
      </c>
      <c r="H31" s="51"/>
      <c r="I31" s="51"/>
      <c r="J31" s="51" t="n">
        <f aca="false">SUM(B31:I31)</f>
        <v>1</v>
      </c>
      <c r="K31" s="220" t="n">
        <f aca="false">SUMPRODUCT(B31:I31,'ANNUAL CURVES'!F27:M27)</f>
        <v>-0.065</v>
      </c>
      <c r="M31" s="131" t="n">
        <f aca="false">'MONTHLY CURVES'!C27</f>
        <v>37803</v>
      </c>
      <c r="N31" s="221" t="n">
        <f aca="false">SUMIF($A$10:$A$33,YEAR(M31),$B$10:$B$33)</f>
        <v>0</v>
      </c>
      <c r="O31" s="68" t="n">
        <f aca="false">SUMIF($A$10:$A$33,YEAR(M31),$C$10:$C$33)</f>
        <v>0.15</v>
      </c>
      <c r="P31" s="68" t="n">
        <f aca="false">SUMIF($A$10:$A$33,YEAR(M31),D$10:$D$33)</f>
        <v>0.35</v>
      </c>
      <c r="Q31" s="68" t="n">
        <f aca="false">SUMIF($A$10:$A$33,YEAR(M31),$E$10:$E$33)</f>
        <v>0.35</v>
      </c>
      <c r="R31" s="68" t="n">
        <f aca="false">SUMIF($A$10:$A$33,YEAR(M31),$F$10:$F$33)</f>
        <v>0.15</v>
      </c>
      <c r="S31" s="68" t="n">
        <f aca="false">SUMIF($A$10:$A$33,YEAR(M31),$G$10:$G$33)</f>
        <v>0</v>
      </c>
      <c r="T31" s="24"/>
      <c r="U31" s="24"/>
      <c r="V31" s="223" t="n">
        <f aca="false">SUMPRODUCT(N31:S31,'MONTHLY CURVES'!H27:M27)</f>
        <v>0.40675</v>
      </c>
    </row>
    <row r="32" customFormat="false" ht="12.75" hidden="false" customHeight="false" outlineLevel="0" collapsed="false">
      <c r="A32" s="5" t="n">
        <f aca="false">+'ANNUAL CURVES'!A28</f>
        <v>2023</v>
      </c>
      <c r="B32" s="219" t="n">
        <f aca="false">+B31</f>
        <v>1</v>
      </c>
      <c r="C32" s="51" t="n">
        <f aca="false">+C31</f>
        <v>0</v>
      </c>
      <c r="D32" s="51" t="n">
        <f aca="false">+D31</f>
        <v>0</v>
      </c>
      <c r="E32" s="51" t="n">
        <f aca="false">+E31</f>
        <v>0</v>
      </c>
      <c r="F32" s="51" t="n">
        <f aca="false">+F31</f>
        <v>0</v>
      </c>
      <c r="G32" s="51" t="n">
        <f aca="false">+G31</f>
        <v>0</v>
      </c>
      <c r="H32" s="51"/>
      <c r="I32" s="51"/>
      <c r="J32" s="51" t="n">
        <f aca="false">SUM(B32:I32)</f>
        <v>1</v>
      </c>
      <c r="K32" s="220" t="n">
        <f aca="false">SUMPRODUCT(B32:I32,'ANNUAL CURVES'!F28:M28)</f>
        <v>-0.065</v>
      </c>
      <c r="M32" s="131" t="n">
        <f aca="false">'MONTHLY CURVES'!C28</f>
        <v>37834</v>
      </c>
      <c r="N32" s="221" t="n">
        <f aca="false">SUMIF($A$10:$A$33,YEAR(M32),$B$10:$B$33)</f>
        <v>0</v>
      </c>
      <c r="O32" s="68" t="n">
        <f aca="false">SUMIF($A$10:$A$33,YEAR(M32),$C$10:$C$33)</f>
        <v>0.15</v>
      </c>
      <c r="P32" s="68" t="n">
        <f aca="false">SUMIF($A$10:$A$33,YEAR(M32),D$10:$D$33)</f>
        <v>0.35</v>
      </c>
      <c r="Q32" s="68" t="n">
        <f aca="false">SUMIF($A$10:$A$33,YEAR(M32),$E$10:$E$33)</f>
        <v>0.35</v>
      </c>
      <c r="R32" s="68" t="n">
        <f aca="false">SUMIF($A$10:$A$33,YEAR(M32),$F$10:$F$33)</f>
        <v>0.15</v>
      </c>
      <c r="S32" s="68" t="n">
        <f aca="false">SUMIF($A$10:$A$33,YEAR(M32),$G$10:$G$33)</f>
        <v>0</v>
      </c>
      <c r="T32" s="24"/>
      <c r="U32" s="24"/>
      <c r="V32" s="223" t="n">
        <f aca="false">SUMPRODUCT(N32:S32,'MONTHLY CURVES'!H28:M28)</f>
        <v>0.400375</v>
      </c>
    </row>
    <row r="33" customFormat="false" ht="13.5" hidden="false" customHeight="false" outlineLevel="0" collapsed="false">
      <c r="A33" s="5" t="n">
        <f aca="false">+'ANNUAL CURVES'!A29</f>
        <v>2024</v>
      </c>
      <c r="B33" s="224" t="n">
        <f aca="false">+B32</f>
        <v>1</v>
      </c>
      <c r="C33" s="225" t="n">
        <f aca="false">+C32</f>
        <v>0</v>
      </c>
      <c r="D33" s="225" t="n">
        <f aca="false">+D32</f>
        <v>0</v>
      </c>
      <c r="E33" s="225" t="n">
        <f aca="false">+E32</f>
        <v>0</v>
      </c>
      <c r="F33" s="225" t="n">
        <f aca="false">+F32</f>
        <v>0</v>
      </c>
      <c r="G33" s="225" t="n">
        <f aca="false">+G32</f>
        <v>0</v>
      </c>
      <c r="H33" s="225"/>
      <c r="I33" s="225"/>
      <c r="J33" s="225" t="n">
        <f aca="false">SUM(B33:I33)</f>
        <v>1</v>
      </c>
      <c r="K33" s="226" t="n">
        <f aca="false">SUMPRODUCT(B33:I33,'ANNUAL CURVES'!F29:M29)</f>
        <v>-0.065</v>
      </c>
      <c r="M33" s="131" t="n">
        <f aca="false">'MONTHLY CURVES'!C29</f>
        <v>37865</v>
      </c>
      <c r="N33" s="221" t="n">
        <f aca="false">SUMIF($A$10:$A$33,YEAR(M33),$B$10:$B$33)</f>
        <v>0</v>
      </c>
      <c r="O33" s="68" t="n">
        <f aca="false">SUMIF($A$10:$A$33,YEAR(M33),$C$10:$C$33)</f>
        <v>0.15</v>
      </c>
      <c r="P33" s="68" t="n">
        <f aca="false">SUMIF($A$10:$A$33,YEAR(M33),D$10:$D$33)</f>
        <v>0.35</v>
      </c>
      <c r="Q33" s="68" t="n">
        <f aca="false">SUMIF($A$10:$A$33,YEAR(M33),$E$10:$E$33)</f>
        <v>0.35</v>
      </c>
      <c r="R33" s="68" t="n">
        <f aca="false">SUMIF($A$10:$A$33,YEAR(M33),$F$10:$F$33)</f>
        <v>0.15</v>
      </c>
      <c r="S33" s="68" t="n">
        <f aca="false">SUMIF($A$10:$A$33,YEAR(M33),$G$10:$G$33)</f>
        <v>0</v>
      </c>
      <c r="T33" s="24"/>
      <c r="U33" s="24"/>
      <c r="V33" s="223" t="n">
        <f aca="false">SUMPRODUCT(N33:S33,'MONTHLY CURVES'!H29:M29)</f>
        <v>0.36075</v>
      </c>
    </row>
    <row r="34" customFormat="false" ht="12.75" hidden="false" customHeight="false" outlineLevel="0" collapsed="false">
      <c r="M34" s="131" t="n">
        <f aca="false">'MONTHLY CURVES'!C30</f>
        <v>37895</v>
      </c>
      <c r="N34" s="221" t="n">
        <f aca="false">SUMIF($A$10:$A$33,YEAR(M34),$B$10:$B$33)</f>
        <v>0</v>
      </c>
      <c r="O34" s="68" t="n">
        <f aca="false">SUMIF($A$10:$A$33,YEAR(M34),$C$10:$C$33)</f>
        <v>0.15</v>
      </c>
      <c r="P34" s="68" t="n">
        <f aca="false">SUMIF($A$10:$A$33,YEAR(M34),D$10:$D$33)</f>
        <v>0.35</v>
      </c>
      <c r="Q34" s="68" t="n">
        <f aca="false">SUMIF($A$10:$A$33,YEAR(M34),$E$10:$E$33)</f>
        <v>0.35</v>
      </c>
      <c r="R34" s="68" t="n">
        <f aca="false">SUMIF($A$10:$A$33,YEAR(M34),$F$10:$F$33)</f>
        <v>0.15</v>
      </c>
      <c r="S34" s="68" t="n">
        <f aca="false">SUMIF($A$10:$A$33,YEAR(M34),$G$10:$G$33)</f>
        <v>0</v>
      </c>
      <c r="T34" s="24"/>
      <c r="U34" s="24"/>
      <c r="V34" s="223" t="n">
        <f aca="false">SUMPRODUCT(N34:S34,'MONTHLY CURVES'!H30:M30)</f>
        <v>0.376375</v>
      </c>
    </row>
    <row r="35" customFormat="false" ht="12.75" hidden="false" customHeight="false" outlineLevel="0" collapsed="false">
      <c r="M35" s="131" t="n">
        <f aca="false">'MONTHLY CURVES'!C31</f>
        <v>37926</v>
      </c>
      <c r="N35" s="221" t="n">
        <f aca="false">SUMIF($A$10:$A$33,YEAR(M35),$B$10:$B$33)</f>
        <v>0</v>
      </c>
      <c r="O35" s="68" t="n">
        <f aca="false">SUMIF($A$10:$A$33,YEAR(M35),$C$10:$C$33)</f>
        <v>0.15</v>
      </c>
      <c r="P35" s="68" t="n">
        <f aca="false">SUMIF($A$10:$A$33,YEAR(M35),D$10:$D$33)</f>
        <v>0.35</v>
      </c>
      <c r="Q35" s="68" t="n">
        <f aca="false">SUMIF($A$10:$A$33,YEAR(M35),$E$10:$E$33)</f>
        <v>0.35</v>
      </c>
      <c r="R35" s="68" t="n">
        <f aca="false">SUMIF($A$10:$A$33,YEAR(M35),$F$10:$F$33)</f>
        <v>0.15</v>
      </c>
      <c r="S35" s="68" t="n">
        <f aca="false">SUMIF($A$10:$A$33,YEAR(M35),$G$10:$G$33)</f>
        <v>0</v>
      </c>
      <c r="T35" s="24"/>
      <c r="U35" s="24"/>
      <c r="V35" s="223" t="n">
        <f aca="false">SUMPRODUCT(N35:S35,'MONTHLY CURVES'!H31:M31)</f>
        <v>0.6305</v>
      </c>
    </row>
    <row r="36" customFormat="false" ht="12.75" hidden="false" customHeight="false" outlineLevel="0" collapsed="false">
      <c r="M36" s="131" t="n">
        <f aca="false">'MONTHLY CURVES'!C32</f>
        <v>37956</v>
      </c>
      <c r="N36" s="221" t="n">
        <f aca="false">SUMIF($A$10:$A$33,YEAR(M36),$B$10:$B$33)</f>
        <v>0</v>
      </c>
      <c r="O36" s="68" t="n">
        <f aca="false">SUMIF($A$10:$A$33,YEAR(M36),$C$10:$C$33)</f>
        <v>0.15</v>
      </c>
      <c r="P36" s="68" t="n">
        <f aca="false">SUMIF($A$10:$A$33,YEAR(M36),D$10:$D$33)</f>
        <v>0.35</v>
      </c>
      <c r="Q36" s="68" t="n">
        <f aca="false">SUMIF($A$10:$A$33,YEAR(M36),$E$10:$E$33)</f>
        <v>0.35</v>
      </c>
      <c r="R36" s="68" t="n">
        <f aca="false">SUMIF($A$10:$A$33,YEAR(M36),$F$10:$F$33)</f>
        <v>0.15</v>
      </c>
      <c r="S36" s="68" t="n">
        <f aca="false">SUMIF($A$10:$A$33,YEAR(M36),$G$10:$G$33)</f>
        <v>0</v>
      </c>
      <c r="T36" s="24"/>
      <c r="U36" s="24"/>
      <c r="V36" s="223" t="n">
        <f aca="false">SUMPRODUCT(N36:S36,'MONTHLY CURVES'!H32:M32)</f>
        <v>1.00775</v>
      </c>
    </row>
    <row r="37" customFormat="false" ht="12.75" hidden="false" customHeight="false" outlineLevel="0" collapsed="false">
      <c r="M37" s="131" t="n">
        <f aca="false">'MONTHLY CURVES'!C33</f>
        <v>37987</v>
      </c>
      <c r="N37" s="221" t="n">
        <f aca="false">SUMIF($A$10:$A$33,YEAR(M37),$B$10:$B$33)</f>
        <v>0</v>
      </c>
      <c r="O37" s="68" t="n">
        <f aca="false">SUMIF($A$10:$A$33,YEAR(M37),$C$10:$C$33)</f>
        <v>0.2</v>
      </c>
      <c r="P37" s="68" t="n">
        <f aca="false">SUMIF($A$10:$A$33,YEAR(M37),D$10:$D$33)</f>
        <v>0.3</v>
      </c>
      <c r="Q37" s="68" t="n">
        <f aca="false">SUMIF($A$10:$A$33,YEAR(M37),$E$10:$E$33)</f>
        <v>0.3</v>
      </c>
      <c r="R37" s="68" t="n">
        <f aca="false">SUMIF($A$10:$A$33,YEAR(M37),$F$10:$F$33)</f>
        <v>0.2</v>
      </c>
      <c r="S37" s="68" t="n">
        <f aca="false">SUMIF($A$10:$A$33,YEAR(M37),$G$10:$G$33)</f>
        <v>0</v>
      </c>
      <c r="T37" s="24"/>
      <c r="U37" s="24"/>
      <c r="V37" s="223" t="n">
        <f aca="false">SUMPRODUCT(N37:S37,'MONTHLY CURVES'!H33:M33)</f>
        <v>1.396</v>
      </c>
    </row>
    <row r="38" customFormat="false" ht="12.75" hidden="false" customHeight="false" outlineLevel="0" collapsed="false">
      <c r="M38" s="131" t="n">
        <f aca="false">'MONTHLY CURVES'!C34</f>
        <v>38018</v>
      </c>
      <c r="N38" s="221" t="n">
        <f aca="false">SUMIF($A$10:$A$33,YEAR(M38),$B$10:$B$33)</f>
        <v>0</v>
      </c>
      <c r="O38" s="68" t="n">
        <f aca="false">SUMIF($A$10:$A$33,YEAR(M38),$C$10:$C$33)</f>
        <v>0.2</v>
      </c>
      <c r="P38" s="68" t="n">
        <f aca="false">SUMIF($A$10:$A$33,YEAR(M38),D$10:$D$33)</f>
        <v>0.3</v>
      </c>
      <c r="Q38" s="68" t="n">
        <f aca="false">SUMIF($A$10:$A$33,YEAR(M38),$E$10:$E$33)</f>
        <v>0.3</v>
      </c>
      <c r="R38" s="68" t="n">
        <f aca="false">SUMIF($A$10:$A$33,YEAR(M38),$F$10:$F$33)</f>
        <v>0.2</v>
      </c>
      <c r="S38" s="68" t="n">
        <f aca="false">SUMIF($A$10:$A$33,YEAR(M38),$G$10:$G$33)</f>
        <v>0</v>
      </c>
      <c r="T38" s="24"/>
      <c r="U38" s="24"/>
      <c r="V38" s="223" t="n">
        <f aca="false">SUMPRODUCT(N38:S38,'MONTHLY CURVES'!H34:M34)</f>
        <v>1.39</v>
      </c>
    </row>
    <row r="39" customFormat="false" ht="12.75" hidden="false" customHeight="false" outlineLevel="0" collapsed="false">
      <c r="M39" s="131" t="n">
        <f aca="false">'MONTHLY CURVES'!C35</f>
        <v>38047</v>
      </c>
      <c r="N39" s="221" t="n">
        <f aca="false">SUMIF($A$10:$A$33,YEAR(M39),$B$10:$B$33)</f>
        <v>0</v>
      </c>
      <c r="O39" s="68" t="n">
        <f aca="false">SUMIF($A$10:$A$33,YEAR(M39),$C$10:$C$33)</f>
        <v>0.2</v>
      </c>
      <c r="P39" s="68" t="n">
        <f aca="false">SUMIF($A$10:$A$33,YEAR(M39),D$10:$D$33)</f>
        <v>0.3</v>
      </c>
      <c r="Q39" s="68" t="n">
        <f aca="false">SUMIF($A$10:$A$33,YEAR(M39),$E$10:$E$33)</f>
        <v>0.3</v>
      </c>
      <c r="R39" s="68" t="n">
        <f aca="false">SUMIF($A$10:$A$33,YEAR(M39),$F$10:$F$33)</f>
        <v>0.2</v>
      </c>
      <c r="S39" s="68" t="n">
        <f aca="false">SUMIF($A$10:$A$33,YEAR(M39),$G$10:$G$33)</f>
        <v>0</v>
      </c>
      <c r="T39" s="24"/>
      <c r="U39" s="24"/>
      <c r="V39" s="223" t="n">
        <f aca="false">SUMPRODUCT(N39:S39,'MONTHLY CURVES'!H35:M35)</f>
        <v>0.638</v>
      </c>
    </row>
    <row r="40" customFormat="false" ht="12.75" hidden="false" customHeight="false" outlineLevel="0" collapsed="false">
      <c r="M40" s="131" t="n">
        <f aca="false">'MONTHLY CURVES'!C36</f>
        <v>38078</v>
      </c>
      <c r="N40" s="221" t="n">
        <f aca="false">SUMIF($A$10:$A$33,YEAR(M40),$B$10:$B$33)</f>
        <v>0</v>
      </c>
      <c r="O40" s="68" t="n">
        <f aca="false">SUMIF($A$10:$A$33,YEAR(M40),$C$10:$C$33)</f>
        <v>0.2</v>
      </c>
      <c r="P40" s="68" t="n">
        <f aca="false">SUMIF($A$10:$A$33,YEAR(M40),D$10:$D$33)</f>
        <v>0.3</v>
      </c>
      <c r="Q40" s="68" t="n">
        <f aca="false">SUMIF($A$10:$A$33,YEAR(M40),$E$10:$E$33)</f>
        <v>0.3</v>
      </c>
      <c r="R40" s="68" t="n">
        <f aca="false">SUMIF($A$10:$A$33,YEAR(M40),$F$10:$F$33)</f>
        <v>0.2</v>
      </c>
      <c r="S40" s="68" t="n">
        <f aca="false">SUMIF($A$10:$A$33,YEAR(M40),$G$10:$G$33)</f>
        <v>0</v>
      </c>
      <c r="T40" s="24"/>
      <c r="U40" s="24"/>
      <c r="V40" s="223" t="n">
        <f aca="false">SUMPRODUCT(N40:S40,'MONTHLY CURVES'!H36:M36)</f>
        <v>0.363</v>
      </c>
    </row>
    <row r="41" customFormat="false" ht="12.75" hidden="false" customHeight="false" outlineLevel="0" collapsed="false">
      <c r="M41" s="131" t="n">
        <f aca="false">'MONTHLY CURVES'!C37</f>
        <v>38108</v>
      </c>
      <c r="N41" s="221" t="n">
        <f aca="false">SUMIF($A$10:$A$33,YEAR(M41),$B$10:$B$33)</f>
        <v>0</v>
      </c>
      <c r="O41" s="68" t="n">
        <f aca="false">SUMIF($A$10:$A$33,YEAR(M41),$C$10:$C$33)</f>
        <v>0.2</v>
      </c>
      <c r="P41" s="68" t="n">
        <f aca="false">SUMIF($A$10:$A$33,YEAR(M41),D$10:$D$33)</f>
        <v>0.3</v>
      </c>
      <c r="Q41" s="68" t="n">
        <f aca="false">SUMIF($A$10:$A$33,YEAR(M41),$E$10:$E$33)</f>
        <v>0.3</v>
      </c>
      <c r="R41" s="68" t="n">
        <f aca="false">SUMIF($A$10:$A$33,YEAR(M41),$F$10:$F$33)</f>
        <v>0.2</v>
      </c>
      <c r="S41" s="68" t="n">
        <f aca="false">SUMIF($A$10:$A$33,YEAR(M41),$G$10:$G$33)</f>
        <v>0</v>
      </c>
      <c r="T41" s="24"/>
      <c r="U41" s="24"/>
      <c r="V41" s="223" t="n">
        <f aca="false">SUMPRODUCT(N41:S41,'MONTHLY CURVES'!H37:M37)</f>
        <v>0.3235</v>
      </c>
    </row>
    <row r="42" customFormat="false" ht="12.75" hidden="false" customHeight="false" outlineLevel="0" collapsed="false">
      <c r="M42" s="131" t="n">
        <f aca="false">'MONTHLY CURVES'!C38</f>
        <v>38139</v>
      </c>
      <c r="N42" s="221" t="n">
        <f aca="false">SUMIF($A$10:$A$33,YEAR(M42),$B$10:$B$33)</f>
        <v>0</v>
      </c>
      <c r="O42" s="68" t="n">
        <f aca="false">SUMIF($A$10:$A$33,YEAR(M42),$C$10:$C$33)</f>
        <v>0.2</v>
      </c>
      <c r="P42" s="68" t="n">
        <f aca="false">SUMIF($A$10:$A$33,YEAR(M42),D$10:$D$33)</f>
        <v>0.3</v>
      </c>
      <c r="Q42" s="68" t="n">
        <f aca="false">SUMIF($A$10:$A$33,YEAR(M42),$E$10:$E$33)</f>
        <v>0.3</v>
      </c>
      <c r="R42" s="68" t="n">
        <f aca="false">SUMIF($A$10:$A$33,YEAR(M42),$F$10:$F$33)</f>
        <v>0.2</v>
      </c>
      <c r="S42" s="68" t="n">
        <f aca="false">SUMIF($A$10:$A$33,YEAR(M42),$G$10:$G$33)</f>
        <v>0</v>
      </c>
      <c r="T42" s="24"/>
      <c r="U42" s="24"/>
      <c r="V42" s="223" t="n">
        <f aca="false">SUMPRODUCT(N42:S42,'MONTHLY CURVES'!H38:M38)</f>
        <v>0.3575</v>
      </c>
    </row>
    <row r="43" customFormat="false" ht="12.75" hidden="false" customHeight="false" outlineLevel="0" collapsed="false">
      <c r="M43" s="131" t="n">
        <f aca="false">'MONTHLY CURVES'!C39</f>
        <v>38169</v>
      </c>
      <c r="N43" s="221" t="n">
        <f aca="false">SUMIF($A$10:$A$33,YEAR(M43),$B$10:$B$33)</f>
        <v>0</v>
      </c>
      <c r="O43" s="68" t="n">
        <f aca="false">SUMIF($A$10:$A$33,YEAR(M43),$C$10:$C$33)</f>
        <v>0.2</v>
      </c>
      <c r="P43" s="68" t="n">
        <f aca="false">SUMIF($A$10:$A$33,YEAR(M43),D$10:$D$33)</f>
        <v>0.3</v>
      </c>
      <c r="Q43" s="68" t="n">
        <f aca="false">SUMIF($A$10:$A$33,YEAR(M43),$E$10:$E$33)</f>
        <v>0.3</v>
      </c>
      <c r="R43" s="68" t="n">
        <f aca="false">SUMIF($A$10:$A$33,YEAR(M43),$F$10:$F$33)</f>
        <v>0.2</v>
      </c>
      <c r="S43" s="68" t="n">
        <f aca="false">SUMIF($A$10:$A$33,YEAR(M43),$G$10:$G$33)</f>
        <v>0</v>
      </c>
      <c r="T43" s="24"/>
      <c r="U43" s="24"/>
      <c r="V43" s="223" t="n">
        <f aca="false">SUMPRODUCT(N43:S43,'MONTHLY CURVES'!H39:M39)</f>
        <v>0.39025</v>
      </c>
    </row>
    <row r="44" customFormat="false" ht="12.75" hidden="false" customHeight="false" outlineLevel="0" collapsed="false">
      <c r="M44" s="131" t="n">
        <f aca="false">'MONTHLY CURVES'!C40</f>
        <v>38200</v>
      </c>
      <c r="N44" s="221" t="n">
        <f aca="false">SUMIF($A$10:$A$33,YEAR(M44),$B$10:$B$33)</f>
        <v>0</v>
      </c>
      <c r="O44" s="68" t="n">
        <f aca="false">SUMIF($A$10:$A$33,YEAR(M44),$C$10:$C$33)</f>
        <v>0.2</v>
      </c>
      <c r="P44" s="68" t="n">
        <f aca="false">SUMIF($A$10:$A$33,YEAR(M44),D$10:$D$33)</f>
        <v>0.3</v>
      </c>
      <c r="Q44" s="68" t="n">
        <f aca="false">SUMIF($A$10:$A$33,YEAR(M44),$E$10:$E$33)</f>
        <v>0.3</v>
      </c>
      <c r="R44" s="68" t="n">
        <f aca="false">SUMIF($A$10:$A$33,YEAR(M44),$F$10:$F$33)</f>
        <v>0.2</v>
      </c>
      <c r="S44" s="68" t="n">
        <f aca="false">SUMIF($A$10:$A$33,YEAR(M44),$G$10:$G$33)</f>
        <v>0</v>
      </c>
      <c r="T44" s="24"/>
      <c r="U44" s="24"/>
      <c r="V44" s="223" t="n">
        <f aca="false">SUMPRODUCT(N44:S44,'MONTHLY CURVES'!H40:M40)</f>
        <v>0.3855</v>
      </c>
    </row>
    <row r="45" customFormat="false" ht="12.75" hidden="false" customHeight="false" outlineLevel="0" collapsed="false">
      <c r="M45" s="131" t="n">
        <f aca="false">'MONTHLY CURVES'!C41</f>
        <v>38231</v>
      </c>
      <c r="N45" s="221" t="n">
        <f aca="false">SUMIF($A$10:$A$33,YEAR(M45),$B$10:$B$33)</f>
        <v>0</v>
      </c>
      <c r="O45" s="68" t="n">
        <f aca="false">SUMIF($A$10:$A$33,YEAR(M45),$C$10:$C$33)</f>
        <v>0.2</v>
      </c>
      <c r="P45" s="68" t="n">
        <f aca="false">SUMIF($A$10:$A$33,YEAR(M45),D$10:$D$33)</f>
        <v>0.3</v>
      </c>
      <c r="Q45" s="68" t="n">
        <f aca="false">SUMIF($A$10:$A$33,YEAR(M45),$E$10:$E$33)</f>
        <v>0.3</v>
      </c>
      <c r="R45" s="68" t="n">
        <f aca="false">SUMIF($A$10:$A$33,YEAR(M45),$F$10:$F$33)</f>
        <v>0.2</v>
      </c>
      <c r="S45" s="68" t="n">
        <f aca="false">SUMIF($A$10:$A$33,YEAR(M45),$G$10:$G$33)</f>
        <v>0</v>
      </c>
      <c r="T45" s="24"/>
      <c r="U45" s="24"/>
      <c r="V45" s="223" t="n">
        <f aca="false">SUMPRODUCT(N45:S45,'MONTHLY CURVES'!H41:M41)</f>
        <v>0.34475</v>
      </c>
    </row>
    <row r="46" customFormat="false" ht="12.75" hidden="false" customHeight="false" outlineLevel="0" collapsed="false">
      <c r="M46" s="131" t="n">
        <f aca="false">'MONTHLY CURVES'!C42</f>
        <v>38261</v>
      </c>
      <c r="N46" s="221" t="n">
        <f aca="false">SUMIF($A$10:$A$33,YEAR(M46),$B$10:$B$33)</f>
        <v>0</v>
      </c>
      <c r="O46" s="68" t="n">
        <f aca="false">SUMIF($A$10:$A$33,YEAR(M46),$C$10:$C$33)</f>
        <v>0.2</v>
      </c>
      <c r="P46" s="68" t="n">
        <f aca="false">SUMIF($A$10:$A$33,YEAR(M46),D$10:$D$33)</f>
        <v>0.3</v>
      </c>
      <c r="Q46" s="68" t="n">
        <f aca="false">SUMIF($A$10:$A$33,YEAR(M46),$E$10:$E$33)</f>
        <v>0.3</v>
      </c>
      <c r="R46" s="68" t="n">
        <f aca="false">SUMIF($A$10:$A$33,YEAR(M46),$F$10:$F$33)</f>
        <v>0.2</v>
      </c>
      <c r="S46" s="68" t="n">
        <f aca="false">SUMIF($A$10:$A$33,YEAR(M46),$G$10:$G$33)</f>
        <v>0</v>
      </c>
      <c r="T46" s="24"/>
      <c r="U46" s="24"/>
      <c r="V46" s="223" t="n">
        <f aca="false">SUMPRODUCT(N46:S46,'MONTHLY CURVES'!H42:M42)</f>
        <v>0.3585</v>
      </c>
    </row>
    <row r="47" customFormat="false" ht="12.75" hidden="false" customHeight="false" outlineLevel="0" collapsed="false">
      <c r="M47" s="131" t="n">
        <f aca="false">'MONTHLY CURVES'!C43</f>
        <v>38292</v>
      </c>
      <c r="N47" s="221" t="n">
        <f aca="false">SUMIF($A$10:$A$33,YEAR(M47),$B$10:$B$33)</f>
        <v>0</v>
      </c>
      <c r="O47" s="68" t="n">
        <f aca="false">SUMIF($A$10:$A$33,YEAR(M47),$C$10:$C$33)</f>
        <v>0.2</v>
      </c>
      <c r="P47" s="68" t="n">
        <f aca="false">SUMIF($A$10:$A$33,YEAR(M47),D$10:$D$33)</f>
        <v>0.3</v>
      </c>
      <c r="Q47" s="68" t="n">
        <f aca="false">SUMIF($A$10:$A$33,YEAR(M47),$E$10:$E$33)</f>
        <v>0.3</v>
      </c>
      <c r="R47" s="68" t="n">
        <f aca="false">SUMIF($A$10:$A$33,YEAR(M47),$F$10:$F$33)</f>
        <v>0.2</v>
      </c>
      <c r="S47" s="68" t="n">
        <f aca="false">SUMIF($A$10:$A$33,YEAR(M47),$G$10:$G$33)</f>
        <v>0</v>
      </c>
      <c r="T47" s="24"/>
      <c r="U47" s="24"/>
      <c r="V47" s="223" t="n">
        <f aca="false">SUMPRODUCT(N47:S47,'MONTHLY CURVES'!H43:M43)</f>
        <v>0.599</v>
      </c>
    </row>
    <row r="48" customFormat="false" ht="12.75" hidden="false" customHeight="false" outlineLevel="0" collapsed="false">
      <c r="M48" s="131" t="n">
        <f aca="false">'MONTHLY CURVES'!C44</f>
        <v>38322</v>
      </c>
      <c r="N48" s="221" t="n">
        <f aca="false">SUMIF($A$10:$A$33,YEAR(M48),$B$10:$B$33)</f>
        <v>0</v>
      </c>
      <c r="O48" s="68" t="n">
        <f aca="false">SUMIF($A$10:$A$33,YEAR(M48),$C$10:$C$33)</f>
        <v>0.2</v>
      </c>
      <c r="P48" s="68" t="n">
        <f aca="false">SUMIF($A$10:$A$33,YEAR(M48),D$10:$D$33)</f>
        <v>0.3</v>
      </c>
      <c r="Q48" s="68" t="n">
        <f aca="false">SUMIF($A$10:$A$33,YEAR(M48),$E$10:$E$33)</f>
        <v>0.3</v>
      </c>
      <c r="R48" s="68" t="n">
        <f aca="false">SUMIF($A$10:$A$33,YEAR(M48),$F$10:$F$33)</f>
        <v>0.2</v>
      </c>
      <c r="S48" s="68" t="n">
        <f aca="false">SUMIF($A$10:$A$33,YEAR(M48),$G$10:$G$33)</f>
        <v>0</v>
      </c>
      <c r="T48" s="24"/>
      <c r="U48" s="24"/>
      <c r="V48" s="223" t="n">
        <f aca="false">SUMPRODUCT(N48:S48,'MONTHLY CURVES'!H44:M44)</f>
        <v>0.947</v>
      </c>
    </row>
    <row r="49" customFormat="false" ht="12.75" hidden="false" customHeight="false" outlineLevel="0" collapsed="false">
      <c r="M49" s="131" t="n">
        <f aca="false">'MONTHLY CURVES'!C45</f>
        <v>38353</v>
      </c>
      <c r="N49" s="221" t="n">
        <f aca="false">SUMIF($A$10:$A$33,YEAR(M49),$B$10:$B$33)</f>
        <v>0</v>
      </c>
      <c r="O49" s="68" t="n">
        <f aca="false">SUMIF($A$10:$A$33,YEAR(M49),$C$10:$C$33)</f>
        <v>0.2</v>
      </c>
      <c r="P49" s="68" t="n">
        <f aca="false">SUMIF($A$10:$A$33,YEAR(M49),D$10:$D$33)</f>
        <v>0.3</v>
      </c>
      <c r="Q49" s="68" t="n">
        <f aca="false">SUMIF($A$10:$A$33,YEAR(M49),$E$10:$E$33)</f>
        <v>0.3</v>
      </c>
      <c r="R49" s="68" t="n">
        <f aca="false">SUMIF($A$10:$A$33,YEAR(M49),$F$10:$F$33)</f>
        <v>0.2</v>
      </c>
      <c r="S49" s="68" t="n">
        <f aca="false">SUMIF($A$10:$A$33,YEAR(M49),$G$10:$G$33)</f>
        <v>0</v>
      </c>
      <c r="T49" s="24"/>
      <c r="U49" s="24"/>
      <c r="V49" s="223" t="n">
        <f aca="false">SUMPRODUCT(N49:S49,'MONTHLY CURVES'!H45:M45)</f>
        <v>1.4035</v>
      </c>
    </row>
    <row r="50" customFormat="false" ht="12.75" hidden="false" customHeight="false" outlineLevel="0" collapsed="false">
      <c r="M50" s="131" t="n">
        <f aca="false">'MONTHLY CURVES'!C46</f>
        <v>38384</v>
      </c>
      <c r="N50" s="221" t="n">
        <f aca="false">SUMIF($A$10:$A$33,YEAR(M50),$B$10:$B$33)</f>
        <v>0</v>
      </c>
      <c r="O50" s="68" t="n">
        <f aca="false">SUMIF($A$10:$A$33,YEAR(M50),$C$10:$C$33)</f>
        <v>0.2</v>
      </c>
      <c r="P50" s="68" t="n">
        <f aca="false">SUMIF($A$10:$A$33,YEAR(M50),D$10:$D$33)</f>
        <v>0.3</v>
      </c>
      <c r="Q50" s="68" t="n">
        <f aca="false">SUMIF($A$10:$A$33,YEAR(M50),$E$10:$E$33)</f>
        <v>0.3</v>
      </c>
      <c r="R50" s="68" t="n">
        <f aca="false">SUMIF($A$10:$A$33,YEAR(M50),$F$10:$F$33)</f>
        <v>0.2</v>
      </c>
      <c r="S50" s="68" t="n">
        <f aca="false">SUMIF($A$10:$A$33,YEAR(M50),$G$10:$G$33)</f>
        <v>0</v>
      </c>
      <c r="T50" s="24"/>
      <c r="U50" s="24"/>
      <c r="V50" s="223" t="n">
        <f aca="false">SUMPRODUCT(N50:S50,'MONTHLY CURVES'!H46:M46)</f>
        <v>1.3975</v>
      </c>
    </row>
    <row r="51" customFormat="false" ht="12.75" hidden="false" customHeight="false" outlineLevel="0" collapsed="false">
      <c r="M51" s="131" t="n">
        <f aca="false">'MONTHLY CURVES'!C47</f>
        <v>38412</v>
      </c>
      <c r="N51" s="221" t="n">
        <f aca="false">SUMIF($A$10:$A$33,YEAR(M51),$B$10:$B$33)</f>
        <v>0</v>
      </c>
      <c r="O51" s="68" t="n">
        <f aca="false">SUMIF($A$10:$A$33,YEAR(M51),$C$10:$C$33)</f>
        <v>0.2</v>
      </c>
      <c r="P51" s="68" t="n">
        <f aca="false">SUMIF($A$10:$A$33,YEAR(M51),D$10:$D$33)</f>
        <v>0.3</v>
      </c>
      <c r="Q51" s="68" t="n">
        <f aca="false">SUMIF($A$10:$A$33,YEAR(M51),$E$10:$E$33)</f>
        <v>0.3</v>
      </c>
      <c r="R51" s="68" t="n">
        <f aca="false">SUMIF($A$10:$A$33,YEAR(M51),$F$10:$F$33)</f>
        <v>0.2</v>
      </c>
      <c r="S51" s="68" t="n">
        <f aca="false">SUMIF($A$10:$A$33,YEAR(M51),$G$10:$G$33)</f>
        <v>0</v>
      </c>
      <c r="T51" s="24"/>
      <c r="U51" s="24"/>
      <c r="V51" s="223" t="n">
        <f aca="false">SUMPRODUCT(N51:S51,'MONTHLY CURVES'!H47:M47)</f>
        <v>0.6405</v>
      </c>
    </row>
    <row r="52" customFormat="false" ht="12.75" hidden="false" customHeight="false" outlineLevel="0" collapsed="false">
      <c r="M52" s="131" t="n">
        <f aca="false">'MONTHLY CURVES'!C48</f>
        <v>38443</v>
      </c>
      <c r="N52" s="221" t="n">
        <f aca="false">SUMIF($A$10:$A$33,YEAR(M52),$B$10:$B$33)</f>
        <v>0</v>
      </c>
      <c r="O52" s="68" t="n">
        <f aca="false">SUMIF($A$10:$A$33,YEAR(M52),$C$10:$C$33)</f>
        <v>0.2</v>
      </c>
      <c r="P52" s="68" t="n">
        <f aca="false">SUMIF($A$10:$A$33,YEAR(M52),D$10:$D$33)</f>
        <v>0.3</v>
      </c>
      <c r="Q52" s="68" t="n">
        <f aca="false">SUMIF($A$10:$A$33,YEAR(M52),$E$10:$E$33)</f>
        <v>0.3</v>
      </c>
      <c r="R52" s="68" t="n">
        <f aca="false">SUMIF($A$10:$A$33,YEAR(M52),$F$10:$F$33)</f>
        <v>0.2</v>
      </c>
      <c r="S52" s="68" t="n">
        <f aca="false">SUMIF($A$10:$A$33,YEAR(M52),$G$10:$G$33)</f>
        <v>0</v>
      </c>
      <c r="T52" s="24"/>
      <c r="U52" s="24"/>
      <c r="V52" s="223" t="n">
        <f aca="false">SUMPRODUCT(N52:S52,'MONTHLY CURVES'!H48:M48)</f>
        <v>0.363</v>
      </c>
    </row>
    <row r="53" customFormat="false" ht="12.75" hidden="false" customHeight="false" outlineLevel="0" collapsed="false">
      <c r="M53" s="131" t="n">
        <f aca="false">'MONTHLY CURVES'!C49</f>
        <v>38473</v>
      </c>
      <c r="N53" s="221" t="n">
        <f aca="false">SUMIF($A$10:$A$33,YEAR(M53),$B$10:$B$33)</f>
        <v>0</v>
      </c>
      <c r="O53" s="68" t="n">
        <f aca="false">SUMIF($A$10:$A$33,YEAR(M53),$C$10:$C$33)</f>
        <v>0.2</v>
      </c>
      <c r="P53" s="68" t="n">
        <f aca="false">SUMIF($A$10:$A$33,YEAR(M53),D$10:$D$33)</f>
        <v>0.3</v>
      </c>
      <c r="Q53" s="68" t="n">
        <f aca="false">SUMIF($A$10:$A$33,YEAR(M53),$E$10:$E$33)</f>
        <v>0.3</v>
      </c>
      <c r="R53" s="68" t="n">
        <f aca="false">SUMIF($A$10:$A$33,YEAR(M53),$F$10:$F$33)</f>
        <v>0.2</v>
      </c>
      <c r="S53" s="68" t="n">
        <f aca="false">SUMIF($A$10:$A$33,YEAR(M53),$G$10:$G$33)</f>
        <v>0</v>
      </c>
      <c r="T53" s="24"/>
      <c r="U53" s="24"/>
      <c r="V53" s="223" t="n">
        <f aca="false">SUMPRODUCT(N53:S53,'MONTHLY CURVES'!H49:M49)</f>
        <v>0.3235</v>
      </c>
    </row>
    <row r="54" customFormat="false" ht="12.75" hidden="false" customHeight="false" outlineLevel="0" collapsed="false">
      <c r="M54" s="131" t="n">
        <f aca="false">'MONTHLY CURVES'!C50</f>
        <v>38504</v>
      </c>
      <c r="N54" s="221" t="n">
        <f aca="false">SUMIF($A$10:$A$33,YEAR(M54),$B$10:$B$33)</f>
        <v>0</v>
      </c>
      <c r="O54" s="68" t="n">
        <f aca="false">SUMIF($A$10:$A$33,YEAR(M54),$C$10:$C$33)</f>
        <v>0.2</v>
      </c>
      <c r="P54" s="68" t="n">
        <f aca="false">SUMIF($A$10:$A$33,YEAR(M54),D$10:$D$33)</f>
        <v>0.3</v>
      </c>
      <c r="Q54" s="68" t="n">
        <f aca="false">SUMIF($A$10:$A$33,YEAR(M54),$E$10:$E$33)</f>
        <v>0.3</v>
      </c>
      <c r="R54" s="68" t="n">
        <f aca="false">SUMIF($A$10:$A$33,YEAR(M54),$F$10:$F$33)</f>
        <v>0.2</v>
      </c>
      <c r="S54" s="68" t="n">
        <f aca="false">SUMIF($A$10:$A$33,YEAR(M54),$G$10:$G$33)</f>
        <v>0</v>
      </c>
      <c r="T54" s="24"/>
      <c r="U54" s="24"/>
      <c r="V54" s="223" t="n">
        <f aca="false">SUMPRODUCT(N54:S54,'MONTHLY CURVES'!H50:M50)</f>
        <v>0.3575</v>
      </c>
    </row>
    <row r="55" customFormat="false" ht="12.75" hidden="false" customHeight="false" outlineLevel="0" collapsed="false">
      <c r="M55" s="131" t="n">
        <f aca="false">'MONTHLY CURVES'!C51</f>
        <v>38534</v>
      </c>
      <c r="N55" s="221" t="n">
        <f aca="false">SUMIF($A$10:$A$33,YEAR(M55),$B$10:$B$33)</f>
        <v>0</v>
      </c>
      <c r="O55" s="68" t="n">
        <f aca="false">SUMIF($A$10:$A$33,YEAR(M55),$C$10:$C$33)</f>
        <v>0.2</v>
      </c>
      <c r="P55" s="68" t="n">
        <f aca="false">SUMIF($A$10:$A$33,YEAR(M55),D$10:$D$33)</f>
        <v>0.3</v>
      </c>
      <c r="Q55" s="68" t="n">
        <f aca="false">SUMIF($A$10:$A$33,YEAR(M55),$E$10:$E$33)</f>
        <v>0.3</v>
      </c>
      <c r="R55" s="68" t="n">
        <f aca="false">SUMIF($A$10:$A$33,YEAR(M55),$F$10:$F$33)</f>
        <v>0.2</v>
      </c>
      <c r="S55" s="68" t="n">
        <f aca="false">SUMIF($A$10:$A$33,YEAR(M55),$G$10:$G$33)</f>
        <v>0</v>
      </c>
      <c r="T55" s="24"/>
      <c r="U55" s="24"/>
      <c r="V55" s="223" t="n">
        <f aca="false">SUMPRODUCT(N55:S55,'MONTHLY CURVES'!H51:M51)</f>
        <v>0.39025</v>
      </c>
    </row>
    <row r="56" customFormat="false" ht="12.75" hidden="false" customHeight="false" outlineLevel="0" collapsed="false">
      <c r="M56" s="131" t="n">
        <f aca="false">'MONTHLY CURVES'!C52</f>
        <v>38565</v>
      </c>
      <c r="N56" s="221" t="n">
        <f aca="false">SUMIF($A$10:$A$33,YEAR(M56),$B$10:$B$33)</f>
        <v>0</v>
      </c>
      <c r="O56" s="68" t="n">
        <f aca="false">SUMIF($A$10:$A$33,YEAR(M56),$C$10:$C$33)</f>
        <v>0.2</v>
      </c>
      <c r="P56" s="68" t="n">
        <f aca="false">SUMIF($A$10:$A$33,YEAR(M56),D$10:$D$33)</f>
        <v>0.3</v>
      </c>
      <c r="Q56" s="68" t="n">
        <f aca="false">SUMIF($A$10:$A$33,YEAR(M56),$E$10:$E$33)</f>
        <v>0.3</v>
      </c>
      <c r="R56" s="68" t="n">
        <f aca="false">SUMIF($A$10:$A$33,YEAR(M56),$F$10:$F$33)</f>
        <v>0.2</v>
      </c>
      <c r="S56" s="68" t="n">
        <f aca="false">SUMIF($A$10:$A$33,YEAR(M56),$G$10:$G$33)</f>
        <v>0</v>
      </c>
      <c r="T56" s="24"/>
      <c r="U56" s="24"/>
      <c r="V56" s="223" t="n">
        <f aca="false">SUMPRODUCT(N56:S56,'MONTHLY CURVES'!H52:M52)</f>
        <v>0.3855</v>
      </c>
    </row>
    <row r="57" customFormat="false" ht="12.75" hidden="false" customHeight="false" outlineLevel="0" collapsed="false">
      <c r="M57" s="131" t="n">
        <f aca="false">'MONTHLY CURVES'!C53</f>
        <v>38596</v>
      </c>
      <c r="N57" s="221" t="n">
        <f aca="false">SUMIF($A$10:$A$33,YEAR(M57),$B$10:$B$33)</f>
        <v>0</v>
      </c>
      <c r="O57" s="68" t="n">
        <f aca="false">SUMIF($A$10:$A$33,YEAR(M57),$C$10:$C$33)</f>
        <v>0.2</v>
      </c>
      <c r="P57" s="68" t="n">
        <f aca="false">SUMIF($A$10:$A$33,YEAR(M57),D$10:$D$33)</f>
        <v>0.3</v>
      </c>
      <c r="Q57" s="68" t="n">
        <f aca="false">SUMIF($A$10:$A$33,YEAR(M57),$E$10:$E$33)</f>
        <v>0.3</v>
      </c>
      <c r="R57" s="68" t="n">
        <f aca="false">SUMIF($A$10:$A$33,YEAR(M57),$F$10:$F$33)</f>
        <v>0.2</v>
      </c>
      <c r="S57" s="68" t="n">
        <f aca="false">SUMIF($A$10:$A$33,YEAR(M57),$G$10:$G$33)</f>
        <v>0</v>
      </c>
      <c r="T57" s="24"/>
      <c r="U57" s="24"/>
      <c r="V57" s="223" t="n">
        <f aca="false">SUMPRODUCT(N57:S57,'MONTHLY CURVES'!H53:M53)</f>
        <v>0.34475</v>
      </c>
    </row>
    <row r="58" customFormat="false" ht="12.75" hidden="false" customHeight="false" outlineLevel="0" collapsed="false">
      <c r="M58" s="131" t="n">
        <f aca="false">'MONTHLY CURVES'!C54</f>
        <v>38626</v>
      </c>
      <c r="N58" s="221" t="n">
        <f aca="false">SUMIF($A$10:$A$33,YEAR(M58),$B$10:$B$33)</f>
        <v>0</v>
      </c>
      <c r="O58" s="68" t="n">
        <f aca="false">SUMIF($A$10:$A$33,YEAR(M58),$C$10:$C$33)</f>
        <v>0.2</v>
      </c>
      <c r="P58" s="68" t="n">
        <f aca="false">SUMIF($A$10:$A$33,YEAR(M58),D$10:$D$33)</f>
        <v>0.3</v>
      </c>
      <c r="Q58" s="68" t="n">
        <f aca="false">SUMIF($A$10:$A$33,YEAR(M58),$E$10:$E$33)</f>
        <v>0.3</v>
      </c>
      <c r="R58" s="68" t="n">
        <f aca="false">SUMIF($A$10:$A$33,YEAR(M58),$F$10:$F$33)</f>
        <v>0.2</v>
      </c>
      <c r="S58" s="68" t="n">
        <f aca="false">SUMIF($A$10:$A$33,YEAR(M58),$G$10:$G$33)</f>
        <v>0</v>
      </c>
      <c r="T58" s="24"/>
      <c r="U58" s="24"/>
      <c r="V58" s="223" t="n">
        <f aca="false">SUMPRODUCT(N58:S58,'MONTHLY CURVES'!H54:M54)</f>
        <v>0.3585</v>
      </c>
    </row>
    <row r="59" customFormat="false" ht="12.75" hidden="false" customHeight="false" outlineLevel="0" collapsed="false">
      <c r="M59" s="131" t="n">
        <f aca="false">'MONTHLY CURVES'!C55</f>
        <v>38657</v>
      </c>
      <c r="N59" s="221" t="n">
        <f aca="false">SUMIF($A$10:$A$33,YEAR(M59),$B$10:$B$33)</f>
        <v>0</v>
      </c>
      <c r="O59" s="68" t="n">
        <f aca="false">SUMIF($A$10:$A$33,YEAR(M59),$C$10:$C$33)</f>
        <v>0.2</v>
      </c>
      <c r="P59" s="68" t="n">
        <f aca="false">SUMIF($A$10:$A$33,YEAR(M59),D$10:$D$33)</f>
        <v>0.3</v>
      </c>
      <c r="Q59" s="68" t="n">
        <f aca="false">SUMIF($A$10:$A$33,YEAR(M59),$E$10:$E$33)</f>
        <v>0.3</v>
      </c>
      <c r="R59" s="68" t="n">
        <f aca="false">SUMIF($A$10:$A$33,YEAR(M59),$F$10:$F$33)</f>
        <v>0.2</v>
      </c>
      <c r="S59" s="68" t="n">
        <f aca="false">SUMIF($A$10:$A$33,YEAR(M59),$G$10:$G$33)</f>
        <v>0</v>
      </c>
      <c r="T59" s="24"/>
      <c r="U59" s="24"/>
      <c r="V59" s="223" t="n">
        <f aca="false">SUMPRODUCT(N59:S59,'MONTHLY CURVES'!H55:M55)</f>
        <v>0.603</v>
      </c>
    </row>
    <row r="60" customFormat="false" ht="12.75" hidden="false" customHeight="false" outlineLevel="0" collapsed="false">
      <c r="M60" s="131" t="n">
        <f aca="false">'MONTHLY CURVES'!C56</f>
        <v>38687</v>
      </c>
      <c r="N60" s="221" t="n">
        <f aca="false">SUMIF($A$10:$A$33,YEAR(M60),$B$10:$B$33)</f>
        <v>0</v>
      </c>
      <c r="O60" s="68" t="n">
        <f aca="false">SUMIF($A$10:$A$33,YEAR(M60),$C$10:$C$33)</f>
        <v>0.2</v>
      </c>
      <c r="P60" s="68" t="n">
        <f aca="false">SUMIF($A$10:$A$33,YEAR(M60),D$10:$D$33)</f>
        <v>0.3</v>
      </c>
      <c r="Q60" s="68" t="n">
        <f aca="false">SUMIF($A$10:$A$33,YEAR(M60),$E$10:$E$33)</f>
        <v>0.3</v>
      </c>
      <c r="R60" s="68" t="n">
        <f aca="false">SUMIF($A$10:$A$33,YEAR(M60),$F$10:$F$33)</f>
        <v>0.2</v>
      </c>
      <c r="S60" s="68" t="n">
        <f aca="false">SUMIF($A$10:$A$33,YEAR(M60),$G$10:$G$33)</f>
        <v>0</v>
      </c>
      <c r="T60" s="24"/>
      <c r="U60" s="24"/>
      <c r="V60" s="223" t="n">
        <f aca="false">SUMPRODUCT(N60:S60,'MONTHLY CURVES'!H56:M56)</f>
        <v>0.95</v>
      </c>
    </row>
    <row r="61" customFormat="false" ht="12.75" hidden="false" customHeight="false" outlineLevel="0" collapsed="false">
      <c r="M61" s="131" t="n">
        <f aca="false">'MONTHLY CURVES'!C57</f>
        <v>38718</v>
      </c>
      <c r="N61" s="221" t="n">
        <f aca="false">SUMIF($A$10:$A$33,YEAR(M61),$B$10:$B$33)</f>
        <v>0.7</v>
      </c>
      <c r="O61" s="68" t="n">
        <f aca="false">SUMIF($A$10:$A$33,YEAR(M61),$C$10:$C$33)</f>
        <v>0.15</v>
      </c>
      <c r="P61" s="68" t="n">
        <f aca="false">SUMIF($A$10:$A$33,YEAR(M61),D$10:$D$33)</f>
        <v>0</v>
      </c>
      <c r="Q61" s="68" t="n">
        <f aca="false">SUMIF($A$10:$A$33,YEAR(M61),$E$10:$E$33)</f>
        <v>0</v>
      </c>
      <c r="R61" s="68" t="n">
        <f aca="false">SUMIF($A$10:$A$33,YEAR(M61),$F$10:$F$33)</f>
        <v>0</v>
      </c>
      <c r="S61" s="68" t="n">
        <f aca="false">SUMIF($A$10:$A$33,YEAR(M61),$G$10:$G$33)</f>
        <v>0.15</v>
      </c>
      <c r="T61" s="24"/>
      <c r="U61" s="24"/>
      <c r="V61" s="223" t="n">
        <f aca="false">SUMPRODUCT(N61:S61,'MONTHLY CURVES'!H57:M57)</f>
        <v>0.17525</v>
      </c>
    </row>
    <row r="62" customFormat="false" ht="12.75" hidden="false" customHeight="false" outlineLevel="0" collapsed="false">
      <c r="M62" s="131" t="n">
        <f aca="false">'MONTHLY CURVES'!C58</f>
        <v>38749</v>
      </c>
      <c r="N62" s="221" t="n">
        <f aca="false">SUMIF($A$10:$A$33,YEAR(M62),$B$10:$B$33)</f>
        <v>0.7</v>
      </c>
      <c r="O62" s="68" t="n">
        <f aca="false">SUMIF($A$10:$A$33,YEAR(M62),$C$10:$C$33)</f>
        <v>0.15</v>
      </c>
      <c r="P62" s="68" t="n">
        <f aca="false">SUMIF($A$10:$A$33,YEAR(M62),D$10:$D$33)</f>
        <v>0</v>
      </c>
      <c r="Q62" s="68" t="n">
        <f aca="false">SUMIF($A$10:$A$33,YEAR(M62),$E$10:$E$33)</f>
        <v>0</v>
      </c>
      <c r="R62" s="68" t="n">
        <f aca="false">SUMIF($A$10:$A$33,YEAR(M62),$F$10:$F$33)</f>
        <v>0</v>
      </c>
      <c r="S62" s="68" t="n">
        <f aca="false">SUMIF($A$10:$A$33,YEAR(M62),$G$10:$G$33)</f>
        <v>0.15</v>
      </c>
      <c r="T62" s="24"/>
      <c r="U62" s="24"/>
      <c r="V62" s="223" t="n">
        <f aca="false">SUMPRODUCT(N62:S62,'MONTHLY CURVES'!H58:M58)</f>
        <v>0.16375</v>
      </c>
    </row>
    <row r="63" customFormat="false" ht="12.75" hidden="false" customHeight="false" outlineLevel="0" collapsed="false">
      <c r="M63" s="131" t="n">
        <f aca="false">'MONTHLY CURVES'!C59</f>
        <v>38777</v>
      </c>
      <c r="N63" s="221" t="n">
        <f aca="false">SUMIF($A$10:$A$33,YEAR(M63),$B$10:$B$33)</f>
        <v>0.7</v>
      </c>
      <c r="O63" s="68" t="n">
        <f aca="false">SUMIF($A$10:$A$33,YEAR(M63),$C$10:$C$33)</f>
        <v>0.15</v>
      </c>
      <c r="P63" s="68" t="n">
        <f aca="false">SUMIF($A$10:$A$33,YEAR(M63),D$10:$D$33)</f>
        <v>0</v>
      </c>
      <c r="Q63" s="68" t="n">
        <f aca="false">SUMIF($A$10:$A$33,YEAR(M63),$E$10:$E$33)</f>
        <v>0</v>
      </c>
      <c r="R63" s="68" t="n">
        <f aca="false">SUMIF($A$10:$A$33,YEAR(M63),$F$10:$F$33)</f>
        <v>0</v>
      </c>
      <c r="S63" s="68" t="n">
        <f aca="false">SUMIF($A$10:$A$33,YEAR(M63),$G$10:$G$33)</f>
        <v>0.15</v>
      </c>
      <c r="T63" s="24"/>
      <c r="U63" s="24"/>
      <c r="V63" s="223" t="n">
        <f aca="false">SUMPRODUCT(N63:S63,'MONTHLY CURVES'!H59:M59)</f>
        <v>0.0325</v>
      </c>
    </row>
    <row r="64" customFormat="false" ht="12.75" hidden="false" customHeight="false" outlineLevel="0" collapsed="false">
      <c r="M64" s="131" t="n">
        <f aca="false">'MONTHLY CURVES'!C60</f>
        <v>38808</v>
      </c>
      <c r="N64" s="221" t="n">
        <f aca="false">SUMIF($A$10:$A$33,YEAR(M64),$B$10:$B$33)</f>
        <v>0.7</v>
      </c>
      <c r="O64" s="68" t="n">
        <f aca="false">SUMIF($A$10:$A$33,YEAR(M64),$C$10:$C$33)</f>
        <v>0.15</v>
      </c>
      <c r="P64" s="68" t="n">
        <f aca="false">SUMIF($A$10:$A$33,YEAR(M64),D$10:$D$33)</f>
        <v>0</v>
      </c>
      <c r="Q64" s="68" t="n">
        <f aca="false">SUMIF($A$10:$A$33,YEAR(M64),$E$10:$E$33)</f>
        <v>0</v>
      </c>
      <c r="R64" s="68" t="n">
        <f aca="false">SUMIF($A$10:$A$33,YEAR(M64),$F$10:$F$33)</f>
        <v>0</v>
      </c>
      <c r="S64" s="68" t="n">
        <f aca="false">SUMIF($A$10:$A$33,YEAR(M64),$G$10:$G$33)</f>
        <v>0.15</v>
      </c>
      <c r="T64" s="24"/>
      <c r="U64" s="24"/>
      <c r="V64" s="223" t="n">
        <f aca="false">SUMPRODUCT(N64:S64,'MONTHLY CURVES'!H60:M60)</f>
        <v>0.07</v>
      </c>
    </row>
    <row r="65" customFormat="false" ht="12.75" hidden="false" customHeight="false" outlineLevel="0" collapsed="false">
      <c r="M65" s="131" t="n">
        <f aca="false">'MONTHLY CURVES'!C61</f>
        <v>38838</v>
      </c>
      <c r="N65" s="221" t="n">
        <f aca="false">SUMIF($A$10:$A$33,YEAR(M65),$B$10:$B$33)</f>
        <v>0.7</v>
      </c>
      <c r="O65" s="68" t="n">
        <f aca="false">SUMIF($A$10:$A$33,YEAR(M65),$C$10:$C$33)</f>
        <v>0.15</v>
      </c>
      <c r="P65" s="68" t="n">
        <f aca="false">SUMIF($A$10:$A$33,YEAR(M65),D$10:$D$33)</f>
        <v>0</v>
      </c>
      <c r="Q65" s="68" t="n">
        <f aca="false">SUMIF($A$10:$A$33,YEAR(M65),$E$10:$E$33)</f>
        <v>0</v>
      </c>
      <c r="R65" s="68" t="n">
        <f aca="false">SUMIF($A$10:$A$33,YEAR(M65),$F$10:$F$33)</f>
        <v>0</v>
      </c>
      <c r="S65" s="68" t="n">
        <f aca="false">SUMIF($A$10:$A$33,YEAR(M65),$G$10:$G$33)</f>
        <v>0.15</v>
      </c>
      <c r="T65" s="24"/>
      <c r="U65" s="24"/>
      <c r="V65" s="223" t="n">
        <f aca="false">SUMPRODUCT(N65:S65,'MONTHLY CURVES'!H61:M61)</f>
        <v>0.088</v>
      </c>
    </row>
    <row r="66" customFormat="false" ht="12.75" hidden="false" customHeight="false" outlineLevel="0" collapsed="false">
      <c r="M66" s="131" t="n">
        <f aca="false">'MONTHLY CURVES'!C62</f>
        <v>38869</v>
      </c>
      <c r="N66" s="221" t="n">
        <f aca="false">SUMIF($A$10:$A$33,YEAR(M66),$B$10:$B$33)</f>
        <v>0.7</v>
      </c>
      <c r="O66" s="68" t="n">
        <f aca="false">SUMIF($A$10:$A$33,YEAR(M66),$C$10:$C$33)</f>
        <v>0.15</v>
      </c>
      <c r="P66" s="68" t="n">
        <f aca="false">SUMIF($A$10:$A$33,YEAR(M66),D$10:$D$33)</f>
        <v>0</v>
      </c>
      <c r="Q66" s="68" t="n">
        <f aca="false">SUMIF($A$10:$A$33,YEAR(M66),$E$10:$E$33)</f>
        <v>0</v>
      </c>
      <c r="R66" s="68" t="n">
        <f aca="false">SUMIF($A$10:$A$33,YEAR(M66),$F$10:$F$33)</f>
        <v>0</v>
      </c>
      <c r="S66" s="68" t="n">
        <f aca="false">SUMIF($A$10:$A$33,YEAR(M66),$G$10:$G$33)</f>
        <v>0.15</v>
      </c>
      <c r="T66" s="24"/>
      <c r="U66" s="24"/>
      <c r="V66" s="223" t="n">
        <f aca="false">SUMPRODUCT(N66:S66,'MONTHLY CURVES'!H62:M62)</f>
        <v>0.1105</v>
      </c>
    </row>
    <row r="67" customFormat="false" ht="12.75" hidden="false" customHeight="false" outlineLevel="0" collapsed="false">
      <c r="M67" s="131" t="n">
        <f aca="false">'MONTHLY CURVES'!C63</f>
        <v>38899</v>
      </c>
      <c r="N67" s="221" t="n">
        <f aca="false">SUMIF($A$10:$A$33,YEAR(M67),$B$10:$B$33)</f>
        <v>0.7</v>
      </c>
      <c r="O67" s="68" t="n">
        <f aca="false">SUMIF($A$10:$A$33,YEAR(M67),$C$10:$C$33)</f>
        <v>0.15</v>
      </c>
      <c r="P67" s="68" t="n">
        <f aca="false">SUMIF($A$10:$A$33,YEAR(M67),D$10:$D$33)</f>
        <v>0</v>
      </c>
      <c r="Q67" s="68" t="n">
        <f aca="false">SUMIF($A$10:$A$33,YEAR(M67),$E$10:$E$33)</f>
        <v>0</v>
      </c>
      <c r="R67" s="68" t="n">
        <f aca="false">SUMIF($A$10:$A$33,YEAR(M67),$F$10:$F$33)</f>
        <v>0</v>
      </c>
      <c r="S67" s="68" t="n">
        <f aca="false">SUMIF($A$10:$A$33,YEAR(M67),$G$10:$G$33)</f>
        <v>0.15</v>
      </c>
      <c r="T67" s="24"/>
      <c r="U67" s="24"/>
      <c r="V67" s="223" t="n">
        <f aca="false">SUMPRODUCT(N67:S67,'MONTHLY CURVES'!H63:M63)</f>
        <v>0.15175</v>
      </c>
    </row>
    <row r="68" customFormat="false" ht="12.75" hidden="false" customHeight="false" outlineLevel="0" collapsed="false">
      <c r="M68" s="131" t="n">
        <f aca="false">'MONTHLY CURVES'!C64</f>
        <v>38930</v>
      </c>
      <c r="N68" s="221" t="n">
        <f aca="false">SUMIF($A$10:$A$33,YEAR(M68),$B$10:$B$33)</f>
        <v>0.7</v>
      </c>
      <c r="O68" s="68" t="n">
        <f aca="false">SUMIF($A$10:$A$33,YEAR(M68),$C$10:$C$33)</f>
        <v>0.15</v>
      </c>
      <c r="P68" s="68" t="n">
        <f aca="false">SUMIF($A$10:$A$33,YEAR(M68),D$10:$D$33)</f>
        <v>0</v>
      </c>
      <c r="Q68" s="68" t="n">
        <f aca="false">SUMIF($A$10:$A$33,YEAR(M68),$E$10:$E$33)</f>
        <v>0</v>
      </c>
      <c r="R68" s="68" t="n">
        <f aca="false">SUMIF($A$10:$A$33,YEAR(M68),$F$10:$F$33)</f>
        <v>0</v>
      </c>
      <c r="S68" s="68" t="n">
        <f aca="false">SUMIF($A$10:$A$33,YEAR(M68),$G$10:$G$33)</f>
        <v>0.15</v>
      </c>
      <c r="T68" s="24"/>
      <c r="U68" s="24"/>
      <c r="V68" s="223" t="n">
        <f aca="false">SUMPRODUCT(N68:S68,'MONTHLY CURVES'!H64:M64)</f>
        <v>0.15175</v>
      </c>
    </row>
    <row r="69" customFormat="false" ht="12.75" hidden="false" customHeight="false" outlineLevel="0" collapsed="false">
      <c r="M69" s="131" t="n">
        <f aca="false">'MONTHLY CURVES'!C65</f>
        <v>38961</v>
      </c>
      <c r="N69" s="221" t="n">
        <f aca="false">SUMIF($A$10:$A$33,YEAR(M69),$B$10:$B$33)</f>
        <v>0.7</v>
      </c>
      <c r="O69" s="68" t="n">
        <f aca="false">SUMIF($A$10:$A$33,YEAR(M69),$C$10:$C$33)</f>
        <v>0.15</v>
      </c>
      <c r="P69" s="68" t="n">
        <f aca="false">SUMIF($A$10:$A$33,YEAR(M69),D$10:$D$33)</f>
        <v>0</v>
      </c>
      <c r="Q69" s="68" t="n">
        <f aca="false">SUMIF($A$10:$A$33,YEAR(M69),$E$10:$E$33)</f>
        <v>0</v>
      </c>
      <c r="R69" s="68" t="n">
        <f aca="false">SUMIF($A$10:$A$33,YEAR(M69),$F$10:$F$33)</f>
        <v>0</v>
      </c>
      <c r="S69" s="68" t="n">
        <f aca="false">SUMIF($A$10:$A$33,YEAR(M69),$G$10:$G$33)</f>
        <v>0.15</v>
      </c>
      <c r="T69" s="24"/>
      <c r="U69" s="24"/>
      <c r="V69" s="223" t="n">
        <f aca="false">SUMPRODUCT(N69:S69,'MONTHLY CURVES'!H65:M65)</f>
        <v>0.05275</v>
      </c>
    </row>
    <row r="70" customFormat="false" ht="12.75" hidden="false" customHeight="false" outlineLevel="0" collapsed="false">
      <c r="M70" s="131" t="n">
        <f aca="false">'MONTHLY CURVES'!C66</f>
        <v>38991</v>
      </c>
      <c r="N70" s="221" t="n">
        <f aca="false">SUMIF($A$10:$A$33,YEAR(M70),$B$10:$B$33)</f>
        <v>0.7</v>
      </c>
      <c r="O70" s="68" t="n">
        <f aca="false">SUMIF($A$10:$A$33,YEAR(M70),$C$10:$C$33)</f>
        <v>0.15</v>
      </c>
      <c r="P70" s="68" t="n">
        <f aca="false">SUMIF($A$10:$A$33,YEAR(M70),D$10:$D$33)</f>
        <v>0</v>
      </c>
      <c r="Q70" s="68" t="n">
        <f aca="false">SUMIF($A$10:$A$33,YEAR(M70),$E$10:$E$33)</f>
        <v>0</v>
      </c>
      <c r="R70" s="68" t="n">
        <f aca="false">SUMIF($A$10:$A$33,YEAR(M70),$F$10:$F$33)</f>
        <v>0</v>
      </c>
      <c r="S70" s="68" t="n">
        <f aca="false">SUMIF($A$10:$A$33,YEAR(M70),$G$10:$G$33)</f>
        <v>0.15</v>
      </c>
      <c r="T70" s="24"/>
      <c r="U70" s="24"/>
      <c r="V70" s="223" t="n">
        <f aca="false">SUMPRODUCT(N70:S70,'MONTHLY CURVES'!H66:M66)</f>
        <v>0.028</v>
      </c>
    </row>
    <row r="71" customFormat="false" ht="12.75" hidden="false" customHeight="false" outlineLevel="0" collapsed="false">
      <c r="M71" s="131" t="n">
        <f aca="false">'MONTHLY CURVES'!C67</f>
        <v>39022</v>
      </c>
      <c r="N71" s="221" t="n">
        <f aca="false">SUMIF($A$10:$A$33,YEAR(M71),$B$10:$B$33)</f>
        <v>0.7</v>
      </c>
      <c r="O71" s="68" t="n">
        <f aca="false">SUMIF($A$10:$A$33,YEAR(M71),$C$10:$C$33)</f>
        <v>0.15</v>
      </c>
      <c r="P71" s="68" t="n">
        <f aca="false">SUMIF($A$10:$A$33,YEAR(M71),D$10:$D$33)</f>
        <v>0</v>
      </c>
      <c r="Q71" s="68" t="n">
        <f aca="false">SUMIF($A$10:$A$33,YEAR(M71),$E$10:$E$33)</f>
        <v>0</v>
      </c>
      <c r="R71" s="68" t="n">
        <f aca="false">SUMIF($A$10:$A$33,YEAR(M71),$F$10:$F$33)</f>
        <v>0</v>
      </c>
      <c r="S71" s="68" t="n">
        <f aca="false">SUMIF($A$10:$A$33,YEAR(M71),$G$10:$G$33)</f>
        <v>0.15</v>
      </c>
      <c r="T71" s="24"/>
      <c r="U71" s="24"/>
      <c r="V71" s="223" t="n">
        <f aca="false">SUMPRODUCT(N71:S71,'MONTHLY CURVES'!H67:M67)</f>
        <v>0.08075</v>
      </c>
    </row>
    <row r="72" customFormat="false" ht="12.75" hidden="false" customHeight="false" outlineLevel="0" collapsed="false">
      <c r="M72" s="131" t="n">
        <f aca="false">'MONTHLY CURVES'!C68</f>
        <v>39052</v>
      </c>
      <c r="N72" s="221" t="n">
        <f aca="false">SUMIF($A$10:$A$33,YEAR(M72),$B$10:$B$33)</f>
        <v>0.7</v>
      </c>
      <c r="O72" s="68" t="n">
        <f aca="false">SUMIF($A$10:$A$33,YEAR(M72),$C$10:$C$33)</f>
        <v>0.15</v>
      </c>
      <c r="P72" s="68" t="n">
        <f aca="false">SUMIF($A$10:$A$33,YEAR(M72),D$10:$D$33)</f>
        <v>0</v>
      </c>
      <c r="Q72" s="68" t="n">
        <f aca="false">SUMIF($A$10:$A$33,YEAR(M72),$E$10:$E$33)</f>
        <v>0</v>
      </c>
      <c r="R72" s="68" t="n">
        <f aca="false">SUMIF($A$10:$A$33,YEAR(M72),$F$10:$F$33)</f>
        <v>0</v>
      </c>
      <c r="S72" s="68" t="n">
        <f aca="false">SUMIF($A$10:$A$33,YEAR(M72),$G$10:$G$33)</f>
        <v>0.15</v>
      </c>
      <c r="T72" s="24"/>
      <c r="U72" s="24"/>
      <c r="V72" s="223" t="n">
        <f aca="false">SUMPRODUCT(N72:S72,'MONTHLY CURVES'!H68:M68)</f>
        <v>0.1125</v>
      </c>
    </row>
    <row r="73" customFormat="false" ht="12.75" hidden="false" customHeight="false" outlineLevel="0" collapsed="false">
      <c r="M73" s="131" t="n">
        <f aca="false">'MONTHLY CURVES'!C69</f>
        <v>39083</v>
      </c>
      <c r="N73" s="221" t="n">
        <f aca="false">SUMIF($A$10:$A$33,YEAR(M73),$B$10:$B$33)</f>
        <v>1</v>
      </c>
      <c r="O73" s="68" t="n">
        <f aca="false">SUMIF($A$10:$A$33,YEAR(M73),$C$10:$C$33)</f>
        <v>0</v>
      </c>
      <c r="P73" s="68" t="n">
        <f aca="false">SUMIF($A$10:$A$33,YEAR(M73),D$10:$D$33)</f>
        <v>0</v>
      </c>
      <c r="Q73" s="68" t="n">
        <f aca="false">SUMIF($A$10:$A$33,YEAR(M73),$E$10:$E$33)</f>
        <v>0</v>
      </c>
      <c r="R73" s="68" t="n">
        <f aca="false">SUMIF($A$10:$A$33,YEAR(M73),$F$10:$F$33)</f>
        <v>0</v>
      </c>
      <c r="S73" s="68" t="n">
        <f aca="false">SUMIF($A$10:$A$33,YEAR(M73),$G$10:$G$33)</f>
        <v>0</v>
      </c>
      <c r="T73" s="24"/>
      <c r="U73" s="24"/>
      <c r="V73" s="223" t="n">
        <f aca="false">SUMPRODUCT(N73:S73,'MONTHLY CURVES'!H69:M69)</f>
        <v>-0.0525</v>
      </c>
    </row>
    <row r="74" customFormat="false" ht="12.75" hidden="false" customHeight="false" outlineLevel="0" collapsed="false">
      <c r="M74" s="131" t="n">
        <f aca="false">'MONTHLY CURVES'!C70</f>
        <v>39114</v>
      </c>
      <c r="N74" s="221" t="n">
        <f aca="false">SUMIF($A$10:$A$33,YEAR(M74),$B$10:$B$33)</f>
        <v>1</v>
      </c>
      <c r="O74" s="68" t="n">
        <f aca="false">SUMIF($A$10:$A$33,YEAR(M74),$C$10:$C$33)</f>
        <v>0</v>
      </c>
      <c r="P74" s="68" t="n">
        <f aca="false">SUMIF($A$10:$A$33,YEAR(M74),D$10:$D$33)</f>
        <v>0</v>
      </c>
      <c r="Q74" s="68" t="n">
        <f aca="false">SUMIF($A$10:$A$33,YEAR(M74),$E$10:$E$33)</f>
        <v>0</v>
      </c>
      <c r="R74" s="68" t="n">
        <f aca="false">SUMIF($A$10:$A$33,YEAR(M74),$F$10:$F$33)</f>
        <v>0</v>
      </c>
      <c r="S74" s="68" t="n">
        <f aca="false">SUMIF($A$10:$A$33,YEAR(M74),$G$10:$G$33)</f>
        <v>0</v>
      </c>
      <c r="T74" s="24"/>
      <c r="U74" s="24"/>
      <c r="V74" s="223" t="n">
        <f aca="false">SUMPRODUCT(N74:S74,'MONTHLY CURVES'!H70:M70)</f>
        <v>-0.0625</v>
      </c>
    </row>
    <row r="75" customFormat="false" ht="12.75" hidden="false" customHeight="false" outlineLevel="0" collapsed="false">
      <c r="M75" s="131" t="n">
        <f aca="false">'MONTHLY CURVES'!C71</f>
        <v>39142</v>
      </c>
      <c r="N75" s="221" t="n">
        <f aca="false">SUMIF($A$10:$A$33,YEAR(M75),$B$10:$B$33)</f>
        <v>1</v>
      </c>
      <c r="O75" s="68" t="n">
        <f aca="false">SUMIF($A$10:$A$33,YEAR(M75),$C$10:$C$33)</f>
        <v>0</v>
      </c>
      <c r="P75" s="68" t="n">
        <f aca="false">SUMIF($A$10:$A$33,YEAR(M75),D$10:$D$33)</f>
        <v>0</v>
      </c>
      <c r="Q75" s="68" t="n">
        <f aca="false">SUMIF($A$10:$A$33,YEAR(M75),$E$10:$E$33)</f>
        <v>0</v>
      </c>
      <c r="R75" s="68" t="n">
        <f aca="false">SUMIF($A$10:$A$33,YEAR(M75),$F$10:$F$33)</f>
        <v>0</v>
      </c>
      <c r="S75" s="68" t="n">
        <f aca="false">SUMIF($A$10:$A$33,YEAR(M75),$G$10:$G$33)</f>
        <v>0</v>
      </c>
      <c r="T75" s="24"/>
      <c r="U75" s="24"/>
      <c r="V75" s="223" t="n">
        <f aca="false">SUMPRODUCT(N75:S75,'MONTHLY CURVES'!H71:M71)</f>
        <v>-0.1225</v>
      </c>
    </row>
    <row r="76" customFormat="false" ht="12.75" hidden="false" customHeight="false" outlineLevel="0" collapsed="false">
      <c r="M76" s="131" t="n">
        <f aca="false">'MONTHLY CURVES'!C72</f>
        <v>39173</v>
      </c>
      <c r="N76" s="221" t="n">
        <f aca="false">SUMIF($A$10:$A$33,YEAR(M76),$B$10:$B$33)</f>
        <v>1</v>
      </c>
      <c r="O76" s="68" t="n">
        <f aca="false">SUMIF($A$10:$A$33,YEAR(M76),$C$10:$C$33)</f>
        <v>0</v>
      </c>
      <c r="P76" s="68" t="n">
        <f aca="false">SUMIF($A$10:$A$33,YEAR(M76),D$10:$D$33)</f>
        <v>0</v>
      </c>
      <c r="Q76" s="68" t="n">
        <f aca="false">SUMIF($A$10:$A$33,YEAR(M76),$E$10:$E$33)</f>
        <v>0</v>
      </c>
      <c r="R76" s="68" t="n">
        <f aca="false">SUMIF($A$10:$A$33,YEAR(M76),$F$10:$F$33)</f>
        <v>0</v>
      </c>
      <c r="S76" s="68" t="n">
        <f aca="false">SUMIF($A$10:$A$33,YEAR(M76),$G$10:$G$33)</f>
        <v>0</v>
      </c>
      <c r="T76" s="24"/>
      <c r="U76" s="24"/>
      <c r="V76" s="223" t="n">
        <f aca="false">SUMPRODUCT(N76:S76,'MONTHLY CURVES'!H72:M72)</f>
        <v>-0.1</v>
      </c>
    </row>
    <row r="77" customFormat="false" ht="12.75" hidden="false" customHeight="false" outlineLevel="0" collapsed="false">
      <c r="M77" s="131" t="n">
        <f aca="false">'MONTHLY CURVES'!C73</f>
        <v>39203</v>
      </c>
      <c r="N77" s="221" t="n">
        <f aca="false">SUMIF($A$10:$A$33,YEAR(M77),$B$10:$B$33)</f>
        <v>1</v>
      </c>
      <c r="O77" s="68" t="n">
        <f aca="false">SUMIF($A$10:$A$33,YEAR(M77),$C$10:$C$33)</f>
        <v>0</v>
      </c>
      <c r="P77" s="68" t="n">
        <f aca="false">SUMIF($A$10:$A$33,YEAR(M77),D$10:$D$33)</f>
        <v>0</v>
      </c>
      <c r="Q77" s="68" t="n">
        <f aca="false">SUMIF($A$10:$A$33,YEAR(M77),$E$10:$E$33)</f>
        <v>0</v>
      </c>
      <c r="R77" s="68" t="n">
        <f aca="false">SUMIF($A$10:$A$33,YEAR(M77),$F$10:$F$33)</f>
        <v>0</v>
      </c>
      <c r="S77" s="68" t="n">
        <f aca="false">SUMIF($A$10:$A$33,YEAR(M77),$G$10:$G$33)</f>
        <v>0</v>
      </c>
      <c r="T77" s="24"/>
      <c r="U77" s="24"/>
      <c r="V77" s="223" t="n">
        <f aca="false">SUMPRODUCT(N77:S77,'MONTHLY CURVES'!H73:M73)</f>
        <v>-0.1</v>
      </c>
    </row>
    <row r="78" customFormat="false" ht="12.75" hidden="false" customHeight="false" outlineLevel="0" collapsed="false">
      <c r="M78" s="131" t="n">
        <f aca="false">'MONTHLY CURVES'!C74</f>
        <v>39234</v>
      </c>
      <c r="N78" s="221" t="n">
        <f aca="false">SUMIF($A$10:$A$33,YEAR(M78),$B$10:$B$33)</f>
        <v>1</v>
      </c>
      <c r="O78" s="68" t="n">
        <f aca="false">SUMIF($A$10:$A$33,YEAR(M78),$C$10:$C$33)</f>
        <v>0</v>
      </c>
      <c r="P78" s="68" t="n">
        <f aca="false">SUMIF($A$10:$A$33,YEAR(M78),D$10:$D$33)</f>
        <v>0</v>
      </c>
      <c r="Q78" s="68" t="n">
        <f aca="false">SUMIF($A$10:$A$33,YEAR(M78),$E$10:$E$33)</f>
        <v>0</v>
      </c>
      <c r="R78" s="68" t="n">
        <f aca="false">SUMIF($A$10:$A$33,YEAR(M78),$F$10:$F$33)</f>
        <v>0</v>
      </c>
      <c r="S78" s="68" t="n">
        <f aca="false">SUMIF($A$10:$A$33,YEAR(M78),$G$10:$G$33)</f>
        <v>0</v>
      </c>
      <c r="T78" s="24"/>
      <c r="U78" s="24"/>
      <c r="V78" s="223" t="n">
        <f aca="false">SUMPRODUCT(N78:S78,'MONTHLY CURVES'!H74:M74)</f>
        <v>-0.1</v>
      </c>
    </row>
    <row r="79" customFormat="false" ht="12.75" hidden="false" customHeight="false" outlineLevel="0" collapsed="false">
      <c r="M79" s="131" t="n">
        <f aca="false">'MONTHLY CURVES'!C75</f>
        <v>39264</v>
      </c>
      <c r="N79" s="221" t="n">
        <f aca="false">SUMIF($A$10:$A$33,YEAR(M79),$B$10:$B$33)</f>
        <v>1</v>
      </c>
      <c r="O79" s="68" t="n">
        <f aca="false">SUMIF($A$10:$A$33,YEAR(M79),$C$10:$C$33)</f>
        <v>0</v>
      </c>
      <c r="P79" s="68" t="n">
        <f aca="false">SUMIF($A$10:$A$33,YEAR(M79),D$10:$D$33)</f>
        <v>0</v>
      </c>
      <c r="Q79" s="68" t="n">
        <f aca="false">SUMIF($A$10:$A$33,YEAR(M79),$E$10:$E$33)</f>
        <v>0</v>
      </c>
      <c r="R79" s="68" t="n">
        <f aca="false">SUMIF($A$10:$A$33,YEAR(M79),$F$10:$F$33)</f>
        <v>0</v>
      </c>
      <c r="S79" s="68" t="n">
        <f aca="false">SUMIF($A$10:$A$33,YEAR(M79),$G$10:$G$33)</f>
        <v>0</v>
      </c>
      <c r="T79" s="24"/>
      <c r="U79" s="24"/>
      <c r="V79" s="223" t="n">
        <f aca="false">SUMPRODUCT(N79:S79,'MONTHLY CURVES'!H75:M75)</f>
        <v>-0.1</v>
      </c>
    </row>
    <row r="80" customFormat="false" ht="12.75" hidden="false" customHeight="false" outlineLevel="0" collapsed="false">
      <c r="M80" s="131" t="n">
        <f aca="false">'MONTHLY CURVES'!C76</f>
        <v>39295</v>
      </c>
      <c r="N80" s="221" t="n">
        <f aca="false">SUMIF($A$10:$A$33,YEAR(M80),$B$10:$B$33)</f>
        <v>1</v>
      </c>
      <c r="O80" s="68" t="n">
        <f aca="false">SUMIF($A$10:$A$33,YEAR(M80),$C$10:$C$33)</f>
        <v>0</v>
      </c>
      <c r="P80" s="68" t="n">
        <f aca="false">SUMIF($A$10:$A$33,YEAR(M80),D$10:$D$33)</f>
        <v>0</v>
      </c>
      <c r="Q80" s="68" t="n">
        <f aca="false">SUMIF($A$10:$A$33,YEAR(M80),$E$10:$E$33)</f>
        <v>0</v>
      </c>
      <c r="R80" s="68" t="n">
        <f aca="false">SUMIF($A$10:$A$33,YEAR(M80),$F$10:$F$33)</f>
        <v>0</v>
      </c>
      <c r="S80" s="68" t="n">
        <f aca="false">SUMIF($A$10:$A$33,YEAR(M80),$G$10:$G$33)</f>
        <v>0</v>
      </c>
      <c r="T80" s="24"/>
      <c r="U80" s="24"/>
      <c r="V80" s="223" t="n">
        <f aca="false">SUMPRODUCT(N80:S80,'MONTHLY CURVES'!H76:M76)</f>
        <v>-0.1</v>
      </c>
    </row>
    <row r="81" customFormat="false" ht="12.75" hidden="false" customHeight="false" outlineLevel="0" collapsed="false">
      <c r="M81" s="131" t="n">
        <f aca="false">'MONTHLY CURVES'!C77</f>
        <v>39326</v>
      </c>
      <c r="N81" s="221" t="n">
        <f aca="false">SUMIF($A$10:$A$33,YEAR(M81),$B$10:$B$33)</f>
        <v>1</v>
      </c>
      <c r="O81" s="68" t="n">
        <f aca="false">SUMIF($A$10:$A$33,YEAR(M81),$C$10:$C$33)</f>
        <v>0</v>
      </c>
      <c r="P81" s="68" t="n">
        <f aca="false">SUMIF($A$10:$A$33,YEAR(M81),D$10:$D$33)</f>
        <v>0</v>
      </c>
      <c r="Q81" s="68" t="n">
        <f aca="false">SUMIF($A$10:$A$33,YEAR(M81),$E$10:$E$33)</f>
        <v>0</v>
      </c>
      <c r="R81" s="68" t="n">
        <f aca="false">SUMIF($A$10:$A$33,YEAR(M81),$F$10:$F$33)</f>
        <v>0</v>
      </c>
      <c r="S81" s="68" t="n">
        <f aca="false">SUMIF($A$10:$A$33,YEAR(M81),$G$10:$G$33)</f>
        <v>0</v>
      </c>
      <c r="T81" s="24"/>
      <c r="U81" s="24"/>
      <c r="V81" s="223" t="n">
        <f aca="false">SUMPRODUCT(N81:S81,'MONTHLY CURVES'!H77:M77)</f>
        <v>-0.13</v>
      </c>
    </row>
    <row r="82" customFormat="false" ht="12.75" hidden="false" customHeight="false" outlineLevel="0" collapsed="false">
      <c r="M82" s="131" t="n">
        <f aca="false">'MONTHLY CURVES'!C78</f>
        <v>39356</v>
      </c>
      <c r="N82" s="221" t="n">
        <f aca="false">SUMIF($A$10:$A$33,YEAR(M82),$B$10:$B$33)</f>
        <v>1</v>
      </c>
      <c r="O82" s="68" t="n">
        <f aca="false">SUMIF($A$10:$A$33,YEAR(M82),$C$10:$C$33)</f>
        <v>0</v>
      </c>
      <c r="P82" s="68" t="n">
        <f aca="false">SUMIF($A$10:$A$33,YEAR(M82),D$10:$D$33)</f>
        <v>0</v>
      </c>
      <c r="Q82" s="68" t="n">
        <f aca="false">SUMIF($A$10:$A$33,YEAR(M82),$E$10:$E$33)</f>
        <v>0</v>
      </c>
      <c r="R82" s="68" t="n">
        <f aca="false">SUMIF($A$10:$A$33,YEAR(M82),$F$10:$F$33)</f>
        <v>0</v>
      </c>
      <c r="S82" s="68" t="n">
        <f aca="false">SUMIF($A$10:$A$33,YEAR(M82),$G$10:$G$33)</f>
        <v>0</v>
      </c>
      <c r="T82" s="24"/>
      <c r="U82" s="24"/>
      <c r="V82" s="223" t="n">
        <f aca="false">SUMPRODUCT(N82:S82,'MONTHLY CURVES'!H78:M78)</f>
        <v>-0.1</v>
      </c>
    </row>
    <row r="83" customFormat="false" ht="12.75" hidden="false" customHeight="false" outlineLevel="0" collapsed="false">
      <c r="M83" s="131" t="n">
        <f aca="false">'MONTHLY CURVES'!C79</f>
        <v>39387</v>
      </c>
      <c r="N83" s="221" t="n">
        <f aca="false">SUMIF($A$10:$A$33,YEAR(M83),$B$10:$B$33)</f>
        <v>1</v>
      </c>
      <c r="O83" s="68" t="n">
        <f aca="false">SUMIF($A$10:$A$33,YEAR(M83),$C$10:$C$33)</f>
        <v>0</v>
      </c>
      <c r="P83" s="68" t="n">
        <f aca="false">SUMIF($A$10:$A$33,YEAR(M83),D$10:$D$33)</f>
        <v>0</v>
      </c>
      <c r="Q83" s="68" t="n">
        <f aca="false">SUMIF($A$10:$A$33,YEAR(M83),$E$10:$E$33)</f>
        <v>0</v>
      </c>
      <c r="R83" s="68" t="n">
        <f aca="false">SUMIF($A$10:$A$33,YEAR(M83),$F$10:$F$33)</f>
        <v>0</v>
      </c>
      <c r="S83" s="68" t="n">
        <f aca="false">SUMIF($A$10:$A$33,YEAR(M83),$G$10:$G$33)</f>
        <v>0</v>
      </c>
      <c r="T83" s="24"/>
      <c r="U83" s="24"/>
      <c r="V83" s="223" t="n">
        <f aca="false">SUMPRODUCT(N83:S83,'MONTHLY CURVES'!H79:M79)</f>
        <v>-0.06</v>
      </c>
    </row>
    <row r="84" customFormat="false" ht="12.75" hidden="false" customHeight="false" outlineLevel="0" collapsed="false">
      <c r="M84" s="131" t="n">
        <f aca="false">'MONTHLY CURVES'!C80</f>
        <v>39417</v>
      </c>
      <c r="N84" s="221" t="n">
        <f aca="false">SUMIF($A$10:$A$33,YEAR(M84),$B$10:$B$33)</f>
        <v>1</v>
      </c>
      <c r="O84" s="68" t="n">
        <f aca="false">SUMIF($A$10:$A$33,YEAR(M84),$C$10:$C$33)</f>
        <v>0</v>
      </c>
      <c r="P84" s="68" t="n">
        <f aca="false">SUMIF($A$10:$A$33,YEAR(M84),D$10:$D$33)</f>
        <v>0</v>
      </c>
      <c r="Q84" s="68" t="n">
        <f aca="false">SUMIF($A$10:$A$33,YEAR(M84),$E$10:$E$33)</f>
        <v>0</v>
      </c>
      <c r="R84" s="68" t="n">
        <f aca="false">SUMIF($A$10:$A$33,YEAR(M84),$F$10:$F$33)</f>
        <v>0</v>
      </c>
      <c r="S84" s="68" t="n">
        <f aca="false">SUMIF($A$10:$A$33,YEAR(M84),$G$10:$G$33)</f>
        <v>0</v>
      </c>
      <c r="T84" s="24"/>
      <c r="U84" s="24"/>
      <c r="V84" s="223" t="n">
        <f aca="false">SUMPRODUCT(N84:S84,'MONTHLY CURVES'!H80:M80)</f>
        <v>-0.0725</v>
      </c>
    </row>
    <row r="85" customFormat="false" ht="12.75" hidden="false" customHeight="false" outlineLevel="0" collapsed="false">
      <c r="M85" s="131" t="n">
        <f aca="false">'MONTHLY CURVES'!C81</f>
        <v>39448</v>
      </c>
      <c r="N85" s="221" t="n">
        <f aca="false">SUMIF($A$10:$A$33,YEAR(M85),$B$10:$B$33)</f>
        <v>1</v>
      </c>
      <c r="O85" s="68" t="n">
        <f aca="false">SUMIF($A$10:$A$33,YEAR(M85),$C$10:$C$33)</f>
        <v>0</v>
      </c>
      <c r="P85" s="68" t="n">
        <f aca="false">SUMIF($A$10:$A$33,YEAR(M85),D$10:$D$33)</f>
        <v>0</v>
      </c>
      <c r="Q85" s="68" t="n">
        <f aca="false">SUMIF($A$10:$A$33,YEAR(M85),$E$10:$E$33)</f>
        <v>0</v>
      </c>
      <c r="R85" s="68" t="n">
        <f aca="false">SUMIF($A$10:$A$33,YEAR(M85),$F$10:$F$33)</f>
        <v>0</v>
      </c>
      <c r="S85" s="68" t="n">
        <f aca="false">SUMIF($A$10:$A$33,YEAR(M85),$G$10:$G$33)</f>
        <v>0</v>
      </c>
      <c r="T85" s="24"/>
      <c r="U85" s="24"/>
      <c r="V85" s="223" t="n">
        <f aca="false">SUMPRODUCT(N85:S85,'MONTHLY CURVES'!H81:M81)</f>
        <v>-0.05</v>
      </c>
    </row>
    <row r="86" customFormat="false" ht="12.75" hidden="false" customHeight="false" outlineLevel="0" collapsed="false">
      <c r="M86" s="131" t="n">
        <f aca="false">'MONTHLY CURVES'!C82</f>
        <v>39479</v>
      </c>
      <c r="N86" s="221" t="n">
        <f aca="false">SUMIF($A$10:$A$33,YEAR(M86),$B$10:$B$33)</f>
        <v>1</v>
      </c>
      <c r="O86" s="68" t="n">
        <f aca="false">SUMIF($A$10:$A$33,YEAR(M86),$C$10:$C$33)</f>
        <v>0</v>
      </c>
      <c r="P86" s="68" t="n">
        <f aca="false">SUMIF($A$10:$A$33,YEAR(M86),D$10:$D$33)</f>
        <v>0</v>
      </c>
      <c r="Q86" s="68" t="n">
        <f aca="false">SUMIF($A$10:$A$33,YEAR(M86),$E$10:$E$33)</f>
        <v>0</v>
      </c>
      <c r="R86" s="68" t="n">
        <f aca="false">SUMIF($A$10:$A$33,YEAR(M86),$F$10:$F$33)</f>
        <v>0</v>
      </c>
      <c r="S86" s="68" t="n">
        <f aca="false">SUMIF($A$10:$A$33,YEAR(M86),$G$10:$G$33)</f>
        <v>0</v>
      </c>
      <c r="T86" s="24"/>
      <c r="U86" s="24"/>
      <c r="V86" s="223" t="n">
        <f aca="false">SUMPRODUCT(N86:S86,'MONTHLY CURVES'!H82:M82)</f>
        <v>-0.06</v>
      </c>
    </row>
    <row r="87" customFormat="false" ht="12.75" hidden="false" customHeight="false" outlineLevel="0" collapsed="false">
      <c r="M87" s="131" t="n">
        <f aca="false">'MONTHLY CURVES'!C83</f>
        <v>39508</v>
      </c>
      <c r="N87" s="221" t="n">
        <f aca="false">SUMIF($A$10:$A$33,YEAR(M87),$B$10:$B$33)</f>
        <v>1</v>
      </c>
      <c r="O87" s="68" t="n">
        <f aca="false">SUMIF($A$10:$A$33,YEAR(M87),$C$10:$C$33)</f>
        <v>0</v>
      </c>
      <c r="P87" s="68" t="n">
        <f aca="false">SUMIF($A$10:$A$33,YEAR(M87),D$10:$D$33)</f>
        <v>0</v>
      </c>
      <c r="Q87" s="68" t="n">
        <f aca="false">SUMIF($A$10:$A$33,YEAR(M87),$E$10:$E$33)</f>
        <v>0</v>
      </c>
      <c r="R87" s="68" t="n">
        <f aca="false">SUMIF($A$10:$A$33,YEAR(M87),$F$10:$F$33)</f>
        <v>0</v>
      </c>
      <c r="S87" s="68" t="n">
        <f aca="false">SUMIF($A$10:$A$33,YEAR(M87),$G$10:$G$33)</f>
        <v>0</v>
      </c>
      <c r="T87" s="24"/>
      <c r="U87" s="24"/>
      <c r="V87" s="223" t="n">
        <f aca="false">SUMPRODUCT(N87:S87,'MONTHLY CURVES'!H83:M83)</f>
        <v>-0.12</v>
      </c>
    </row>
    <row r="88" customFormat="false" ht="12.75" hidden="false" customHeight="false" outlineLevel="0" collapsed="false">
      <c r="M88" s="131" t="n">
        <f aca="false">'MONTHLY CURVES'!C84</f>
        <v>39539</v>
      </c>
      <c r="N88" s="221" t="n">
        <f aca="false">SUMIF($A$10:$A$33,YEAR(M88),$B$10:$B$33)</f>
        <v>1</v>
      </c>
      <c r="O88" s="68" t="n">
        <f aca="false">SUMIF($A$10:$A$33,YEAR(M88),$C$10:$C$33)</f>
        <v>0</v>
      </c>
      <c r="P88" s="68" t="n">
        <f aca="false">SUMIF($A$10:$A$33,YEAR(M88),D$10:$D$33)</f>
        <v>0</v>
      </c>
      <c r="Q88" s="68" t="n">
        <f aca="false">SUMIF($A$10:$A$33,YEAR(M88),$E$10:$E$33)</f>
        <v>0</v>
      </c>
      <c r="R88" s="68" t="n">
        <f aca="false">SUMIF($A$10:$A$33,YEAR(M88),$F$10:$F$33)</f>
        <v>0</v>
      </c>
      <c r="S88" s="68" t="n">
        <f aca="false">SUMIF($A$10:$A$33,YEAR(M88),$G$10:$G$33)</f>
        <v>0</v>
      </c>
      <c r="T88" s="24"/>
      <c r="U88" s="24"/>
      <c r="V88" s="223" t="n">
        <f aca="false">SUMPRODUCT(N88:S88,'MONTHLY CURVES'!H84:M84)</f>
        <v>-0.0975</v>
      </c>
    </row>
    <row r="89" customFormat="false" ht="12.75" hidden="false" customHeight="false" outlineLevel="0" collapsed="false">
      <c r="M89" s="131" t="n">
        <f aca="false">'MONTHLY CURVES'!C85</f>
        <v>39569</v>
      </c>
      <c r="N89" s="221" t="n">
        <f aca="false">SUMIF($A$10:$A$33,YEAR(M89),$B$10:$B$33)</f>
        <v>1</v>
      </c>
      <c r="O89" s="68" t="n">
        <f aca="false">SUMIF($A$10:$A$33,YEAR(M89),$C$10:$C$33)</f>
        <v>0</v>
      </c>
      <c r="P89" s="68" t="n">
        <f aca="false">SUMIF($A$10:$A$33,YEAR(M89),D$10:$D$33)</f>
        <v>0</v>
      </c>
      <c r="Q89" s="68" t="n">
        <f aca="false">SUMIF($A$10:$A$33,YEAR(M89),$E$10:$E$33)</f>
        <v>0</v>
      </c>
      <c r="R89" s="68" t="n">
        <f aca="false">SUMIF($A$10:$A$33,YEAR(M89),$F$10:$F$33)</f>
        <v>0</v>
      </c>
      <c r="S89" s="68" t="n">
        <f aca="false">SUMIF($A$10:$A$33,YEAR(M89),$G$10:$G$33)</f>
        <v>0</v>
      </c>
      <c r="T89" s="24"/>
      <c r="U89" s="24"/>
      <c r="V89" s="223" t="n">
        <f aca="false">SUMPRODUCT(N89:S89,'MONTHLY CURVES'!H85:M85)</f>
        <v>-0.0975</v>
      </c>
    </row>
    <row r="90" customFormat="false" ht="12.75" hidden="false" customHeight="false" outlineLevel="0" collapsed="false">
      <c r="M90" s="131" t="n">
        <f aca="false">'MONTHLY CURVES'!C86</f>
        <v>39600</v>
      </c>
      <c r="N90" s="221" t="n">
        <f aca="false">SUMIF($A$10:$A$33,YEAR(M90),$B$10:$B$33)</f>
        <v>1</v>
      </c>
      <c r="O90" s="68" t="n">
        <f aca="false">SUMIF($A$10:$A$33,YEAR(M90),$C$10:$C$33)</f>
        <v>0</v>
      </c>
      <c r="P90" s="68" t="n">
        <f aca="false">SUMIF($A$10:$A$33,YEAR(M90),D$10:$D$33)</f>
        <v>0</v>
      </c>
      <c r="Q90" s="68" t="n">
        <f aca="false">SUMIF($A$10:$A$33,YEAR(M90),$E$10:$E$33)</f>
        <v>0</v>
      </c>
      <c r="R90" s="68" t="n">
        <f aca="false">SUMIF($A$10:$A$33,YEAR(M90),$F$10:$F$33)</f>
        <v>0</v>
      </c>
      <c r="S90" s="68" t="n">
        <f aca="false">SUMIF($A$10:$A$33,YEAR(M90),$G$10:$G$33)</f>
        <v>0</v>
      </c>
      <c r="T90" s="24"/>
      <c r="U90" s="24"/>
      <c r="V90" s="223" t="n">
        <f aca="false">SUMPRODUCT(N90:S90,'MONTHLY CURVES'!H86:M86)</f>
        <v>-0.0975</v>
      </c>
    </row>
    <row r="91" customFormat="false" ht="12.75" hidden="false" customHeight="false" outlineLevel="0" collapsed="false">
      <c r="M91" s="131" t="n">
        <f aca="false">'MONTHLY CURVES'!C87</f>
        <v>39630</v>
      </c>
      <c r="N91" s="221" t="n">
        <f aca="false">SUMIF($A$10:$A$33,YEAR(M91),$B$10:$B$33)</f>
        <v>1</v>
      </c>
      <c r="O91" s="68" t="n">
        <f aca="false">SUMIF($A$10:$A$33,YEAR(M91),$C$10:$C$33)</f>
        <v>0</v>
      </c>
      <c r="P91" s="68" t="n">
        <f aca="false">SUMIF($A$10:$A$33,YEAR(M91),D$10:$D$33)</f>
        <v>0</v>
      </c>
      <c r="Q91" s="68" t="n">
        <f aca="false">SUMIF($A$10:$A$33,YEAR(M91),$E$10:$E$33)</f>
        <v>0</v>
      </c>
      <c r="R91" s="68" t="n">
        <f aca="false">SUMIF($A$10:$A$33,YEAR(M91),$F$10:$F$33)</f>
        <v>0</v>
      </c>
      <c r="S91" s="68" t="n">
        <f aca="false">SUMIF($A$10:$A$33,YEAR(M91),$G$10:$G$33)</f>
        <v>0</v>
      </c>
      <c r="T91" s="24"/>
      <c r="U91" s="24"/>
      <c r="V91" s="223" t="n">
        <f aca="false">SUMPRODUCT(N91:S91,'MONTHLY CURVES'!H87:M87)</f>
        <v>-0.0975</v>
      </c>
    </row>
    <row r="92" customFormat="false" ht="12.75" hidden="false" customHeight="false" outlineLevel="0" collapsed="false">
      <c r="M92" s="131" t="n">
        <f aca="false">'MONTHLY CURVES'!C88</f>
        <v>39661</v>
      </c>
      <c r="N92" s="221" t="n">
        <f aca="false">SUMIF($A$10:$A$33,YEAR(M92),$B$10:$B$33)</f>
        <v>1</v>
      </c>
      <c r="O92" s="68" t="n">
        <f aca="false">SUMIF($A$10:$A$33,YEAR(M92),$C$10:$C$33)</f>
        <v>0</v>
      </c>
      <c r="P92" s="68" t="n">
        <f aca="false">SUMIF($A$10:$A$33,YEAR(M92),D$10:$D$33)</f>
        <v>0</v>
      </c>
      <c r="Q92" s="68" t="n">
        <f aca="false">SUMIF($A$10:$A$33,YEAR(M92),$E$10:$E$33)</f>
        <v>0</v>
      </c>
      <c r="R92" s="68" t="n">
        <f aca="false">SUMIF($A$10:$A$33,YEAR(M92),$F$10:$F$33)</f>
        <v>0</v>
      </c>
      <c r="S92" s="68" t="n">
        <f aca="false">SUMIF($A$10:$A$33,YEAR(M92),$G$10:$G$33)</f>
        <v>0</v>
      </c>
      <c r="T92" s="24"/>
      <c r="U92" s="24"/>
      <c r="V92" s="223" t="n">
        <f aca="false">SUMPRODUCT(N92:S92,'MONTHLY CURVES'!H88:M88)</f>
        <v>-0.0975</v>
      </c>
    </row>
    <row r="93" customFormat="false" ht="12.75" hidden="false" customHeight="false" outlineLevel="0" collapsed="false">
      <c r="M93" s="131" t="n">
        <f aca="false">'MONTHLY CURVES'!C89</f>
        <v>39692</v>
      </c>
      <c r="N93" s="221" t="n">
        <f aca="false">SUMIF($A$10:$A$33,YEAR(M93),$B$10:$B$33)</f>
        <v>1</v>
      </c>
      <c r="O93" s="68" t="n">
        <f aca="false">SUMIF($A$10:$A$33,YEAR(M93),$C$10:$C$33)</f>
        <v>0</v>
      </c>
      <c r="P93" s="68" t="n">
        <f aca="false">SUMIF($A$10:$A$33,YEAR(M93),D$10:$D$33)</f>
        <v>0</v>
      </c>
      <c r="Q93" s="68" t="n">
        <f aca="false">SUMIF($A$10:$A$33,YEAR(M93),$E$10:$E$33)</f>
        <v>0</v>
      </c>
      <c r="R93" s="68" t="n">
        <f aca="false">SUMIF($A$10:$A$33,YEAR(M93),$F$10:$F$33)</f>
        <v>0</v>
      </c>
      <c r="S93" s="68" t="n">
        <f aca="false">SUMIF($A$10:$A$33,YEAR(M93),$G$10:$G$33)</f>
        <v>0</v>
      </c>
      <c r="T93" s="24"/>
      <c r="U93" s="24"/>
      <c r="V93" s="223" t="n">
        <f aca="false">SUMPRODUCT(N93:S93,'MONTHLY CURVES'!H89:M89)</f>
        <v>-0.1275</v>
      </c>
    </row>
    <row r="94" customFormat="false" ht="12.75" hidden="false" customHeight="false" outlineLevel="0" collapsed="false">
      <c r="M94" s="131" t="n">
        <f aca="false">'MONTHLY CURVES'!C90</f>
        <v>39722</v>
      </c>
      <c r="N94" s="221" t="n">
        <f aca="false">SUMIF($A$10:$A$33,YEAR(M94),$B$10:$B$33)</f>
        <v>1</v>
      </c>
      <c r="O94" s="68" t="n">
        <f aca="false">SUMIF($A$10:$A$33,YEAR(M94),$C$10:$C$33)</f>
        <v>0</v>
      </c>
      <c r="P94" s="68" t="n">
        <f aca="false">SUMIF($A$10:$A$33,YEAR(M94),D$10:$D$33)</f>
        <v>0</v>
      </c>
      <c r="Q94" s="68" t="n">
        <f aca="false">SUMIF($A$10:$A$33,YEAR(M94),$E$10:$E$33)</f>
        <v>0</v>
      </c>
      <c r="R94" s="68" t="n">
        <f aca="false">SUMIF($A$10:$A$33,YEAR(M94),$F$10:$F$33)</f>
        <v>0</v>
      </c>
      <c r="S94" s="68" t="n">
        <f aca="false">SUMIF($A$10:$A$33,YEAR(M94),$G$10:$G$33)</f>
        <v>0</v>
      </c>
      <c r="T94" s="24"/>
      <c r="U94" s="24"/>
      <c r="V94" s="223" t="n">
        <f aca="false">SUMPRODUCT(N94:S94,'MONTHLY CURVES'!H90:M90)</f>
        <v>-0.0975</v>
      </c>
    </row>
    <row r="95" customFormat="false" ht="12.75" hidden="false" customHeight="false" outlineLevel="0" collapsed="false">
      <c r="M95" s="131" t="n">
        <f aca="false">'MONTHLY CURVES'!C91</f>
        <v>39753</v>
      </c>
      <c r="N95" s="221" t="n">
        <f aca="false">SUMIF($A$10:$A$33,YEAR(M95),$B$10:$B$33)</f>
        <v>1</v>
      </c>
      <c r="O95" s="68" t="n">
        <f aca="false">SUMIF($A$10:$A$33,YEAR(M95),$C$10:$C$33)</f>
        <v>0</v>
      </c>
      <c r="P95" s="68" t="n">
        <f aca="false">SUMIF($A$10:$A$33,YEAR(M95),D$10:$D$33)</f>
        <v>0</v>
      </c>
      <c r="Q95" s="68" t="n">
        <f aca="false">SUMIF($A$10:$A$33,YEAR(M95),$E$10:$E$33)</f>
        <v>0</v>
      </c>
      <c r="R95" s="68" t="n">
        <f aca="false">SUMIF($A$10:$A$33,YEAR(M95),$F$10:$F$33)</f>
        <v>0</v>
      </c>
      <c r="S95" s="68" t="n">
        <f aca="false">SUMIF($A$10:$A$33,YEAR(M95),$G$10:$G$33)</f>
        <v>0</v>
      </c>
      <c r="T95" s="24"/>
      <c r="U95" s="24"/>
      <c r="V95" s="223" t="n">
        <f aca="false">SUMPRODUCT(N95:S95,'MONTHLY CURVES'!H91:M91)</f>
        <v>-0.0475</v>
      </c>
    </row>
    <row r="96" customFormat="false" ht="12.75" hidden="false" customHeight="false" outlineLevel="0" collapsed="false">
      <c r="M96" s="131" t="n">
        <f aca="false">'MONTHLY CURVES'!C92</f>
        <v>39783</v>
      </c>
      <c r="N96" s="221" t="n">
        <f aca="false">SUMIF($A$10:$A$33,YEAR(M96),$B$10:$B$33)</f>
        <v>1</v>
      </c>
      <c r="O96" s="68" t="n">
        <f aca="false">SUMIF($A$10:$A$33,YEAR(M96),$C$10:$C$33)</f>
        <v>0</v>
      </c>
      <c r="P96" s="68" t="n">
        <f aca="false">SUMIF($A$10:$A$33,YEAR(M96),D$10:$D$33)</f>
        <v>0</v>
      </c>
      <c r="Q96" s="68" t="n">
        <f aca="false">SUMIF($A$10:$A$33,YEAR(M96),$E$10:$E$33)</f>
        <v>0</v>
      </c>
      <c r="R96" s="68" t="n">
        <f aca="false">SUMIF($A$10:$A$33,YEAR(M96),$F$10:$F$33)</f>
        <v>0</v>
      </c>
      <c r="S96" s="68" t="n">
        <f aca="false">SUMIF($A$10:$A$33,YEAR(M96),$G$10:$G$33)</f>
        <v>0</v>
      </c>
      <c r="T96" s="24"/>
      <c r="U96" s="24"/>
      <c r="V96" s="223" t="n">
        <f aca="false">SUMPRODUCT(N96:S96,'MONTHLY CURVES'!H92:M92)</f>
        <v>-0.06</v>
      </c>
    </row>
    <row r="97" customFormat="false" ht="12.75" hidden="false" customHeight="false" outlineLevel="0" collapsed="false">
      <c r="M97" s="131" t="n">
        <f aca="false">'MONTHLY CURVES'!C93</f>
        <v>39814</v>
      </c>
      <c r="N97" s="221" t="n">
        <f aca="false">SUMIF($A$10:$A$33,YEAR(M97),$B$10:$B$33)</f>
        <v>1</v>
      </c>
      <c r="O97" s="68" t="n">
        <f aca="false">SUMIF($A$10:$A$33,YEAR(M97),$C$10:$C$33)</f>
        <v>0</v>
      </c>
      <c r="P97" s="68" t="n">
        <f aca="false">SUMIF($A$10:$A$33,YEAR(M97),D$10:$D$33)</f>
        <v>0</v>
      </c>
      <c r="Q97" s="68" t="n">
        <f aca="false">SUMIF($A$10:$A$33,YEAR(M97),$E$10:$E$33)</f>
        <v>0</v>
      </c>
      <c r="R97" s="68" t="n">
        <f aca="false">SUMIF($A$10:$A$33,YEAR(M97),$F$10:$F$33)</f>
        <v>0</v>
      </c>
      <c r="S97" s="68" t="n">
        <f aca="false">SUMIF($A$10:$A$33,YEAR(M97),$G$10:$G$33)</f>
        <v>0</v>
      </c>
      <c r="T97" s="24"/>
      <c r="U97" s="24"/>
      <c r="V97" s="223" t="n">
        <f aca="false">SUMPRODUCT(N97:S97,'MONTHLY CURVES'!H93:M93)</f>
        <v>-0.0375</v>
      </c>
    </row>
    <row r="98" customFormat="false" ht="12.75" hidden="false" customHeight="false" outlineLevel="0" collapsed="false">
      <c r="M98" s="131" t="n">
        <f aca="false">'MONTHLY CURVES'!C94</f>
        <v>39845</v>
      </c>
      <c r="N98" s="221" t="n">
        <f aca="false">SUMIF($A$10:$A$33,YEAR(M98),$B$10:$B$33)</f>
        <v>1</v>
      </c>
      <c r="O98" s="68" t="n">
        <f aca="false">SUMIF($A$10:$A$33,YEAR(M98),$C$10:$C$33)</f>
        <v>0</v>
      </c>
      <c r="P98" s="68" t="n">
        <f aca="false">SUMIF($A$10:$A$33,YEAR(M98),D$10:$D$33)</f>
        <v>0</v>
      </c>
      <c r="Q98" s="68" t="n">
        <f aca="false">SUMIF($A$10:$A$33,YEAR(M98),$E$10:$E$33)</f>
        <v>0</v>
      </c>
      <c r="R98" s="68" t="n">
        <f aca="false">SUMIF($A$10:$A$33,YEAR(M98),$F$10:$F$33)</f>
        <v>0</v>
      </c>
      <c r="S98" s="68" t="n">
        <f aca="false">SUMIF($A$10:$A$33,YEAR(M98),$G$10:$G$33)</f>
        <v>0</v>
      </c>
      <c r="T98" s="24"/>
      <c r="U98" s="24"/>
      <c r="V98" s="223" t="n">
        <f aca="false">SUMPRODUCT(N98:S98,'MONTHLY CURVES'!H94:M94)</f>
        <v>-0.0475</v>
      </c>
    </row>
    <row r="99" customFormat="false" ht="12.75" hidden="false" customHeight="false" outlineLevel="0" collapsed="false">
      <c r="M99" s="131" t="n">
        <f aca="false">'MONTHLY CURVES'!C95</f>
        <v>39873</v>
      </c>
      <c r="N99" s="221" t="n">
        <f aca="false">SUMIF($A$10:$A$33,YEAR(M99),$B$10:$B$33)</f>
        <v>1</v>
      </c>
      <c r="O99" s="68" t="n">
        <f aca="false">SUMIF($A$10:$A$33,YEAR(M99),$C$10:$C$33)</f>
        <v>0</v>
      </c>
      <c r="P99" s="68" t="n">
        <f aca="false">SUMIF($A$10:$A$33,YEAR(M99),D$10:$D$33)</f>
        <v>0</v>
      </c>
      <c r="Q99" s="68" t="n">
        <f aca="false">SUMIF($A$10:$A$33,YEAR(M99),$E$10:$E$33)</f>
        <v>0</v>
      </c>
      <c r="R99" s="68" t="n">
        <f aca="false">SUMIF($A$10:$A$33,YEAR(M99),$F$10:$F$33)</f>
        <v>0</v>
      </c>
      <c r="S99" s="68" t="n">
        <f aca="false">SUMIF($A$10:$A$33,YEAR(M99),$G$10:$G$33)</f>
        <v>0</v>
      </c>
      <c r="T99" s="24"/>
      <c r="U99" s="24"/>
      <c r="V99" s="223" t="n">
        <f aca="false">SUMPRODUCT(N99:S99,'MONTHLY CURVES'!H95:M95)</f>
        <v>-0.1075</v>
      </c>
    </row>
    <row r="100" customFormat="false" ht="12.75" hidden="false" customHeight="false" outlineLevel="0" collapsed="false">
      <c r="M100" s="131" t="n">
        <f aca="false">'MONTHLY CURVES'!C96</f>
        <v>39904</v>
      </c>
      <c r="N100" s="221" t="n">
        <f aca="false">SUMIF($A$10:$A$33,YEAR(M100),$B$10:$B$33)</f>
        <v>1</v>
      </c>
      <c r="O100" s="68" t="n">
        <f aca="false">SUMIF($A$10:$A$33,YEAR(M100),$C$10:$C$33)</f>
        <v>0</v>
      </c>
      <c r="P100" s="68" t="n">
        <f aca="false">SUMIF($A$10:$A$33,YEAR(M100),D$10:$D$33)</f>
        <v>0</v>
      </c>
      <c r="Q100" s="68" t="n">
        <f aca="false">SUMIF($A$10:$A$33,YEAR(M100),$E$10:$E$33)</f>
        <v>0</v>
      </c>
      <c r="R100" s="68" t="n">
        <f aca="false">SUMIF($A$10:$A$33,YEAR(M100),$F$10:$F$33)</f>
        <v>0</v>
      </c>
      <c r="S100" s="68" t="n">
        <f aca="false">SUMIF($A$10:$A$33,YEAR(M100),$G$10:$G$33)</f>
        <v>0</v>
      </c>
      <c r="T100" s="24"/>
      <c r="U100" s="24"/>
      <c r="V100" s="223" t="n">
        <f aca="false">SUMPRODUCT(N100:S100,'MONTHLY CURVES'!H96:M96)</f>
        <v>-0.085</v>
      </c>
    </row>
    <row r="101" customFormat="false" ht="12.75" hidden="false" customHeight="false" outlineLevel="0" collapsed="false">
      <c r="M101" s="131" t="n">
        <f aca="false">'MONTHLY CURVES'!C97</f>
        <v>39934</v>
      </c>
      <c r="N101" s="221" t="n">
        <f aca="false">SUMIF($A$10:$A$33,YEAR(M101),$B$10:$B$33)</f>
        <v>1</v>
      </c>
      <c r="O101" s="68" t="n">
        <f aca="false">SUMIF($A$10:$A$33,YEAR(M101),$C$10:$C$33)</f>
        <v>0</v>
      </c>
      <c r="P101" s="68" t="n">
        <f aca="false">SUMIF($A$10:$A$33,YEAR(M101),D$10:$D$33)</f>
        <v>0</v>
      </c>
      <c r="Q101" s="68" t="n">
        <f aca="false">SUMIF($A$10:$A$33,YEAR(M101),$E$10:$E$33)</f>
        <v>0</v>
      </c>
      <c r="R101" s="68" t="n">
        <f aca="false">SUMIF($A$10:$A$33,YEAR(M101),$F$10:$F$33)</f>
        <v>0</v>
      </c>
      <c r="S101" s="68" t="n">
        <f aca="false">SUMIF($A$10:$A$33,YEAR(M101),$G$10:$G$33)</f>
        <v>0</v>
      </c>
      <c r="T101" s="24"/>
      <c r="U101" s="24"/>
      <c r="V101" s="223" t="n">
        <f aca="false">SUMPRODUCT(N101:S101,'MONTHLY CURVES'!H97:M97)</f>
        <v>-0.085</v>
      </c>
    </row>
    <row r="102" customFormat="false" ht="12.75" hidden="false" customHeight="false" outlineLevel="0" collapsed="false">
      <c r="M102" s="131" t="n">
        <f aca="false">'MONTHLY CURVES'!C98</f>
        <v>39965</v>
      </c>
      <c r="N102" s="221" t="n">
        <f aca="false">SUMIF($A$10:$A$33,YEAR(M102),$B$10:$B$33)</f>
        <v>1</v>
      </c>
      <c r="O102" s="68" t="n">
        <f aca="false">SUMIF($A$10:$A$33,YEAR(M102),$C$10:$C$33)</f>
        <v>0</v>
      </c>
      <c r="P102" s="68" t="n">
        <f aca="false">SUMIF($A$10:$A$33,YEAR(M102),D$10:$D$33)</f>
        <v>0</v>
      </c>
      <c r="Q102" s="68" t="n">
        <f aca="false">SUMIF($A$10:$A$33,YEAR(M102),$E$10:$E$33)</f>
        <v>0</v>
      </c>
      <c r="R102" s="68" t="n">
        <f aca="false">SUMIF($A$10:$A$33,YEAR(M102),$F$10:$F$33)</f>
        <v>0</v>
      </c>
      <c r="S102" s="68" t="n">
        <f aca="false">SUMIF($A$10:$A$33,YEAR(M102),$G$10:$G$33)</f>
        <v>0</v>
      </c>
      <c r="T102" s="24"/>
      <c r="U102" s="24"/>
      <c r="V102" s="223" t="n">
        <f aca="false">SUMPRODUCT(N102:S102,'MONTHLY CURVES'!H98:M98)</f>
        <v>-0.085</v>
      </c>
    </row>
    <row r="103" customFormat="false" ht="12.75" hidden="false" customHeight="false" outlineLevel="0" collapsed="false">
      <c r="M103" s="131" t="n">
        <f aca="false">'MONTHLY CURVES'!C99</f>
        <v>39995</v>
      </c>
      <c r="N103" s="221" t="n">
        <f aca="false">SUMIF($A$10:$A$33,YEAR(M103),$B$10:$B$33)</f>
        <v>1</v>
      </c>
      <c r="O103" s="68" t="n">
        <f aca="false">SUMIF($A$10:$A$33,YEAR(M103),$C$10:$C$33)</f>
        <v>0</v>
      </c>
      <c r="P103" s="68" t="n">
        <f aca="false">SUMIF($A$10:$A$33,YEAR(M103),D$10:$D$33)</f>
        <v>0</v>
      </c>
      <c r="Q103" s="68" t="n">
        <f aca="false">SUMIF($A$10:$A$33,YEAR(M103),$E$10:$E$33)</f>
        <v>0</v>
      </c>
      <c r="R103" s="68" t="n">
        <f aca="false">SUMIF($A$10:$A$33,YEAR(M103),$F$10:$F$33)</f>
        <v>0</v>
      </c>
      <c r="S103" s="68" t="n">
        <f aca="false">SUMIF($A$10:$A$33,YEAR(M103),$G$10:$G$33)</f>
        <v>0</v>
      </c>
      <c r="T103" s="24"/>
      <c r="U103" s="24"/>
      <c r="V103" s="223" t="n">
        <f aca="false">SUMPRODUCT(N103:S103,'MONTHLY CURVES'!H99:M99)</f>
        <v>-0.085</v>
      </c>
    </row>
    <row r="104" customFormat="false" ht="12.75" hidden="false" customHeight="false" outlineLevel="0" collapsed="false">
      <c r="M104" s="131" t="n">
        <f aca="false">'MONTHLY CURVES'!C100</f>
        <v>40026</v>
      </c>
      <c r="N104" s="221" t="n">
        <f aca="false">SUMIF($A$10:$A$33,YEAR(M104),$B$10:$B$33)</f>
        <v>1</v>
      </c>
      <c r="O104" s="68" t="n">
        <f aca="false">SUMIF($A$10:$A$33,YEAR(M104),$C$10:$C$33)</f>
        <v>0</v>
      </c>
      <c r="P104" s="68" t="n">
        <f aca="false">SUMIF($A$10:$A$33,YEAR(M104),D$10:$D$33)</f>
        <v>0</v>
      </c>
      <c r="Q104" s="68" t="n">
        <f aca="false">SUMIF($A$10:$A$33,YEAR(M104),$E$10:$E$33)</f>
        <v>0</v>
      </c>
      <c r="R104" s="68" t="n">
        <f aca="false">SUMIF($A$10:$A$33,YEAR(M104),$F$10:$F$33)</f>
        <v>0</v>
      </c>
      <c r="S104" s="68" t="n">
        <f aca="false">SUMIF($A$10:$A$33,YEAR(M104),$G$10:$G$33)</f>
        <v>0</v>
      </c>
      <c r="T104" s="24"/>
      <c r="U104" s="24"/>
      <c r="V104" s="223" t="n">
        <f aca="false">SUMPRODUCT(N104:S104,'MONTHLY CURVES'!H100:M100)</f>
        <v>-0.085</v>
      </c>
    </row>
    <row r="105" customFormat="false" ht="12.75" hidden="false" customHeight="false" outlineLevel="0" collapsed="false">
      <c r="M105" s="131" t="n">
        <f aca="false">'MONTHLY CURVES'!C101</f>
        <v>40057</v>
      </c>
      <c r="N105" s="221" t="n">
        <f aca="false">SUMIF($A$10:$A$33,YEAR(M105),$B$10:$B$33)</f>
        <v>1</v>
      </c>
      <c r="O105" s="68" t="n">
        <f aca="false">SUMIF($A$10:$A$33,YEAR(M105),$C$10:$C$33)</f>
        <v>0</v>
      </c>
      <c r="P105" s="68" t="n">
        <f aca="false">SUMIF($A$10:$A$33,YEAR(M105),D$10:$D$33)</f>
        <v>0</v>
      </c>
      <c r="Q105" s="68" t="n">
        <f aca="false">SUMIF($A$10:$A$33,YEAR(M105),$E$10:$E$33)</f>
        <v>0</v>
      </c>
      <c r="R105" s="68" t="n">
        <f aca="false">SUMIF($A$10:$A$33,YEAR(M105),$F$10:$F$33)</f>
        <v>0</v>
      </c>
      <c r="S105" s="68" t="n">
        <f aca="false">SUMIF($A$10:$A$33,YEAR(M105),$G$10:$G$33)</f>
        <v>0</v>
      </c>
      <c r="T105" s="24"/>
      <c r="U105" s="24"/>
      <c r="V105" s="223" t="n">
        <f aca="false">SUMPRODUCT(N105:S105,'MONTHLY CURVES'!H101:M101)</f>
        <v>-0.115</v>
      </c>
    </row>
    <row r="106" customFormat="false" ht="12.75" hidden="false" customHeight="false" outlineLevel="0" collapsed="false">
      <c r="M106" s="131" t="n">
        <f aca="false">'MONTHLY CURVES'!C102</f>
        <v>40087</v>
      </c>
      <c r="N106" s="221" t="n">
        <f aca="false">SUMIF($A$10:$A$33,YEAR(M106),$B$10:$B$33)</f>
        <v>1</v>
      </c>
      <c r="O106" s="68" t="n">
        <f aca="false">SUMIF($A$10:$A$33,YEAR(M106),$C$10:$C$33)</f>
        <v>0</v>
      </c>
      <c r="P106" s="68" t="n">
        <f aca="false">SUMIF($A$10:$A$33,YEAR(M106),D$10:$D$33)</f>
        <v>0</v>
      </c>
      <c r="Q106" s="68" t="n">
        <f aca="false">SUMIF($A$10:$A$33,YEAR(M106),$E$10:$E$33)</f>
        <v>0</v>
      </c>
      <c r="R106" s="68" t="n">
        <f aca="false">SUMIF($A$10:$A$33,YEAR(M106),$F$10:$F$33)</f>
        <v>0</v>
      </c>
      <c r="S106" s="68" t="n">
        <f aca="false">SUMIF($A$10:$A$33,YEAR(M106),$G$10:$G$33)</f>
        <v>0</v>
      </c>
      <c r="T106" s="24"/>
      <c r="U106" s="24"/>
      <c r="V106" s="223" t="n">
        <f aca="false">SUMPRODUCT(N106:S106,'MONTHLY CURVES'!H102:M102)</f>
        <v>-0.085</v>
      </c>
    </row>
    <row r="107" customFormat="false" ht="12.75" hidden="false" customHeight="false" outlineLevel="0" collapsed="false">
      <c r="M107" s="131" t="n">
        <f aca="false">'MONTHLY CURVES'!C103</f>
        <v>40118</v>
      </c>
      <c r="N107" s="221" t="n">
        <f aca="false">SUMIF($A$10:$A$33,YEAR(M107),$B$10:$B$33)</f>
        <v>1</v>
      </c>
      <c r="O107" s="68" t="n">
        <f aca="false">SUMIF($A$10:$A$33,YEAR(M107),$C$10:$C$33)</f>
        <v>0</v>
      </c>
      <c r="P107" s="68" t="n">
        <f aca="false">SUMIF($A$10:$A$33,YEAR(M107),D$10:$D$33)</f>
        <v>0</v>
      </c>
      <c r="Q107" s="68" t="n">
        <f aca="false">SUMIF($A$10:$A$33,YEAR(M107),$E$10:$E$33)</f>
        <v>0</v>
      </c>
      <c r="R107" s="68" t="n">
        <f aca="false">SUMIF($A$10:$A$33,YEAR(M107),$F$10:$F$33)</f>
        <v>0</v>
      </c>
      <c r="S107" s="68" t="n">
        <f aca="false">SUMIF($A$10:$A$33,YEAR(M107),$G$10:$G$33)</f>
        <v>0</v>
      </c>
      <c r="T107" s="24"/>
      <c r="U107" s="24"/>
      <c r="V107" s="223" t="n">
        <f aca="false">SUMPRODUCT(N107:S107,'MONTHLY CURVES'!H103:M103)</f>
        <v>-0.0445</v>
      </c>
    </row>
    <row r="108" customFormat="false" ht="12.75" hidden="false" customHeight="false" outlineLevel="0" collapsed="false">
      <c r="M108" s="131" t="n">
        <f aca="false">'MONTHLY CURVES'!C104</f>
        <v>40148</v>
      </c>
      <c r="N108" s="221" t="n">
        <f aca="false">SUMIF($A$10:$A$33,YEAR(M108),$B$10:$B$33)</f>
        <v>1</v>
      </c>
      <c r="O108" s="68" t="n">
        <f aca="false">SUMIF($A$10:$A$33,YEAR(M108),$C$10:$C$33)</f>
        <v>0</v>
      </c>
      <c r="P108" s="68" t="n">
        <f aca="false">SUMIF($A$10:$A$33,YEAR(M108),D$10:$D$33)</f>
        <v>0</v>
      </c>
      <c r="Q108" s="68" t="n">
        <f aca="false">SUMIF($A$10:$A$33,YEAR(M108),$E$10:$E$33)</f>
        <v>0</v>
      </c>
      <c r="R108" s="68" t="n">
        <f aca="false">SUMIF($A$10:$A$33,YEAR(M108),$F$10:$F$33)</f>
        <v>0</v>
      </c>
      <c r="S108" s="68" t="n">
        <f aca="false">SUMIF($A$10:$A$33,YEAR(M108),$G$10:$G$33)</f>
        <v>0</v>
      </c>
      <c r="T108" s="24"/>
      <c r="U108" s="24"/>
      <c r="V108" s="223" t="n">
        <f aca="false">SUMPRODUCT(N108:S108,'MONTHLY CURVES'!H104:M104)</f>
        <v>-0.057</v>
      </c>
    </row>
    <row r="109" customFormat="false" ht="12.75" hidden="false" customHeight="false" outlineLevel="0" collapsed="false">
      <c r="M109" s="131" t="n">
        <f aca="false">'MONTHLY CURVES'!C105</f>
        <v>40179</v>
      </c>
      <c r="N109" s="221" t="n">
        <f aca="false">SUMIF($A$10:$A$33,YEAR(M109),$B$10:$B$33)</f>
        <v>1</v>
      </c>
      <c r="O109" s="68" t="n">
        <f aca="false">SUMIF($A$10:$A$33,YEAR(M109),$C$10:$C$33)</f>
        <v>0</v>
      </c>
      <c r="P109" s="68" t="n">
        <f aca="false">SUMIF($A$10:$A$33,YEAR(M109),D$10:$D$33)</f>
        <v>0</v>
      </c>
      <c r="Q109" s="68" t="n">
        <f aca="false">SUMIF($A$10:$A$33,YEAR(M109),$E$10:$E$33)</f>
        <v>0</v>
      </c>
      <c r="R109" s="68" t="n">
        <f aca="false">SUMIF($A$10:$A$33,YEAR(M109),$F$10:$F$33)</f>
        <v>0</v>
      </c>
      <c r="S109" s="68" t="n">
        <f aca="false">SUMIF($A$10:$A$33,YEAR(M109),$G$10:$G$33)</f>
        <v>0</v>
      </c>
      <c r="T109" s="24"/>
      <c r="U109" s="24"/>
      <c r="V109" s="223" t="n">
        <f aca="false">SUMPRODUCT(N109:S109,'MONTHLY CURVES'!H105:M105)</f>
        <v>-0.0345</v>
      </c>
    </row>
    <row r="110" customFormat="false" ht="12.75" hidden="false" customHeight="false" outlineLevel="0" collapsed="false">
      <c r="M110" s="131" t="n">
        <f aca="false">'MONTHLY CURVES'!C106</f>
        <v>40210</v>
      </c>
      <c r="N110" s="221" t="n">
        <f aca="false">SUMIF($A$10:$A$33,YEAR(M110),$B$10:$B$33)</f>
        <v>1</v>
      </c>
      <c r="O110" s="68" t="n">
        <f aca="false">SUMIF($A$10:$A$33,YEAR(M110),$C$10:$C$33)</f>
        <v>0</v>
      </c>
      <c r="P110" s="68" t="n">
        <f aca="false">SUMIF($A$10:$A$33,YEAR(M110),D$10:$D$33)</f>
        <v>0</v>
      </c>
      <c r="Q110" s="68" t="n">
        <f aca="false">SUMIF($A$10:$A$33,YEAR(M110),$E$10:$E$33)</f>
        <v>0</v>
      </c>
      <c r="R110" s="68" t="n">
        <f aca="false">SUMIF($A$10:$A$33,YEAR(M110),$F$10:$F$33)</f>
        <v>0</v>
      </c>
      <c r="S110" s="68" t="n">
        <f aca="false">SUMIF($A$10:$A$33,YEAR(M110),$G$10:$G$33)</f>
        <v>0</v>
      </c>
      <c r="T110" s="24"/>
      <c r="U110" s="24"/>
      <c r="V110" s="223" t="n">
        <f aca="false">SUMPRODUCT(N110:S110,'MONTHLY CURVES'!H106:M106)</f>
        <v>-0.0445</v>
      </c>
    </row>
    <row r="111" customFormat="false" ht="12.75" hidden="false" customHeight="false" outlineLevel="0" collapsed="false">
      <c r="M111" s="131" t="n">
        <f aca="false">'MONTHLY CURVES'!C107</f>
        <v>40238</v>
      </c>
      <c r="N111" s="221" t="n">
        <f aca="false">SUMIF($A$10:$A$33,YEAR(M111),$B$10:$B$33)</f>
        <v>1</v>
      </c>
      <c r="O111" s="68" t="n">
        <f aca="false">SUMIF($A$10:$A$33,YEAR(M111),$C$10:$C$33)</f>
        <v>0</v>
      </c>
      <c r="P111" s="68" t="n">
        <f aca="false">SUMIF($A$10:$A$33,YEAR(M111),D$10:$D$33)</f>
        <v>0</v>
      </c>
      <c r="Q111" s="68" t="n">
        <f aca="false">SUMIF($A$10:$A$33,YEAR(M111),$E$10:$E$33)</f>
        <v>0</v>
      </c>
      <c r="R111" s="68" t="n">
        <f aca="false">SUMIF($A$10:$A$33,YEAR(M111),$F$10:$F$33)</f>
        <v>0</v>
      </c>
      <c r="S111" s="68" t="n">
        <f aca="false">SUMIF($A$10:$A$33,YEAR(M111),$G$10:$G$33)</f>
        <v>0</v>
      </c>
      <c r="T111" s="24"/>
      <c r="U111" s="24"/>
      <c r="V111" s="223" t="n">
        <f aca="false">SUMPRODUCT(N111:S111,'MONTHLY CURVES'!H107:M107)</f>
        <v>-0.1045</v>
      </c>
    </row>
    <row r="112" customFormat="false" ht="12.75" hidden="false" customHeight="false" outlineLevel="0" collapsed="false">
      <c r="M112" s="131" t="n">
        <f aca="false">'MONTHLY CURVES'!C108</f>
        <v>40269</v>
      </c>
      <c r="N112" s="221" t="n">
        <f aca="false">SUMIF($A$10:$A$33,YEAR(M112),$B$10:$B$33)</f>
        <v>1</v>
      </c>
      <c r="O112" s="68" t="n">
        <f aca="false">SUMIF($A$10:$A$33,YEAR(M112),$C$10:$C$33)</f>
        <v>0</v>
      </c>
      <c r="P112" s="68" t="n">
        <f aca="false">SUMIF($A$10:$A$33,YEAR(M112),D$10:$D$33)</f>
        <v>0</v>
      </c>
      <c r="Q112" s="68" t="n">
        <f aca="false">SUMIF($A$10:$A$33,YEAR(M112),$E$10:$E$33)</f>
        <v>0</v>
      </c>
      <c r="R112" s="68" t="n">
        <f aca="false">SUMIF($A$10:$A$33,YEAR(M112),$F$10:$F$33)</f>
        <v>0</v>
      </c>
      <c r="S112" s="68" t="n">
        <f aca="false">SUMIF($A$10:$A$33,YEAR(M112),$G$10:$G$33)</f>
        <v>0</v>
      </c>
      <c r="T112" s="24"/>
      <c r="U112" s="24"/>
      <c r="V112" s="223" t="n">
        <f aca="false">SUMPRODUCT(N112:S112,'MONTHLY CURVES'!H108:M108)</f>
        <v>-0.082</v>
      </c>
    </row>
    <row r="113" customFormat="false" ht="12.75" hidden="false" customHeight="false" outlineLevel="0" collapsed="false">
      <c r="M113" s="131" t="n">
        <f aca="false">'MONTHLY CURVES'!C109</f>
        <v>40299</v>
      </c>
      <c r="N113" s="221" t="n">
        <f aca="false">SUMIF($A$10:$A$33,YEAR(M113),$B$10:$B$33)</f>
        <v>1</v>
      </c>
      <c r="O113" s="68" t="n">
        <f aca="false">SUMIF($A$10:$A$33,YEAR(M113),$C$10:$C$33)</f>
        <v>0</v>
      </c>
      <c r="P113" s="68" t="n">
        <f aca="false">SUMIF($A$10:$A$33,YEAR(M113),D$10:$D$33)</f>
        <v>0</v>
      </c>
      <c r="Q113" s="68" t="n">
        <f aca="false">SUMIF($A$10:$A$33,YEAR(M113),$E$10:$E$33)</f>
        <v>0</v>
      </c>
      <c r="R113" s="68" t="n">
        <f aca="false">SUMIF($A$10:$A$33,YEAR(M113),$F$10:$F$33)</f>
        <v>0</v>
      </c>
      <c r="S113" s="68" t="n">
        <f aca="false">SUMIF($A$10:$A$33,YEAR(M113),$G$10:$G$33)</f>
        <v>0</v>
      </c>
      <c r="T113" s="24"/>
      <c r="U113" s="24"/>
      <c r="V113" s="223" t="n">
        <f aca="false">SUMPRODUCT(N113:S113,'MONTHLY CURVES'!H109:M109)</f>
        <v>-0.082</v>
      </c>
    </row>
    <row r="114" customFormat="false" ht="12.75" hidden="false" customHeight="false" outlineLevel="0" collapsed="false">
      <c r="M114" s="131" t="n">
        <f aca="false">'MONTHLY CURVES'!C110</f>
        <v>40330</v>
      </c>
      <c r="N114" s="221" t="n">
        <f aca="false">SUMIF($A$10:$A$33,YEAR(M114),$B$10:$B$33)</f>
        <v>1</v>
      </c>
      <c r="O114" s="68" t="n">
        <f aca="false">SUMIF($A$10:$A$33,YEAR(M114),$C$10:$C$33)</f>
        <v>0</v>
      </c>
      <c r="P114" s="68" t="n">
        <f aca="false">SUMIF($A$10:$A$33,YEAR(M114),D$10:$D$33)</f>
        <v>0</v>
      </c>
      <c r="Q114" s="68" t="n">
        <f aca="false">SUMIF($A$10:$A$33,YEAR(M114),$E$10:$E$33)</f>
        <v>0</v>
      </c>
      <c r="R114" s="68" t="n">
        <f aca="false">SUMIF($A$10:$A$33,YEAR(M114),$F$10:$F$33)</f>
        <v>0</v>
      </c>
      <c r="S114" s="68" t="n">
        <f aca="false">SUMIF($A$10:$A$33,YEAR(M114),$G$10:$G$33)</f>
        <v>0</v>
      </c>
      <c r="T114" s="24"/>
      <c r="U114" s="24"/>
      <c r="V114" s="223" t="n">
        <f aca="false">SUMPRODUCT(N114:S114,'MONTHLY CURVES'!H110:M110)</f>
        <v>-0.082</v>
      </c>
    </row>
    <row r="115" customFormat="false" ht="12.75" hidden="false" customHeight="false" outlineLevel="0" collapsed="false">
      <c r="M115" s="131" t="n">
        <f aca="false">'MONTHLY CURVES'!C111</f>
        <v>40360</v>
      </c>
      <c r="N115" s="221" t="n">
        <f aca="false">SUMIF($A$10:$A$33,YEAR(M115),$B$10:$B$33)</f>
        <v>1</v>
      </c>
      <c r="O115" s="68" t="n">
        <f aca="false">SUMIF($A$10:$A$33,YEAR(M115),$C$10:$C$33)</f>
        <v>0</v>
      </c>
      <c r="P115" s="68" t="n">
        <f aca="false">SUMIF($A$10:$A$33,YEAR(M115),D$10:$D$33)</f>
        <v>0</v>
      </c>
      <c r="Q115" s="68" t="n">
        <f aca="false">SUMIF($A$10:$A$33,YEAR(M115),$E$10:$E$33)</f>
        <v>0</v>
      </c>
      <c r="R115" s="68" t="n">
        <f aca="false">SUMIF($A$10:$A$33,YEAR(M115),$F$10:$F$33)</f>
        <v>0</v>
      </c>
      <c r="S115" s="68" t="n">
        <f aca="false">SUMIF($A$10:$A$33,YEAR(M115),$G$10:$G$33)</f>
        <v>0</v>
      </c>
      <c r="T115" s="24"/>
      <c r="U115" s="24"/>
      <c r="V115" s="223" t="n">
        <f aca="false">SUMPRODUCT(N115:S115,'MONTHLY CURVES'!H111:M111)</f>
        <v>-0.082</v>
      </c>
    </row>
    <row r="116" customFormat="false" ht="12.75" hidden="false" customHeight="false" outlineLevel="0" collapsed="false">
      <c r="M116" s="131" t="n">
        <f aca="false">'MONTHLY CURVES'!C112</f>
        <v>40391</v>
      </c>
      <c r="N116" s="221" t="n">
        <f aca="false">SUMIF($A$10:$A$33,YEAR(M116),$B$10:$B$33)</f>
        <v>1</v>
      </c>
      <c r="O116" s="68" t="n">
        <f aca="false">SUMIF($A$10:$A$33,YEAR(M116),$C$10:$C$33)</f>
        <v>0</v>
      </c>
      <c r="P116" s="68" t="n">
        <f aca="false">SUMIF($A$10:$A$33,YEAR(M116),D$10:$D$33)</f>
        <v>0</v>
      </c>
      <c r="Q116" s="68" t="n">
        <f aca="false">SUMIF($A$10:$A$33,YEAR(M116),$E$10:$E$33)</f>
        <v>0</v>
      </c>
      <c r="R116" s="68" t="n">
        <f aca="false">SUMIF($A$10:$A$33,YEAR(M116),$F$10:$F$33)</f>
        <v>0</v>
      </c>
      <c r="S116" s="68" t="n">
        <f aca="false">SUMIF($A$10:$A$33,YEAR(M116),$G$10:$G$33)</f>
        <v>0</v>
      </c>
      <c r="T116" s="24"/>
      <c r="U116" s="24"/>
      <c r="V116" s="223" t="n">
        <f aca="false">SUMPRODUCT(N116:S116,'MONTHLY CURVES'!H112:M112)</f>
        <v>-0.082</v>
      </c>
    </row>
    <row r="117" customFormat="false" ht="12.75" hidden="false" customHeight="false" outlineLevel="0" collapsed="false">
      <c r="M117" s="131" t="n">
        <f aca="false">'MONTHLY CURVES'!C113</f>
        <v>40422</v>
      </c>
      <c r="N117" s="221" t="n">
        <f aca="false">SUMIF($A$10:$A$33,YEAR(M117),$B$10:$B$33)</f>
        <v>1</v>
      </c>
      <c r="O117" s="68" t="n">
        <f aca="false">SUMIF($A$10:$A$33,YEAR(M117),$C$10:$C$33)</f>
        <v>0</v>
      </c>
      <c r="P117" s="68" t="n">
        <f aca="false">SUMIF($A$10:$A$33,YEAR(M117),D$10:$D$33)</f>
        <v>0</v>
      </c>
      <c r="Q117" s="68" t="n">
        <f aca="false">SUMIF($A$10:$A$33,YEAR(M117),$E$10:$E$33)</f>
        <v>0</v>
      </c>
      <c r="R117" s="68" t="n">
        <f aca="false">SUMIF($A$10:$A$33,YEAR(M117),$F$10:$F$33)</f>
        <v>0</v>
      </c>
      <c r="S117" s="68" t="n">
        <f aca="false">SUMIF($A$10:$A$33,YEAR(M117),$G$10:$G$33)</f>
        <v>0</v>
      </c>
      <c r="T117" s="24"/>
      <c r="U117" s="24"/>
      <c r="V117" s="223" t="n">
        <f aca="false">SUMPRODUCT(N117:S117,'MONTHLY CURVES'!H113:M113)</f>
        <v>-0.112</v>
      </c>
    </row>
    <row r="118" customFormat="false" ht="12.75" hidden="false" customHeight="false" outlineLevel="0" collapsed="false">
      <c r="M118" s="131" t="n">
        <f aca="false">'MONTHLY CURVES'!C114</f>
        <v>40452</v>
      </c>
      <c r="N118" s="221" t="n">
        <f aca="false">SUMIF($A$10:$A$33,YEAR(M118),$B$10:$B$33)</f>
        <v>1</v>
      </c>
      <c r="O118" s="68" t="n">
        <f aca="false">SUMIF($A$10:$A$33,YEAR(M118),$C$10:$C$33)</f>
        <v>0</v>
      </c>
      <c r="P118" s="68" t="n">
        <f aca="false">SUMIF($A$10:$A$33,YEAR(M118),D$10:$D$33)</f>
        <v>0</v>
      </c>
      <c r="Q118" s="68" t="n">
        <f aca="false">SUMIF($A$10:$A$33,YEAR(M118),$E$10:$E$33)</f>
        <v>0</v>
      </c>
      <c r="R118" s="68" t="n">
        <f aca="false">SUMIF($A$10:$A$33,YEAR(M118),$F$10:$F$33)</f>
        <v>0</v>
      </c>
      <c r="S118" s="68" t="n">
        <f aca="false">SUMIF($A$10:$A$33,YEAR(M118),$G$10:$G$33)</f>
        <v>0</v>
      </c>
      <c r="T118" s="24"/>
      <c r="U118" s="24"/>
      <c r="V118" s="223" t="n">
        <f aca="false">SUMPRODUCT(N118:S118,'MONTHLY CURVES'!H114:M114)</f>
        <v>-0.082</v>
      </c>
    </row>
    <row r="119" customFormat="false" ht="12.75" hidden="false" customHeight="false" outlineLevel="0" collapsed="false">
      <c r="M119" s="131" t="n">
        <f aca="false">'MONTHLY CURVES'!C115</f>
        <v>40483</v>
      </c>
      <c r="N119" s="221" t="n">
        <f aca="false">SUMIF($A$10:$A$33,YEAR(M119),$B$10:$B$33)</f>
        <v>1</v>
      </c>
      <c r="O119" s="68" t="n">
        <f aca="false">SUMIF($A$10:$A$33,YEAR(M119),$C$10:$C$33)</f>
        <v>0</v>
      </c>
      <c r="P119" s="68" t="n">
        <f aca="false">SUMIF($A$10:$A$33,YEAR(M119),D$10:$D$33)</f>
        <v>0</v>
      </c>
      <c r="Q119" s="68" t="n">
        <f aca="false">SUMIF($A$10:$A$33,YEAR(M119),$E$10:$E$33)</f>
        <v>0</v>
      </c>
      <c r="R119" s="68" t="n">
        <f aca="false">SUMIF($A$10:$A$33,YEAR(M119),$F$10:$F$33)</f>
        <v>0</v>
      </c>
      <c r="S119" s="68" t="n">
        <f aca="false">SUMIF($A$10:$A$33,YEAR(M119),$G$10:$G$33)</f>
        <v>0</v>
      </c>
      <c r="T119" s="24"/>
      <c r="U119" s="24"/>
      <c r="V119" s="223" t="n">
        <f aca="false">SUMPRODUCT(N119:S119,'MONTHLY CURVES'!H115:M115)</f>
        <v>-0.0415</v>
      </c>
    </row>
    <row r="120" customFormat="false" ht="12.75" hidden="false" customHeight="false" outlineLevel="0" collapsed="false">
      <c r="M120" s="131" t="n">
        <f aca="false">'MONTHLY CURVES'!C116</f>
        <v>40513</v>
      </c>
      <c r="N120" s="221" t="n">
        <f aca="false">SUMIF($A$10:$A$33,YEAR(M120),$B$10:$B$33)</f>
        <v>1</v>
      </c>
      <c r="O120" s="68" t="n">
        <f aca="false">SUMIF($A$10:$A$33,YEAR(M120),$C$10:$C$33)</f>
        <v>0</v>
      </c>
      <c r="P120" s="68" t="n">
        <f aca="false">SUMIF($A$10:$A$33,YEAR(M120),D$10:$D$33)</f>
        <v>0</v>
      </c>
      <c r="Q120" s="68" t="n">
        <f aca="false">SUMIF($A$10:$A$33,YEAR(M120),$E$10:$E$33)</f>
        <v>0</v>
      </c>
      <c r="R120" s="68" t="n">
        <f aca="false">SUMIF($A$10:$A$33,YEAR(M120),$F$10:$F$33)</f>
        <v>0</v>
      </c>
      <c r="S120" s="68" t="n">
        <f aca="false">SUMIF($A$10:$A$33,YEAR(M120),$G$10:$G$33)</f>
        <v>0</v>
      </c>
      <c r="T120" s="24"/>
      <c r="U120" s="24"/>
      <c r="V120" s="223" t="n">
        <f aca="false">SUMPRODUCT(N120:S120,'MONTHLY CURVES'!H116:M116)</f>
        <v>-0.054</v>
      </c>
    </row>
    <row r="121" customFormat="false" ht="12.75" hidden="false" customHeight="false" outlineLevel="0" collapsed="false">
      <c r="M121" s="131" t="n">
        <f aca="false">'MONTHLY CURVES'!C117</f>
        <v>40544</v>
      </c>
      <c r="N121" s="221" t="n">
        <f aca="false">SUMIF($A$10:$A$33,YEAR(M121),$B$10:$B$33)</f>
        <v>1</v>
      </c>
      <c r="O121" s="68" t="n">
        <f aca="false">SUMIF($A$10:$A$33,YEAR(M121),$C$10:$C$33)</f>
        <v>0</v>
      </c>
      <c r="P121" s="68" t="n">
        <f aca="false">SUMIF($A$10:$A$33,YEAR(M121),D$10:$D$33)</f>
        <v>0</v>
      </c>
      <c r="Q121" s="68" t="n">
        <f aca="false">SUMIF($A$10:$A$33,YEAR(M121),$E$10:$E$33)</f>
        <v>0</v>
      </c>
      <c r="R121" s="68" t="n">
        <f aca="false">SUMIF($A$10:$A$33,YEAR(M121),$F$10:$F$33)</f>
        <v>0</v>
      </c>
      <c r="S121" s="68" t="n">
        <f aca="false">SUMIF($A$10:$A$33,YEAR(M121),$G$10:$G$33)</f>
        <v>0</v>
      </c>
      <c r="T121" s="24"/>
      <c r="U121" s="24"/>
      <c r="V121" s="223" t="n">
        <f aca="false">SUMPRODUCT(N121:S121,'MONTHLY CURVES'!H117:M117)</f>
        <v>-0.0315</v>
      </c>
    </row>
    <row r="122" customFormat="false" ht="12.75" hidden="false" customHeight="false" outlineLevel="0" collapsed="false">
      <c r="M122" s="131" t="n">
        <f aca="false">'MONTHLY CURVES'!C118</f>
        <v>40575</v>
      </c>
      <c r="N122" s="221" t="n">
        <f aca="false">SUMIF($A$10:$A$33,YEAR(M122),$B$10:$B$33)</f>
        <v>1</v>
      </c>
      <c r="O122" s="68" t="n">
        <f aca="false">SUMIF($A$10:$A$33,YEAR(M122),$C$10:$C$33)</f>
        <v>0</v>
      </c>
      <c r="P122" s="68" t="n">
        <f aca="false">SUMIF($A$10:$A$33,YEAR(M122),D$10:$D$33)</f>
        <v>0</v>
      </c>
      <c r="Q122" s="68" t="n">
        <f aca="false">SUMIF($A$10:$A$33,YEAR(M122),$E$10:$E$33)</f>
        <v>0</v>
      </c>
      <c r="R122" s="68" t="n">
        <f aca="false">SUMIF($A$10:$A$33,YEAR(M122),$F$10:$F$33)</f>
        <v>0</v>
      </c>
      <c r="S122" s="68" t="n">
        <f aca="false">SUMIF($A$10:$A$33,YEAR(M122),$G$10:$G$33)</f>
        <v>0</v>
      </c>
      <c r="T122" s="24"/>
      <c r="U122" s="24"/>
      <c r="V122" s="223" t="n">
        <f aca="false">SUMPRODUCT(N122:S122,'MONTHLY CURVES'!H118:M118)</f>
        <v>-0.0415</v>
      </c>
    </row>
    <row r="123" customFormat="false" ht="12.75" hidden="false" customHeight="false" outlineLevel="0" collapsed="false">
      <c r="M123" s="131" t="n">
        <f aca="false">'MONTHLY CURVES'!C119</f>
        <v>40603</v>
      </c>
      <c r="N123" s="221" t="n">
        <f aca="false">SUMIF($A$10:$A$33,YEAR(M123),$B$10:$B$33)</f>
        <v>1</v>
      </c>
      <c r="O123" s="68" t="n">
        <f aca="false">SUMIF($A$10:$A$33,YEAR(M123),$C$10:$C$33)</f>
        <v>0</v>
      </c>
      <c r="P123" s="68" t="n">
        <f aca="false">SUMIF($A$10:$A$33,YEAR(M123),D$10:$D$33)</f>
        <v>0</v>
      </c>
      <c r="Q123" s="68" t="n">
        <f aca="false">SUMIF($A$10:$A$33,YEAR(M123),$E$10:$E$33)</f>
        <v>0</v>
      </c>
      <c r="R123" s="68" t="n">
        <f aca="false">SUMIF($A$10:$A$33,YEAR(M123),$F$10:$F$33)</f>
        <v>0</v>
      </c>
      <c r="S123" s="68" t="n">
        <f aca="false">SUMIF($A$10:$A$33,YEAR(M123),$G$10:$G$33)</f>
        <v>0</v>
      </c>
      <c r="T123" s="24"/>
      <c r="U123" s="24"/>
      <c r="V123" s="223" t="n">
        <f aca="false">SUMPRODUCT(N123:S123,'MONTHLY CURVES'!H119:M119)</f>
        <v>-0.1015</v>
      </c>
    </row>
    <row r="124" customFormat="false" ht="12.75" hidden="false" customHeight="false" outlineLevel="0" collapsed="false">
      <c r="M124" s="131" t="n">
        <f aca="false">'MONTHLY CURVES'!C120</f>
        <v>40634</v>
      </c>
      <c r="N124" s="221" t="n">
        <f aca="false">SUMIF($A$10:$A$33,YEAR(M124),$B$10:$B$33)</f>
        <v>1</v>
      </c>
      <c r="O124" s="68" t="n">
        <f aca="false">SUMIF($A$10:$A$33,YEAR(M124),$C$10:$C$33)</f>
        <v>0</v>
      </c>
      <c r="P124" s="68" t="n">
        <f aca="false">SUMIF($A$10:$A$33,YEAR(M124),D$10:$D$33)</f>
        <v>0</v>
      </c>
      <c r="Q124" s="68" t="n">
        <f aca="false">SUMIF($A$10:$A$33,YEAR(M124),$E$10:$E$33)</f>
        <v>0</v>
      </c>
      <c r="R124" s="68" t="n">
        <f aca="false">SUMIF($A$10:$A$33,YEAR(M124),$F$10:$F$33)</f>
        <v>0</v>
      </c>
      <c r="S124" s="68" t="n">
        <f aca="false">SUMIF($A$10:$A$33,YEAR(M124),$G$10:$G$33)</f>
        <v>0</v>
      </c>
      <c r="T124" s="24"/>
      <c r="U124" s="24"/>
      <c r="V124" s="223" t="n">
        <f aca="false">SUMPRODUCT(N124:S124,'MONTHLY CURVES'!H120:M120)</f>
        <v>-0.079</v>
      </c>
    </row>
    <row r="125" customFormat="false" ht="12.75" hidden="false" customHeight="false" outlineLevel="0" collapsed="false">
      <c r="M125" s="131" t="n">
        <f aca="false">'MONTHLY CURVES'!C121</f>
        <v>40664</v>
      </c>
      <c r="N125" s="221" t="n">
        <f aca="false">SUMIF($A$10:$A$33,YEAR(M125),$B$10:$B$33)</f>
        <v>1</v>
      </c>
      <c r="O125" s="68" t="n">
        <f aca="false">SUMIF($A$10:$A$33,YEAR(M125),$C$10:$C$33)</f>
        <v>0</v>
      </c>
      <c r="P125" s="68" t="n">
        <f aca="false">SUMIF($A$10:$A$33,YEAR(M125),D$10:$D$33)</f>
        <v>0</v>
      </c>
      <c r="Q125" s="68" t="n">
        <f aca="false">SUMIF($A$10:$A$33,YEAR(M125),$E$10:$E$33)</f>
        <v>0</v>
      </c>
      <c r="R125" s="68" t="n">
        <f aca="false">SUMIF($A$10:$A$33,YEAR(M125),$F$10:$F$33)</f>
        <v>0</v>
      </c>
      <c r="S125" s="68" t="n">
        <f aca="false">SUMIF($A$10:$A$33,YEAR(M125),$G$10:$G$33)</f>
        <v>0</v>
      </c>
      <c r="T125" s="24"/>
      <c r="U125" s="24"/>
      <c r="V125" s="223" t="n">
        <f aca="false">SUMPRODUCT(N125:S125,'MONTHLY CURVES'!H121:M121)</f>
        <v>-0.079</v>
      </c>
    </row>
    <row r="126" customFormat="false" ht="12.75" hidden="false" customHeight="false" outlineLevel="0" collapsed="false">
      <c r="M126" s="131" t="n">
        <f aca="false">'MONTHLY CURVES'!C122</f>
        <v>40695</v>
      </c>
      <c r="N126" s="221" t="n">
        <f aca="false">SUMIF($A$10:$A$33,YEAR(M126),$B$10:$B$33)</f>
        <v>1</v>
      </c>
      <c r="O126" s="68" t="n">
        <f aca="false">SUMIF($A$10:$A$33,YEAR(M126),$C$10:$C$33)</f>
        <v>0</v>
      </c>
      <c r="P126" s="68" t="n">
        <f aca="false">SUMIF($A$10:$A$33,YEAR(M126),D$10:$D$33)</f>
        <v>0</v>
      </c>
      <c r="Q126" s="68" t="n">
        <f aca="false">SUMIF($A$10:$A$33,YEAR(M126),$E$10:$E$33)</f>
        <v>0</v>
      </c>
      <c r="R126" s="68" t="n">
        <f aca="false">SUMIF($A$10:$A$33,YEAR(M126),$F$10:$F$33)</f>
        <v>0</v>
      </c>
      <c r="S126" s="68" t="n">
        <f aca="false">SUMIF($A$10:$A$33,YEAR(M126),$G$10:$G$33)</f>
        <v>0</v>
      </c>
      <c r="T126" s="24"/>
      <c r="U126" s="24"/>
      <c r="V126" s="223" t="n">
        <f aca="false">SUMPRODUCT(N126:S126,'MONTHLY CURVES'!H122:M122)</f>
        <v>-0.079</v>
      </c>
    </row>
    <row r="127" customFormat="false" ht="12.75" hidden="false" customHeight="false" outlineLevel="0" collapsed="false">
      <c r="M127" s="131" t="n">
        <f aca="false">'MONTHLY CURVES'!C123</f>
        <v>40725</v>
      </c>
      <c r="N127" s="221" t="n">
        <f aca="false">SUMIF($A$10:$A$33,YEAR(M127),$B$10:$B$33)</f>
        <v>1</v>
      </c>
      <c r="O127" s="68" t="n">
        <f aca="false">SUMIF($A$10:$A$33,YEAR(M127),$C$10:$C$33)</f>
        <v>0</v>
      </c>
      <c r="P127" s="68" t="n">
        <f aca="false">SUMIF($A$10:$A$33,YEAR(M127),D$10:$D$33)</f>
        <v>0</v>
      </c>
      <c r="Q127" s="68" t="n">
        <f aca="false">SUMIF($A$10:$A$33,YEAR(M127),$E$10:$E$33)</f>
        <v>0</v>
      </c>
      <c r="R127" s="68" t="n">
        <f aca="false">SUMIF($A$10:$A$33,YEAR(M127),$F$10:$F$33)</f>
        <v>0</v>
      </c>
      <c r="S127" s="68" t="n">
        <f aca="false">SUMIF($A$10:$A$33,YEAR(M127),$G$10:$G$33)</f>
        <v>0</v>
      </c>
      <c r="T127" s="24"/>
      <c r="U127" s="24"/>
      <c r="V127" s="223" t="n">
        <f aca="false">SUMPRODUCT(N127:S127,'MONTHLY CURVES'!H123:M123)</f>
        <v>-0.079</v>
      </c>
    </row>
    <row r="128" customFormat="false" ht="12.75" hidden="false" customHeight="false" outlineLevel="0" collapsed="false">
      <c r="M128" s="131" t="n">
        <f aca="false">'MONTHLY CURVES'!C124</f>
        <v>40756</v>
      </c>
      <c r="N128" s="221" t="n">
        <f aca="false">SUMIF($A$10:$A$33,YEAR(M128),$B$10:$B$33)</f>
        <v>1</v>
      </c>
      <c r="O128" s="68" t="n">
        <f aca="false">SUMIF($A$10:$A$33,YEAR(M128),$C$10:$C$33)</f>
        <v>0</v>
      </c>
      <c r="P128" s="68" t="n">
        <f aca="false">SUMIF($A$10:$A$33,YEAR(M128),D$10:$D$33)</f>
        <v>0</v>
      </c>
      <c r="Q128" s="68" t="n">
        <f aca="false">SUMIF($A$10:$A$33,YEAR(M128),$E$10:$E$33)</f>
        <v>0</v>
      </c>
      <c r="R128" s="68" t="n">
        <f aca="false">SUMIF($A$10:$A$33,YEAR(M128),$F$10:$F$33)</f>
        <v>0</v>
      </c>
      <c r="S128" s="68" t="n">
        <f aca="false">SUMIF($A$10:$A$33,YEAR(M128),$G$10:$G$33)</f>
        <v>0</v>
      </c>
      <c r="T128" s="24"/>
      <c r="U128" s="24"/>
      <c r="V128" s="223" t="n">
        <f aca="false">SUMPRODUCT(N128:S128,'MONTHLY CURVES'!H124:M124)</f>
        <v>-0.079</v>
      </c>
    </row>
    <row r="129" customFormat="false" ht="12.75" hidden="false" customHeight="false" outlineLevel="0" collapsed="false">
      <c r="M129" s="131" t="n">
        <f aca="false">'MONTHLY CURVES'!C125</f>
        <v>40787</v>
      </c>
      <c r="N129" s="221" t="n">
        <f aca="false">SUMIF($A$10:$A$33,YEAR(M129),$B$10:$B$33)</f>
        <v>1</v>
      </c>
      <c r="O129" s="68" t="n">
        <f aca="false">SUMIF($A$10:$A$33,YEAR(M129),$C$10:$C$33)</f>
        <v>0</v>
      </c>
      <c r="P129" s="68" t="n">
        <f aca="false">SUMIF($A$10:$A$33,YEAR(M129),D$10:$D$33)</f>
        <v>0</v>
      </c>
      <c r="Q129" s="68" t="n">
        <f aca="false">SUMIF($A$10:$A$33,YEAR(M129),$E$10:$E$33)</f>
        <v>0</v>
      </c>
      <c r="R129" s="68" t="n">
        <f aca="false">SUMIF($A$10:$A$33,YEAR(M129),$F$10:$F$33)</f>
        <v>0</v>
      </c>
      <c r="S129" s="68" t="n">
        <f aca="false">SUMIF($A$10:$A$33,YEAR(M129),$G$10:$G$33)</f>
        <v>0</v>
      </c>
      <c r="T129" s="24"/>
      <c r="U129" s="24"/>
      <c r="V129" s="223" t="n">
        <f aca="false">SUMPRODUCT(N129:S129,'MONTHLY CURVES'!H125:M125)</f>
        <v>-0.109</v>
      </c>
    </row>
    <row r="130" customFormat="false" ht="12.75" hidden="false" customHeight="false" outlineLevel="0" collapsed="false">
      <c r="M130" s="131" t="n">
        <f aca="false">'MONTHLY CURVES'!C126</f>
        <v>40817</v>
      </c>
      <c r="N130" s="221" t="n">
        <f aca="false">SUMIF($A$10:$A$33,YEAR(M130),$B$10:$B$33)</f>
        <v>1</v>
      </c>
      <c r="O130" s="68" t="n">
        <f aca="false">SUMIF($A$10:$A$33,YEAR(M130),$C$10:$C$33)</f>
        <v>0</v>
      </c>
      <c r="P130" s="68" t="n">
        <f aca="false">SUMIF($A$10:$A$33,YEAR(M130),D$10:$D$33)</f>
        <v>0</v>
      </c>
      <c r="Q130" s="68" t="n">
        <f aca="false">SUMIF($A$10:$A$33,YEAR(M130),$E$10:$E$33)</f>
        <v>0</v>
      </c>
      <c r="R130" s="68" t="n">
        <f aca="false">SUMIF($A$10:$A$33,YEAR(M130),$F$10:$F$33)</f>
        <v>0</v>
      </c>
      <c r="S130" s="68" t="n">
        <f aca="false">SUMIF($A$10:$A$33,YEAR(M130),$G$10:$G$33)</f>
        <v>0</v>
      </c>
      <c r="T130" s="24"/>
      <c r="U130" s="24"/>
      <c r="V130" s="223" t="n">
        <f aca="false">SUMPRODUCT(N130:S130,'MONTHLY CURVES'!H126:M126)</f>
        <v>-0.079</v>
      </c>
    </row>
    <row r="131" customFormat="false" ht="12.75" hidden="false" customHeight="false" outlineLevel="0" collapsed="false">
      <c r="M131" s="131" t="n">
        <f aca="false">'MONTHLY CURVES'!C127</f>
        <v>40848</v>
      </c>
      <c r="N131" s="221" t="n">
        <f aca="false">SUMIF($A$10:$A$33,YEAR(M131),$B$10:$B$33)</f>
        <v>1</v>
      </c>
      <c r="O131" s="68" t="n">
        <f aca="false">SUMIF($A$10:$A$33,YEAR(M131),$C$10:$C$33)</f>
        <v>0</v>
      </c>
      <c r="P131" s="68" t="n">
        <f aca="false">SUMIF($A$10:$A$33,YEAR(M131),D$10:$D$33)</f>
        <v>0</v>
      </c>
      <c r="Q131" s="68" t="n">
        <f aca="false">SUMIF($A$10:$A$33,YEAR(M131),$E$10:$E$33)</f>
        <v>0</v>
      </c>
      <c r="R131" s="68" t="n">
        <f aca="false">SUMIF($A$10:$A$33,YEAR(M131),$F$10:$F$33)</f>
        <v>0</v>
      </c>
      <c r="S131" s="68" t="n">
        <f aca="false">SUMIF($A$10:$A$33,YEAR(M131),$G$10:$G$33)</f>
        <v>0</v>
      </c>
      <c r="T131" s="24"/>
      <c r="U131" s="24"/>
      <c r="V131" s="223" t="n">
        <f aca="false">SUMPRODUCT(N131:S131,'MONTHLY CURVES'!H127:M127)</f>
        <v>-0.0385</v>
      </c>
    </row>
    <row r="132" customFormat="false" ht="12.75" hidden="false" customHeight="false" outlineLevel="0" collapsed="false">
      <c r="M132" s="131" t="n">
        <f aca="false">'MONTHLY CURVES'!C128</f>
        <v>40878</v>
      </c>
      <c r="N132" s="221" t="n">
        <f aca="false">SUMIF($A$10:$A$33,YEAR(M132),$B$10:$B$33)</f>
        <v>1</v>
      </c>
      <c r="O132" s="68" t="n">
        <f aca="false">SUMIF($A$10:$A$33,YEAR(M132),$C$10:$C$33)</f>
        <v>0</v>
      </c>
      <c r="P132" s="68" t="n">
        <f aca="false">SUMIF($A$10:$A$33,YEAR(M132),D$10:$D$33)</f>
        <v>0</v>
      </c>
      <c r="Q132" s="68" t="n">
        <f aca="false">SUMIF($A$10:$A$33,YEAR(M132),$E$10:$E$33)</f>
        <v>0</v>
      </c>
      <c r="R132" s="68" t="n">
        <f aca="false">SUMIF($A$10:$A$33,YEAR(M132),$F$10:$F$33)</f>
        <v>0</v>
      </c>
      <c r="S132" s="68" t="n">
        <f aca="false">SUMIF($A$10:$A$33,YEAR(M132),$G$10:$G$33)</f>
        <v>0</v>
      </c>
      <c r="T132" s="24"/>
      <c r="U132" s="24"/>
      <c r="V132" s="223" t="n">
        <f aca="false">SUMPRODUCT(N132:S132,'MONTHLY CURVES'!H128:M128)</f>
        <v>-0.051</v>
      </c>
    </row>
    <row r="133" customFormat="false" ht="12.75" hidden="false" customHeight="false" outlineLevel="0" collapsed="false">
      <c r="M133" s="131" t="n">
        <f aca="false">'MONTHLY CURVES'!C129</f>
        <v>40909</v>
      </c>
      <c r="N133" s="221" t="n">
        <f aca="false">SUMIF($A$10:$A$33,YEAR(M133),$B$10:$B$33)</f>
        <v>1</v>
      </c>
      <c r="O133" s="68" t="n">
        <f aca="false">SUMIF($A$10:$A$33,YEAR(M133),$C$10:$C$33)</f>
        <v>0</v>
      </c>
      <c r="P133" s="68" t="n">
        <f aca="false">SUMIF($A$10:$A$33,YEAR(M133),D$10:$D$33)</f>
        <v>0</v>
      </c>
      <c r="Q133" s="68" t="n">
        <f aca="false">SUMIF($A$10:$A$33,YEAR(M133),$E$10:$E$33)</f>
        <v>0</v>
      </c>
      <c r="R133" s="68" t="n">
        <f aca="false">SUMIF($A$10:$A$33,YEAR(M133),$F$10:$F$33)</f>
        <v>0</v>
      </c>
      <c r="S133" s="68" t="n">
        <f aca="false">SUMIF($A$10:$A$33,YEAR(M133),$G$10:$G$33)</f>
        <v>0</v>
      </c>
      <c r="T133" s="24"/>
      <c r="U133" s="24"/>
      <c r="V133" s="223" t="n">
        <f aca="false">SUMPRODUCT(N133:S133,'MONTHLY CURVES'!H129:M129)</f>
        <v>-0.0285</v>
      </c>
    </row>
    <row r="134" customFormat="false" ht="12.75" hidden="false" customHeight="false" outlineLevel="0" collapsed="false">
      <c r="M134" s="131" t="n">
        <f aca="false">'MONTHLY CURVES'!C130</f>
        <v>40940</v>
      </c>
      <c r="N134" s="221" t="n">
        <f aca="false">SUMIF($A$10:$A$33,YEAR(M134),$B$10:$B$33)</f>
        <v>1</v>
      </c>
      <c r="O134" s="68" t="n">
        <f aca="false">SUMIF($A$10:$A$33,YEAR(M134),$C$10:$C$33)</f>
        <v>0</v>
      </c>
      <c r="P134" s="68" t="n">
        <f aca="false">SUMIF($A$10:$A$33,YEAR(M134),D$10:$D$33)</f>
        <v>0</v>
      </c>
      <c r="Q134" s="68" t="n">
        <f aca="false">SUMIF($A$10:$A$33,YEAR(M134),$E$10:$E$33)</f>
        <v>0</v>
      </c>
      <c r="R134" s="68" t="n">
        <f aca="false">SUMIF($A$10:$A$33,YEAR(M134),$F$10:$F$33)</f>
        <v>0</v>
      </c>
      <c r="S134" s="68" t="n">
        <f aca="false">SUMIF($A$10:$A$33,YEAR(M134),$G$10:$G$33)</f>
        <v>0</v>
      </c>
      <c r="T134" s="24"/>
      <c r="U134" s="24"/>
      <c r="V134" s="223" t="n">
        <f aca="false">SUMPRODUCT(N134:S134,'MONTHLY CURVES'!H130:M130)</f>
        <v>-0.0385</v>
      </c>
    </row>
    <row r="135" customFormat="false" ht="12.75" hidden="false" customHeight="false" outlineLevel="0" collapsed="false">
      <c r="M135" s="131" t="n">
        <f aca="false">'MONTHLY CURVES'!C131</f>
        <v>40969</v>
      </c>
      <c r="N135" s="221" t="n">
        <f aca="false">SUMIF($A$10:$A$33,YEAR(M135),$B$10:$B$33)</f>
        <v>1</v>
      </c>
      <c r="O135" s="68" t="n">
        <f aca="false">SUMIF($A$10:$A$33,YEAR(M135),$C$10:$C$33)</f>
        <v>0</v>
      </c>
      <c r="P135" s="68" t="n">
        <f aca="false">SUMIF($A$10:$A$33,YEAR(M135),D$10:$D$33)</f>
        <v>0</v>
      </c>
      <c r="Q135" s="68" t="n">
        <f aca="false">SUMIF($A$10:$A$33,YEAR(M135),$E$10:$E$33)</f>
        <v>0</v>
      </c>
      <c r="R135" s="68" t="n">
        <f aca="false">SUMIF($A$10:$A$33,YEAR(M135),$F$10:$F$33)</f>
        <v>0</v>
      </c>
      <c r="S135" s="68" t="n">
        <f aca="false">SUMIF($A$10:$A$33,YEAR(M135),$G$10:$G$33)</f>
        <v>0</v>
      </c>
      <c r="T135" s="24"/>
      <c r="U135" s="24"/>
      <c r="V135" s="223" t="n">
        <f aca="false">SUMPRODUCT(N135:S135,'MONTHLY CURVES'!H131:M131)</f>
        <v>-0.0985</v>
      </c>
    </row>
    <row r="136" customFormat="false" ht="12.75" hidden="false" customHeight="false" outlineLevel="0" collapsed="false">
      <c r="M136" s="131" t="n">
        <f aca="false">'MONTHLY CURVES'!C132</f>
        <v>41000</v>
      </c>
      <c r="N136" s="221" t="n">
        <f aca="false">SUMIF($A$10:$A$33,YEAR(M136),$B$10:$B$33)</f>
        <v>1</v>
      </c>
      <c r="O136" s="68" t="n">
        <f aca="false">SUMIF($A$10:$A$33,YEAR(M136),$C$10:$C$33)</f>
        <v>0</v>
      </c>
      <c r="P136" s="68" t="n">
        <f aca="false">SUMIF($A$10:$A$33,YEAR(M136),D$10:$D$33)</f>
        <v>0</v>
      </c>
      <c r="Q136" s="68" t="n">
        <f aca="false">SUMIF($A$10:$A$33,YEAR(M136),$E$10:$E$33)</f>
        <v>0</v>
      </c>
      <c r="R136" s="68" t="n">
        <f aca="false">SUMIF($A$10:$A$33,YEAR(M136),$F$10:$F$33)</f>
        <v>0</v>
      </c>
      <c r="S136" s="68" t="n">
        <f aca="false">SUMIF($A$10:$A$33,YEAR(M136),$G$10:$G$33)</f>
        <v>0</v>
      </c>
      <c r="T136" s="24"/>
      <c r="U136" s="24"/>
      <c r="V136" s="223" t="n">
        <f aca="false">SUMPRODUCT(N136:S136,'MONTHLY CURVES'!H132:M132)</f>
        <v>-0.076</v>
      </c>
    </row>
    <row r="137" customFormat="false" ht="12.75" hidden="false" customHeight="false" outlineLevel="0" collapsed="false">
      <c r="M137" s="131" t="n">
        <f aca="false">'MONTHLY CURVES'!C133</f>
        <v>41030</v>
      </c>
      <c r="N137" s="221" t="n">
        <f aca="false">SUMIF($A$10:$A$33,YEAR(M137),$B$10:$B$33)</f>
        <v>1</v>
      </c>
      <c r="O137" s="68" t="n">
        <f aca="false">SUMIF($A$10:$A$33,YEAR(M137),$C$10:$C$33)</f>
        <v>0</v>
      </c>
      <c r="P137" s="68" t="n">
        <f aca="false">SUMIF($A$10:$A$33,YEAR(M137),D$10:$D$33)</f>
        <v>0</v>
      </c>
      <c r="Q137" s="68" t="n">
        <f aca="false">SUMIF($A$10:$A$33,YEAR(M137),$E$10:$E$33)</f>
        <v>0</v>
      </c>
      <c r="R137" s="68" t="n">
        <f aca="false">SUMIF($A$10:$A$33,YEAR(M137),$F$10:$F$33)</f>
        <v>0</v>
      </c>
      <c r="S137" s="68" t="n">
        <f aca="false">SUMIF($A$10:$A$33,YEAR(M137),$G$10:$G$33)</f>
        <v>0</v>
      </c>
      <c r="T137" s="24"/>
      <c r="U137" s="24"/>
      <c r="V137" s="223" t="n">
        <f aca="false">SUMPRODUCT(N137:S137,'MONTHLY CURVES'!H133:M133)</f>
        <v>-0.076</v>
      </c>
    </row>
    <row r="138" customFormat="false" ht="12.75" hidden="false" customHeight="false" outlineLevel="0" collapsed="false">
      <c r="M138" s="131" t="n">
        <f aca="false">'MONTHLY CURVES'!C134</f>
        <v>41061</v>
      </c>
      <c r="N138" s="221" t="n">
        <f aca="false">SUMIF($A$10:$A$33,YEAR(M138),$B$10:$B$33)</f>
        <v>1</v>
      </c>
      <c r="O138" s="68" t="n">
        <f aca="false">SUMIF($A$10:$A$33,YEAR(M138),$C$10:$C$33)</f>
        <v>0</v>
      </c>
      <c r="P138" s="68" t="n">
        <f aca="false">SUMIF($A$10:$A$33,YEAR(M138),D$10:$D$33)</f>
        <v>0</v>
      </c>
      <c r="Q138" s="68" t="n">
        <f aca="false">SUMIF($A$10:$A$33,YEAR(M138),$E$10:$E$33)</f>
        <v>0</v>
      </c>
      <c r="R138" s="68" t="n">
        <f aca="false">SUMIF($A$10:$A$33,YEAR(M138),$F$10:$F$33)</f>
        <v>0</v>
      </c>
      <c r="S138" s="68" t="n">
        <f aca="false">SUMIF($A$10:$A$33,YEAR(M138),$G$10:$G$33)</f>
        <v>0</v>
      </c>
      <c r="T138" s="24"/>
      <c r="U138" s="24"/>
      <c r="V138" s="223" t="n">
        <f aca="false">SUMPRODUCT(N138:S138,'MONTHLY CURVES'!H134:M134)</f>
        <v>-0.076</v>
      </c>
    </row>
    <row r="139" customFormat="false" ht="12.75" hidden="false" customHeight="false" outlineLevel="0" collapsed="false">
      <c r="M139" s="131" t="n">
        <f aca="false">'MONTHLY CURVES'!C135</f>
        <v>41091</v>
      </c>
      <c r="N139" s="221" t="n">
        <f aca="false">SUMIF($A$10:$A$33,YEAR(M139),$B$10:$B$33)</f>
        <v>1</v>
      </c>
      <c r="O139" s="68" t="n">
        <f aca="false">SUMIF($A$10:$A$33,YEAR(M139),$C$10:$C$33)</f>
        <v>0</v>
      </c>
      <c r="P139" s="68" t="n">
        <f aca="false">SUMIF($A$10:$A$33,YEAR(M139),D$10:$D$33)</f>
        <v>0</v>
      </c>
      <c r="Q139" s="68" t="n">
        <f aca="false">SUMIF($A$10:$A$33,YEAR(M139),$E$10:$E$33)</f>
        <v>0</v>
      </c>
      <c r="R139" s="68" t="n">
        <f aca="false">SUMIF($A$10:$A$33,YEAR(M139),$F$10:$F$33)</f>
        <v>0</v>
      </c>
      <c r="S139" s="68" t="n">
        <f aca="false">SUMIF($A$10:$A$33,YEAR(M139),$G$10:$G$33)</f>
        <v>0</v>
      </c>
      <c r="T139" s="24"/>
      <c r="U139" s="24"/>
      <c r="V139" s="223" t="n">
        <f aca="false">SUMPRODUCT(N139:S139,'MONTHLY CURVES'!H135:M135)</f>
        <v>-0.076</v>
      </c>
    </row>
    <row r="140" customFormat="false" ht="12.75" hidden="false" customHeight="false" outlineLevel="0" collapsed="false">
      <c r="M140" s="131" t="n">
        <f aca="false">'MONTHLY CURVES'!C136</f>
        <v>41122</v>
      </c>
      <c r="N140" s="221" t="n">
        <f aca="false">SUMIF($A$10:$A$33,YEAR(M140),$B$10:$B$33)</f>
        <v>1</v>
      </c>
      <c r="O140" s="68" t="n">
        <f aca="false">SUMIF($A$10:$A$33,YEAR(M140),$C$10:$C$33)</f>
        <v>0</v>
      </c>
      <c r="P140" s="68" t="n">
        <f aca="false">SUMIF($A$10:$A$33,YEAR(M140),D$10:$D$33)</f>
        <v>0</v>
      </c>
      <c r="Q140" s="68" t="n">
        <f aca="false">SUMIF($A$10:$A$33,YEAR(M140),$E$10:$E$33)</f>
        <v>0</v>
      </c>
      <c r="R140" s="68" t="n">
        <f aca="false">SUMIF($A$10:$A$33,YEAR(M140),$F$10:$F$33)</f>
        <v>0</v>
      </c>
      <c r="S140" s="68" t="n">
        <f aca="false">SUMIF($A$10:$A$33,YEAR(M140),$G$10:$G$33)</f>
        <v>0</v>
      </c>
      <c r="T140" s="24"/>
      <c r="U140" s="24"/>
      <c r="V140" s="223" t="n">
        <f aca="false">SUMPRODUCT(N140:S140,'MONTHLY CURVES'!H136:M136)</f>
        <v>-0.076</v>
      </c>
    </row>
    <row r="141" customFormat="false" ht="12.75" hidden="false" customHeight="false" outlineLevel="0" collapsed="false">
      <c r="M141" s="131" t="n">
        <f aca="false">'MONTHLY CURVES'!C137</f>
        <v>41153</v>
      </c>
      <c r="N141" s="221" t="n">
        <f aca="false">SUMIF($A$10:$A$33,YEAR(M141),$B$10:$B$33)</f>
        <v>1</v>
      </c>
      <c r="O141" s="68" t="n">
        <f aca="false">SUMIF($A$10:$A$33,YEAR(M141),$C$10:$C$33)</f>
        <v>0</v>
      </c>
      <c r="P141" s="68" t="n">
        <f aca="false">SUMIF($A$10:$A$33,YEAR(M141),D$10:$D$33)</f>
        <v>0</v>
      </c>
      <c r="Q141" s="68" t="n">
        <f aca="false">SUMIF($A$10:$A$33,YEAR(M141),$E$10:$E$33)</f>
        <v>0</v>
      </c>
      <c r="R141" s="68" t="n">
        <f aca="false">SUMIF($A$10:$A$33,YEAR(M141),$F$10:$F$33)</f>
        <v>0</v>
      </c>
      <c r="S141" s="68" t="n">
        <f aca="false">SUMIF($A$10:$A$33,YEAR(M141),$G$10:$G$33)</f>
        <v>0</v>
      </c>
      <c r="T141" s="24"/>
      <c r="U141" s="24"/>
      <c r="V141" s="223" t="n">
        <f aca="false">SUMPRODUCT(N141:S141,'MONTHLY CURVES'!H137:M137)</f>
        <v>-0.106</v>
      </c>
    </row>
    <row r="142" customFormat="false" ht="12.75" hidden="false" customHeight="false" outlineLevel="0" collapsed="false">
      <c r="M142" s="131" t="n">
        <f aca="false">'MONTHLY CURVES'!C138</f>
        <v>41183</v>
      </c>
      <c r="N142" s="221" t="n">
        <f aca="false">SUMIF($A$10:$A$33,YEAR(M142),$B$10:$B$33)</f>
        <v>1</v>
      </c>
      <c r="O142" s="68" t="n">
        <f aca="false">SUMIF($A$10:$A$33,YEAR(M142),$C$10:$C$33)</f>
        <v>0</v>
      </c>
      <c r="P142" s="68" t="n">
        <f aca="false">SUMIF($A$10:$A$33,YEAR(M142),D$10:$D$33)</f>
        <v>0</v>
      </c>
      <c r="Q142" s="68" t="n">
        <f aca="false">SUMIF($A$10:$A$33,YEAR(M142),$E$10:$E$33)</f>
        <v>0</v>
      </c>
      <c r="R142" s="68" t="n">
        <f aca="false">SUMIF($A$10:$A$33,YEAR(M142),$F$10:$F$33)</f>
        <v>0</v>
      </c>
      <c r="S142" s="68" t="n">
        <f aca="false">SUMIF($A$10:$A$33,YEAR(M142),$G$10:$G$33)</f>
        <v>0</v>
      </c>
      <c r="T142" s="24"/>
      <c r="U142" s="24"/>
      <c r="V142" s="223" t="n">
        <f aca="false">SUMPRODUCT(N142:S142,'MONTHLY CURVES'!H138:M138)</f>
        <v>-0.076</v>
      </c>
    </row>
    <row r="143" customFormat="false" ht="12.75" hidden="false" customHeight="false" outlineLevel="0" collapsed="false">
      <c r="M143" s="131" t="n">
        <f aca="false">'MONTHLY CURVES'!C139</f>
        <v>41214</v>
      </c>
      <c r="N143" s="221" t="n">
        <f aca="false">SUMIF($A$10:$A$33,YEAR(M143),$B$10:$B$33)</f>
        <v>1</v>
      </c>
      <c r="O143" s="68" t="n">
        <f aca="false">SUMIF($A$10:$A$33,YEAR(M143),$C$10:$C$33)</f>
        <v>0</v>
      </c>
      <c r="P143" s="68" t="n">
        <f aca="false">SUMIF($A$10:$A$33,YEAR(M143),D$10:$D$33)</f>
        <v>0</v>
      </c>
      <c r="Q143" s="68" t="n">
        <f aca="false">SUMIF($A$10:$A$33,YEAR(M143),$E$10:$E$33)</f>
        <v>0</v>
      </c>
      <c r="R143" s="68" t="n">
        <f aca="false">SUMIF($A$10:$A$33,YEAR(M143),$F$10:$F$33)</f>
        <v>0</v>
      </c>
      <c r="S143" s="68" t="n">
        <f aca="false">SUMIF($A$10:$A$33,YEAR(M143),$G$10:$G$33)</f>
        <v>0</v>
      </c>
      <c r="T143" s="24"/>
      <c r="U143" s="24"/>
      <c r="V143" s="223" t="n">
        <f aca="false">SUMPRODUCT(N143:S143,'MONTHLY CURVES'!H139:M139)</f>
        <v>-0.0355</v>
      </c>
    </row>
    <row r="144" customFormat="false" ht="12.75" hidden="false" customHeight="false" outlineLevel="0" collapsed="false">
      <c r="M144" s="131" t="n">
        <f aca="false">'MONTHLY CURVES'!C140</f>
        <v>41244</v>
      </c>
      <c r="N144" s="221" t="n">
        <f aca="false">SUMIF($A$10:$A$33,YEAR(M144),$B$10:$B$33)</f>
        <v>1</v>
      </c>
      <c r="O144" s="68" t="n">
        <f aca="false">SUMIF($A$10:$A$33,YEAR(M144),$C$10:$C$33)</f>
        <v>0</v>
      </c>
      <c r="P144" s="68" t="n">
        <f aca="false">SUMIF($A$10:$A$33,YEAR(M144),D$10:$D$33)</f>
        <v>0</v>
      </c>
      <c r="Q144" s="68" t="n">
        <f aca="false">SUMIF($A$10:$A$33,YEAR(M144),$E$10:$E$33)</f>
        <v>0</v>
      </c>
      <c r="R144" s="68" t="n">
        <f aca="false">SUMIF($A$10:$A$33,YEAR(M144),$F$10:$F$33)</f>
        <v>0</v>
      </c>
      <c r="S144" s="68" t="n">
        <f aca="false">SUMIF($A$10:$A$33,YEAR(M144),$G$10:$G$33)</f>
        <v>0</v>
      </c>
      <c r="T144" s="24"/>
      <c r="U144" s="24"/>
      <c r="V144" s="223" t="n">
        <f aca="false">SUMPRODUCT(N144:S144,'MONTHLY CURVES'!H140:M140)</f>
        <v>-0.048</v>
      </c>
    </row>
    <row r="145" customFormat="false" ht="12.75" hidden="false" customHeight="false" outlineLevel="0" collapsed="false">
      <c r="M145" s="131" t="n">
        <f aca="false">'MONTHLY CURVES'!C141</f>
        <v>41275</v>
      </c>
      <c r="N145" s="221" t="n">
        <f aca="false">SUMIF($A$10:$A$33,YEAR(M145),$B$10:$B$33)</f>
        <v>1</v>
      </c>
      <c r="O145" s="68" t="n">
        <f aca="false">SUMIF($A$10:$A$33,YEAR(M145),$C$10:$C$33)</f>
        <v>0</v>
      </c>
      <c r="P145" s="68" t="n">
        <f aca="false">SUMIF($A$10:$A$33,YEAR(M145),D$10:$D$33)</f>
        <v>0</v>
      </c>
      <c r="Q145" s="68" t="n">
        <f aca="false">SUMIF($A$10:$A$33,YEAR(M145),$E$10:$E$33)</f>
        <v>0</v>
      </c>
      <c r="R145" s="68" t="n">
        <f aca="false">SUMIF($A$10:$A$33,YEAR(M145),$F$10:$F$33)</f>
        <v>0</v>
      </c>
      <c r="S145" s="68" t="n">
        <f aca="false">SUMIF($A$10:$A$33,YEAR(M145),$G$10:$G$33)</f>
        <v>0</v>
      </c>
      <c r="T145" s="24"/>
      <c r="U145" s="24"/>
      <c r="V145" s="223" t="n">
        <f aca="false">SUMPRODUCT(N145:S145,'MONTHLY CURVES'!H141:M141)</f>
        <v>-0.0255</v>
      </c>
    </row>
    <row r="146" customFormat="false" ht="12.75" hidden="false" customHeight="false" outlineLevel="0" collapsed="false">
      <c r="M146" s="131" t="n">
        <f aca="false">'MONTHLY CURVES'!C142</f>
        <v>41306</v>
      </c>
      <c r="N146" s="221" t="n">
        <f aca="false">SUMIF($A$10:$A$33,YEAR(M146),$B$10:$B$33)</f>
        <v>1</v>
      </c>
      <c r="O146" s="68" t="n">
        <f aca="false">SUMIF($A$10:$A$33,YEAR(M146),$C$10:$C$33)</f>
        <v>0</v>
      </c>
      <c r="P146" s="68" t="n">
        <f aca="false">SUMIF($A$10:$A$33,YEAR(M146),D$10:$D$33)</f>
        <v>0</v>
      </c>
      <c r="Q146" s="68" t="n">
        <f aca="false">SUMIF($A$10:$A$33,YEAR(M146),$E$10:$E$33)</f>
        <v>0</v>
      </c>
      <c r="R146" s="68" t="n">
        <f aca="false">SUMIF($A$10:$A$33,YEAR(M146),$F$10:$F$33)</f>
        <v>0</v>
      </c>
      <c r="S146" s="68" t="n">
        <f aca="false">SUMIF($A$10:$A$33,YEAR(M146),$G$10:$G$33)</f>
        <v>0</v>
      </c>
      <c r="T146" s="24"/>
      <c r="U146" s="24"/>
      <c r="V146" s="223" t="n">
        <f aca="false">SUMPRODUCT(N146:S146,'MONTHLY CURVES'!H142:M142)</f>
        <v>-0.0355</v>
      </c>
    </row>
    <row r="147" customFormat="false" ht="12.75" hidden="false" customHeight="false" outlineLevel="0" collapsed="false">
      <c r="M147" s="131" t="n">
        <f aca="false">'MONTHLY CURVES'!C143</f>
        <v>41334</v>
      </c>
      <c r="N147" s="221" t="n">
        <f aca="false">SUMIF($A$10:$A$33,YEAR(M147),$B$10:$B$33)</f>
        <v>1</v>
      </c>
      <c r="O147" s="68" t="n">
        <f aca="false">SUMIF($A$10:$A$33,YEAR(M147),$C$10:$C$33)</f>
        <v>0</v>
      </c>
      <c r="P147" s="68" t="n">
        <f aca="false">SUMIF($A$10:$A$33,YEAR(M147),D$10:$D$33)</f>
        <v>0</v>
      </c>
      <c r="Q147" s="68" t="n">
        <f aca="false">SUMIF($A$10:$A$33,YEAR(M147),$E$10:$E$33)</f>
        <v>0</v>
      </c>
      <c r="R147" s="68" t="n">
        <f aca="false">SUMIF($A$10:$A$33,YEAR(M147),$F$10:$F$33)</f>
        <v>0</v>
      </c>
      <c r="S147" s="68" t="n">
        <f aca="false">SUMIF($A$10:$A$33,YEAR(M147),$G$10:$G$33)</f>
        <v>0</v>
      </c>
      <c r="T147" s="24"/>
      <c r="U147" s="24"/>
      <c r="V147" s="223" t="n">
        <f aca="false">SUMPRODUCT(N147:S147,'MONTHLY CURVES'!H143:M143)</f>
        <v>-0.0955</v>
      </c>
    </row>
    <row r="148" customFormat="false" ht="12.75" hidden="false" customHeight="false" outlineLevel="0" collapsed="false">
      <c r="M148" s="131" t="n">
        <f aca="false">'MONTHLY CURVES'!C144</f>
        <v>41365</v>
      </c>
      <c r="N148" s="221" t="n">
        <f aca="false">SUMIF($A$10:$A$33,YEAR(M148),$B$10:$B$33)</f>
        <v>1</v>
      </c>
      <c r="O148" s="68" t="n">
        <f aca="false">SUMIF($A$10:$A$33,YEAR(M148),$C$10:$C$33)</f>
        <v>0</v>
      </c>
      <c r="P148" s="68" t="n">
        <f aca="false">SUMIF($A$10:$A$33,YEAR(M148),D$10:$D$33)</f>
        <v>0</v>
      </c>
      <c r="Q148" s="68" t="n">
        <f aca="false">SUMIF($A$10:$A$33,YEAR(M148),$E$10:$E$33)</f>
        <v>0</v>
      </c>
      <c r="R148" s="68" t="n">
        <f aca="false">SUMIF($A$10:$A$33,YEAR(M148),$F$10:$F$33)</f>
        <v>0</v>
      </c>
      <c r="S148" s="68" t="n">
        <f aca="false">SUMIF($A$10:$A$33,YEAR(M148),$G$10:$G$33)</f>
        <v>0</v>
      </c>
      <c r="T148" s="24"/>
      <c r="U148" s="24"/>
      <c r="V148" s="223" t="n">
        <f aca="false">SUMPRODUCT(N148:S148,'MONTHLY CURVES'!H144:M144)</f>
        <v>-0.073</v>
      </c>
    </row>
    <row r="149" customFormat="false" ht="12.75" hidden="false" customHeight="false" outlineLevel="0" collapsed="false">
      <c r="M149" s="131" t="n">
        <f aca="false">'MONTHLY CURVES'!C145</f>
        <v>41395</v>
      </c>
      <c r="N149" s="221" t="n">
        <f aca="false">SUMIF($A$10:$A$33,YEAR(M149),$B$10:$B$33)</f>
        <v>1</v>
      </c>
      <c r="O149" s="68" t="n">
        <f aca="false">SUMIF($A$10:$A$33,YEAR(M149),$C$10:$C$33)</f>
        <v>0</v>
      </c>
      <c r="P149" s="68" t="n">
        <f aca="false">SUMIF($A$10:$A$33,YEAR(M149),D$10:$D$33)</f>
        <v>0</v>
      </c>
      <c r="Q149" s="68" t="n">
        <f aca="false">SUMIF($A$10:$A$33,YEAR(M149),$E$10:$E$33)</f>
        <v>0</v>
      </c>
      <c r="R149" s="68" t="n">
        <f aca="false">SUMIF($A$10:$A$33,YEAR(M149),$F$10:$F$33)</f>
        <v>0</v>
      </c>
      <c r="S149" s="68" t="n">
        <f aca="false">SUMIF($A$10:$A$33,YEAR(M149),$G$10:$G$33)</f>
        <v>0</v>
      </c>
      <c r="T149" s="24"/>
      <c r="U149" s="24"/>
      <c r="V149" s="223" t="n">
        <f aca="false">SUMPRODUCT(N149:S149,'MONTHLY CURVES'!H145:M145)</f>
        <v>-0.073</v>
      </c>
    </row>
    <row r="150" customFormat="false" ht="12.75" hidden="false" customHeight="false" outlineLevel="0" collapsed="false">
      <c r="M150" s="131" t="n">
        <f aca="false">'MONTHLY CURVES'!C146</f>
        <v>41426</v>
      </c>
      <c r="N150" s="221" t="n">
        <f aca="false">SUMIF($A$10:$A$33,YEAR(M150),$B$10:$B$33)</f>
        <v>1</v>
      </c>
      <c r="O150" s="68" t="n">
        <f aca="false">SUMIF($A$10:$A$33,YEAR(M150),$C$10:$C$33)</f>
        <v>0</v>
      </c>
      <c r="P150" s="68" t="n">
        <f aca="false">SUMIF($A$10:$A$33,YEAR(M150),D$10:$D$33)</f>
        <v>0</v>
      </c>
      <c r="Q150" s="68" t="n">
        <f aca="false">SUMIF($A$10:$A$33,YEAR(M150),$E$10:$E$33)</f>
        <v>0</v>
      </c>
      <c r="R150" s="68" t="n">
        <f aca="false">SUMIF($A$10:$A$33,YEAR(M150),$F$10:$F$33)</f>
        <v>0</v>
      </c>
      <c r="S150" s="68" t="n">
        <f aca="false">SUMIF($A$10:$A$33,YEAR(M150),$G$10:$G$33)</f>
        <v>0</v>
      </c>
      <c r="T150" s="24"/>
      <c r="U150" s="24"/>
      <c r="V150" s="223" t="n">
        <f aca="false">SUMPRODUCT(N150:S150,'MONTHLY CURVES'!H146:M146)</f>
        <v>-0.073</v>
      </c>
    </row>
    <row r="151" customFormat="false" ht="12.75" hidden="false" customHeight="false" outlineLevel="0" collapsed="false">
      <c r="M151" s="131" t="n">
        <f aca="false">'MONTHLY CURVES'!C147</f>
        <v>41456</v>
      </c>
      <c r="N151" s="221" t="n">
        <f aca="false">SUMIF($A$10:$A$33,YEAR(M151),$B$10:$B$33)</f>
        <v>1</v>
      </c>
      <c r="O151" s="68" t="n">
        <f aca="false">SUMIF($A$10:$A$33,YEAR(M151),$C$10:$C$33)</f>
        <v>0</v>
      </c>
      <c r="P151" s="68" t="n">
        <f aca="false">SUMIF($A$10:$A$33,YEAR(M151),D$10:$D$33)</f>
        <v>0</v>
      </c>
      <c r="Q151" s="68" t="n">
        <f aca="false">SUMIF($A$10:$A$33,YEAR(M151),$E$10:$E$33)</f>
        <v>0</v>
      </c>
      <c r="R151" s="68" t="n">
        <f aca="false">SUMIF($A$10:$A$33,YEAR(M151),$F$10:$F$33)</f>
        <v>0</v>
      </c>
      <c r="S151" s="68" t="n">
        <f aca="false">SUMIF($A$10:$A$33,YEAR(M151),$G$10:$G$33)</f>
        <v>0</v>
      </c>
      <c r="T151" s="24"/>
      <c r="U151" s="24"/>
      <c r="V151" s="223" t="n">
        <f aca="false">SUMPRODUCT(N151:S151,'MONTHLY CURVES'!H147:M147)</f>
        <v>-0.073</v>
      </c>
    </row>
    <row r="152" customFormat="false" ht="12.75" hidden="false" customHeight="false" outlineLevel="0" collapsed="false">
      <c r="M152" s="131" t="n">
        <f aca="false">'MONTHLY CURVES'!C148</f>
        <v>41487</v>
      </c>
      <c r="N152" s="221" t="n">
        <f aca="false">SUMIF($A$10:$A$33,YEAR(M152),$B$10:$B$33)</f>
        <v>1</v>
      </c>
      <c r="O152" s="68" t="n">
        <f aca="false">SUMIF($A$10:$A$33,YEAR(M152),$C$10:$C$33)</f>
        <v>0</v>
      </c>
      <c r="P152" s="68" t="n">
        <f aca="false">SUMIF($A$10:$A$33,YEAR(M152),D$10:$D$33)</f>
        <v>0</v>
      </c>
      <c r="Q152" s="68" t="n">
        <f aca="false">SUMIF($A$10:$A$33,YEAR(M152),$E$10:$E$33)</f>
        <v>0</v>
      </c>
      <c r="R152" s="68" t="n">
        <f aca="false">SUMIF($A$10:$A$33,YEAR(M152),$F$10:$F$33)</f>
        <v>0</v>
      </c>
      <c r="S152" s="68" t="n">
        <f aca="false">SUMIF($A$10:$A$33,YEAR(M152),$G$10:$G$33)</f>
        <v>0</v>
      </c>
      <c r="T152" s="24"/>
      <c r="U152" s="24"/>
      <c r="V152" s="223" t="n">
        <f aca="false">SUMPRODUCT(N152:S152,'MONTHLY CURVES'!H148:M148)</f>
        <v>-0.073</v>
      </c>
    </row>
    <row r="153" customFormat="false" ht="12.75" hidden="false" customHeight="false" outlineLevel="0" collapsed="false">
      <c r="M153" s="131" t="n">
        <f aca="false">'MONTHLY CURVES'!C149</f>
        <v>41518</v>
      </c>
      <c r="N153" s="221" t="n">
        <f aca="false">SUMIF($A$10:$A$33,YEAR(M153),$B$10:$B$33)</f>
        <v>1</v>
      </c>
      <c r="O153" s="68" t="n">
        <f aca="false">SUMIF($A$10:$A$33,YEAR(M153),$C$10:$C$33)</f>
        <v>0</v>
      </c>
      <c r="P153" s="68" t="n">
        <f aca="false">SUMIF($A$10:$A$33,YEAR(M153),D$10:$D$33)</f>
        <v>0</v>
      </c>
      <c r="Q153" s="68" t="n">
        <f aca="false">SUMIF($A$10:$A$33,YEAR(M153),$E$10:$E$33)</f>
        <v>0</v>
      </c>
      <c r="R153" s="68" t="n">
        <f aca="false">SUMIF($A$10:$A$33,YEAR(M153),$F$10:$F$33)</f>
        <v>0</v>
      </c>
      <c r="S153" s="68" t="n">
        <f aca="false">SUMIF($A$10:$A$33,YEAR(M153),$G$10:$G$33)</f>
        <v>0</v>
      </c>
      <c r="T153" s="24"/>
      <c r="U153" s="24"/>
      <c r="V153" s="223" t="n">
        <f aca="false">SUMPRODUCT(N153:S153,'MONTHLY CURVES'!H149:M149)</f>
        <v>-0.103</v>
      </c>
    </row>
    <row r="154" customFormat="false" ht="12.75" hidden="false" customHeight="false" outlineLevel="0" collapsed="false">
      <c r="M154" s="131" t="n">
        <f aca="false">'MONTHLY CURVES'!C150</f>
        <v>41548</v>
      </c>
      <c r="N154" s="221" t="n">
        <f aca="false">SUMIF($A$10:$A$33,YEAR(M154),$B$10:$B$33)</f>
        <v>1</v>
      </c>
      <c r="O154" s="68" t="n">
        <f aca="false">SUMIF($A$10:$A$33,YEAR(M154),$C$10:$C$33)</f>
        <v>0</v>
      </c>
      <c r="P154" s="68" t="n">
        <f aca="false">SUMIF($A$10:$A$33,YEAR(M154),D$10:$D$33)</f>
        <v>0</v>
      </c>
      <c r="Q154" s="68" t="n">
        <f aca="false">SUMIF($A$10:$A$33,YEAR(M154),$E$10:$E$33)</f>
        <v>0</v>
      </c>
      <c r="R154" s="68" t="n">
        <f aca="false">SUMIF($A$10:$A$33,YEAR(M154),$F$10:$F$33)</f>
        <v>0</v>
      </c>
      <c r="S154" s="68" t="n">
        <f aca="false">SUMIF($A$10:$A$33,YEAR(M154),$G$10:$G$33)</f>
        <v>0</v>
      </c>
      <c r="T154" s="24"/>
      <c r="U154" s="24"/>
      <c r="V154" s="223" t="n">
        <f aca="false">SUMPRODUCT(N154:S154,'MONTHLY CURVES'!H150:M150)</f>
        <v>-0.073</v>
      </c>
    </row>
    <row r="155" customFormat="false" ht="12.75" hidden="false" customHeight="false" outlineLevel="0" collapsed="false">
      <c r="M155" s="131" t="n">
        <f aca="false">'MONTHLY CURVES'!C151</f>
        <v>41579</v>
      </c>
      <c r="N155" s="221" t="n">
        <f aca="false">SUMIF($A$10:$A$33,YEAR(M155),$B$10:$B$33)</f>
        <v>1</v>
      </c>
      <c r="O155" s="68" t="n">
        <f aca="false">SUMIF($A$10:$A$33,YEAR(M155),$C$10:$C$33)</f>
        <v>0</v>
      </c>
      <c r="P155" s="68" t="n">
        <f aca="false">SUMIF($A$10:$A$33,YEAR(M155),D$10:$D$33)</f>
        <v>0</v>
      </c>
      <c r="Q155" s="68" t="n">
        <f aca="false">SUMIF($A$10:$A$33,YEAR(M155),$E$10:$E$33)</f>
        <v>0</v>
      </c>
      <c r="R155" s="68" t="n">
        <f aca="false">SUMIF($A$10:$A$33,YEAR(M155),$F$10:$F$33)</f>
        <v>0</v>
      </c>
      <c r="S155" s="68" t="n">
        <f aca="false">SUMIF($A$10:$A$33,YEAR(M155),$G$10:$G$33)</f>
        <v>0</v>
      </c>
      <c r="T155" s="24"/>
      <c r="U155" s="24"/>
      <c r="V155" s="223" t="n">
        <f aca="false">SUMPRODUCT(N155:S155,'MONTHLY CURVES'!H151:M151)</f>
        <v>-0.0325</v>
      </c>
    </row>
    <row r="156" customFormat="false" ht="12.75" hidden="false" customHeight="false" outlineLevel="0" collapsed="false">
      <c r="M156" s="131" t="n">
        <f aca="false">'MONTHLY CURVES'!C152</f>
        <v>41609</v>
      </c>
      <c r="N156" s="221" t="n">
        <f aca="false">SUMIF($A$10:$A$33,YEAR(M156),$B$10:$B$33)</f>
        <v>1</v>
      </c>
      <c r="O156" s="68" t="n">
        <f aca="false">SUMIF($A$10:$A$33,YEAR(M156),$C$10:$C$33)</f>
        <v>0</v>
      </c>
      <c r="P156" s="68" t="n">
        <f aca="false">SUMIF($A$10:$A$33,YEAR(M156),D$10:$D$33)</f>
        <v>0</v>
      </c>
      <c r="Q156" s="68" t="n">
        <f aca="false">SUMIF($A$10:$A$33,YEAR(M156),$E$10:$E$33)</f>
        <v>0</v>
      </c>
      <c r="R156" s="68" t="n">
        <f aca="false">SUMIF($A$10:$A$33,YEAR(M156),$F$10:$F$33)</f>
        <v>0</v>
      </c>
      <c r="S156" s="68" t="n">
        <f aca="false">SUMIF($A$10:$A$33,YEAR(M156),$G$10:$G$33)</f>
        <v>0</v>
      </c>
      <c r="T156" s="24"/>
      <c r="U156" s="24"/>
      <c r="V156" s="223" t="n">
        <f aca="false">SUMPRODUCT(N156:S156,'MONTHLY CURVES'!H152:M152)</f>
        <v>-0.045</v>
      </c>
    </row>
    <row r="157" customFormat="false" ht="12.75" hidden="false" customHeight="false" outlineLevel="0" collapsed="false">
      <c r="M157" s="131" t="n">
        <f aca="false">'MONTHLY CURVES'!C153</f>
        <v>41640</v>
      </c>
      <c r="N157" s="221" t="n">
        <f aca="false">SUMIF($A$10:$A$33,YEAR(M157),$B$10:$B$33)</f>
        <v>1</v>
      </c>
      <c r="O157" s="68" t="n">
        <f aca="false">SUMIF($A$10:$A$33,YEAR(M157),$C$10:$C$33)</f>
        <v>0</v>
      </c>
      <c r="P157" s="68" t="n">
        <f aca="false">SUMIF($A$10:$A$33,YEAR(M157),D$10:$D$33)</f>
        <v>0</v>
      </c>
      <c r="Q157" s="68" t="n">
        <f aca="false">SUMIF($A$10:$A$33,YEAR(M157),$E$10:$E$33)</f>
        <v>0</v>
      </c>
      <c r="R157" s="68" t="n">
        <f aca="false">SUMIF($A$10:$A$33,YEAR(M157),$F$10:$F$33)</f>
        <v>0</v>
      </c>
      <c r="S157" s="68" t="n">
        <f aca="false">SUMIF($A$10:$A$33,YEAR(M157),$G$10:$G$33)</f>
        <v>0</v>
      </c>
      <c r="T157" s="24"/>
      <c r="U157" s="24"/>
      <c r="V157" s="223" t="n">
        <f aca="false">SUMPRODUCT(N157:S157,'MONTHLY CURVES'!H153:M153)</f>
        <v>-0.0225</v>
      </c>
    </row>
    <row r="158" customFormat="false" ht="12.75" hidden="false" customHeight="false" outlineLevel="0" collapsed="false">
      <c r="M158" s="131" t="n">
        <f aca="false">'MONTHLY CURVES'!C154</f>
        <v>41671</v>
      </c>
      <c r="N158" s="221" t="n">
        <f aca="false">SUMIF($A$10:$A$33,YEAR(M158),$B$10:$B$33)</f>
        <v>1</v>
      </c>
      <c r="O158" s="68" t="n">
        <f aca="false">SUMIF($A$10:$A$33,YEAR(M158),$C$10:$C$33)</f>
        <v>0</v>
      </c>
      <c r="P158" s="68" t="n">
        <f aca="false">SUMIF($A$10:$A$33,YEAR(M158),D$10:$D$33)</f>
        <v>0</v>
      </c>
      <c r="Q158" s="68" t="n">
        <f aca="false">SUMIF($A$10:$A$33,YEAR(M158),$E$10:$E$33)</f>
        <v>0</v>
      </c>
      <c r="R158" s="68" t="n">
        <f aca="false">SUMIF($A$10:$A$33,YEAR(M158),$F$10:$F$33)</f>
        <v>0</v>
      </c>
      <c r="S158" s="68" t="n">
        <f aca="false">SUMIF($A$10:$A$33,YEAR(M158),$G$10:$G$33)</f>
        <v>0</v>
      </c>
      <c r="T158" s="24"/>
      <c r="U158" s="24"/>
      <c r="V158" s="223" t="n">
        <f aca="false">SUMPRODUCT(N158:S158,'MONTHLY CURVES'!H154:M154)</f>
        <v>-0.0325</v>
      </c>
    </row>
    <row r="159" customFormat="false" ht="12.75" hidden="false" customHeight="false" outlineLevel="0" collapsed="false">
      <c r="M159" s="131" t="n">
        <f aca="false">'MONTHLY CURVES'!C155</f>
        <v>41699</v>
      </c>
      <c r="N159" s="221" t="n">
        <f aca="false">SUMIF($A$10:$A$33,YEAR(M159),$B$10:$B$33)</f>
        <v>1</v>
      </c>
      <c r="O159" s="68" t="n">
        <f aca="false">SUMIF($A$10:$A$33,YEAR(M159),$C$10:$C$33)</f>
        <v>0</v>
      </c>
      <c r="P159" s="68" t="n">
        <f aca="false">SUMIF($A$10:$A$33,YEAR(M159),D$10:$D$33)</f>
        <v>0</v>
      </c>
      <c r="Q159" s="68" t="n">
        <f aca="false">SUMIF($A$10:$A$33,YEAR(M159),$E$10:$E$33)</f>
        <v>0</v>
      </c>
      <c r="R159" s="68" t="n">
        <f aca="false">SUMIF($A$10:$A$33,YEAR(M159),$F$10:$F$33)</f>
        <v>0</v>
      </c>
      <c r="S159" s="68" t="n">
        <f aca="false">SUMIF($A$10:$A$33,YEAR(M159),$G$10:$G$33)</f>
        <v>0</v>
      </c>
      <c r="T159" s="24"/>
      <c r="U159" s="24"/>
      <c r="V159" s="223" t="n">
        <f aca="false">SUMPRODUCT(N159:S159,'MONTHLY CURVES'!H155:M155)</f>
        <v>-0.0925</v>
      </c>
    </row>
    <row r="160" customFormat="false" ht="12.75" hidden="false" customHeight="false" outlineLevel="0" collapsed="false">
      <c r="M160" s="131" t="n">
        <f aca="false">'MONTHLY CURVES'!C156</f>
        <v>41730</v>
      </c>
      <c r="N160" s="221" t="n">
        <f aca="false">SUMIF($A$10:$A$33,YEAR(M160),$B$10:$B$33)</f>
        <v>1</v>
      </c>
      <c r="O160" s="68" t="n">
        <f aca="false">SUMIF($A$10:$A$33,YEAR(M160),$C$10:$C$33)</f>
        <v>0</v>
      </c>
      <c r="P160" s="68" t="n">
        <f aca="false">SUMIF($A$10:$A$33,YEAR(M160),D$10:$D$33)</f>
        <v>0</v>
      </c>
      <c r="Q160" s="68" t="n">
        <f aca="false">SUMIF($A$10:$A$33,YEAR(M160),$E$10:$E$33)</f>
        <v>0</v>
      </c>
      <c r="R160" s="68" t="n">
        <f aca="false">SUMIF($A$10:$A$33,YEAR(M160),$F$10:$F$33)</f>
        <v>0</v>
      </c>
      <c r="S160" s="68" t="n">
        <f aca="false">SUMIF($A$10:$A$33,YEAR(M160),$G$10:$G$33)</f>
        <v>0</v>
      </c>
      <c r="T160" s="24"/>
      <c r="U160" s="24"/>
      <c r="V160" s="223" t="n">
        <f aca="false">SUMPRODUCT(N160:S160,'MONTHLY CURVES'!H156:M156)</f>
        <v>-0.07</v>
      </c>
    </row>
    <row r="161" customFormat="false" ht="12.75" hidden="false" customHeight="false" outlineLevel="0" collapsed="false">
      <c r="M161" s="131" t="n">
        <f aca="false">'MONTHLY CURVES'!C157</f>
        <v>41760</v>
      </c>
      <c r="N161" s="221" t="n">
        <f aca="false">SUMIF($A$10:$A$33,YEAR(M161),$B$10:$B$33)</f>
        <v>1</v>
      </c>
      <c r="O161" s="68" t="n">
        <f aca="false">SUMIF($A$10:$A$33,YEAR(M161),$C$10:$C$33)</f>
        <v>0</v>
      </c>
      <c r="P161" s="68" t="n">
        <f aca="false">SUMIF($A$10:$A$33,YEAR(M161),D$10:$D$33)</f>
        <v>0</v>
      </c>
      <c r="Q161" s="68" t="n">
        <f aca="false">SUMIF($A$10:$A$33,YEAR(M161),$E$10:$E$33)</f>
        <v>0</v>
      </c>
      <c r="R161" s="68" t="n">
        <f aca="false">SUMIF($A$10:$A$33,YEAR(M161),$F$10:$F$33)</f>
        <v>0</v>
      </c>
      <c r="S161" s="68" t="n">
        <f aca="false">SUMIF($A$10:$A$33,YEAR(M161),$G$10:$G$33)</f>
        <v>0</v>
      </c>
      <c r="T161" s="24"/>
      <c r="U161" s="24"/>
      <c r="V161" s="223" t="n">
        <f aca="false">SUMPRODUCT(N161:S161,'MONTHLY CURVES'!H157:M157)</f>
        <v>-0.07</v>
      </c>
    </row>
    <row r="162" customFormat="false" ht="12.75" hidden="false" customHeight="false" outlineLevel="0" collapsed="false">
      <c r="M162" s="131" t="n">
        <f aca="false">'MONTHLY CURVES'!C158</f>
        <v>41791</v>
      </c>
      <c r="N162" s="221" t="n">
        <f aca="false">SUMIF($A$10:$A$33,YEAR(M162),$B$10:$B$33)</f>
        <v>1</v>
      </c>
      <c r="O162" s="68" t="n">
        <f aca="false">SUMIF($A$10:$A$33,YEAR(M162),$C$10:$C$33)</f>
        <v>0</v>
      </c>
      <c r="P162" s="68" t="n">
        <f aca="false">SUMIF($A$10:$A$33,YEAR(M162),D$10:$D$33)</f>
        <v>0</v>
      </c>
      <c r="Q162" s="68" t="n">
        <f aca="false">SUMIF($A$10:$A$33,YEAR(M162),$E$10:$E$33)</f>
        <v>0</v>
      </c>
      <c r="R162" s="68" t="n">
        <f aca="false">SUMIF($A$10:$A$33,YEAR(M162),$F$10:$F$33)</f>
        <v>0</v>
      </c>
      <c r="S162" s="68" t="n">
        <f aca="false">SUMIF($A$10:$A$33,YEAR(M162),$G$10:$G$33)</f>
        <v>0</v>
      </c>
      <c r="T162" s="24"/>
      <c r="U162" s="24"/>
      <c r="V162" s="223" t="n">
        <f aca="false">SUMPRODUCT(N162:S162,'MONTHLY CURVES'!H158:M158)</f>
        <v>-0.07</v>
      </c>
    </row>
    <row r="163" customFormat="false" ht="12.75" hidden="false" customHeight="false" outlineLevel="0" collapsed="false">
      <c r="M163" s="131" t="n">
        <f aca="false">'MONTHLY CURVES'!C159</f>
        <v>41821</v>
      </c>
      <c r="N163" s="221" t="n">
        <f aca="false">SUMIF($A$10:$A$33,YEAR(M163),$B$10:$B$33)</f>
        <v>1</v>
      </c>
      <c r="O163" s="68" t="n">
        <f aca="false">SUMIF($A$10:$A$33,YEAR(M163),$C$10:$C$33)</f>
        <v>0</v>
      </c>
      <c r="P163" s="68" t="n">
        <f aca="false">SUMIF($A$10:$A$33,YEAR(M163),D$10:$D$33)</f>
        <v>0</v>
      </c>
      <c r="Q163" s="68" t="n">
        <f aca="false">SUMIF($A$10:$A$33,YEAR(M163),$E$10:$E$33)</f>
        <v>0</v>
      </c>
      <c r="R163" s="68" t="n">
        <f aca="false">SUMIF($A$10:$A$33,YEAR(M163),$F$10:$F$33)</f>
        <v>0</v>
      </c>
      <c r="S163" s="68" t="n">
        <f aca="false">SUMIF($A$10:$A$33,YEAR(M163),$G$10:$G$33)</f>
        <v>0</v>
      </c>
      <c r="T163" s="24"/>
      <c r="U163" s="24"/>
      <c r="V163" s="223" t="n">
        <f aca="false">SUMPRODUCT(N163:S163,'MONTHLY CURVES'!H159:M159)</f>
        <v>-0.07</v>
      </c>
    </row>
    <row r="164" customFormat="false" ht="12.75" hidden="false" customHeight="false" outlineLevel="0" collapsed="false">
      <c r="M164" s="131" t="n">
        <f aca="false">'MONTHLY CURVES'!C160</f>
        <v>41852</v>
      </c>
      <c r="N164" s="221" t="n">
        <f aca="false">SUMIF($A$10:$A$33,YEAR(M164),$B$10:$B$33)</f>
        <v>1</v>
      </c>
      <c r="O164" s="68" t="n">
        <f aca="false">SUMIF($A$10:$A$33,YEAR(M164),$C$10:$C$33)</f>
        <v>0</v>
      </c>
      <c r="P164" s="68" t="n">
        <f aca="false">SUMIF($A$10:$A$33,YEAR(M164),D$10:$D$33)</f>
        <v>0</v>
      </c>
      <c r="Q164" s="68" t="n">
        <f aca="false">SUMIF($A$10:$A$33,YEAR(M164),$E$10:$E$33)</f>
        <v>0</v>
      </c>
      <c r="R164" s="68" t="n">
        <f aca="false">SUMIF($A$10:$A$33,YEAR(M164),$F$10:$F$33)</f>
        <v>0</v>
      </c>
      <c r="S164" s="68" t="n">
        <f aca="false">SUMIF($A$10:$A$33,YEAR(M164),$G$10:$G$33)</f>
        <v>0</v>
      </c>
      <c r="T164" s="24"/>
      <c r="U164" s="24"/>
      <c r="V164" s="223" t="n">
        <f aca="false">SUMPRODUCT(N164:S164,'MONTHLY CURVES'!H160:M160)</f>
        <v>-0.07</v>
      </c>
    </row>
    <row r="165" customFormat="false" ht="12.75" hidden="false" customHeight="false" outlineLevel="0" collapsed="false">
      <c r="M165" s="131" t="n">
        <f aca="false">'MONTHLY CURVES'!C161</f>
        <v>41883</v>
      </c>
      <c r="N165" s="221" t="n">
        <f aca="false">SUMIF($A$10:$A$33,YEAR(M165),$B$10:$B$33)</f>
        <v>1</v>
      </c>
      <c r="O165" s="68" t="n">
        <f aca="false">SUMIF($A$10:$A$33,YEAR(M165),$C$10:$C$33)</f>
        <v>0</v>
      </c>
      <c r="P165" s="68" t="n">
        <f aca="false">SUMIF($A$10:$A$33,YEAR(M165),D$10:$D$33)</f>
        <v>0</v>
      </c>
      <c r="Q165" s="68" t="n">
        <f aca="false">SUMIF($A$10:$A$33,YEAR(M165),$E$10:$E$33)</f>
        <v>0</v>
      </c>
      <c r="R165" s="68" t="n">
        <f aca="false">SUMIF($A$10:$A$33,YEAR(M165),$F$10:$F$33)</f>
        <v>0</v>
      </c>
      <c r="S165" s="68" t="n">
        <f aca="false">SUMIF($A$10:$A$33,YEAR(M165),$G$10:$G$33)</f>
        <v>0</v>
      </c>
      <c r="T165" s="24"/>
      <c r="U165" s="24"/>
      <c r="V165" s="223" t="n">
        <f aca="false">SUMPRODUCT(N165:S165,'MONTHLY CURVES'!H161:M161)</f>
        <v>-0.1</v>
      </c>
    </row>
    <row r="166" customFormat="false" ht="12.75" hidden="false" customHeight="false" outlineLevel="0" collapsed="false">
      <c r="M166" s="131" t="n">
        <f aca="false">'MONTHLY CURVES'!C162</f>
        <v>41913</v>
      </c>
      <c r="N166" s="221" t="n">
        <f aca="false">SUMIF($A$10:$A$33,YEAR(M166),$B$10:$B$33)</f>
        <v>1</v>
      </c>
      <c r="O166" s="68" t="n">
        <f aca="false">SUMIF($A$10:$A$33,YEAR(M166),$C$10:$C$33)</f>
        <v>0</v>
      </c>
      <c r="P166" s="68" t="n">
        <f aca="false">SUMIF($A$10:$A$33,YEAR(M166),D$10:$D$33)</f>
        <v>0</v>
      </c>
      <c r="Q166" s="68" t="n">
        <f aca="false">SUMIF($A$10:$A$33,YEAR(M166),$E$10:$E$33)</f>
        <v>0</v>
      </c>
      <c r="R166" s="68" t="n">
        <f aca="false">SUMIF($A$10:$A$33,YEAR(M166),$F$10:$F$33)</f>
        <v>0</v>
      </c>
      <c r="S166" s="68" t="n">
        <f aca="false">SUMIF($A$10:$A$33,YEAR(M166),$G$10:$G$33)</f>
        <v>0</v>
      </c>
      <c r="T166" s="24"/>
      <c r="U166" s="24"/>
      <c r="V166" s="223" t="n">
        <f aca="false">SUMPRODUCT(N166:S166,'MONTHLY CURVES'!H162:M162)</f>
        <v>-0.07</v>
      </c>
    </row>
    <row r="167" customFormat="false" ht="12.75" hidden="false" customHeight="false" outlineLevel="0" collapsed="false">
      <c r="M167" s="131" t="n">
        <f aca="false">'MONTHLY CURVES'!C163</f>
        <v>41944</v>
      </c>
      <c r="N167" s="221" t="n">
        <f aca="false">SUMIF($A$10:$A$33,YEAR(M167),$B$10:$B$33)</f>
        <v>1</v>
      </c>
      <c r="O167" s="68" t="n">
        <f aca="false">SUMIF($A$10:$A$33,YEAR(M167),$C$10:$C$33)</f>
        <v>0</v>
      </c>
      <c r="P167" s="68" t="n">
        <f aca="false">SUMIF($A$10:$A$33,YEAR(M167),D$10:$D$33)</f>
        <v>0</v>
      </c>
      <c r="Q167" s="68" t="n">
        <f aca="false">SUMIF($A$10:$A$33,YEAR(M167),$E$10:$E$33)</f>
        <v>0</v>
      </c>
      <c r="R167" s="68" t="n">
        <f aca="false">SUMIF($A$10:$A$33,YEAR(M167),$F$10:$F$33)</f>
        <v>0</v>
      </c>
      <c r="S167" s="68" t="n">
        <f aca="false">SUMIF($A$10:$A$33,YEAR(M167),$G$10:$G$33)</f>
        <v>0</v>
      </c>
      <c r="T167" s="24"/>
      <c r="U167" s="24"/>
      <c r="V167" s="223" t="n">
        <f aca="false">SUMPRODUCT(N167:S167,'MONTHLY CURVES'!H163:M163)</f>
        <v>-0.0295</v>
      </c>
    </row>
    <row r="168" customFormat="false" ht="12.75" hidden="false" customHeight="false" outlineLevel="0" collapsed="false">
      <c r="M168" s="131" t="n">
        <f aca="false">'MONTHLY CURVES'!C164</f>
        <v>41974</v>
      </c>
      <c r="N168" s="221" t="n">
        <f aca="false">SUMIF($A$10:$A$33,YEAR(M168),$B$10:$B$33)</f>
        <v>1</v>
      </c>
      <c r="O168" s="68" t="n">
        <f aca="false">SUMIF($A$10:$A$33,YEAR(M168),$C$10:$C$33)</f>
        <v>0</v>
      </c>
      <c r="P168" s="68" t="n">
        <f aca="false">SUMIF($A$10:$A$33,YEAR(M168),D$10:$D$33)</f>
        <v>0</v>
      </c>
      <c r="Q168" s="68" t="n">
        <f aca="false">SUMIF($A$10:$A$33,YEAR(M168),$E$10:$E$33)</f>
        <v>0</v>
      </c>
      <c r="R168" s="68" t="n">
        <f aca="false">SUMIF($A$10:$A$33,YEAR(M168),$F$10:$F$33)</f>
        <v>0</v>
      </c>
      <c r="S168" s="68" t="n">
        <f aca="false">SUMIF($A$10:$A$33,YEAR(M168),$G$10:$G$33)</f>
        <v>0</v>
      </c>
      <c r="T168" s="24"/>
      <c r="U168" s="24"/>
      <c r="V168" s="223" t="n">
        <f aca="false">SUMPRODUCT(N168:S168,'MONTHLY CURVES'!H164:M164)</f>
        <v>-0.042</v>
      </c>
    </row>
    <row r="169" customFormat="false" ht="12.75" hidden="false" customHeight="false" outlineLevel="0" collapsed="false">
      <c r="M169" s="131" t="n">
        <f aca="false">'MONTHLY CURVES'!C165</f>
        <v>42005</v>
      </c>
      <c r="N169" s="221" t="n">
        <f aca="false">SUMIF($A$10:$A$33,YEAR(M169),$B$10:$B$33)</f>
        <v>1</v>
      </c>
      <c r="O169" s="68" t="n">
        <f aca="false">SUMIF($A$10:$A$33,YEAR(M169),$C$10:$C$33)</f>
        <v>0</v>
      </c>
      <c r="P169" s="68" t="n">
        <f aca="false">SUMIF($A$10:$A$33,YEAR(M169),D$10:$D$33)</f>
        <v>0</v>
      </c>
      <c r="Q169" s="68" t="n">
        <f aca="false">SUMIF($A$10:$A$33,YEAR(M169),$E$10:$E$33)</f>
        <v>0</v>
      </c>
      <c r="R169" s="68" t="n">
        <f aca="false">SUMIF($A$10:$A$33,YEAR(M169),$F$10:$F$33)</f>
        <v>0</v>
      </c>
      <c r="S169" s="68" t="n">
        <f aca="false">SUMIF($A$10:$A$33,YEAR(M169),$G$10:$G$33)</f>
        <v>0</v>
      </c>
      <c r="T169" s="24"/>
      <c r="U169" s="24"/>
      <c r="V169" s="223" t="n">
        <f aca="false">SUMPRODUCT(N169:S169,'MONTHLY CURVES'!H165:M165)</f>
        <v>-0.0175</v>
      </c>
    </row>
    <row r="170" customFormat="false" ht="12.75" hidden="false" customHeight="false" outlineLevel="0" collapsed="false">
      <c r="M170" s="131" t="n">
        <f aca="false">'MONTHLY CURVES'!C166</f>
        <v>42036</v>
      </c>
      <c r="N170" s="221" t="n">
        <f aca="false">SUMIF($A$10:$A$33,YEAR(M170),$B$10:$B$33)</f>
        <v>1</v>
      </c>
      <c r="O170" s="68" t="n">
        <f aca="false">SUMIF($A$10:$A$33,YEAR(M170),$C$10:$C$33)</f>
        <v>0</v>
      </c>
      <c r="P170" s="68" t="n">
        <f aca="false">SUMIF($A$10:$A$33,YEAR(M170),D$10:$D$33)</f>
        <v>0</v>
      </c>
      <c r="Q170" s="68" t="n">
        <f aca="false">SUMIF($A$10:$A$33,YEAR(M170),$E$10:$E$33)</f>
        <v>0</v>
      </c>
      <c r="R170" s="68" t="n">
        <f aca="false">SUMIF($A$10:$A$33,YEAR(M170),$F$10:$F$33)</f>
        <v>0</v>
      </c>
      <c r="S170" s="68" t="n">
        <f aca="false">SUMIF($A$10:$A$33,YEAR(M170),$G$10:$G$33)</f>
        <v>0</v>
      </c>
      <c r="T170" s="24"/>
      <c r="U170" s="24"/>
      <c r="V170" s="223" t="n">
        <f aca="false">SUMPRODUCT(N170:S170,'MONTHLY CURVES'!H166:M166)</f>
        <v>-0.0275</v>
      </c>
    </row>
    <row r="171" customFormat="false" ht="12.75" hidden="false" customHeight="false" outlineLevel="0" collapsed="false">
      <c r="M171" s="131" t="n">
        <f aca="false">'MONTHLY CURVES'!C167</f>
        <v>42064</v>
      </c>
      <c r="N171" s="221" t="n">
        <f aca="false">SUMIF($A$10:$A$33,YEAR(M171),$B$10:$B$33)</f>
        <v>1</v>
      </c>
      <c r="O171" s="68" t="n">
        <f aca="false">SUMIF($A$10:$A$33,YEAR(M171),$C$10:$C$33)</f>
        <v>0</v>
      </c>
      <c r="P171" s="68" t="n">
        <f aca="false">SUMIF($A$10:$A$33,YEAR(M171),D$10:$D$33)</f>
        <v>0</v>
      </c>
      <c r="Q171" s="68" t="n">
        <f aca="false">SUMIF($A$10:$A$33,YEAR(M171),$E$10:$E$33)</f>
        <v>0</v>
      </c>
      <c r="R171" s="68" t="n">
        <f aca="false">SUMIF($A$10:$A$33,YEAR(M171),$F$10:$F$33)</f>
        <v>0</v>
      </c>
      <c r="S171" s="68" t="n">
        <f aca="false">SUMIF($A$10:$A$33,YEAR(M171),$G$10:$G$33)</f>
        <v>0</v>
      </c>
      <c r="T171" s="24"/>
      <c r="U171" s="24"/>
      <c r="V171" s="223" t="n">
        <f aca="false">SUMPRODUCT(N171:S171,'MONTHLY CURVES'!H167:M167)</f>
        <v>-0.0875</v>
      </c>
    </row>
    <row r="172" customFormat="false" ht="12.75" hidden="false" customHeight="false" outlineLevel="0" collapsed="false">
      <c r="M172" s="131" t="n">
        <f aca="false">'MONTHLY CURVES'!C168</f>
        <v>42095</v>
      </c>
      <c r="N172" s="221" t="n">
        <f aca="false">SUMIF($A$10:$A$33,YEAR(M172),$B$10:$B$33)</f>
        <v>1</v>
      </c>
      <c r="O172" s="68" t="n">
        <f aca="false">SUMIF($A$10:$A$33,YEAR(M172),$C$10:$C$33)</f>
        <v>0</v>
      </c>
      <c r="P172" s="68" t="n">
        <f aca="false">SUMIF($A$10:$A$33,YEAR(M172),D$10:$D$33)</f>
        <v>0</v>
      </c>
      <c r="Q172" s="68" t="n">
        <f aca="false">SUMIF($A$10:$A$33,YEAR(M172),$E$10:$E$33)</f>
        <v>0</v>
      </c>
      <c r="R172" s="68" t="n">
        <f aca="false">SUMIF($A$10:$A$33,YEAR(M172),$F$10:$F$33)</f>
        <v>0</v>
      </c>
      <c r="S172" s="68" t="n">
        <f aca="false">SUMIF($A$10:$A$33,YEAR(M172),$G$10:$G$33)</f>
        <v>0</v>
      </c>
      <c r="T172" s="24"/>
      <c r="U172" s="24"/>
      <c r="V172" s="223" t="n">
        <f aca="false">SUMPRODUCT(N172:S172,'MONTHLY CURVES'!H168:M168)</f>
        <v>-0.065</v>
      </c>
    </row>
    <row r="173" customFormat="false" ht="12.75" hidden="false" customHeight="false" outlineLevel="0" collapsed="false">
      <c r="M173" s="131" t="n">
        <f aca="false">'MONTHLY CURVES'!C169</f>
        <v>42125</v>
      </c>
      <c r="N173" s="221" t="n">
        <f aca="false">SUMIF($A$10:$A$33,YEAR(M173),$B$10:$B$33)</f>
        <v>1</v>
      </c>
      <c r="O173" s="68" t="n">
        <f aca="false">SUMIF($A$10:$A$33,YEAR(M173),$C$10:$C$33)</f>
        <v>0</v>
      </c>
      <c r="P173" s="68" t="n">
        <f aca="false">SUMIF($A$10:$A$33,YEAR(M173),D$10:$D$33)</f>
        <v>0</v>
      </c>
      <c r="Q173" s="68" t="n">
        <f aca="false">SUMIF($A$10:$A$33,YEAR(M173),$E$10:$E$33)</f>
        <v>0</v>
      </c>
      <c r="R173" s="68" t="n">
        <f aca="false">SUMIF($A$10:$A$33,YEAR(M173),$F$10:$F$33)</f>
        <v>0</v>
      </c>
      <c r="S173" s="68" t="n">
        <f aca="false">SUMIF($A$10:$A$33,YEAR(M173),$G$10:$G$33)</f>
        <v>0</v>
      </c>
      <c r="T173" s="24"/>
      <c r="U173" s="24"/>
      <c r="V173" s="223" t="n">
        <f aca="false">SUMPRODUCT(N173:S173,'MONTHLY CURVES'!H169:M169)</f>
        <v>-0.065</v>
      </c>
    </row>
    <row r="174" customFormat="false" ht="12.75" hidden="false" customHeight="false" outlineLevel="0" collapsed="false">
      <c r="M174" s="131" t="n">
        <f aca="false">'MONTHLY CURVES'!C170</f>
        <v>42156</v>
      </c>
      <c r="N174" s="221" t="n">
        <f aca="false">SUMIF($A$10:$A$33,YEAR(M174),$B$10:$B$33)</f>
        <v>1</v>
      </c>
      <c r="O174" s="68" t="n">
        <f aca="false">SUMIF($A$10:$A$33,YEAR(M174),$C$10:$C$33)</f>
        <v>0</v>
      </c>
      <c r="P174" s="68" t="n">
        <f aca="false">SUMIF($A$10:$A$33,YEAR(M174),D$10:$D$33)</f>
        <v>0</v>
      </c>
      <c r="Q174" s="68" t="n">
        <f aca="false">SUMIF($A$10:$A$33,YEAR(M174),$E$10:$E$33)</f>
        <v>0</v>
      </c>
      <c r="R174" s="68" t="n">
        <f aca="false">SUMIF($A$10:$A$33,YEAR(M174),$F$10:$F$33)</f>
        <v>0</v>
      </c>
      <c r="S174" s="68" t="n">
        <f aca="false">SUMIF($A$10:$A$33,YEAR(M174),$G$10:$G$33)</f>
        <v>0</v>
      </c>
      <c r="T174" s="24"/>
      <c r="U174" s="24"/>
      <c r="V174" s="223" t="n">
        <f aca="false">SUMPRODUCT(N174:S174,'MONTHLY CURVES'!H170:M170)</f>
        <v>-0.065</v>
      </c>
    </row>
    <row r="175" customFormat="false" ht="12.75" hidden="false" customHeight="false" outlineLevel="0" collapsed="false">
      <c r="M175" s="131" t="n">
        <f aca="false">'MONTHLY CURVES'!C171</f>
        <v>42186</v>
      </c>
      <c r="N175" s="221" t="n">
        <f aca="false">SUMIF($A$10:$A$33,YEAR(M175),$B$10:$B$33)</f>
        <v>1</v>
      </c>
      <c r="O175" s="68" t="n">
        <f aca="false">SUMIF($A$10:$A$33,YEAR(M175),$C$10:$C$33)</f>
        <v>0</v>
      </c>
      <c r="P175" s="68" t="n">
        <f aca="false">SUMIF($A$10:$A$33,YEAR(M175),D$10:$D$33)</f>
        <v>0</v>
      </c>
      <c r="Q175" s="68" t="n">
        <f aca="false">SUMIF($A$10:$A$33,YEAR(M175),$E$10:$E$33)</f>
        <v>0</v>
      </c>
      <c r="R175" s="68" t="n">
        <f aca="false">SUMIF($A$10:$A$33,YEAR(M175),$F$10:$F$33)</f>
        <v>0</v>
      </c>
      <c r="S175" s="68" t="n">
        <f aca="false">SUMIF($A$10:$A$33,YEAR(M175),$G$10:$G$33)</f>
        <v>0</v>
      </c>
      <c r="T175" s="24"/>
      <c r="U175" s="24"/>
      <c r="V175" s="223" t="n">
        <f aca="false">SUMPRODUCT(N175:S175,'MONTHLY CURVES'!H171:M171)</f>
        <v>-0.065</v>
      </c>
    </row>
    <row r="176" customFormat="false" ht="12.75" hidden="false" customHeight="false" outlineLevel="0" collapsed="false">
      <c r="M176" s="131" t="n">
        <f aca="false">'MONTHLY CURVES'!C172</f>
        <v>42217</v>
      </c>
      <c r="N176" s="221" t="n">
        <f aca="false">SUMIF($A$10:$A$33,YEAR(M176),$B$10:$B$33)</f>
        <v>1</v>
      </c>
      <c r="O176" s="68" t="n">
        <f aca="false">SUMIF($A$10:$A$33,YEAR(M176),$C$10:$C$33)</f>
        <v>0</v>
      </c>
      <c r="P176" s="68" t="n">
        <f aca="false">SUMIF($A$10:$A$33,YEAR(M176),D$10:$D$33)</f>
        <v>0</v>
      </c>
      <c r="Q176" s="68" t="n">
        <f aca="false">SUMIF($A$10:$A$33,YEAR(M176),$E$10:$E$33)</f>
        <v>0</v>
      </c>
      <c r="R176" s="68" t="n">
        <f aca="false">SUMIF($A$10:$A$33,YEAR(M176),$F$10:$F$33)</f>
        <v>0</v>
      </c>
      <c r="S176" s="68" t="n">
        <f aca="false">SUMIF($A$10:$A$33,YEAR(M176),$G$10:$G$33)</f>
        <v>0</v>
      </c>
      <c r="T176" s="24"/>
      <c r="U176" s="24"/>
      <c r="V176" s="223" t="n">
        <f aca="false">SUMPRODUCT(N176:S176,'MONTHLY CURVES'!H172:M172)</f>
        <v>-0.065</v>
      </c>
    </row>
    <row r="177" customFormat="false" ht="12.75" hidden="false" customHeight="false" outlineLevel="0" collapsed="false">
      <c r="M177" s="131" t="n">
        <f aca="false">'MONTHLY CURVES'!C173</f>
        <v>42248</v>
      </c>
      <c r="N177" s="221" t="n">
        <f aca="false">SUMIF($A$10:$A$33,YEAR(M177),$B$10:$B$33)</f>
        <v>1</v>
      </c>
      <c r="O177" s="68" t="n">
        <f aca="false">SUMIF($A$10:$A$33,YEAR(M177),$C$10:$C$33)</f>
        <v>0</v>
      </c>
      <c r="P177" s="68" t="n">
        <f aca="false">SUMIF($A$10:$A$33,YEAR(M177),D$10:$D$33)</f>
        <v>0</v>
      </c>
      <c r="Q177" s="68" t="n">
        <f aca="false">SUMIF($A$10:$A$33,YEAR(M177),$E$10:$E$33)</f>
        <v>0</v>
      </c>
      <c r="R177" s="68" t="n">
        <f aca="false">SUMIF($A$10:$A$33,YEAR(M177),$F$10:$F$33)</f>
        <v>0</v>
      </c>
      <c r="S177" s="68" t="n">
        <f aca="false">SUMIF($A$10:$A$33,YEAR(M177),$G$10:$G$33)</f>
        <v>0</v>
      </c>
      <c r="T177" s="24"/>
      <c r="U177" s="24"/>
      <c r="V177" s="223" t="n">
        <f aca="false">SUMPRODUCT(N177:S177,'MONTHLY CURVES'!H173:M173)</f>
        <v>-0.065</v>
      </c>
    </row>
    <row r="178" customFormat="false" ht="12.75" hidden="false" customHeight="false" outlineLevel="0" collapsed="false">
      <c r="M178" s="131" t="n">
        <f aca="false">'MONTHLY CURVES'!C174</f>
        <v>42278</v>
      </c>
      <c r="N178" s="221" t="n">
        <f aca="false">SUMIF($A$10:$A$33,YEAR(M178),$B$10:$B$33)</f>
        <v>1</v>
      </c>
      <c r="O178" s="68" t="n">
        <f aca="false">SUMIF($A$10:$A$33,YEAR(M178),$C$10:$C$33)</f>
        <v>0</v>
      </c>
      <c r="P178" s="68" t="n">
        <f aca="false">SUMIF($A$10:$A$33,YEAR(M178),D$10:$D$33)</f>
        <v>0</v>
      </c>
      <c r="Q178" s="68" t="n">
        <f aca="false">SUMIF($A$10:$A$33,YEAR(M178),$E$10:$E$33)</f>
        <v>0</v>
      </c>
      <c r="R178" s="68" t="n">
        <f aca="false">SUMIF($A$10:$A$33,YEAR(M178),$F$10:$F$33)</f>
        <v>0</v>
      </c>
      <c r="S178" s="68" t="n">
        <f aca="false">SUMIF($A$10:$A$33,YEAR(M178),$G$10:$G$33)</f>
        <v>0</v>
      </c>
      <c r="T178" s="24"/>
      <c r="U178" s="24"/>
      <c r="V178" s="223" t="n">
        <f aca="false">SUMPRODUCT(N178:S178,'MONTHLY CURVES'!H174:M174)</f>
        <v>-0.065</v>
      </c>
    </row>
    <row r="179" customFormat="false" ht="12.75" hidden="false" customHeight="false" outlineLevel="0" collapsed="false">
      <c r="M179" s="131" t="n">
        <f aca="false">'MONTHLY CURVES'!C175</f>
        <v>42309</v>
      </c>
      <c r="N179" s="221" t="n">
        <f aca="false">SUMIF($A$10:$A$33,YEAR(M179),$B$10:$B$33)</f>
        <v>1</v>
      </c>
      <c r="O179" s="68" t="n">
        <f aca="false">SUMIF($A$10:$A$33,YEAR(M179),$C$10:$C$33)</f>
        <v>0</v>
      </c>
      <c r="P179" s="68" t="n">
        <f aca="false">SUMIF($A$10:$A$33,YEAR(M179),D$10:$D$33)</f>
        <v>0</v>
      </c>
      <c r="Q179" s="68" t="n">
        <f aca="false">SUMIF($A$10:$A$33,YEAR(M179),$E$10:$E$33)</f>
        <v>0</v>
      </c>
      <c r="R179" s="68" t="n">
        <f aca="false">SUMIF($A$10:$A$33,YEAR(M179),$F$10:$F$33)</f>
        <v>0</v>
      </c>
      <c r="S179" s="68" t="n">
        <f aca="false">SUMIF($A$10:$A$33,YEAR(M179),$G$10:$G$33)</f>
        <v>0</v>
      </c>
      <c r="T179" s="24"/>
      <c r="U179" s="24"/>
      <c r="V179" s="223" t="n">
        <f aca="false">SUMPRODUCT(N179:S179,'MONTHLY CURVES'!H175:M175)</f>
        <v>-0.065</v>
      </c>
    </row>
    <row r="180" customFormat="false" ht="12.75" hidden="false" customHeight="false" outlineLevel="0" collapsed="false">
      <c r="M180" s="131" t="n">
        <f aca="false">'MONTHLY CURVES'!C176</f>
        <v>42339</v>
      </c>
      <c r="N180" s="221" t="n">
        <f aca="false">SUMIF($A$10:$A$33,YEAR(M180),$B$10:$B$33)</f>
        <v>1</v>
      </c>
      <c r="O180" s="68" t="n">
        <f aca="false">SUMIF($A$10:$A$33,YEAR(M180),$C$10:$C$33)</f>
        <v>0</v>
      </c>
      <c r="P180" s="68" t="n">
        <f aca="false">SUMIF($A$10:$A$33,YEAR(M180),D$10:$D$33)</f>
        <v>0</v>
      </c>
      <c r="Q180" s="68" t="n">
        <f aca="false">SUMIF($A$10:$A$33,YEAR(M180),$E$10:$E$33)</f>
        <v>0</v>
      </c>
      <c r="R180" s="68" t="n">
        <f aca="false">SUMIF($A$10:$A$33,YEAR(M180),$F$10:$F$33)</f>
        <v>0</v>
      </c>
      <c r="S180" s="68" t="n">
        <f aca="false">SUMIF($A$10:$A$33,YEAR(M180),$G$10:$G$33)</f>
        <v>0</v>
      </c>
      <c r="T180" s="24"/>
      <c r="U180" s="24"/>
      <c r="V180" s="223" t="n">
        <f aca="false">SUMPRODUCT(N180:S180,'MONTHLY CURVES'!H176:M176)</f>
        <v>-0.065</v>
      </c>
    </row>
    <row r="181" customFormat="false" ht="12.75" hidden="false" customHeight="false" outlineLevel="0" collapsed="false">
      <c r="M181" s="131" t="n">
        <f aca="false">'MONTHLY CURVES'!C177</f>
        <v>42370</v>
      </c>
      <c r="N181" s="221" t="n">
        <f aca="false">SUMIF($A$10:$A$33,YEAR(M181),$B$10:$B$33)</f>
        <v>1</v>
      </c>
      <c r="O181" s="68" t="n">
        <f aca="false">SUMIF($A$10:$A$33,YEAR(M181),$C$10:$C$33)</f>
        <v>0</v>
      </c>
      <c r="P181" s="68" t="n">
        <f aca="false">SUMIF($A$10:$A$33,YEAR(M181),D$10:$D$33)</f>
        <v>0</v>
      </c>
      <c r="Q181" s="68" t="n">
        <f aca="false">SUMIF($A$10:$A$33,YEAR(M181),$E$10:$E$33)</f>
        <v>0</v>
      </c>
      <c r="R181" s="68" t="n">
        <f aca="false">SUMIF($A$10:$A$33,YEAR(M181),$F$10:$F$33)</f>
        <v>0</v>
      </c>
      <c r="S181" s="68" t="n">
        <f aca="false">SUMIF($A$10:$A$33,YEAR(M181),$G$10:$G$33)</f>
        <v>0</v>
      </c>
      <c r="T181" s="24"/>
      <c r="U181" s="24"/>
      <c r="V181" s="223" t="n">
        <f aca="false">SUMPRODUCT(N181:S181,'MONTHLY CURVES'!H177:M177)</f>
        <v>-0.065</v>
      </c>
    </row>
    <row r="182" customFormat="false" ht="12.75" hidden="false" customHeight="false" outlineLevel="0" collapsed="false">
      <c r="M182" s="131" t="n">
        <f aca="false">'MONTHLY CURVES'!C178</f>
        <v>42401</v>
      </c>
      <c r="N182" s="221" t="n">
        <f aca="false">SUMIF($A$10:$A$33,YEAR(M182),$B$10:$B$33)</f>
        <v>1</v>
      </c>
      <c r="O182" s="68" t="n">
        <f aca="false">SUMIF($A$10:$A$33,YEAR(M182),$C$10:$C$33)</f>
        <v>0</v>
      </c>
      <c r="P182" s="68" t="n">
        <f aca="false">SUMIF($A$10:$A$33,YEAR(M182),D$10:$D$33)</f>
        <v>0</v>
      </c>
      <c r="Q182" s="68" t="n">
        <f aca="false">SUMIF($A$10:$A$33,YEAR(M182),$E$10:$E$33)</f>
        <v>0</v>
      </c>
      <c r="R182" s="68" t="n">
        <f aca="false">SUMIF($A$10:$A$33,YEAR(M182),$F$10:$F$33)</f>
        <v>0</v>
      </c>
      <c r="S182" s="68" t="n">
        <f aca="false">SUMIF($A$10:$A$33,YEAR(M182),$G$10:$G$33)</f>
        <v>0</v>
      </c>
      <c r="T182" s="24"/>
      <c r="U182" s="24"/>
      <c r="V182" s="223" t="n">
        <f aca="false">SUMPRODUCT(N182:S182,'MONTHLY CURVES'!H178:M178)</f>
        <v>-0.065</v>
      </c>
    </row>
    <row r="183" customFormat="false" ht="12.75" hidden="false" customHeight="false" outlineLevel="0" collapsed="false">
      <c r="M183" s="131" t="n">
        <f aca="false">'MONTHLY CURVES'!C179</f>
        <v>42430</v>
      </c>
      <c r="N183" s="221" t="n">
        <f aca="false">SUMIF($A$10:$A$33,YEAR(M183),$B$10:$B$33)</f>
        <v>1</v>
      </c>
      <c r="O183" s="68" t="n">
        <f aca="false">SUMIF($A$10:$A$33,YEAR(M183),$C$10:$C$33)</f>
        <v>0</v>
      </c>
      <c r="P183" s="68" t="n">
        <f aca="false">SUMIF($A$10:$A$33,YEAR(M183),D$10:$D$33)</f>
        <v>0</v>
      </c>
      <c r="Q183" s="68" t="n">
        <f aca="false">SUMIF($A$10:$A$33,YEAR(M183),$E$10:$E$33)</f>
        <v>0</v>
      </c>
      <c r="R183" s="68" t="n">
        <f aca="false">SUMIF($A$10:$A$33,YEAR(M183),$F$10:$F$33)</f>
        <v>0</v>
      </c>
      <c r="S183" s="68" t="n">
        <f aca="false">SUMIF($A$10:$A$33,YEAR(M183),$G$10:$G$33)</f>
        <v>0</v>
      </c>
      <c r="T183" s="24"/>
      <c r="U183" s="24"/>
      <c r="V183" s="223" t="n">
        <f aca="false">SUMPRODUCT(N183:S183,'MONTHLY CURVES'!H179:M179)</f>
        <v>-0.065</v>
      </c>
    </row>
    <row r="184" customFormat="false" ht="12.75" hidden="false" customHeight="false" outlineLevel="0" collapsed="false">
      <c r="M184" s="131" t="n">
        <f aca="false">'MONTHLY CURVES'!C180</f>
        <v>42461</v>
      </c>
      <c r="N184" s="221" t="n">
        <f aca="false">SUMIF($A$10:$A$33,YEAR(M184),$B$10:$B$33)</f>
        <v>1</v>
      </c>
      <c r="O184" s="68" t="n">
        <f aca="false">SUMIF($A$10:$A$33,YEAR(M184),$C$10:$C$33)</f>
        <v>0</v>
      </c>
      <c r="P184" s="68" t="n">
        <f aca="false">SUMIF($A$10:$A$33,YEAR(M184),D$10:$D$33)</f>
        <v>0</v>
      </c>
      <c r="Q184" s="68" t="n">
        <f aca="false">SUMIF($A$10:$A$33,YEAR(M184),$E$10:$E$33)</f>
        <v>0</v>
      </c>
      <c r="R184" s="68" t="n">
        <f aca="false">SUMIF($A$10:$A$33,YEAR(M184),$F$10:$F$33)</f>
        <v>0</v>
      </c>
      <c r="S184" s="68" t="n">
        <f aca="false">SUMIF($A$10:$A$33,YEAR(M184),$G$10:$G$33)</f>
        <v>0</v>
      </c>
      <c r="T184" s="24"/>
      <c r="U184" s="24"/>
      <c r="V184" s="223" t="n">
        <f aca="false">SUMPRODUCT(N184:S184,'MONTHLY CURVES'!H180:M180)</f>
        <v>-0.065</v>
      </c>
    </row>
    <row r="185" customFormat="false" ht="12.75" hidden="false" customHeight="false" outlineLevel="0" collapsed="false">
      <c r="M185" s="131" t="n">
        <f aca="false">'MONTHLY CURVES'!C181</f>
        <v>42491</v>
      </c>
      <c r="N185" s="221" t="n">
        <f aca="false">SUMIF($A$10:$A$33,YEAR(M185),$B$10:$B$33)</f>
        <v>1</v>
      </c>
      <c r="O185" s="68" t="n">
        <f aca="false">SUMIF($A$10:$A$33,YEAR(M185),$C$10:$C$33)</f>
        <v>0</v>
      </c>
      <c r="P185" s="68" t="n">
        <f aca="false">SUMIF($A$10:$A$33,YEAR(M185),D$10:$D$33)</f>
        <v>0</v>
      </c>
      <c r="Q185" s="68" t="n">
        <f aca="false">SUMIF($A$10:$A$33,YEAR(M185),$E$10:$E$33)</f>
        <v>0</v>
      </c>
      <c r="R185" s="68" t="n">
        <f aca="false">SUMIF($A$10:$A$33,YEAR(M185),$F$10:$F$33)</f>
        <v>0</v>
      </c>
      <c r="S185" s="68" t="n">
        <f aca="false">SUMIF($A$10:$A$33,YEAR(M185),$G$10:$G$33)</f>
        <v>0</v>
      </c>
      <c r="T185" s="24"/>
      <c r="U185" s="24"/>
      <c r="V185" s="223" t="n">
        <f aca="false">SUMPRODUCT(N185:S185,'MONTHLY CURVES'!H181:M181)</f>
        <v>-0.065</v>
      </c>
    </row>
    <row r="186" customFormat="false" ht="12.75" hidden="false" customHeight="false" outlineLevel="0" collapsed="false">
      <c r="M186" s="131" t="n">
        <f aca="false">'MONTHLY CURVES'!C182</f>
        <v>42522</v>
      </c>
      <c r="N186" s="221" t="n">
        <f aca="false">SUMIF($A$10:$A$33,YEAR(M186),$B$10:$B$33)</f>
        <v>1</v>
      </c>
      <c r="O186" s="68" t="n">
        <f aca="false">SUMIF($A$10:$A$33,YEAR(M186),$C$10:$C$33)</f>
        <v>0</v>
      </c>
      <c r="P186" s="68" t="n">
        <f aca="false">SUMIF($A$10:$A$33,YEAR(M186),D$10:$D$33)</f>
        <v>0</v>
      </c>
      <c r="Q186" s="68" t="n">
        <f aca="false">SUMIF($A$10:$A$33,YEAR(M186),$E$10:$E$33)</f>
        <v>0</v>
      </c>
      <c r="R186" s="68" t="n">
        <f aca="false">SUMIF($A$10:$A$33,YEAR(M186),$F$10:$F$33)</f>
        <v>0</v>
      </c>
      <c r="S186" s="68" t="n">
        <f aca="false">SUMIF($A$10:$A$33,YEAR(M186),$G$10:$G$33)</f>
        <v>0</v>
      </c>
      <c r="T186" s="24"/>
      <c r="U186" s="24"/>
      <c r="V186" s="223" t="n">
        <f aca="false">SUMPRODUCT(N186:S186,'MONTHLY CURVES'!H182:M182)</f>
        <v>-0.065</v>
      </c>
    </row>
    <row r="187" customFormat="false" ht="12.75" hidden="false" customHeight="false" outlineLevel="0" collapsed="false">
      <c r="M187" s="131" t="n">
        <f aca="false">'MONTHLY CURVES'!C183</f>
        <v>42552</v>
      </c>
      <c r="N187" s="221" t="n">
        <f aca="false">SUMIF($A$10:$A$33,YEAR(M187),$B$10:$B$33)</f>
        <v>1</v>
      </c>
      <c r="O187" s="68" t="n">
        <f aca="false">SUMIF($A$10:$A$33,YEAR(M187),$C$10:$C$33)</f>
        <v>0</v>
      </c>
      <c r="P187" s="68" t="n">
        <f aca="false">SUMIF($A$10:$A$33,YEAR(M187),D$10:$D$33)</f>
        <v>0</v>
      </c>
      <c r="Q187" s="68" t="n">
        <f aca="false">SUMIF($A$10:$A$33,YEAR(M187),$E$10:$E$33)</f>
        <v>0</v>
      </c>
      <c r="R187" s="68" t="n">
        <f aca="false">SUMIF($A$10:$A$33,YEAR(M187),$F$10:$F$33)</f>
        <v>0</v>
      </c>
      <c r="S187" s="68" t="n">
        <f aca="false">SUMIF($A$10:$A$33,YEAR(M187),$G$10:$G$33)</f>
        <v>0</v>
      </c>
      <c r="T187" s="24"/>
      <c r="U187" s="24"/>
      <c r="V187" s="223" t="n">
        <f aca="false">SUMPRODUCT(N187:S187,'MONTHLY CURVES'!H183:M183)</f>
        <v>-0.065</v>
      </c>
    </row>
    <row r="188" customFormat="false" ht="12.75" hidden="false" customHeight="false" outlineLevel="0" collapsed="false">
      <c r="M188" s="131" t="n">
        <f aca="false">'MONTHLY CURVES'!C184</f>
        <v>42583</v>
      </c>
      <c r="N188" s="221" t="n">
        <f aca="false">SUMIF($A$10:$A$33,YEAR(M188),$B$10:$B$33)</f>
        <v>1</v>
      </c>
      <c r="O188" s="68" t="n">
        <f aca="false">SUMIF($A$10:$A$33,YEAR(M188),$C$10:$C$33)</f>
        <v>0</v>
      </c>
      <c r="P188" s="68" t="n">
        <f aca="false">SUMIF($A$10:$A$33,YEAR(M188),D$10:$D$33)</f>
        <v>0</v>
      </c>
      <c r="Q188" s="68" t="n">
        <f aca="false">SUMIF($A$10:$A$33,YEAR(M188),$E$10:$E$33)</f>
        <v>0</v>
      </c>
      <c r="R188" s="68" t="n">
        <f aca="false">SUMIF($A$10:$A$33,YEAR(M188),$F$10:$F$33)</f>
        <v>0</v>
      </c>
      <c r="S188" s="68" t="n">
        <f aca="false">SUMIF($A$10:$A$33,YEAR(M188),$G$10:$G$33)</f>
        <v>0</v>
      </c>
      <c r="T188" s="24"/>
      <c r="U188" s="24"/>
      <c r="V188" s="223" t="n">
        <f aca="false">SUMPRODUCT(N188:S188,'MONTHLY CURVES'!H184:M184)</f>
        <v>-0.065</v>
      </c>
    </row>
    <row r="189" customFormat="false" ht="12.75" hidden="false" customHeight="false" outlineLevel="0" collapsed="false">
      <c r="M189" s="131" t="n">
        <f aca="false">'MONTHLY CURVES'!C185</f>
        <v>42614</v>
      </c>
      <c r="N189" s="221" t="n">
        <f aca="false">SUMIF($A$10:$A$33,YEAR(M189),$B$10:$B$33)</f>
        <v>1</v>
      </c>
      <c r="O189" s="68" t="n">
        <f aca="false">SUMIF($A$10:$A$33,YEAR(M189),$C$10:$C$33)</f>
        <v>0</v>
      </c>
      <c r="P189" s="68" t="n">
        <f aca="false">SUMIF($A$10:$A$33,YEAR(M189),D$10:$D$33)</f>
        <v>0</v>
      </c>
      <c r="Q189" s="68" t="n">
        <f aca="false">SUMIF($A$10:$A$33,YEAR(M189),$E$10:$E$33)</f>
        <v>0</v>
      </c>
      <c r="R189" s="68" t="n">
        <f aca="false">SUMIF($A$10:$A$33,YEAR(M189),$F$10:$F$33)</f>
        <v>0</v>
      </c>
      <c r="S189" s="68" t="n">
        <f aca="false">SUMIF($A$10:$A$33,YEAR(M189),$G$10:$G$33)</f>
        <v>0</v>
      </c>
      <c r="T189" s="24"/>
      <c r="U189" s="24"/>
      <c r="V189" s="223" t="n">
        <f aca="false">SUMPRODUCT(N189:S189,'MONTHLY CURVES'!H185:M185)</f>
        <v>-0.065</v>
      </c>
    </row>
    <row r="190" customFormat="false" ht="12.75" hidden="false" customHeight="false" outlineLevel="0" collapsed="false">
      <c r="M190" s="131" t="n">
        <f aca="false">'MONTHLY CURVES'!C186</f>
        <v>42644</v>
      </c>
      <c r="N190" s="221" t="n">
        <f aca="false">SUMIF($A$10:$A$33,YEAR(M190),$B$10:$B$33)</f>
        <v>1</v>
      </c>
      <c r="O190" s="68" t="n">
        <f aca="false">SUMIF($A$10:$A$33,YEAR(M190),$C$10:$C$33)</f>
        <v>0</v>
      </c>
      <c r="P190" s="68" t="n">
        <f aca="false">SUMIF($A$10:$A$33,YEAR(M190),D$10:$D$33)</f>
        <v>0</v>
      </c>
      <c r="Q190" s="68" t="n">
        <f aca="false">SUMIF($A$10:$A$33,YEAR(M190),$E$10:$E$33)</f>
        <v>0</v>
      </c>
      <c r="R190" s="68" t="n">
        <f aca="false">SUMIF($A$10:$A$33,YEAR(M190),$F$10:$F$33)</f>
        <v>0</v>
      </c>
      <c r="S190" s="68" t="n">
        <f aca="false">SUMIF($A$10:$A$33,YEAR(M190),$G$10:$G$33)</f>
        <v>0</v>
      </c>
      <c r="T190" s="24"/>
      <c r="U190" s="24"/>
      <c r="V190" s="223" t="n">
        <f aca="false">SUMPRODUCT(N190:S190,'MONTHLY CURVES'!H186:M186)</f>
        <v>-0.065</v>
      </c>
    </row>
    <row r="191" customFormat="false" ht="12.75" hidden="false" customHeight="false" outlineLevel="0" collapsed="false">
      <c r="M191" s="131" t="n">
        <f aca="false">'MONTHLY CURVES'!C187</f>
        <v>42675</v>
      </c>
      <c r="N191" s="221" t="n">
        <f aca="false">SUMIF($A$10:$A$33,YEAR(M191),$B$10:$B$33)</f>
        <v>1</v>
      </c>
      <c r="O191" s="68" t="n">
        <f aca="false">SUMIF($A$10:$A$33,YEAR(M191),$C$10:$C$33)</f>
        <v>0</v>
      </c>
      <c r="P191" s="68" t="n">
        <f aca="false">SUMIF($A$10:$A$33,YEAR(M191),D$10:$D$33)</f>
        <v>0</v>
      </c>
      <c r="Q191" s="68" t="n">
        <f aca="false">SUMIF($A$10:$A$33,YEAR(M191),$E$10:$E$33)</f>
        <v>0</v>
      </c>
      <c r="R191" s="68" t="n">
        <f aca="false">SUMIF($A$10:$A$33,YEAR(M191),$F$10:$F$33)</f>
        <v>0</v>
      </c>
      <c r="S191" s="68" t="n">
        <f aca="false">SUMIF($A$10:$A$33,YEAR(M191),$G$10:$G$33)</f>
        <v>0</v>
      </c>
      <c r="T191" s="24"/>
      <c r="U191" s="24"/>
      <c r="V191" s="223" t="n">
        <f aca="false">SUMPRODUCT(N191:S191,'MONTHLY CURVES'!H187:M187)</f>
        <v>-0.065</v>
      </c>
    </row>
    <row r="192" customFormat="false" ht="12.75" hidden="false" customHeight="false" outlineLevel="0" collapsed="false">
      <c r="M192" s="131" t="n">
        <f aca="false">'MONTHLY CURVES'!C188</f>
        <v>42705</v>
      </c>
      <c r="N192" s="221" t="n">
        <f aca="false">SUMIF($A$10:$A$33,YEAR(M192),$B$10:$B$33)</f>
        <v>1</v>
      </c>
      <c r="O192" s="68" t="n">
        <f aca="false">SUMIF($A$10:$A$33,YEAR(M192),$C$10:$C$33)</f>
        <v>0</v>
      </c>
      <c r="P192" s="68" t="n">
        <f aca="false">SUMIF($A$10:$A$33,YEAR(M192),D$10:$D$33)</f>
        <v>0</v>
      </c>
      <c r="Q192" s="68" t="n">
        <f aca="false">SUMIF($A$10:$A$33,YEAR(M192),$E$10:$E$33)</f>
        <v>0</v>
      </c>
      <c r="R192" s="68" t="n">
        <f aca="false">SUMIF($A$10:$A$33,YEAR(M192),$F$10:$F$33)</f>
        <v>0</v>
      </c>
      <c r="S192" s="68" t="n">
        <f aca="false">SUMIF($A$10:$A$33,YEAR(M192),$G$10:$G$33)</f>
        <v>0</v>
      </c>
      <c r="T192" s="24"/>
      <c r="U192" s="24"/>
      <c r="V192" s="223" t="n">
        <f aca="false">SUMPRODUCT(N192:S192,'MONTHLY CURVES'!H188:M188)</f>
        <v>-0.065</v>
      </c>
    </row>
    <row r="193" customFormat="false" ht="12.75" hidden="false" customHeight="false" outlineLevel="0" collapsed="false">
      <c r="M193" s="131" t="n">
        <f aca="false">'MONTHLY CURVES'!C189</f>
        <v>42736</v>
      </c>
      <c r="N193" s="221" t="n">
        <f aca="false">SUMIF($A$10:$A$33,YEAR(M193),$B$10:$B$33)</f>
        <v>1</v>
      </c>
      <c r="O193" s="68" t="n">
        <f aca="false">SUMIF($A$10:$A$33,YEAR(M193),$C$10:$C$33)</f>
        <v>0</v>
      </c>
      <c r="P193" s="68" t="n">
        <f aca="false">SUMIF($A$10:$A$33,YEAR(M193),D$10:$D$33)</f>
        <v>0</v>
      </c>
      <c r="Q193" s="68" t="n">
        <f aca="false">SUMIF($A$10:$A$33,YEAR(M193),$E$10:$E$33)</f>
        <v>0</v>
      </c>
      <c r="R193" s="68" t="n">
        <f aca="false">SUMIF($A$10:$A$33,YEAR(M193),$F$10:$F$33)</f>
        <v>0</v>
      </c>
      <c r="S193" s="68" t="n">
        <f aca="false">SUMIF($A$10:$A$33,YEAR(M193),$G$10:$G$33)</f>
        <v>0</v>
      </c>
      <c r="T193" s="24"/>
      <c r="U193" s="24"/>
      <c r="V193" s="223" t="n">
        <f aca="false">SUMPRODUCT(N193:S193,'MONTHLY CURVES'!H189:M189)</f>
        <v>-0.065</v>
      </c>
    </row>
    <row r="194" customFormat="false" ht="12.75" hidden="false" customHeight="false" outlineLevel="0" collapsed="false">
      <c r="M194" s="131" t="n">
        <f aca="false">'MONTHLY CURVES'!C190</f>
        <v>42767</v>
      </c>
      <c r="N194" s="221" t="n">
        <f aca="false">SUMIF($A$10:$A$33,YEAR(M194),$B$10:$B$33)</f>
        <v>1</v>
      </c>
      <c r="O194" s="68" t="n">
        <f aca="false">SUMIF($A$10:$A$33,YEAR(M194),$C$10:$C$33)</f>
        <v>0</v>
      </c>
      <c r="P194" s="68" t="n">
        <f aca="false">SUMIF($A$10:$A$33,YEAR(M194),D$10:$D$33)</f>
        <v>0</v>
      </c>
      <c r="Q194" s="68" t="n">
        <f aca="false">SUMIF($A$10:$A$33,YEAR(M194),$E$10:$E$33)</f>
        <v>0</v>
      </c>
      <c r="R194" s="68" t="n">
        <f aca="false">SUMIF($A$10:$A$33,YEAR(M194),$F$10:$F$33)</f>
        <v>0</v>
      </c>
      <c r="S194" s="68" t="n">
        <f aca="false">SUMIF($A$10:$A$33,YEAR(M194),$G$10:$G$33)</f>
        <v>0</v>
      </c>
      <c r="T194" s="24"/>
      <c r="U194" s="24"/>
      <c r="V194" s="223" t="n">
        <f aca="false">SUMPRODUCT(N194:S194,'MONTHLY CURVES'!H190:M190)</f>
        <v>-0.065</v>
      </c>
    </row>
    <row r="195" customFormat="false" ht="12.75" hidden="false" customHeight="false" outlineLevel="0" collapsed="false">
      <c r="M195" s="131" t="n">
        <f aca="false">'MONTHLY CURVES'!C191</f>
        <v>42795</v>
      </c>
      <c r="N195" s="221" t="n">
        <f aca="false">SUMIF($A$10:$A$33,YEAR(M195),$B$10:$B$33)</f>
        <v>1</v>
      </c>
      <c r="O195" s="68" t="n">
        <f aca="false">SUMIF($A$10:$A$33,YEAR(M195),$C$10:$C$33)</f>
        <v>0</v>
      </c>
      <c r="P195" s="68" t="n">
        <f aca="false">SUMIF($A$10:$A$33,YEAR(M195),D$10:$D$33)</f>
        <v>0</v>
      </c>
      <c r="Q195" s="68" t="n">
        <f aca="false">SUMIF($A$10:$A$33,YEAR(M195),$E$10:$E$33)</f>
        <v>0</v>
      </c>
      <c r="R195" s="68" t="n">
        <f aca="false">SUMIF($A$10:$A$33,YEAR(M195),$F$10:$F$33)</f>
        <v>0</v>
      </c>
      <c r="S195" s="68" t="n">
        <f aca="false">SUMIF($A$10:$A$33,YEAR(M195),$G$10:$G$33)</f>
        <v>0</v>
      </c>
      <c r="T195" s="24"/>
      <c r="U195" s="24"/>
      <c r="V195" s="223" t="n">
        <f aca="false">SUMPRODUCT(N195:S195,'MONTHLY CURVES'!H191:M191)</f>
        <v>-0.065</v>
      </c>
    </row>
    <row r="196" customFormat="false" ht="12.75" hidden="false" customHeight="false" outlineLevel="0" collapsed="false">
      <c r="M196" s="131" t="n">
        <f aca="false">'MONTHLY CURVES'!C192</f>
        <v>42826</v>
      </c>
      <c r="N196" s="221" t="n">
        <f aca="false">SUMIF($A$10:$A$33,YEAR(M196),$B$10:$B$33)</f>
        <v>1</v>
      </c>
      <c r="O196" s="68" t="n">
        <f aca="false">SUMIF($A$10:$A$33,YEAR(M196),$C$10:$C$33)</f>
        <v>0</v>
      </c>
      <c r="P196" s="68" t="n">
        <f aca="false">SUMIF($A$10:$A$33,YEAR(M196),D$10:$D$33)</f>
        <v>0</v>
      </c>
      <c r="Q196" s="68" t="n">
        <f aca="false">SUMIF($A$10:$A$33,YEAR(M196),$E$10:$E$33)</f>
        <v>0</v>
      </c>
      <c r="R196" s="68" t="n">
        <f aca="false">SUMIF($A$10:$A$33,YEAR(M196),$F$10:$F$33)</f>
        <v>0</v>
      </c>
      <c r="S196" s="68" t="n">
        <f aca="false">SUMIF($A$10:$A$33,YEAR(M196),$G$10:$G$33)</f>
        <v>0</v>
      </c>
      <c r="T196" s="24"/>
      <c r="U196" s="24"/>
      <c r="V196" s="223" t="n">
        <f aca="false">SUMPRODUCT(N196:S196,'MONTHLY CURVES'!H192:M192)</f>
        <v>-0.065</v>
      </c>
    </row>
    <row r="197" customFormat="false" ht="12.75" hidden="false" customHeight="false" outlineLevel="0" collapsed="false">
      <c r="M197" s="131" t="n">
        <f aca="false">'MONTHLY CURVES'!C193</f>
        <v>42856</v>
      </c>
      <c r="N197" s="221" t="n">
        <f aca="false">SUMIF($A$10:$A$33,YEAR(M197),$B$10:$B$33)</f>
        <v>1</v>
      </c>
      <c r="O197" s="68" t="n">
        <f aca="false">SUMIF($A$10:$A$33,YEAR(M197),$C$10:$C$33)</f>
        <v>0</v>
      </c>
      <c r="P197" s="68" t="n">
        <f aca="false">SUMIF($A$10:$A$33,YEAR(M197),D$10:$D$33)</f>
        <v>0</v>
      </c>
      <c r="Q197" s="68" t="n">
        <f aca="false">SUMIF($A$10:$A$33,YEAR(M197),$E$10:$E$33)</f>
        <v>0</v>
      </c>
      <c r="R197" s="68" t="n">
        <f aca="false">SUMIF($A$10:$A$33,YEAR(M197),$F$10:$F$33)</f>
        <v>0</v>
      </c>
      <c r="S197" s="68" t="n">
        <f aca="false">SUMIF($A$10:$A$33,YEAR(M197),$G$10:$G$33)</f>
        <v>0</v>
      </c>
      <c r="T197" s="24"/>
      <c r="U197" s="24"/>
      <c r="V197" s="223" t="n">
        <f aca="false">SUMPRODUCT(N197:S197,'MONTHLY CURVES'!H193:M193)</f>
        <v>-0.065</v>
      </c>
    </row>
    <row r="198" customFormat="false" ht="12.75" hidden="false" customHeight="false" outlineLevel="0" collapsed="false">
      <c r="M198" s="131" t="n">
        <f aca="false">'MONTHLY CURVES'!C194</f>
        <v>42887</v>
      </c>
      <c r="N198" s="221" t="n">
        <f aca="false">SUMIF($A$10:$A$33,YEAR(M198),$B$10:$B$33)</f>
        <v>1</v>
      </c>
      <c r="O198" s="68" t="n">
        <f aca="false">SUMIF($A$10:$A$33,YEAR(M198),$C$10:$C$33)</f>
        <v>0</v>
      </c>
      <c r="P198" s="68" t="n">
        <f aca="false">SUMIF($A$10:$A$33,YEAR(M198),D$10:$D$33)</f>
        <v>0</v>
      </c>
      <c r="Q198" s="68" t="n">
        <f aca="false">SUMIF($A$10:$A$33,YEAR(M198),$E$10:$E$33)</f>
        <v>0</v>
      </c>
      <c r="R198" s="68" t="n">
        <f aca="false">SUMIF($A$10:$A$33,YEAR(M198),$F$10:$F$33)</f>
        <v>0</v>
      </c>
      <c r="S198" s="68" t="n">
        <f aca="false">SUMIF($A$10:$A$33,YEAR(M198),$G$10:$G$33)</f>
        <v>0</v>
      </c>
      <c r="T198" s="24"/>
      <c r="U198" s="24"/>
      <c r="V198" s="223" t="n">
        <f aca="false">SUMPRODUCT(N198:S198,'MONTHLY CURVES'!H194:M194)</f>
        <v>-0.065</v>
      </c>
    </row>
    <row r="199" customFormat="false" ht="12.75" hidden="false" customHeight="false" outlineLevel="0" collapsed="false">
      <c r="M199" s="131" t="n">
        <f aca="false">'MONTHLY CURVES'!C195</f>
        <v>42917</v>
      </c>
      <c r="N199" s="221" t="n">
        <f aca="false">SUMIF($A$10:$A$33,YEAR(M199),$B$10:$B$33)</f>
        <v>1</v>
      </c>
      <c r="O199" s="68" t="n">
        <f aca="false">SUMIF($A$10:$A$33,YEAR(M199),$C$10:$C$33)</f>
        <v>0</v>
      </c>
      <c r="P199" s="68" t="n">
        <f aca="false">SUMIF($A$10:$A$33,YEAR(M199),D$10:$D$33)</f>
        <v>0</v>
      </c>
      <c r="Q199" s="68" t="n">
        <f aca="false">SUMIF($A$10:$A$33,YEAR(M199),$E$10:$E$33)</f>
        <v>0</v>
      </c>
      <c r="R199" s="68" t="n">
        <f aca="false">SUMIF($A$10:$A$33,YEAR(M199),$F$10:$F$33)</f>
        <v>0</v>
      </c>
      <c r="S199" s="68" t="n">
        <f aca="false">SUMIF($A$10:$A$33,YEAR(M199),$G$10:$G$33)</f>
        <v>0</v>
      </c>
      <c r="T199" s="24"/>
      <c r="U199" s="24"/>
      <c r="V199" s="223" t="n">
        <f aca="false">SUMPRODUCT(N199:S199,'MONTHLY CURVES'!H195:M195)</f>
        <v>-0.065</v>
      </c>
    </row>
    <row r="200" customFormat="false" ht="12.75" hidden="false" customHeight="false" outlineLevel="0" collapsed="false">
      <c r="M200" s="131" t="n">
        <f aca="false">'MONTHLY CURVES'!C196</f>
        <v>42948</v>
      </c>
      <c r="N200" s="221" t="n">
        <f aca="false">SUMIF($A$10:$A$33,YEAR(M200),$B$10:$B$33)</f>
        <v>1</v>
      </c>
      <c r="O200" s="68" t="n">
        <f aca="false">SUMIF($A$10:$A$33,YEAR(M200),$C$10:$C$33)</f>
        <v>0</v>
      </c>
      <c r="P200" s="68" t="n">
        <f aca="false">SUMIF($A$10:$A$33,YEAR(M200),D$10:$D$33)</f>
        <v>0</v>
      </c>
      <c r="Q200" s="68" t="n">
        <f aca="false">SUMIF($A$10:$A$33,YEAR(M200),$E$10:$E$33)</f>
        <v>0</v>
      </c>
      <c r="R200" s="68" t="n">
        <f aca="false">SUMIF($A$10:$A$33,YEAR(M200),$F$10:$F$33)</f>
        <v>0</v>
      </c>
      <c r="S200" s="68" t="n">
        <f aca="false">SUMIF($A$10:$A$33,YEAR(M200),$G$10:$G$33)</f>
        <v>0</v>
      </c>
      <c r="T200" s="24"/>
      <c r="U200" s="24"/>
      <c r="V200" s="223" t="n">
        <f aca="false">SUMPRODUCT(N200:S200,'MONTHLY CURVES'!H196:M196)</f>
        <v>-0.065</v>
      </c>
    </row>
    <row r="201" customFormat="false" ht="12.75" hidden="false" customHeight="false" outlineLevel="0" collapsed="false">
      <c r="M201" s="131" t="n">
        <f aca="false">'MONTHLY CURVES'!C197</f>
        <v>42979</v>
      </c>
      <c r="N201" s="221" t="n">
        <f aca="false">SUMIF($A$10:$A$33,YEAR(M201),$B$10:$B$33)</f>
        <v>1</v>
      </c>
      <c r="O201" s="68" t="n">
        <f aca="false">SUMIF($A$10:$A$33,YEAR(M201),$C$10:$C$33)</f>
        <v>0</v>
      </c>
      <c r="P201" s="68" t="n">
        <f aca="false">SUMIF($A$10:$A$33,YEAR(M201),D$10:$D$33)</f>
        <v>0</v>
      </c>
      <c r="Q201" s="68" t="n">
        <f aca="false">SUMIF($A$10:$A$33,YEAR(M201),$E$10:$E$33)</f>
        <v>0</v>
      </c>
      <c r="R201" s="68" t="n">
        <f aca="false">SUMIF($A$10:$A$33,YEAR(M201),$F$10:$F$33)</f>
        <v>0</v>
      </c>
      <c r="S201" s="68" t="n">
        <f aca="false">SUMIF($A$10:$A$33,YEAR(M201),$G$10:$G$33)</f>
        <v>0</v>
      </c>
      <c r="T201" s="24"/>
      <c r="U201" s="24"/>
      <c r="V201" s="223" t="n">
        <f aca="false">SUMPRODUCT(N201:S201,'MONTHLY CURVES'!H197:M197)</f>
        <v>-0.065</v>
      </c>
    </row>
    <row r="202" customFormat="false" ht="12.75" hidden="false" customHeight="false" outlineLevel="0" collapsed="false">
      <c r="M202" s="131" t="n">
        <f aca="false">'MONTHLY CURVES'!C198</f>
        <v>43009</v>
      </c>
      <c r="N202" s="221" t="n">
        <f aca="false">SUMIF($A$10:$A$33,YEAR(M202),$B$10:$B$33)</f>
        <v>1</v>
      </c>
      <c r="O202" s="68" t="n">
        <f aca="false">SUMIF($A$10:$A$33,YEAR(M202),$C$10:$C$33)</f>
        <v>0</v>
      </c>
      <c r="P202" s="68" t="n">
        <f aca="false">SUMIF($A$10:$A$33,YEAR(M202),D$10:$D$33)</f>
        <v>0</v>
      </c>
      <c r="Q202" s="68" t="n">
        <f aca="false">SUMIF($A$10:$A$33,YEAR(M202),$E$10:$E$33)</f>
        <v>0</v>
      </c>
      <c r="R202" s="68" t="n">
        <f aca="false">SUMIF($A$10:$A$33,YEAR(M202),$F$10:$F$33)</f>
        <v>0</v>
      </c>
      <c r="S202" s="68" t="n">
        <f aca="false">SUMIF($A$10:$A$33,YEAR(M202),$G$10:$G$33)</f>
        <v>0</v>
      </c>
      <c r="T202" s="24"/>
      <c r="U202" s="24"/>
      <c r="V202" s="223" t="n">
        <f aca="false">SUMPRODUCT(N202:S202,'MONTHLY CURVES'!H198:M198)</f>
        <v>-0.065</v>
      </c>
    </row>
    <row r="203" customFormat="false" ht="12.75" hidden="false" customHeight="false" outlineLevel="0" collapsed="false">
      <c r="M203" s="131" t="n">
        <f aca="false">'MONTHLY CURVES'!C199</f>
        <v>43040</v>
      </c>
      <c r="N203" s="221" t="n">
        <f aca="false">SUMIF($A$10:$A$33,YEAR(M203),$B$10:$B$33)</f>
        <v>1</v>
      </c>
      <c r="O203" s="68" t="n">
        <f aca="false">SUMIF($A$10:$A$33,YEAR(M203),$C$10:$C$33)</f>
        <v>0</v>
      </c>
      <c r="P203" s="68" t="n">
        <f aca="false">SUMIF($A$10:$A$33,YEAR(M203),D$10:$D$33)</f>
        <v>0</v>
      </c>
      <c r="Q203" s="68" t="n">
        <f aca="false">SUMIF($A$10:$A$33,YEAR(M203),$E$10:$E$33)</f>
        <v>0</v>
      </c>
      <c r="R203" s="68" t="n">
        <f aca="false">SUMIF($A$10:$A$33,YEAR(M203),$F$10:$F$33)</f>
        <v>0</v>
      </c>
      <c r="S203" s="68" t="n">
        <f aca="false">SUMIF($A$10:$A$33,YEAR(M203),$G$10:$G$33)</f>
        <v>0</v>
      </c>
      <c r="T203" s="24"/>
      <c r="U203" s="24"/>
      <c r="V203" s="223" t="n">
        <f aca="false">SUMPRODUCT(N203:S203,'MONTHLY CURVES'!H199:M199)</f>
        <v>-0.065</v>
      </c>
    </row>
    <row r="204" customFormat="false" ht="12.75" hidden="false" customHeight="false" outlineLevel="0" collapsed="false">
      <c r="M204" s="131" t="n">
        <f aca="false">'MONTHLY CURVES'!C200</f>
        <v>43070</v>
      </c>
      <c r="N204" s="221" t="n">
        <f aca="false">SUMIF($A$10:$A$33,YEAR(M204),$B$10:$B$33)</f>
        <v>1</v>
      </c>
      <c r="O204" s="68" t="n">
        <f aca="false">SUMIF($A$10:$A$33,YEAR(M204),$C$10:$C$33)</f>
        <v>0</v>
      </c>
      <c r="P204" s="68" t="n">
        <f aca="false">SUMIF($A$10:$A$33,YEAR(M204),D$10:$D$33)</f>
        <v>0</v>
      </c>
      <c r="Q204" s="68" t="n">
        <f aca="false">SUMIF($A$10:$A$33,YEAR(M204),$E$10:$E$33)</f>
        <v>0</v>
      </c>
      <c r="R204" s="68" t="n">
        <f aca="false">SUMIF($A$10:$A$33,YEAR(M204),$F$10:$F$33)</f>
        <v>0</v>
      </c>
      <c r="S204" s="68" t="n">
        <f aca="false">SUMIF($A$10:$A$33,YEAR(M204),$G$10:$G$33)</f>
        <v>0</v>
      </c>
      <c r="T204" s="24"/>
      <c r="U204" s="24"/>
      <c r="V204" s="223" t="n">
        <f aca="false">SUMPRODUCT(N204:S204,'MONTHLY CURVES'!H200:M200)</f>
        <v>-0.065</v>
      </c>
    </row>
    <row r="205" customFormat="false" ht="12.75" hidden="false" customHeight="false" outlineLevel="0" collapsed="false">
      <c r="M205" s="131" t="n">
        <f aca="false">'MONTHLY CURVES'!C201</f>
        <v>43101</v>
      </c>
      <c r="N205" s="221" t="n">
        <f aca="false">SUMIF($A$10:$A$33,YEAR(M205),$B$10:$B$33)</f>
        <v>1</v>
      </c>
      <c r="O205" s="68" t="n">
        <f aca="false">SUMIF($A$10:$A$33,YEAR(M205),$C$10:$C$33)</f>
        <v>0</v>
      </c>
      <c r="P205" s="68" t="n">
        <f aca="false">SUMIF($A$10:$A$33,YEAR(M205),D$10:$D$33)</f>
        <v>0</v>
      </c>
      <c r="Q205" s="68" t="n">
        <f aca="false">SUMIF($A$10:$A$33,YEAR(M205),$E$10:$E$33)</f>
        <v>0</v>
      </c>
      <c r="R205" s="68" t="n">
        <f aca="false">SUMIF($A$10:$A$33,YEAR(M205),$F$10:$F$33)</f>
        <v>0</v>
      </c>
      <c r="S205" s="68" t="n">
        <f aca="false">SUMIF($A$10:$A$33,YEAR(M205),$G$10:$G$33)</f>
        <v>0</v>
      </c>
      <c r="T205" s="24"/>
      <c r="U205" s="24"/>
      <c r="V205" s="223" t="n">
        <f aca="false">SUMPRODUCT(N205:S205,'MONTHLY CURVES'!H201:M201)</f>
        <v>-0.065</v>
      </c>
    </row>
    <row r="206" customFormat="false" ht="12.75" hidden="false" customHeight="false" outlineLevel="0" collapsed="false">
      <c r="M206" s="131" t="n">
        <f aca="false">'MONTHLY CURVES'!C202</f>
        <v>43132</v>
      </c>
      <c r="N206" s="221" t="n">
        <f aca="false">SUMIF($A$10:$A$33,YEAR(M206),$B$10:$B$33)</f>
        <v>1</v>
      </c>
      <c r="O206" s="68" t="n">
        <f aca="false">SUMIF($A$10:$A$33,YEAR(M206),$C$10:$C$33)</f>
        <v>0</v>
      </c>
      <c r="P206" s="68" t="n">
        <f aca="false">SUMIF($A$10:$A$33,YEAR(M206),D$10:$D$33)</f>
        <v>0</v>
      </c>
      <c r="Q206" s="68" t="n">
        <f aca="false">SUMIF($A$10:$A$33,YEAR(M206),$E$10:$E$33)</f>
        <v>0</v>
      </c>
      <c r="R206" s="68" t="n">
        <f aca="false">SUMIF($A$10:$A$33,YEAR(M206),$F$10:$F$33)</f>
        <v>0</v>
      </c>
      <c r="S206" s="68" t="n">
        <f aca="false">SUMIF($A$10:$A$33,YEAR(M206),$G$10:$G$33)</f>
        <v>0</v>
      </c>
      <c r="T206" s="24"/>
      <c r="U206" s="24"/>
      <c r="V206" s="223" t="n">
        <f aca="false">SUMPRODUCT(N206:S206,'MONTHLY CURVES'!H202:M202)</f>
        <v>-0.065</v>
      </c>
    </row>
    <row r="207" customFormat="false" ht="12.75" hidden="false" customHeight="false" outlineLevel="0" collapsed="false">
      <c r="M207" s="131" t="n">
        <f aca="false">'MONTHLY CURVES'!C203</f>
        <v>43160</v>
      </c>
      <c r="N207" s="221" t="n">
        <f aca="false">SUMIF($A$10:$A$33,YEAR(M207),$B$10:$B$33)</f>
        <v>1</v>
      </c>
      <c r="O207" s="68" t="n">
        <f aca="false">SUMIF($A$10:$A$33,YEAR(M207),$C$10:$C$33)</f>
        <v>0</v>
      </c>
      <c r="P207" s="68" t="n">
        <f aca="false">SUMIF($A$10:$A$33,YEAR(M207),D$10:$D$33)</f>
        <v>0</v>
      </c>
      <c r="Q207" s="68" t="n">
        <f aca="false">SUMIF($A$10:$A$33,YEAR(M207),$E$10:$E$33)</f>
        <v>0</v>
      </c>
      <c r="R207" s="68" t="n">
        <f aca="false">SUMIF($A$10:$A$33,YEAR(M207),$F$10:$F$33)</f>
        <v>0</v>
      </c>
      <c r="S207" s="68" t="n">
        <f aca="false">SUMIF($A$10:$A$33,YEAR(M207),$G$10:$G$33)</f>
        <v>0</v>
      </c>
      <c r="T207" s="24"/>
      <c r="U207" s="24"/>
      <c r="V207" s="223" t="n">
        <f aca="false">SUMPRODUCT(N207:S207,'MONTHLY CURVES'!H203:M203)</f>
        <v>-0.065</v>
      </c>
    </row>
    <row r="208" customFormat="false" ht="12.75" hidden="false" customHeight="false" outlineLevel="0" collapsed="false">
      <c r="M208" s="131" t="n">
        <f aca="false">'MONTHLY CURVES'!C204</f>
        <v>43191</v>
      </c>
      <c r="N208" s="221" t="n">
        <f aca="false">SUMIF($A$10:$A$33,YEAR(M208),$B$10:$B$33)</f>
        <v>1</v>
      </c>
      <c r="O208" s="68" t="n">
        <f aca="false">SUMIF($A$10:$A$33,YEAR(M208),$C$10:$C$33)</f>
        <v>0</v>
      </c>
      <c r="P208" s="68" t="n">
        <f aca="false">SUMIF($A$10:$A$33,YEAR(M208),D$10:$D$33)</f>
        <v>0</v>
      </c>
      <c r="Q208" s="68" t="n">
        <f aca="false">SUMIF($A$10:$A$33,YEAR(M208),$E$10:$E$33)</f>
        <v>0</v>
      </c>
      <c r="R208" s="68" t="n">
        <f aca="false">SUMIF($A$10:$A$33,YEAR(M208),$F$10:$F$33)</f>
        <v>0</v>
      </c>
      <c r="S208" s="68" t="n">
        <f aca="false">SUMIF($A$10:$A$33,YEAR(M208),$G$10:$G$33)</f>
        <v>0</v>
      </c>
      <c r="T208" s="24"/>
      <c r="U208" s="24"/>
      <c r="V208" s="223" t="n">
        <f aca="false">SUMPRODUCT(N208:S208,'MONTHLY CURVES'!H204:M204)</f>
        <v>-0.065</v>
      </c>
    </row>
    <row r="209" customFormat="false" ht="12.75" hidden="false" customHeight="false" outlineLevel="0" collapsed="false">
      <c r="M209" s="131" t="n">
        <f aca="false">'MONTHLY CURVES'!C205</f>
        <v>43221</v>
      </c>
      <c r="N209" s="221" t="n">
        <f aca="false">SUMIF($A$10:$A$33,YEAR(M209),$B$10:$B$33)</f>
        <v>1</v>
      </c>
      <c r="O209" s="68" t="n">
        <f aca="false">SUMIF($A$10:$A$33,YEAR(M209),$C$10:$C$33)</f>
        <v>0</v>
      </c>
      <c r="P209" s="68" t="n">
        <f aca="false">SUMIF($A$10:$A$33,YEAR(M209),D$10:$D$33)</f>
        <v>0</v>
      </c>
      <c r="Q209" s="68" t="n">
        <f aca="false">SUMIF($A$10:$A$33,YEAR(M209),$E$10:$E$33)</f>
        <v>0</v>
      </c>
      <c r="R209" s="68" t="n">
        <f aca="false">SUMIF($A$10:$A$33,YEAR(M209),$F$10:$F$33)</f>
        <v>0</v>
      </c>
      <c r="S209" s="68" t="n">
        <f aca="false">SUMIF($A$10:$A$33,YEAR(M209),$G$10:$G$33)</f>
        <v>0</v>
      </c>
      <c r="T209" s="24"/>
      <c r="U209" s="24"/>
      <c r="V209" s="223" t="n">
        <f aca="false">SUMPRODUCT(N209:S209,'MONTHLY CURVES'!H205:M205)</f>
        <v>-0.065</v>
      </c>
    </row>
    <row r="210" customFormat="false" ht="12.75" hidden="false" customHeight="false" outlineLevel="0" collapsed="false">
      <c r="M210" s="131" t="n">
        <f aca="false">'MONTHLY CURVES'!C206</f>
        <v>43252</v>
      </c>
      <c r="N210" s="221" t="n">
        <f aca="false">SUMIF($A$10:$A$33,YEAR(M210),$B$10:$B$33)</f>
        <v>1</v>
      </c>
      <c r="O210" s="68" t="n">
        <f aca="false">SUMIF($A$10:$A$33,YEAR(M210),$C$10:$C$33)</f>
        <v>0</v>
      </c>
      <c r="P210" s="68" t="n">
        <f aca="false">SUMIF($A$10:$A$33,YEAR(M210),D$10:$D$33)</f>
        <v>0</v>
      </c>
      <c r="Q210" s="68" t="n">
        <f aca="false">SUMIF($A$10:$A$33,YEAR(M210),$E$10:$E$33)</f>
        <v>0</v>
      </c>
      <c r="R210" s="68" t="n">
        <f aca="false">SUMIF($A$10:$A$33,YEAR(M210),$F$10:$F$33)</f>
        <v>0</v>
      </c>
      <c r="S210" s="68" t="n">
        <f aca="false">SUMIF($A$10:$A$33,YEAR(M210),$G$10:$G$33)</f>
        <v>0</v>
      </c>
      <c r="T210" s="24"/>
      <c r="U210" s="24"/>
      <c r="V210" s="223" t="n">
        <f aca="false">SUMPRODUCT(N210:S210,'MONTHLY CURVES'!H206:M206)</f>
        <v>-0.065</v>
      </c>
    </row>
    <row r="211" customFormat="false" ht="12.75" hidden="false" customHeight="false" outlineLevel="0" collapsed="false">
      <c r="M211" s="131" t="n">
        <f aca="false">'MONTHLY CURVES'!C207</f>
        <v>43282</v>
      </c>
      <c r="N211" s="221" t="n">
        <f aca="false">SUMIF($A$10:$A$33,YEAR(M211),$B$10:$B$33)</f>
        <v>1</v>
      </c>
      <c r="O211" s="68" t="n">
        <f aca="false">SUMIF($A$10:$A$33,YEAR(M211),$C$10:$C$33)</f>
        <v>0</v>
      </c>
      <c r="P211" s="68" t="n">
        <f aca="false">SUMIF($A$10:$A$33,YEAR(M211),D$10:$D$33)</f>
        <v>0</v>
      </c>
      <c r="Q211" s="68" t="n">
        <f aca="false">SUMIF($A$10:$A$33,YEAR(M211),$E$10:$E$33)</f>
        <v>0</v>
      </c>
      <c r="R211" s="68" t="n">
        <f aca="false">SUMIF($A$10:$A$33,YEAR(M211),$F$10:$F$33)</f>
        <v>0</v>
      </c>
      <c r="S211" s="68" t="n">
        <f aca="false">SUMIF($A$10:$A$33,YEAR(M211),$G$10:$G$33)</f>
        <v>0</v>
      </c>
      <c r="T211" s="24"/>
      <c r="U211" s="24"/>
      <c r="V211" s="223" t="n">
        <f aca="false">SUMPRODUCT(N211:S211,'MONTHLY CURVES'!H207:M207)</f>
        <v>-0.065</v>
      </c>
    </row>
    <row r="212" customFormat="false" ht="12.75" hidden="false" customHeight="false" outlineLevel="0" collapsed="false">
      <c r="M212" s="131" t="n">
        <f aca="false">'MONTHLY CURVES'!C208</f>
        <v>43313</v>
      </c>
      <c r="N212" s="221" t="n">
        <f aca="false">SUMIF($A$10:$A$33,YEAR(M212),$B$10:$B$33)</f>
        <v>1</v>
      </c>
      <c r="O212" s="68" t="n">
        <f aca="false">SUMIF($A$10:$A$33,YEAR(M212),$C$10:$C$33)</f>
        <v>0</v>
      </c>
      <c r="P212" s="68" t="n">
        <f aca="false">SUMIF($A$10:$A$33,YEAR(M212),D$10:$D$33)</f>
        <v>0</v>
      </c>
      <c r="Q212" s="68" t="n">
        <f aca="false">SUMIF($A$10:$A$33,YEAR(M212),$E$10:$E$33)</f>
        <v>0</v>
      </c>
      <c r="R212" s="68" t="n">
        <f aca="false">SUMIF($A$10:$A$33,YEAR(M212),$F$10:$F$33)</f>
        <v>0</v>
      </c>
      <c r="S212" s="68" t="n">
        <f aca="false">SUMIF($A$10:$A$33,YEAR(M212),$G$10:$G$33)</f>
        <v>0</v>
      </c>
      <c r="T212" s="24"/>
      <c r="U212" s="24"/>
      <c r="V212" s="223" t="n">
        <f aca="false">SUMPRODUCT(N212:S212,'MONTHLY CURVES'!H208:M208)</f>
        <v>-0.065</v>
      </c>
    </row>
    <row r="213" customFormat="false" ht="12.75" hidden="false" customHeight="false" outlineLevel="0" collapsed="false">
      <c r="M213" s="131" t="n">
        <f aca="false">'MONTHLY CURVES'!C209</f>
        <v>43344</v>
      </c>
      <c r="N213" s="221" t="n">
        <f aca="false">SUMIF($A$10:$A$33,YEAR(M213),$B$10:$B$33)</f>
        <v>1</v>
      </c>
      <c r="O213" s="68" t="n">
        <f aca="false">SUMIF($A$10:$A$33,YEAR(M213),$C$10:$C$33)</f>
        <v>0</v>
      </c>
      <c r="P213" s="68" t="n">
        <f aca="false">SUMIF($A$10:$A$33,YEAR(M213),D$10:$D$33)</f>
        <v>0</v>
      </c>
      <c r="Q213" s="68" t="n">
        <f aca="false">SUMIF($A$10:$A$33,YEAR(M213),$E$10:$E$33)</f>
        <v>0</v>
      </c>
      <c r="R213" s="68" t="n">
        <f aca="false">SUMIF($A$10:$A$33,YEAR(M213),$F$10:$F$33)</f>
        <v>0</v>
      </c>
      <c r="S213" s="68" t="n">
        <f aca="false">SUMIF($A$10:$A$33,YEAR(M213),$G$10:$G$33)</f>
        <v>0</v>
      </c>
      <c r="T213" s="24"/>
      <c r="U213" s="24"/>
      <c r="V213" s="223" t="n">
        <f aca="false">SUMPRODUCT(N213:S213,'MONTHLY CURVES'!H209:M209)</f>
        <v>-0.065</v>
      </c>
    </row>
    <row r="214" customFormat="false" ht="12.75" hidden="false" customHeight="false" outlineLevel="0" collapsed="false">
      <c r="M214" s="131" t="n">
        <f aca="false">'MONTHLY CURVES'!C210</f>
        <v>43374</v>
      </c>
      <c r="N214" s="221" t="n">
        <f aca="false">SUMIF($A$10:$A$33,YEAR(M214),$B$10:$B$33)</f>
        <v>1</v>
      </c>
      <c r="O214" s="68" t="n">
        <f aca="false">SUMIF($A$10:$A$33,YEAR(M214),$C$10:$C$33)</f>
        <v>0</v>
      </c>
      <c r="P214" s="68" t="n">
        <f aca="false">SUMIF($A$10:$A$33,YEAR(M214),D$10:$D$33)</f>
        <v>0</v>
      </c>
      <c r="Q214" s="68" t="n">
        <f aca="false">SUMIF($A$10:$A$33,YEAR(M214),$E$10:$E$33)</f>
        <v>0</v>
      </c>
      <c r="R214" s="68" t="n">
        <f aca="false">SUMIF($A$10:$A$33,YEAR(M214),$F$10:$F$33)</f>
        <v>0</v>
      </c>
      <c r="S214" s="68" t="n">
        <f aca="false">SUMIF($A$10:$A$33,YEAR(M214),$G$10:$G$33)</f>
        <v>0</v>
      </c>
      <c r="T214" s="24"/>
      <c r="U214" s="24"/>
      <c r="V214" s="223" t="n">
        <f aca="false">SUMPRODUCT(N214:S214,'MONTHLY CURVES'!H210:M210)</f>
        <v>-0.065</v>
      </c>
    </row>
    <row r="215" customFormat="false" ht="12.75" hidden="false" customHeight="false" outlineLevel="0" collapsed="false">
      <c r="M215" s="131" t="n">
        <f aca="false">'MONTHLY CURVES'!C211</f>
        <v>43405</v>
      </c>
      <c r="N215" s="221" t="n">
        <f aca="false">SUMIF($A$10:$A$33,YEAR(M215),$B$10:$B$33)</f>
        <v>1</v>
      </c>
      <c r="O215" s="68" t="n">
        <f aca="false">SUMIF($A$10:$A$33,YEAR(M215),$C$10:$C$33)</f>
        <v>0</v>
      </c>
      <c r="P215" s="68" t="n">
        <f aca="false">SUMIF($A$10:$A$33,YEAR(M215),D$10:$D$33)</f>
        <v>0</v>
      </c>
      <c r="Q215" s="68" t="n">
        <f aca="false">SUMIF($A$10:$A$33,YEAR(M215),$E$10:$E$33)</f>
        <v>0</v>
      </c>
      <c r="R215" s="68" t="n">
        <f aca="false">SUMIF($A$10:$A$33,YEAR(M215),$F$10:$F$33)</f>
        <v>0</v>
      </c>
      <c r="S215" s="68" t="n">
        <f aca="false">SUMIF($A$10:$A$33,YEAR(M215),$G$10:$G$33)</f>
        <v>0</v>
      </c>
      <c r="T215" s="24"/>
      <c r="U215" s="24"/>
      <c r="V215" s="223" t="n">
        <f aca="false">SUMPRODUCT(N215:S215,'MONTHLY CURVES'!H211:M211)</f>
        <v>-0.065</v>
      </c>
    </row>
    <row r="216" customFormat="false" ht="12.75" hidden="false" customHeight="false" outlineLevel="0" collapsed="false">
      <c r="M216" s="131" t="n">
        <f aca="false">'MONTHLY CURVES'!C212</f>
        <v>43435</v>
      </c>
      <c r="N216" s="221" t="n">
        <f aca="false">SUMIF($A$10:$A$33,YEAR(M216),$B$10:$B$33)</f>
        <v>1</v>
      </c>
      <c r="O216" s="68" t="n">
        <f aca="false">SUMIF($A$10:$A$33,YEAR(M216),$C$10:$C$33)</f>
        <v>0</v>
      </c>
      <c r="P216" s="68" t="n">
        <f aca="false">SUMIF($A$10:$A$33,YEAR(M216),D$10:$D$33)</f>
        <v>0</v>
      </c>
      <c r="Q216" s="68" t="n">
        <f aca="false">SUMIF($A$10:$A$33,YEAR(M216),$E$10:$E$33)</f>
        <v>0</v>
      </c>
      <c r="R216" s="68" t="n">
        <f aca="false">SUMIF($A$10:$A$33,YEAR(M216),$F$10:$F$33)</f>
        <v>0</v>
      </c>
      <c r="S216" s="68" t="n">
        <f aca="false">SUMIF($A$10:$A$33,YEAR(M216),$G$10:$G$33)</f>
        <v>0</v>
      </c>
      <c r="T216" s="24"/>
      <c r="U216" s="24"/>
      <c r="V216" s="223" t="n">
        <f aca="false">SUMPRODUCT(N216:S216,'MONTHLY CURVES'!H212:M212)</f>
        <v>-0.065</v>
      </c>
    </row>
    <row r="217" customFormat="false" ht="12.75" hidden="false" customHeight="false" outlineLevel="0" collapsed="false">
      <c r="M217" s="131" t="n">
        <f aca="false">'MONTHLY CURVES'!C213</f>
        <v>43466</v>
      </c>
      <c r="N217" s="221" t="n">
        <f aca="false">SUMIF($A$10:$A$33,YEAR(M217),$B$10:$B$33)</f>
        <v>1</v>
      </c>
      <c r="O217" s="68" t="n">
        <f aca="false">SUMIF($A$10:$A$33,YEAR(M217),$C$10:$C$33)</f>
        <v>0</v>
      </c>
      <c r="P217" s="68" t="n">
        <f aca="false">SUMIF($A$10:$A$33,YEAR(M217),D$10:$D$33)</f>
        <v>0</v>
      </c>
      <c r="Q217" s="68" t="n">
        <f aca="false">SUMIF($A$10:$A$33,YEAR(M217),$E$10:$E$33)</f>
        <v>0</v>
      </c>
      <c r="R217" s="68" t="n">
        <f aca="false">SUMIF($A$10:$A$33,YEAR(M217),$F$10:$F$33)</f>
        <v>0</v>
      </c>
      <c r="S217" s="68" t="n">
        <f aca="false">SUMIF($A$10:$A$33,YEAR(M217),$G$10:$G$33)</f>
        <v>0</v>
      </c>
      <c r="T217" s="24"/>
      <c r="U217" s="24"/>
      <c r="V217" s="223" t="n">
        <f aca="false">SUMPRODUCT(N217:S217,'MONTHLY CURVES'!H213:M213)</f>
        <v>-0.065</v>
      </c>
    </row>
    <row r="218" customFormat="false" ht="12.75" hidden="false" customHeight="false" outlineLevel="0" collapsed="false">
      <c r="M218" s="131" t="n">
        <f aca="false">'MONTHLY CURVES'!C214</f>
        <v>43497</v>
      </c>
      <c r="N218" s="221" t="n">
        <f aca="false">SUMIF($A$10:$A$33,YEAR(M218),$B$10:$B$33)</f>
        <v>1</v>
      </c>
      <c r="O218" s="68" t="n">
        <f aca="false">SUMIF($A$10:$A$33,YEAR(M218),$C$10:$C$33)</f>
        <v>0</v>
      </c>
      <c r="P218" s="68" t="n">
        <f aca="false">SUMIF($A$10:$A$33,YEAR(M218),D$10:$D$33)</f>
        <v>0</v>
      </c>
      <c r="Q218" s="68" t="n">
        <f aca="false">SUMIF($A$10:$A$33,YEAR(M218),$E$10:$E$33)</f>
        <v>0</v>
      </c>
      <c r="R218" s="68" t="n">
        <f aca="false">SUMIF($A$10:$A$33,YEAR(M218),$F$10:$F$33)</f>
        <v>0</v>
      </c>
      <c r="S218" s="68" t="n">
        <f aca="false">SUMIF($A$10:$A$33,YEAR(M218),$G$10:$G$33)</f>
        <v>0</v>
      </c>
      <c r="T218" s="24"/>
      <c r="U218" s="24"/>
      <c r="V218" s="223" t="n">
        <f aca="false">SUMPRODUCT(N218:S218,'MONTHLY CURVES'!H214:M214)</f>
        <v>-0.065</v>
      </c>
    </row>
    <row r="219" customFormat="false" ht="12.75" hidden="false" customHeight="false" outlineLevel="0" collapsed="false">
      <c r="M219" s="131" t="n">
        <f aca="false">'MONTHLY CURVES'!C215</f>
        <v>43525</v>
      </c>
      <c r="N219" s="221" t="n">
        <f aca="false">SUMIF($A$10:$A$33,YEAR(M219),$B$10:$B$33)</f>
        <v>1</v>
      </c>
      <c r="O219" s="68" t="n">
        <f aca="false">SUMIF($A$10:$A$33,YEAR(M219),$C$10:$C$33)</f>
        <v>0</v>
      </c>
      <c r="P219" s="68" t="n">
        <f aca="false">SUMIF($A$10:$A$33,YEAR(M219),D$10:$D$33)</f>
        <v>0</v>
      </c>
      <c r="Q219" s="68" t="n">
        <f aca="false">SUMIF($A$10:$A$33,YEAR(M219),$E$10:$E$33)</f>
        <v>0</v>
      </c>
      <c r="R219" s="68" t="n">
        <f aca="false">SUMIF($A$10:$A$33,YEAR(M219),$F$10:$F$33)</f>
        <v>0</v>
      </c>
      <c r="S219" s="68" t="n">
        <f aca="false">SUMIF($A$10:$A$33,YEAR(M219),$G$10:$G$33)</f>
        <v>0</v>
      </c>
      <c r="T219" s="24"/>
      <c r="U219" s="24"/>
      <c r="V219" s="223" t="n">
        <f aca="false">SUMPRODUCT(N219:S219,'MONTHLY CURVES'!H215:M215)</f>
        <v>-0.065</v>
      </c>
    </row>
    <row r="220" customFormat="false" ht="12.75" hidden="false" customHeight="false" outlineLevel="0" collapsed="false">
      <c r="M220" s="131" t="n">
        <f aca="false">'MONTHLY CURVES'!C216</f>
        <v>43556</v>
      </c>
      <c r="N220" s="221" t="n">
        <f aca="false">SUMIF($A$10:$A$33,YEAR(M220),$B$10:$B$33)</f>
        <v>1</v>
      </c>
      <c r="O220" s="68" t="n">
        <f aca="false">SUMIF($A$10:$A$33,YEAR(M220),$C$10:$C$33)</f>
        <v>0</v>
      </c>
      <c r="P220" s="68" t="n">
        <f aca="false">SUMIF($A$10:$A$33,YEAR(M220),D$10:$D$33)</f>
        <v>0</v>
      </c>
      <c r="Q220" s="68" t="n">
        <f aca="false">SUMIF($A$10:$A$33,YEAR(M220),$E$10:$E$33)</f>
        <v>0</v>
      </c>
      <c r="R220" s="68" t="n">
        <f aca="false">SUMIF($A$10:$A$33,YEAR(M220),$F$10:$F$33)</f>
        <v>0</v>
      </c>
      <c r="S220" s="68" t="n">
        <f aca="false">SUMIF($A$10:$A$33,YEAR(M220),$G$10:$G$33)</f>
        <v>0</v>
      </c>
      <c r="T220" s="24"/>
      <c r="U220" s="24"/>
      <c r="V220" s="223" t="n">
        <f aca="false">SUMPRODUCT(N220:S220,'MONTHLY CURVES'!H216:M216)</f>
        <v>-0.065</v>
      </c>
    </row>
    <row r="221" customFormat="false" ht="12.75" hidden="false" customHeight="false" outlineLevel="0" collapsed="false">
      <c r="M221" s="131" t="n">
        <f aca="false">'MONTHLY CURVES'!C217</f>
        <v>43586</v>
      </c>
      <c r="N221" s="221" t="n">
        <f aca="false">SUMIF($A$10:$A$33,YEAR(M221),$B$10:$B$33)</f>
        <v>1</v>
      </c>
      <c r="O221" s="68" t="n">
        <f aca="false">SUMIF($A$10:$A$33,YEAR(M221),$C$10:$C$33)</f>
        <v>0</v>
      </c>
      <c r="P221" s="68" t="n">
        <f aca="false">SUMIF($A$10:$A$33,YEAR(M221),D$10:$D$33)</f>
        <v>0</v>
      </c>
      <c r="Q221" s="68" t="n">
        <f aca="false">SUMIF($A$10:$A$33,YEAR(M221),$E$10:$E$33)</f>
        <v>0</v>
      </c>
      <c r="R221" s="68" t="n">
        <f aca="false">SUMIF($A$10:$A$33,YEAR(M221),$F$10:$F$33)</f>
        <v>0</v>
      </c>
      <c r="S221" s="68" t="n">
        <f aca="false">SUMIF($A$10:$A$33,YEAR(M221),$G$10:$G$33)</f>
        <v>0</v>
      </c>
      <c r="T221" s="24"/>
      <c r="U221" s="24"/>
      <c r="V221" s="223" t="n">
        <f aca="false">SUMPRODUCT(N221:S221,'MONTHLY CURVES'!H217:M217)</f>
        <v>-0.065</v>
      </c>
    </row>
    <row r="222" customFormat="false" ht="12.75" hidden="false" customHeight="false" outlineLevel="0" collapsed="false">
      <c r="M222" s="131" t="n">
        <f aca="false">'MONTHLY CURVES'!C218</f>
        <v>43617</v>
      </c>
      <c r="N222" s="221" t="n">
        <f aca="false">SUMIF($A$10:$A$33,YEAR(M222),$B$10:$B$33)</f>
        <v>1</v>
      </c>
      <c r="O222" s="68" t="n">
        <f aca="false">SUMIF($A$10:$A$33,YEAR(M222),$C$10:$C$33)</f>
        <v>0</v>
      </c>
      <c r="P222" s="68" t="n">
        <f aca="false">SUMIF($A$10:$A$33,YEAR(M222),D$10:$D$33)</f>
        <v>0</v>
      </c>
      <c r="Q222" s="68" t="n">
        <f aca="false">SUMIF($A$10:$A$33,YEAR(M222),$E$10:$E$33)</f>
        <v>0</v>
      </c>
      <c r="R222" s="68" t="n">
        <f aca="false">SUMIF($A$10:$A$33,YEAR(M222),$F$10:$F$33)</f>
        <v>0</v>
      </c>
      <c r="S222" s="68" t="n">
        <f aca="false">SUMIF($A$10:$A$33,YEAR(M222),$G$10:$G$33)</f>
        <v>0</v>
      </c>
      <c r="T222" s="24"/>
      <c r="U222" s="24"/>
      <c r="V222" s="223" t="n">
        <f aca="false">SUMPRODUCT(N222:S222,'MONTHLY CURVES'!H218:M218)</f>
        <v>-0.065</v>
      </c>
    </row>
    <row r="223" customFormat="false" ht="12.75" hidden="false" customHeight="false" outlineLevel="0" collapsed="false">
      <c r="M223" s="131" t="n">
        <f aca="false">'MONTHLY CURVES'!C219</f>
        <v>43647</v>
      </c>
      <c r="N223" s="221" t="n">
        <f aca="false">SUMIF($A$10:$A$33,YEAR(M223),$B$10:$B$33)</f>
        <v>1</v>
      </c>
      <c r="O223" s="68" t="n">
        <f aca="false">SUMIF($A$10:$A$33,YEAR(M223),$C$10:$C$33)</f>
        <v>0</v>
      </c>
      <c r="P223" s="68" t="n">
        <f aca="false">SUMIF($A$10:$A$33,YEAR(M223),D$10:$D$33)</f>
        <v>0</v>
      </c>
      <c r="Q223" s="68" t="n">
        <f aca="false">SUMIF($A$10:$A$33,YEAR(M223),$E$10:$E$33)</f>
        <v>0</v>
      </c>
      <c r="R223" s="68" t="n">
        <f aca="false">SUMIF($A$10:$A$33,YEAR(M223),$F$10:$F$33)</f>
        <v>0</v>
      </c>
      <c r="S223" s="68" t="n">
        <f aca="false">SUMIF($A$10:$A$33,YEAR(M223),$G$10:$G$33)</f>
        <v>0</v>
      </c>
      <c r="T223" s="24"/>
      <c r="U223" s="24"/>
      <c r="V223" s="223" t="n">
        <f aca="false">SUMPRODUCT(N223:S223,'MONTHLY CURVES'!H219:M219)</f>
        <v>-0.065</v>
      </c>
    </row>
    <row r="224" customFormat="false" ht="12.75" hidden="false" customHeight="false" outlineLevel="0" collapsed="false">
      <c r="M224" s="131" t="n">
        <f aca="false">'MONTHLY CURVES'!C220</f>
        <v>43678</v>
      </c>
      <c r="N224" s="221" t="n">
        <f aca="false">SUMIF($A$10:$A$33,YEAR(M224),$B$10:$B$33)</f>
        <v>1</v>
      </c>
      <c r="O224" s="68" t="n">
        <f aca="false">SUMIF($A$10:$A$33,YEAR(M224),$C$10:$C$33)</f>
        <v>0</v>
      </c>
      <c r="P224" s="68" t="n">
        <f aca="false">SUMIF($A$10:$A$33,YEAR(M224),D$10:$D$33)</f>
        <v>0</v>
      </c>
      <c r="Q224" s="68" t="n">
        <f aca="false">SUMIF($A$10:$A$33,YEAR(M224),$E$10:$E$33)</f>
        <v>0</v>
      </c>
      <c r="R224" s="68" t="n">
        <f aca="false">SUMIF($A$10:$A$33,YEAR(M224),$F$10:$F$33)</f>
        <v>0</v>
      </c>
      <c r="S224" s="68" t="n">
        <f aca="false">SUMIF($A$10:$A$33,YEAR(M224),$G$10:$G$33)</f>
        <v>0</v>
      </c>
      <c r="T224" s="24"/>
      <c r="U224" s="24"/>
      <c r="V224" s="223" t="n">
        <f aca="false">SUMPRODUCT(N224:S224,'MONTHLY CURVES'!H220:M220)</f>
        <v>-0.065</v>
      </c>
    </row>
    <row r="225" customFormat="false" ht="12.75" hidden="false" customHeight="false" outlineLevel="0" collapsed="false">
      <c r="M225" s="131" t="n">
        <f aca="false">'MONTHLY CURVES'!C221</f>
        <v>43709</v>
      </c>
      <c r="N225" s="221" t="n">
        <f aca="false">SUMIF($A$10:$A$33,YEAR(M225),$B$10:$B$33)</f>
        <v>1</v>
      </c>
      <c r="O225" s="68" t="n">
        <f aca="false">SUMIF($A$10:$A$33,YEAR(M225),$C$10:$C$33)</f>
        <v>0</v>
      </c>
      <c r="P225" s="68" t="n">
        <f aca="false">SUMIF($A$10:$A$33,YEAR(M225),D$10:$D$33)</f>
        <v>0</v>
      </c>
      <c r="Q225" s="68" t="n">
        <f aca="false">SUMIF($A$10:$A$33,YEAR(M225),$E$10:$E$33)</f>
        <v>0</v>
      </c>
      <c r="R225" s="68" t="n">
        <f aca="false">SUMIF($A$10:$A$33,YEAR(M225),$F$10:$F$33)</f>
        <v>0</v>
      </c>
      <c r="S225" s="68" t="n">
        <f aca="false">SUMIF($A$10:$A$33,YEAR(M225),$G$10:$G$33)</f>
        <v>0</v>
      </c>
      <c r="T225" s="24"/>
      <c r="U225" s="24"/>
      <c r="V225" s="223" t="n">
        <f aca="false">SUMPRODUCT(N225:S225,'MONTHLY CURVES'!H221:M221)</f>
        <v>-0.065</v>
      </c>
    </row>
    <row r="226" customFormat="false" ht="12.75" hidden="false" customHeight="false" outlineLevel="0" collapsed="false">
      <c r="M226" s="131" t="n">
        <f aca="false">'MONTHLY CURVES'!C222</f>
        <v>43739</v>
      </c>
      <c r="N226" s="221" t="n">
        <f aca="false">SUMIF($A$10:$A$33,YEAR(M226),$B$10:$B$33)</f>
        <v>1</v>
      </c>
      <c r="O226" s="68" t="n">
        <f aca="false">SUMIF($A$10:$A$33,YEAR(M226),$C$10:$C$33)</f>
        <v>0</v>
      </c>
      <c r="P226" s="68" t="n">
        <f aca="false">SUMIF($A$10:$A$33,YEAR(M226),D$10:$D$33)</f>
        <v>0</v>
      </c>
      <c r="Q226" s="68" t="n">
        <f aca="false">SUMIF($A$10:$A$33,YEAR(M226),$E$10:$E$33)</f>
        <v>0</v>
      </c>
      <c r="R226" s="68" t="n">
        <f aca="false">SUMIF($A$10:$A$33,YEAR(M226),$F$10:$F$33)</f>
        <v>0</v>
      </c>
      <c r="S226" s="68" t="n">
        <f aca="false">SUMIF($A$10:$A$33,YEAR(M226),$G$10:$G$33)</f>
        <v>0</v>
      </c>
      <c r="T226" s="24"/>
      <c r="U226" s="24"/>
      <c r="V226" s="223" t="n">
        <f aca="false">SUMPRODUCT(N226:S226,'MONTHLY CURVES'!H222:M222)</f>
        <v>-0.065</v>
      </c>
    </row>
    <row r="227" customFormat="false" ht="12.75" hidden="false" customHeight="false" outlineLevel="0" collapsed="false">
      <c r="M227" s="131" t="n">
        <f aca="false">'MONTHLY CURVES'!C223</f>
        <v>43770</v>
      </c>
      <c r="N227" s="221" t="n">
        <f aca="false">SUMIF($A$10:$A$33,YEAR(M227),$B$10:$B$33)</f>
        <v>1</v>
      </c>
      <c r="O227" s="68" t="n">
        <f aca="false">SUMIF($A$10:$A$33,YEAR(M227),$C$10:$C$33)</f>
        <v>0</v>
      </c>
      <c r="P227" s="68" t="n">
        <f aca="false">SUMIF($A$10:$A$33,YEAR(M227),D$10:$D$33)</f>
        <v>0</v>
      </c>
      <c r="Q227" s="68" t="n">
        <f aca="false">SUMIF($A$10:$A$33,YEAR(M227),$E$10:$E$33)</f>
        <v>0</v>
      </c>
      <c r="R227" s="68" t="n">
        <f aca="false">SUMIF($A$10:$A$33,YEAR(M227),$F$10:$F$33)</f>
        <v>0</v>
      </c>
      <c r="S227" s="68" t="n">
        <f aca="false">SUMIF($A$10:$A$33,YEAR(M227),$G$10:$G$33)</f>
        <v>0</v>
      </c>
      <c r="T227" s="24"/>
      <c r="U227" s="24"/>
      <c r="V227" s="223" t="n">
        <f aca="false">SUMPRODUCT(N227:S227,'MONTHLY CURVES'!H223:M223)</f>
        <v>-0.065</v>
      </c>
    </row>
    <row r="228" customFormat="false" ht="12.75" hidden="false" customHeight="false" outlineLevel="0" collapsed="false">
      <c r="M228" s="131" t="n">
        <f aca="false">'MONTHLY CURVES'!C224</f>
        <v>43800</v>
      </c>
      <c r="N228" s="221" t="n">
        <f aca="false">SUMIF($A$10:$A$33,YEAR(M228),$B$10:$B$33)</f>
        <v>1</v>
      </c>
      <c r="O228" s="68" t="n">
        <f aca="false">SUMIF($A$10:$A$33,YEAR(M228),$C$10:$C$33)</f>
        <v>0</v>
      </c>
      <c r="P228" s="68" t="n">
        <f aca="false">SUMIF($A$10:$A$33,YEAR(M228),D$10:$D$33)</f>
        <v>0</v>
      </c>
      <c r="Q228" s="68" t="n">
        <f aca="false">SUMIF($A$10:$A$33,YEAR(M228),$E$10:$E$33)</f>
        <v>0</v>
      </c>
      <c r="R228" s="68" t="n">
        <f aca="false">SUMIF($A$10:$A$33,YEAR(M228),$F$10:$F$33)</f>
        <v>0</v>
      </c>
      <c r="S228" s="68" t="n">
        <f aca="false">SUMIF($A$10:$A$33,YEAR(M228),$G$10:$G$33)</f>
        <v>0</v>
      </c>
      <c r="T228" s="24"/>
      <c r="U228" s="24"/>
      <c r="V228" s="223" t="n">
        <f aca="false">SUMPRODUCT(N228:S228,'MONTHLY CURVES'!H224:M224)</f>
        <v>-0.065</v>
      </c>
    </row>
    <row r="229" customFormat="false" ht="12.75" hidden="false" customHeight="false" outlineLevel="0" collapsed="false">
      <c r="M229" s="131" t="n">
        <f aca="false">'MONTHLY CURVES'!C225</f>
        <v>43831</v>
      </c>
      <c r="N229" s="221" t="n">
        <f aca="false">SUMIF($A$10:$A$33,YEAR(M229),$B$10:$B$33)</f>
        <v>1</v>
      </c>
      <c r="O229" s="68" t="n">
        <f aca="false">SUMIF($A$10:$A$33,YEAR(M229),$C$10:$C$33)</f>
        <v>0</v>
      </c>
      <c r="P229" s="68" t="n">
        <f aca="false">SUMIF($A$10:$A$33,YEAR(M229),D$10:$D$33)</f>
        <v>0</v>
      </c>
      <c r="Q229" s="68" t="n">
        <f aca="false">SUMIF($A$10:$A$33,YEAR(M229),$E$10:$E$33)</f>
        <v>0</v>
      </c>
      <c r="R229" s="68" t="n">
        <f aca="false">SUMIF($A$10:$A$33,YEAR(M229),$F$10:$F$33)</f>
        <v>0</v>
      </c>
      <c r="S229" s="68" t="n">
        <f aca="false">SUMIF($A$10:$A$33,YEAR(M229),$G$10:$G$33)</f>
        <v>0</v>
      </c>
      <c r="T229" s="24"/>
      <c r="U229" s="24"/>
      <c r="V229" s="223" t="n">
        <f aca="false">SUMPRODUCT(N229:S229,'MONTHLY CURVES'!H225:M225)</f>
        <v>-0.065</v>
      </c>
    </row>
    <row r="230" customFormat="false" ht="12.75" hidden="false" customHeight="false" outlineLevel="0" collapsed="false">
      <c r="M230" s="131" t="n">
        <f aca="false">'MONTHLY CURVES'!C226</f>
        <v>43862</v>
      </c>
      <c r="N230" s="221" t="n">
        <f aca="false">SUMIF($A$10:$A$33,YEAR(M230),$B$10:$B$33)</f>
        <v>1</v>
      </c>
      <c r="O230" s="68" t="n">
        <f aca="false">SUMIF($A$10:$A$33,YEAR(M230),$C$10:$C$33)</f>
        <v>0</v>
      </c>
      <c r="P230" s="68" t="n">
        <f aca="false">SUMIF($A$10:$A$33,YEAR(M230),D$10:$D$33)</f>
        <v>0</v>
      </c>
      <c r="Q230" s="68" t="n">
        <f aca="false">SUMIF($A$10:$A$33,YEAR(M230),$E$10:$E$33)</f>
        <v>0</v>
      </c>
      <c r="R230" s="68" t="n">
        <f aca="false">SUMIF($A$10:$A$33,YEAR(M230),$F$10:$F$33)</f>
        <v>0</v>
      </c>
      <c r="S230" s="68" t="n">
        <f aca="false">SUMIF($A$10:$A$33,YEAR(M230),$G$10:$G$33)</f>
        <v>0</v>
      </c>
      <c r="T230" s="24"/>
      <c r="U230" s="24"/>
      <c r="V230" s="223" t="n">
        <f aca="false">SUMPRODUCT(N230:S230,'MONTHLY CURVES'!H226:M226)</f>
        <v>-0.065</v>
      </c>
    </row>
    <row r="231" customFormat="false" ht="12.75" hidden="false" customHeight="false" outlineLevel="0" collapsed="false">
      <c r="M231" s="131" t="n">
        <f aca="false">'MONTHLY CURVES'!C227</f>
        <v>43891</v>
      </c>
      <c r="N231" s="221" t="n">
        <f aca="false">SUMIF($A$10:$A$33,YEAR(M231),$B$10:$B$33)</f>
        <v>1</v>
      </c>
      <c r="O231" s="68" t="n">
        <f aca="false">SUMIF($A$10:$A$33,YEAR(M231),$C$10:$C$33)</f>
        <v>0</v>
      </c>
      <c r="P231" s="68" t="n">
        <f aca="false">SUMIF($A$10:$A$33,YEAR(M231),D$10:$D$33)</f>
        <v>0</v>
      </c>
      <c r="Q231" s="68" t="n">
        <f aca="false">SUMIF($A$10:$A$33,YEAR(M231),$E$10:$E$33)</f>
        <v>0</v>
      </c>
      <c r="R231" s="68" t="n">
        <f aca="false">SUMIF($A$10:$A$33,YEAR(M231),$F$10:$F$33)</f>
        <v>0</v>
      </c>
      <c r="S231" s="68" t="n">
        <f aca="false">SUMIF($A$10:$A$33,YEAR(M231),$G$10:$G$33)</f>
        <v>0</v>
      </c>
      <c r="T231" s="24"/>
      <c r="U231" s="24"/>
      <c r="V231" s="223" t="n">
        <f aca="false">SUMPRODUCT(N231:S231,'MONTHLY CURVES'!H227:M227)</f>
        <v>-0.065</v>
      </c>
    </row>
    <row r="232" customFormat="false" ht="12.75" hidden="false" customHeight="false" outlineLevel="0" collapsed="false">
      <c r="M232" s="131" t="n">
        <f aca="false">'MONTHLY CURVES'!C228</f>
        <v>43922</v>
      </c>
      <c r="N232" s="221" t="n">
        <f aca="false">SUMIF($A$10:$A$33,YEAR(M232),$B$10:$B$33)</f>
        <v>1</v>
      </c>
      <c r="O232" s="68" t="n">
        <f aca="false">SUMIF($A$10:$A$33,YEAR(M232),$C$10:$C$33)</f>
        <v>0</v>
      </c>
      <c r="P232" s="68" t="n">
        <f aca="false">SUMIF($A$10:$A$33,YEAR(M232),D$10:$D$33)</f>
        <v>0</v>
      </c>
      <c r="Q232" s="68" t="n">
        <f aca="false">SUMIF($A$10:$A$33,YEAR(M232),$E$10:$E$33)</f>
        <v>0</v>
      </c>
      <c r="R232" s="68" t="n">
        <f aca="false">SUMIF($A$10:$A$33,YEAR(M232),$F$10:$F$33)</f>
        <v>0</v>
      </c>
      <c r="S232" s="68" t="n">
        <f aca="false">SUMIF($A$10:$A$33,YEAR(M232),$G$10:$G$33)</f>
        <v>0</v>
      </c>
      <c r="T232" s="24"/>
      <c r="U232" s="24"/>
      <c r="V232" s="223" t="n">
        <f aca="false">SUMPRODUCT(N232:S232,'MONTHLY CURVES'!H228:M228)</f>
        <v>-0.065</v>
      </c>
    </row>
    <row r="233" customFormat="false" ht="12.75" hidden="false" customHeight="false" outlineLevel="0" collapsed="false">
      <c r="M233" s="131" t="n">
        <f aca="false">'MONTHLY CURVES'!C229</f>
        <v>43952</v>
      </c>
      <c r="N233" s="221" t="n">
        <f aca="false">SUMIF($A$10:$A$33,YEAR(M233),$B$10:$B$33)</f>
        <v>1</v>
      </c>
      <c r="O233" s="68" t="n">
        <f aca="false">SUMIF($A$10:$A$33,YEAR(M233),$C$10:$C$33)</f>
        <v>0</v>
      </c>
      <c r="P233" s="68" t="n">
        <f aca="false">SUMIF($A$10:$A$33,YEAR(M233),D$10:$D$33)</f>
        <v>0</v>
      </c>
      <c r="Q233" s="68" t="n">
        <f aca="false">SUMIF($A$10:$A$33,YEAR(M233),$E$10:$E$33)</f>
        <v>0</v>
      </c>
      <c r="R233" s="68" t="n">
        <f aca="false">SUMIF($A$10:$A$33,YEAR(M233),$F$10:$F$33)</f>
        <v>0</v>
      </c>
      <c r="S233" s="68" t="n">
        <f aca="false">SUMIF($A$10:$A$33,YEAR(M233),$G$10:$G$33)</f>
        <v>0</v>
      </c>
      <c r="T233" s="24"/>
      <c r="U233" s="24"/>
      <c r="V233" s="223" t="n">
        <f aca="false">SUMPRODUCT(N233:S233,'MONTHLY CURVES'!H229:M229)</f>
        <v>-0.065</v>
      </c>
    </row>
    <row r="234" customFormat="false" ht="12.75" hidden="false" customHeight="false" outlineLevel="0" collapsed="false">
      <c r="M234" s="131" t="n">
        <f aca="false">'MONTHLY CURVES'!C230</f>
        <v>43983</v>
      </c>
      <c r="N234" s="221" t="n">
        <f aca="false">SUMIF($A$10:$A$33,YEAR(M234),$B$10:$B$33)</f>
        <v>1</v>
      </c>
      <c r="O234" s="68" t="n">
        <f aca="false">SUMIF($A$10:$A$33,YEAR(M234),$C$10:$C$33)</f>
        <v>0</v>
      </c>
      <c r="P234" s="68" t="n">
        <f aca="false">SUMIF($A$10:$A$33,YEAR(M234),D$10:$D$33)</f>
        <v>0</v>
      </c>
      <c r="Q234" s="68" t="n">
        <f aca="false">SUMIF($A$10:$A$33,YEAR(M234),$E$10:$E$33)</f>
        <v>0</v>
      </c>
      <c r="R234" s="68" t="n">
        <f aca="false">SUMIF($A$10:$A$33,YEAR(M234),$F$10:$F$33)</f>
        <v>0</v>
      </c>
      <c r="S234" s="68" t="n">
        <f aca="false">SUMIF($A$10:$A$33,YEAR(M234),$G$10:$G$33)</f>
        <v>0</v>
      </c>
      <c r="T234" s="24"/>
      <c r="U234" s="24"/>
      <c r="V234" s="223" t="n">
        <f aca="false">SUMPRODUCT(N234:S234,'MONTHLY CURVES'!H230:M230)</f>
        <v>-0.065</v>
      </c>
    </row>
    <row r="235" customFormat="false" ht="12.75" hidden="false" customHeight="false" outlineLevel="0" collapsed="false">
      <c r="M235" s="131" t="n">
        <f aca="false">'MONTHLY CURVES'!C231</f>
        <v>44013</v>
      </c>
      <c r="N235" s="221" t="n">
        <f aca="false">SUMIF($A$10:$A$33,YEAR(M235),$B$10:$B$33)</f>
        <v>1</v>
      </c>
      <c r="O235" s="68" t="n">
        <f aca="false">SUMIF($A$10:$A$33,YEAR(M235),$C$10:$C$33)</f>
        <v>0</v>
      </c>
      <c r="P235" s="68" t="n">
        <f aca="false">SUMIF($A$10:$A$33,YEAR(M235),D$10:$D$33)</f>
        <v>0</v>
      </c>
      <c r="Q235" s="68" t="n">
        <f aca="false">SUMIF($A$10:$A$33,YEAR(M235),$E$10:$E$33)</f>
        <v>0</v>
      </c>
      <c r="R235" s="68" t="n">
        <f aca="false">SUMIF($A$10:$A$33,YEAR(M235),$F$10:$F$33)</f>
        <v>0</v>
      </c>
      <c r="S235" s="68" t="n">
        <f aca="false">SUMIF($A$10:$A$33,YEAR(M235),$G$10:$G$33)</f>
        <v>0</v>
      </c>
      <c r="T235" s="24"/>
      <c r="U235" s="24"/>
      <c r="V235" s="223" t="n">
        <f aca="false">SUMPRODUCT(N235:S235,'MONTHLY CURVES'!H231:M231)</f>
        <v>-0.065</v>
      </c>
    </row>
    <row r="236" customFormat="false" ht="12.75" hidden="false" customHeight="false" outlineLevel="0" collapsed="false">
      <c r="M236" s="131" t="n">
        <f aca="false">'MONTHLY CURVES'!C232</f>
        <v>44044</v>
      </c>
      <c r="N236" s="221" t="n">
        <f aca="false">SUMIF($A$10:$A$33,YEAR(M236),$B$10:$B$33)</f>
        <v>1</v>
      </c>
      <c r="O236" s="68" t="n">
        <f aca="false">SUMIF($A$10:$A$33,YEAR(M236),$C$10:$C$33)</f>
        <v>0</v>
      </c>
      <c r="P236" s="68" t="n">
        <f aca="false">SUMIF($A$10:$A$33,YEAR(M236),D$10:$D$33)</f>
        <v>0</v>
      </c>
      <c r="Q236" s="68" t="n">
        <f aca="false">SUMIF($A$10:$A$33,YEAR(M236),$E$10:$E$33)</f>
        <v>0</v>
      </c>
      <c r="R236" s="68" t="n">
        <f aca="false">SUMIF($A$10:$A$33,YEAR(M236),$F$10:$F$33)</f>
        <v>0</v>
      </c>
      <c r="S236" s="68" t="n">
        <f aca="false">SUMIF($A$10:$A$33,YEAR(M236),$G$10:$G$33)</f>
        <v>0</v>
      </c>
      <c r="T236" s="24"/>
      <c r="U236" s="24"/>
      <c r="V236" s="223" t="n">
        <f aca="false">SUMPRODUCT(N236:S236,'MONTHLY CURVES'!H232:M232)</f>
        <v>-0.065</v>
      </c>
    </row>
    <row r="237" customFormat="false" ht="12.75" hidden="false" customHeight="false" outlineLevel="0" collapsed="false">
      <c r="M237" s="131" t="n">
        <f aca="false">'MONTHLY CURVES'!C233</f>
        <v>44075</v>
      </c>
      <c r="N237" s="221" t="n">
        <f aca="false">SUMIF($A$10:$A$33,YEAR(M237),$B$10:$B$33)</f>
        <v>1</v>
      </c>
      <c r="O237" s="68" t="n">
        <f aca="false">SUMIF($A$10:$A$33,YEAR(M237),$C$10:$C$33)</f>
        <v>0</v>
      </c>
      <c r="P237" s="68" t="n">
        <f aca="false">SUMIF($A$10:$A$33,YEAR(M237),D$10:$D$33)</f>
        <v>0</v>
      </c>
      <c r="Q237" s="68" t="n">
        <f aca="false">SUMIF($A$10:$A$33,YEAR(M237),$E$10:$E$33)</f>
        <v>0</v>
      </c>
      <c r="R237" s="68" t="n">
        <f aca="false">SUMIF($A$10:$A$33,YEAR(M237),$F$10:$F$33)</f>
        <v>0</v>
      </c>
      <c r="S237" s="68" t="n">
        <f aca="false">SUMIF($A$10:$A$33,YEAR(M237),$G$10:$G$33)</f>
        <v>0</v>
      </c>
      <c r="T237" s="24"/>
      <c r="U237" s="24"/>
      <c r="V237" s="223" t="n">
        <f aca="false">SUMPRODUCT(N237:S237,'MONTHLY CURVES'!H233:M233)</f>
        <v>-0.065</v>
      </c>
    </row>
    <row r="238" customFormat="false" ht="12.75" hidden="false" customHeight="false" outlineLevel="0" collapsed="false">
      <c r="M238" s="131" t="n">
        <f aca="false">'MONTHLY CURVES'!C234</f>
        <v>44105</v>
      </c>
      <c r="N238" s="221" t="n">
        <f aca="false">SUMIF($A$10:$A$33,YEAR(M238),$B$10:$B$33)</f>
        <v>1</v>
      </c>
      <c r="O238" s="68" t="n">
        <f aca="false">SUMIF($A$10:$A$33,YEAR(M238),$C$10:$C$33)</f>
        <v>0</v>
      </c>
      <c r="P238" s="68" t="n">
        <f aca="false">SUMIF($A$10:$A$33,YEAR(M238),D$10:$D$33)</f>
        <v>0</v>
      </c>
      <c r="Q238" s="68" t="n">
        <f aca="false">SUMIF($A$10:$A$33,YEAR(M238),$E$10:$E$33)</f>
        <v>0</v>
      </c>
      <c r="R238" s="68" t="n">
        <f aca="false">SUMIF($A$10:$A$33,YEAR(M238),$F$10:$F$33)</f>
        <v>0</v>
      </c>
      <c r="S238" s="68" t="n">
        <f aca="false">SUMIF($A$10:$A$33,YEAR(M238),$G$10:$G$33)</f>
        <v>0</v>
      </c>
      <c r="T238" s="24"/>
      <c r="U238" s="24"/>
      <c r="V238" s="223" t="n">
        <f aca="false">SUMPRODUCT(N238:S238,'MONTHLY CURVES'!H234:M234)</f>
        <v>-0.065</v>
      </c>
    </row>
    <row r="239" customFormat="false" ht="12.75" hidden="false" customHeight="false" outlineLevel="0" collapsed="false">
      <c r="M239" s="131" t="n">
        <f aca="false">'MONTHLY CURVES'!C235</f>
        <v>44136</v>
      </c>
      <c r="N239" s="221" t="n">
        <f aca="false">SUMIF($A$10:$A$33,YEAR(M239),$B$10:$B$33)</f>
        <v>1</v>
      </c>
      <c r="O239" s="68" t="n">
        <f aca="false">SUMIF($A$10:$A$33,YEAR(M239),$C$10:$C$33)</f>
        <v>0</v>
      </c>
      <c r="P239" s="68" t="n">
        <f aca="false">SUMIF($A$10:$A$33,YEAR(M239),D$10:$D$33)</f>
        <v>0</v>
      </c>
      <c r="Q239" s="68" t="n">
        <f aca="false">SUMIF($A$10:$A$33,YEAR(M239),$E$10:$E$33)</f>
        <v>0</v>
      </c>
      <c r="R239" s="68" t="n">
        <f aca="false">SUMIF($A$10:$A$33,YEAR(M239),$F$10:$F$33)</f>
        <v>0</v>
      </c>
      <c r="S239" s="68" t="n">
        <f aca="false">SUMIF($A$10:$A$33,YEAR(M239),$G$10:$G$33)</f>
        <v>0</v>
      </c>
      <c r="T239" s="24"/>
      <c r="U239" s="24"/>
      <c r="V239" s="223" t="n">
        <f aca="false">SUMPRODUCT(N239:S239,'MONTHLY CURVES'!H235:M235)</f>
        <v>-0.065</v>
      </c>
    </row>
    <row r="240" customFormat="false" ht="12.75" hidden="false" customHeight="false" outlineLevel="0" collapsed="false">
      <c r="M240" s="131" t="n">
        <f aca="false">'MONTHLY CURVES'!C236</f>
        <v>44166</v>
      </c>
      <c r="N240" s="221" t="n">
        <f aca="false">SUMIF($A$10:$A$33,YEAR(M240),$B$10:$B$33)</f>
        <v>1</v>
      </c>
      <c r="O240" s="68" t="n">
        <f aca="false">SUMIF($A$10:$A$33,YEAR(M240),$C$10:$C$33)</f>
        <v>0</v>
      </c>
      <c r="P240" s="68" t="n">
        <f aca="false">SUMIF($A$10:$A$33,YEAR(M240),D$10:$D$33)</f>
        <v>0</v>
      </c>
      <c r="Q240" s="68" t="n">
        <f aca="false">SUMIF($A$10:$A$33,YEAR(M240),$E$10:$E$33)</f>
        <v>0</v>
      </c>
      <c r="R240" s="68" t="n">
        <f aca="false">SUMIF($A$10:$A$33,YEAR(M240),$F$10:$F$33)</f>
        <v>0</v>
      </c>
      <c r="S240" s="68" t="n">
        <f aca="false">SUMIF($A$10:$A$33,YEAR(M240),$G$10:$G$33)</f>
        <v>0</v>
      </c>
      <c r="T240" s="24"/>
      <c r="U240" s="24"/>
      <c r="V240" s="223" t="n">
        <f aca="false">SUMPRODUCT(N240:S240,'MONTHLY CURVES'!H236:M236)</f>
        <v>-0.065</v>
      </c>
    </row>
    <row r="241" customFormat="false" ht="12.75" hidden="false" customHeight="false" outlineLevel="0" collapsed="false">
      <c r="M241" s="131" t="n">
        <f aca="false">'MONTHLY CURVES'!C237</f>
        <v>44197</v>
      </c>
      <c r="N241" s="221" t="n">
        <f aca="false">SUMIF($A$10:$A$33,YEAR(M241),$B$10:$B$33)</f>
        <v>1</v>
      </c>
      <c r="O241" s="68" t="n">
        <f aca="false">SUMIF($A$10:$A$33,YEAR(M241),$C$10:$C$33)</f>
        <v>0</v>
      </c>
      <c r="P241" s="68" t="n">
        <f aca="false">SUMIF($A$10:$A$33,YEAR(M241),D$10:$D$33)</f>
        <v>0</v>
      </c>
      <c r="Q241" s="68" t="n">
        <f aca="false">SUMIF($A$10:$A$33,YEAR(M241),$E$10:$E$33)</f>
        <v>0</v>
      </c>
      <c r="R241" s="68" t="n">
        <f aca="false">SUMIF($A$10:$A$33,YEAR(M241),$F$10:$F$33)</f>
        <v>0</v>
      </c>
      <c r="S241" s="68" t="n">
        <f aca="false">SUMIF($A$10:$A$33,YEAR(M241),$G$10:$G$33)</f>
        <v>0</v>
      </c>
      <c r="T241" s="24"/>
      <c r="U241" s="24"/>
      <c r="V241" s="223" t="n">
        <f aca="false">SUMPRODUCT(N241:S241,'MONTHLY CURVES'!H237:M237)</f>
        <v>-0.065</v>
      </c>
    </row>
    <row r="242" customFormat="false" ht="12.75" hidden="false" customHeight="false" outlineLevel="0" collapsed="false">
      <c r="M242" s="131" t="n">
        <f aca="false">'MONTHLY CURVES'!C238</f>
        <v>44228</v>
      </c>
      <c r="N242" s="221" t="n">
        <f aca="false">SUMIF($A$10:$A$33,YEAR(M242),$B$10:$B$33)</f>
        <v>1</v>
      </c>
      <c r="O242" s="68" t="n">
        <f aca="false">SUMIF($A$10:$A$33,YEAR(M242),$C$10:$C$33)</f>
        <v>0</v>
      </c>
      <c r="P242" s="68" t="n">
        <f aca="false">SUMIF($A$10:$A$33,YEAR(M242),D$10:$D$33)</f>
        <v>0</v>
      </c>
      <c r="Q242" s="68" t="n">
        <f aca="false">SUMIF($A$10:$A$33,YEAR(M242),$E$10:$E$33)</f>
        <v>0</v>
      </c>
      <c r="R242" s="68" t="n">
        <f aca="false">SUMIF($A$10:$A$33,YEAR(M242),$F$10:$F$33)</f>
        <v>0</v>
      </c>
      <c r="S242" s="68" t="n">
        <f aca="false">SUMIF($A$10:$A$33,YEAR(M242),$G$10:$G$33)</f>
        <v>0</v>
      </c>
      <c r="T242" s="24"/>
      <c r="U242" s="24"/>
      <c r="V242" s="223" t="n">
        <f aca="false">SUMPRODUCT(N242:S242,'MONTHLY CURVES'!H238:M238)</f>
        <v>-0.065</v>
      </c>
    </row>
    <row r="243" customFormat="false" ht="12.75" hidden="false" customHeight="false" outlineLevel="0" collapsed="false">
      <c r="M243" s="131" t="n">
        <f aca="false">'MONTHLY CURVES'!C239</f>
        <v>44256</v>
      </c>
      <c r="N243" s="221" t="n">
        <f aca="false">SUMIF($A$10:$A$33,YEAR(M243),$B$10:$B$33)</f>
        <v>1</v>
      </c>
      <c r="O243" s="68" t="n">
        <f aca="false">SUMIF($A$10:$A$33,YEAR(M243),$C$10:$C$33)</f>
        <v>0</v>
      </c>
      <c r="P243" s="68" t="n">
        <f aca="false">SUMIF($A$10:$A$33,YEAR(M243),D$10:$D$33)</f>
        <v>0</v>
      </c>
      <c r="Q243" s="68" t="n">
        <f aca="false">SUMIF($A$10:$A$33,YEAR(M243),$E$10:$E$33)</f>
        <v>0</v>
      </c>
      <c r="R243" s="68" t="n">
        <f aca="false">SUMIF($A$10:$A$33,YEAR(M243),$F$10:$F$33)</f>
        <v>0</v>
      </c>
      <c r="S243" s="68" t="n">
        <f aca="false">SUMIF($A$10:$A$33,YEAR(M243),$G$10:$G$33)</f>
        <v>0</v>
      </c>
      <c r="T243" s="24"/>
      <c r="U243" s="24"/>
      <c r="V243" s="223" t="n">
        <f aca="false">SUMPRODUCT(N243:S243,'MONTHLY CURVES'!H239:M239)</f>
        <v>-0.065</v>
      </c>
    </row>
    <row r="244" customFormat="false" ht="12.75" hidden="false" customHeight="false" outlineLevel="0" collapsed="false">
      <c r="M244" s="131" t="n">
        <f aca="false">'MONTHLY CURVES'!C240</f>
        <v>44287</v>
      </c>
      <c r="N244" s="221" t="n">
        <f aca="false">SUMIF($A$10:$A$33,YEAR(M244),$B$10:$B$33)</f>
        <v>1</v>
      </c>
      <c r="O244" s="68" t="n">
        <f aca="false">SUMIF($A$10:$A$33,YEAR(M244),$C$10:$C$33)</f>
        <v>0</v>
      </c>
      <c r="P244" s="68" t="n">
        <f aca="false">SUMIF($A$10:$A$33,YEAR(M244),D$10:$D$33)</f>
        <v>0</v>
      </c>
      <c r="Q244" s="68" t="n">
        <f aca="false">SUMIF($A$10:$A$33,YEAR(M244),$E$10:$E$33)</f>
        <v>0</v>
      </c>
      <c r="R244" s="68" t="n">
        <f aca="false">SUMIF($A$10:$A$33,YEAR(M244),$F$10:$F$33)</f>
        <v>0</v>
      </c>
      <c r="S244" s="68" t="n">
        <f aca="false">SUMIF($A$10:$A$33,YEAR(M244),$G$10:$G$33)</f>
        <v>0</v>
      </c>
      <c r="T244" s="24"/>
      <c r="U244" s="24"/>
      <c r="V244" s="223" t="n">
        <f aca="false">SUMPRODUCT(N244:S244,'MONTHLY CURVES'!H240:M240)</f>
        <v>-0.065</v>
      </c>
    </row>
    <row r="245" customFormat="false" ht="12.75" hidden="false" customHeight="false" outlineLevel="0" collapsed="false">
      <c r="M245" s="131" t="n">
        <f aca="false">'MONTHLY CURVES'!C241</f>
        <v>44317</v>
      </c>
      <c r="N245" s="221" t="n">
        <f aca="false">SUMIF($A$10:$A$33,YEAR(M245),$B$10:$B$33)</f>
        <v>1</v>
      </c>
      <c r="O245" s="68" t="n">
        <f aca="false">SUMIF($A$10:$A$33,YEAR(M245),$C$10:$C$33)</f>
        <v>0</v>
      </c>
      <c r="P245" s="68" t="n">
        <f aca="false">SUMIF($A$10:$A$33,YEAR(M245),D$10:$D$33)</f>
        <v>0</v>
      </c>
      <c r="Q245" s="68" t="n">
        <f aca="false">SUMIF($A$10:$A$33,YEAR(M245),$E$10:$E$33)</f>
        <v>0</v>
      </c>
      <c r="R245" s="68" t="n">
        <f aca="false">SUMIF($A$10:$A$33,YEAR(M245),$F$10:$F$33)</f>
        <v>0</v>
      </c>
      <c r="S245" s="68" t="n">
        <f aca="false">SUMIF($A$10:$A$33,YEAR(M245),$G$10:$G$33)</f>
        <v>0</v>
      </c>
      <c r="T245" s="24"/>
      <c r="U245" s="24"/>
      <c r="V245" s="223" t="n">
        <f aca="false">SUMPRODUCT(N245:S245,'MONTHLY CURVES'!H241:M241)</f>
        <v>-0.065</v>
      </c>
    </row>
    <row r="246" customFormat="false" ht="12.75" hidden="false" customHeight="false" outlineLevel="0" collapsed="false">
      <c r="M246" s="131" t="n">
        <f aca="false">'MONTHLY CURVES'!C242</f>
        <v>44348</v>
      </c>
      <c r="N246" s="221" t="n">
        <f aca="false">SUMIF($A$10:$A$33,YEAR(M246),$B$10:$B$33)</f>
        <v>1</v>
      </c>
      <c r="O246" s="68" t="n">
        <f aca="false">SUMIF($A$10:$A$33,YEAR(M246),$C$10:$C$33)</f>
        <v>0</v>
      </c>
      <c r="P246" s="68" t="n">
        <f aca="false">SUMIF($A$10:$A$33,YEAR(M246),D$10:$D$33)</f>
        <v>0</v>
      </c>
      <c r="Q246" s="68" t="n">
        <f aca="false">SUMIF($A$10:$A$33,YEAR(M246),$E$10:$E$33)</f>
        <v>0</v>
      </c>
      <c r="R246" s="68" t="n">
        <f aca="false">SUMIF($A$10:$A$33,YEAR(M246),$F$10:$F$33)</f>
        <v>0</v>
      </c>
      <c r="S246" s="68" t="n">
        <f aca="false">SUMIF($A$10:$A$33,YEAR(M246),$G$10:$G$33)</f>
        <v>0</v>
      </c>
      <c r="T246" s="24"/>
      <c r="U246" s="24"/>
      <c r="V246" s="223" t="n">
        <f aca="false">SUMPRODUCT(N246:S246,'MONTHLY CURVES'!H242:M242)</f>
        <v>-0.065</v>
      </c>
    </row>
    <row r="247" customFormat="false" ht="12.75" hidden="false" customHeight="false" outlineLevel="0" collapsed="false">
      <c r="M247" s="131" t="n">
        <f aca="false">'MONTHLY CURVES'!C243</f>
        <v>44378</v>
      </c>
      <c r="N247" s="221" t="n">
        <f aca="false">SUMIF($A$10:$A$33,YEAR(M247),$B$10:$B$33)</f>
        <v>1</v>
      </c>
      <c r="O247" s="68" t="n">
        <f aca="false">SUMIF($A$10:$A$33,YEAR(M247),$C$10:$C$33)</f>
        <v>0</v>
      </c>
      <c r="P247" s="68" t="n">
        <f aca="false">SUMIF($A$10:$A$33,YEAR(M247),D$10:$D$33)</f>
        <v>0</v>
      </c>
      <c r="Q247" s="68" t="n">
        <f aca="false">SUMIF($A$10:$A$33,YEAR(M247),$E$10:$E$33)</f>
        <v>0</v>
      </c>
      <c r="R247" s="68" t="n">
        <f aca="false">SUMIF($A$10:$A$33,YEAR(M247),$F$10:$F$33)</f>
        <v>0</v>
      </c>
      <c r="S247" s="68" t="n">
        <f aca="false">SUMIF($A$10:$A$33,YEAR(M247),$G$10:$G$33)</f>
        <v>0</v>
      </c>
      <c r="T247" s="24"/>
      <c r="U247" s="24"/>
      <c r="V247" s="223" t="n">
        <f aca="false">SUMPRODUCT(N247:S247,'MONTHLY CURVES'!H243:M243)</f>
        <v>-0.065</v>
      </c>
    </row>
    <row r="248" customFormat="false" ht="12.75" hidden="false" customHeight="false" outlineLevel="0" collapsed="false">
      <c r="M248" s="131" t="n">
        <f aca="false">'MONTHLY CURVES'!C244</f>
        <v>44409</v>
      </c>
      <c r="N248" s="221" t="n">
        <f aca="false">SUMIF($A$10:$A$33,YEAR(M248),$B$10:$B$33)</f>
        <v>1</v>
      </c>
      <c r="O248" s="68" t="n">
        <f aca="false">SUMIF($A$10:$A$33,YEAR(M248),$C$10:$C$33)</f>
        <v>0</v>
      </c>
      <c r="P248" s="68" t="n">
        <f aca="false">SUMIF($A$10:$A$33,YEAR(M248),D$10:$D$33)</f>
        <v>0</v>
      </c>
      <c r="Q248" s="68" t="n">
        <f aca="false">SUMIF($A$10:$A$33,YEAR(M248),$E$10:$E$33)</f>
        <v>0</v>
      </c>
      <c r="R248" s="68" t="n">
        <f aca="false">SUMIF($A$10:$A$33,YEAR(M248),$F$10:$F$33)</f>
        <v>0</v>
      </c>
      <c r="S248" s="68" t="n">
        <f aca="false">SUMIF($A$10:$A$33,YEAR(M248),$G$10:$G$33)</f>
        <v>0</v>
      </c>
      <c r="T248" s="24"/>
      <c r="U248" s="24"/>
      <c r="V248" s="223" t="n">
        <f aca="false">SUMPRODUCT(N248:S248,'MONTHLY CURVES'!H244:M244)</f>
        <v>-0.065</v>
      </c>
    </row>
    <row r="249" customFormat="false" ht="12.75" hidden="false" customHeight="false" outlineLevel="0" collapsed="false">
      <c r="M249" s="131" t="n">
        <f aca="false">'MONTHLY CURVES'!C245</f>
        <v>44440</v>
      </c>
      <c r="N249" s="221" t="n">
        <f aca="false">SUMIF($A$10:$A$33,YEAR(M249),$B$10:$B$33)</f>
        <v>1</v>
      </c>
      <c r="O249" s="68" t="n">
        <f aca="false">SUMIF($A$10:$A$33,YEAR(M249),$C$10:$C$33)</f>
        <v>0</v>
      </c>
      <c r="P249" s="68" t="n">
        <f aca="false">SUMIF($A$10:$A$33,YEAR(M249),D$10:$D$33)</f>
        <v>0</v>
      </c>
      <c r="Q249" s="68" t="n">
        <f aca="false">SUMIF($A$10:$A$33,YEAR(M249),$E$10:$E$33)</f>
        <v>0</v>
      </c>
      <c r="R249" s="68" t="n">
        <f aca="false">SUMIF($A$10:$A$33,YEAR(M249),$F$10:$F$33)</f>
        <v>0</v>
      </c>
      <c r="S249" s="68" t="n">
        <f aca="false">SUMIF($A$10:$A$33,YEAR(M249),$G$10:$G$33)</f>
        <v>0</v>
      </c>
      <c r="T249" s="24"/>
      <c r="U249" s="24"/>
      <c r="V249" s="223" t="n">
        <f aca="false">SUMPRODUCT(N249:S249,'MONTHLY CURVES'!H245:M245)</f>
        <v>-0.065</v>
      </c>
    </row>
    <row r="250" customFormat="false" ht="12.75" hidden="false" customHeight="false" outlineLevel="0" collapsed="false">
      <c r="M250" s="131" t="n">
        <f aca="false">'MONTHLY CURVES'!C246</f>
        <v>44470</v>
      </c>
      <c r="N250" s="221" t="n">
        <f aca="false">SUMIF($A$10:$A$33,YEAR(M250),$B$10:$B$33)</f>
        <v>1</v>
      </c>
      <c r="O250" s="68" t="n">
        <f aca="false">SUMIF($A$10:$A$33,YEAR(M250),$C$10:$C$33)</f>
        <v>0</v>
      </c>
      <c r="P250" s="68" t="n">
        <f aca="false">SUMIF($A$10:$A$33,YEAR(M250),D$10:$D$33)</f>
        <v>0</v>
      </c>
      <c r="Q250" s="68" t="n">
        <f aca="false">SUMIF($A$10:$A$33,YEAR(M250),$E$10:$E$33)</f>
        <v>0</v>
      </c>
      <c r="R250" s="68" t="n">
        <f aca="false">SUMIF($A$10:$A$33,YEAR(M250),$F$10:$F$33)</f>
        <v>0</v>
      </c>
      <c r="S250" s="68" t="n">
        <f aca="false">SUMIF($A$10:$A$33,YEAR(M250),$G$10:$G$33)</f>
        <v>0</v>
      </c>
      <c r="T250" s="24"/>
      <c r="U250" s="24"/>
      <c r="V250" s="223" t="n">
        <f aca="false">SUMPRODUCT(N250:S250,'MONTHLY CURVES'!H246:M246)</f>
        <v>-0.065</v>
      </c>
    </row>
    <row r="251" customFormat="false" ht="12.75" hidden="false" customHeight="false" outlineLevel="0" collapsed="false">
      <c r="M251" s="131" t="n">
        <f aca="false">'MONTHLY CURVES'!C247</f>
        <v>44501</v>
      </c>
      <c r="N251" s="221" t="n">
        <f aca="false">SUMIF($A$10:$A$33,YEAR(M251),$B$10:$B$33)</f>
        <v>1</v>
      </c>
      <c r="O251" s="68" t="n">
        <f aca="false">SUMIF($A$10:$A$33,YEAR(M251),$C$10:$C$33)</f>
        <v>0</v>
      </c>
      <c r="P251" s="68" t="n">
        <f aca="false">SUMIF($A$10:$A$33,YEAR(M251),D$10:$D$33)</f>
        <v>0</v>
      </c>
      <c r="Q251" s="68" t="n">
        <f aca="false">SUMIF($A$10:$A$33,YEAR(M251),$E$10:$E$33)</f>
        <v>0</v>
      </c>
      <c r="R251" s="68" t="n">
        <f aca="false">SUMIF($A$10:$A$33,YEAR(M251),$F$10:$F$33)</f>
        <v>0</v>
      </c>
      <c r="S251" s="68" t="n">
        <f aca="false">SUMIF($A$10:$A$33,YEAR(M251),$G$10:$G$33)</f>
        <v>0</v>
      </c>
      <c r="T251" s="24"/>
      <c r="U251" s="24"/>
      <c r="V251" s="223" t="n">
        <f aca="false">SUMPRODUCT(N251:S251,'MONTHLY CURVES'!H247:M247)</f>
        <v>-0.065</v>
      </c>
    </row>
    <row r="252" customFormat="false" ht="12.75" hidden="false" customHeight="false" outlineLevel="0" collapsed="false">
      <c r="M252" s="131" t="n">
        <f aca="false">'MONTHLY CURVES'!C248</f>
        <v>44531</v>
      </c>
      <c r="N252" s="221" t="n">
        <f aca="false">SUMIF($A$10:$A$33,YEAR(M252),$B$10:$B$33)</f>
        <v>1</v>
      </c>
      <c r="O252" s="68" t="n">
        <f aca="false">SUMIF($A$10:$A$33,YEAR(M252),$C$10:$C$33)</f>
        <v>0</v>
      </c>
      <c r="P252" s="68" t="n">
        <f aca="false">SUMIF($A$10:$A$33,YEAR(M252),D$10:$D$33)</f>
        <v>0</v>
      </c>
      <c r="Q252" s="68" t="n">
        <f aca="false">SUMIF($A$10:$A$33,YEAR(M252),$E$10:$E$33)</f>
        <v>0</v>
      </c>
      <c r="R252" s="68" t="n">
        <f aca="false">SUMIF($A$10:$A$33,YEAR(M252),$F$10:$F$33)</f>
        <v>0</v>
      </c>
      <c r="S252" s="68" t="n">
        <f aca="false">SUMIF($A$10:$A$33,YEAR(M252),$G$10:$G$33)</f>
        <v>0</v>
      </c>
      <c r="T252" s="24"/>
      <c r="U252" s="24"/>
      <c r="V252" s="223" t="n">
        <f aca="false">SUMPRODUCT(N252:S252,'MONTHLY CURVES'!H248:M248)</f>
        <v>-0.065</v>
      </c>
    </row>
    <row r="253" customFormat="false" ht="12.75" hidden="false" customHeight="false" outlineLevel="0" collapsed="false">
      <c r="M253" s="131" t="n">
        <f aca="false">'MONTHLY CURVES'!C249</f>
        <v>44562</v>
      </c>
      <c r="N253" s="221" t="n">
        <f aca="false">SUMIF($A$10:$A$33,YEAR(M253),$B$10:$B$33)</f>
        <v>1</v>
      </c>
      <c r="O253" s="68" t="n">
        <f aca="false">SUMIF($A$10:$A$33,YEAR(M253),$C$10:$C$33)</f>
        <v>0</v>
      </c>
      <c r="P253" s="68" t="n">
        <f aca="false">SUMIF($A$10:$A$33,YEAR(M253),D$10:$D$33)</f>
        <v>0</v>
      </c>
      <c r="Q253" s="68" t="n">
        <f aca="false">SUMIF($A$10:$A$33,YEAR(M253),$E$10:$E$33)</f>
        <v>0</v>
      </c>
      <c r="R253" s="68" t="n">
        <f aca="false">SUMIF($A$10:$A$33,YEAR(M253),$F$10:$F$33)</f>
        <v>0</v>
      </c>
      <c r="S253" s="68" t="n">
        <f aca="false">SUMIF($A$10:$A$33,YEAR(M253),$G$10:$G$33)</f>
        <v>0</v>
      </c>
      <c r="T253" s="24"/>
      <c r="U253" s="24"/>
      <c r="V253" s="223" t="n">
        <f aca="false">SUMPRODUCT(N253:S253,'MONTHLY CURVES'!H249:M249)</f>
        <v>-0.065</v>
      </c>
    </row>
    <row r="254" customFormat="false" ht="12.75" hidden="false" customHeight="false" outlineLevel="0" collapsed="false">
      <c r="M254" s="131" t="n">
        <f aca="false">'MONTHLY CURVES'!C250</f>
        <v>44593</v>
      </c>
      <c r="N254" s="221" t="n">
        <f aca="false">SUMIF($A$10:$A$33,YEAR(M254),$B$10:$B$33)</f>
        <v>1</v>
      </c>
      <c r="O254" s="68" t="n">
        <f aca="false">SUMIF($A$10:$A$33,YEAR(M254),$C$10:$C$33)</f>
        <v>0</v>
      </c>
      <c r="P254" s="68" t="n">
        <f aca="false">SUMIF($A$10:$A$33,YEAR(M254),D$10:$D$33)</f>
        <v>0</v>
      </c>
      <c r="Q254" s="68" t="n">
        <f aca="false">SUMIF($A$10:$A$33,YEAR(M254),$E$10:$E$33)</f>
        <v>0</v>
      </c>
      <c r="R254" s="68" t="n">
        <f aca="false">SUMIF($A$10:$A$33,YEAR(M254),$F$10:$F$33)</f>
        <v>0</v>
      </c>
      <c r="S254" s="68" t="n">
        <f aca="false">SUMIF($A$10:$A$33,YEAR(M254),$G$10:$G$33)</f>
        <v>0</v>
      </c>
      <c r="T254" s="24"/>
      <c r="U254" s="24"/>
      <c r="V254" s="223" t="n">
        <f aca="false">SUMPRODUCT(N254:S254,'MONTHLY CURVES'!H250:M250)</f>
        <v>-0.065</v>
      </c>
    </row>
    <row r="255" customFormat="false" ht="12.75" hidden="false" customHeight="false" outlineLevel="0" collapsed="false">
      <c r="M255" s="131" t="n">
        <f aca="false">'MONTHLY CURVES'!C251</f>
        <v>44621</v>
      </c>
      <c r="N255" s="221" t="n">
        <f aca="false">SUMIF($A$10:$A$33,YEAR(M255),$B$10:$B$33)</f>
        <v>1</v>
      </c>
      <c r="O255" s="68" t="n">
        <f aca="false">SUMIF($A$10:$A$33,YEAR(M255),$C$10:$C$33)</f>
        <v>0</v>
      </c>
      <c r="P255" s="68" t="n">
        <f aca="false">SUMIF($A$10:$A$33,YEAR(M255),D$10:$D$33)</f>
        <v>0</v>
      </c>
      <c r="Q255" s="68" t="n">
        <f aca="false">SUMIF($A$10:$A$33,YEAR(M255),$E$10:$E$33)</f>
        <v>0</v>
      </c>
      <c r="R255" s="68" t="n">
        <f aca="false">SUMIF($A$10:$A$33,YEAR(M255),$F$10:$F$33)</f>
        <v>0</v>
      </c>
      <c r="S255" s="68" t="n">
        <f aca="false">SUMIF($A$10:$A$33,YEAR(M255),$G$10:$G$33)</f>
        <v>0</v>
      </c>
      <c r="T255" s="24"/>
      <c r="U255" s="24"/>
      <c r="V255" s="223" t="n">
        <f aca="false">SUMPRODUCT(N255:S255,'MONTHLY CURVES'!H251:M251)</f>
        <v>-0.065</v>
      </c>
    </row>
    <row r="256" customFormat="false" ht="12.75" hidden="false" customHeight="false" outlineLevel="0" collapsed="false">
      <c r="M256" s="131" t="n">
        <f aca="false">'MONTHLY CURVES'!C252</f>
        <v>44652</v>
      </c>
      <c r="N256" s="221" t="n">
        <f aca="false">SUMIF($A$10:$A$33,YEAR(M256),$B$10:$B$33)</f>
        <v>1</v>
      </c>
      <c r="O256" s="68" t="n">
        <f aca="false">SUMIF($A$10:$A$33,YEAR(M256),$C$10:$C$33)</f>
        <v>0</v>
      </c>
      <c r="P256" s="68" t="n">
        <f aca="false">SUMIF($A$10:$A$33,YEAR(M256),D$10:$D$33)</f>
        <v>0</v>
      </c>
      <c r="Q256" s="68" t="n">
        <f aca="false">SUMIF($A$10:$A$33,YEAR(M256),$E$10:$E$33)</f>
        <v>0</v>
      </c>
      <c r="R256" s="68" t="n">
        <f aca="false">SUMIF($A$10:$A$33,YEAR(M256),$F$10:$F$33)</f>
        <v>0</v>
      </c>
      <c r="S256" s="68" t="n">
        <f aca="false">SUMIF($A$10:$A$33,YEAR(M256),$G$10:$G$33)</f>
        <v>0</v>
      </c>
      <c r="T256" s="24"/>
      <c r="U256" s="24"/>
      <c r="V256" s="223" t="n">
        <f aca="false">SUMPRODUCT(N256:S256,'MONTHLY CURVES'!H252:M252)</f>
        <v>-0.065</v>
      </c>
    </row>
    <row r="257" customFormat="false" ht="12.75" hidden="false" customHeight="false" outlineLevel="0" collapsed="false">
      <c r="M257" s="131" t="n">
        <f aca="false">'MONTHLY CURVES'!C253</f>
        <v>44682</v>
      </c>
      <c r="N257" s="221" t="n">
        <f aca="false">SUMIF($A$10:$A$33,YEAR(M257),$B$10:$B$33)</f>
        <v>1</v>
      </c>
      <c r="O257" s="68" t="n">
        <f aca="false">SUMIF($A$10:$A$33,YEAR(M257),$C$10:$C$33)</f>
        <v>0</v>
      </c>
      <c r="P257" s="68" t="n">
        <f aca="false">SUMIF($A$10:$A$33,YEAR(M257),D$10:$D$33)</f>
        <v>0</v>
      </c>
      <c r="Q257" s="68" t="n">
        <f aca="false">SUMIF($A$10:$A$33,YEAR(M257),$E$10:$E$33)</f>
        <v>0</v>
      </c>
      <c r="R257" s="68" t="n">
        <f aca="false">SUMIF($A$10:$A$33,YEAR(M257),$F$10:$F$33)</f>
        <v>0</v>
      </c>
      <c r="S257" s="68" t="n">
        <f aca="false">SUMIF($A$10:$A$33,YEAR(M257),$G$10:$G$33)</f>
        <v>0</v>
      </c>
      <c r="T257" s="24"/>
      <c r="U257" s="24"/>
      <c r="V257" s="223" t="n">
        <f aca="false">SUMPRODUCT(N257:S257,'MONTHLY CURVES'!H253:M253)</f>
        <v>-0.065</v>
      </c>
    </row>
    <row r="258" customFormat="false" ht="12.75" hidden="false" customHeight="false" outlineLevel="0" collapsed="false">
      <c r="M258" s="131" t="n">
        <f aca="false">'MONTHLY CURVES'!C254</f>
        <v>44713</v>
      </c>
      <c r="N258" s="221" t="n">
        <f aca="false">SUMIF($A$10:$A$33,YEAR(M258),$B$10:$B$33)</f>
        <v>1</v>
      </c>
      <c r="O258" s="68" t="n">
        <f aca="false">SUMIF($A$10:$A$33,YEAR(M258),$C$10:$C$33)</f>
        <v>0</v>
      </c>
      <c r="P258" s="68" t="n">
        <f aca="false">SUMIF($A$10:$A$33,YEAR(M258),D$10:$D$33)</f>
        <v>0</v>
      </c>
      <c r="Q258" s="68" t="n">
        <f aca="false">SUMIF($A$10:$A$33,YEAR(M258),$E$10:$E$33)</f>
        <v>0</v>
      </c>
      <c r="R258" s="68" t="n">
        <f aca="false">SUMIF($A$10:$A$33,YEAR(M258),$F$10:$F$33)</f>
        <v>0</v>
      </c>
      <c r="S258" s="68" t="n">
        <f aca="false">SUMIF($A$10:$A$33,YEAR(M258),$G$10:$G$33)</f>
        <v>0</v>
      </c>
      <c r="T258" s="24"/>
      <c r="U258" s="24"/>
      <c r="V258" s="223" t="n">
        <f aca="false">SUMPRODUCT(N258:S258,'MONTHLY CURVES'!H254:M254)</f>
        <v>-0.065</v>
      </c>
    </row>
    <row r="259" customFormat="false" ht="12.75" hidden="false" customHeight="false" outlineLevel="0" collapsed="false">
      <c r="M259" s="131" t="n">
        <f aca="false">'MONTHLY CURVES'!C255</f>
        <v>44743</v>
      </c>
      <c r="N259" s="221" t="n">
        <f aca="false">SUMIF($A$10:$A$33,YEAR(M259),$B$10:$B$33)</f>
        <v>1</v>
      </c>
      <c r="O259" s="68" t="n">
        <f aca="false">SUMIF($A$10:$A$33,YEAR(M259),$C$10:$C$33)</f>
        <v>0</v>
      </c>
      <c r="P259" s="68" t="n">
        <f aca="false">SUMIF($A$10:$A$33,YEAR(M259),D$10:$D$33)</f>
        <v>0</v>
      </c>
      <c r="Q259" s="68" t="n">
        <f aca="false">SUMIF($A$10:$A$33,YEAR(M259),$E$10:$E$33)</f>
        <v>0</v>
      </c>
      <c r="R259" s="68" t="n">
        <f aca="false">SUMIF($A$10:$A$33,YEAR(M259),$F$10:$F$33)</f>
        <v>0</v>
      </c>
      <c r="S259" s="68" t="n">
        <f aca="false">SUMIF($A$10:$A$33,YEAR(M259),$G$10:$G$33)</f>
        <v>0</v>
      </c>
      <c r="T259" s="24"/>
      <c r="U259" s="24"/>
      <c r="V259" s="223" t="n">
        <f aca="false">SUMPRODUCT(N259:S259,'MONTHLY CURVES'!H255:M255)</f>
        <v>-0.065</v>
      </c>
    </row>
    <row r="260" customFormat="false" ht="12.75" hidden="false" customHeight="false" outlineLevel="0" collapsed="false">
      <c r="M260" s="131" t="n">
        <f aca="false">'MONTHLY CURVES'!C256</f>
        <v>44774</v>
      </c>
      <c r="N260" s="221" t="n">
        <f aca="false">SUMIF($A$10:$A$33,YEAR(M260),$B$10:$B$33)</f>
        <v>1</v>
      </c>
      <c r="O260" s="68" t="n">
        <f aca="false">SUMIF($A$10:$A$33,YEAR(M260),$C$10:$C$33)</f>
        <v>0</v>
      </c>
      <c r="P260" s="68" t="n">
        <f aca="false">SUMIF($A$10:$A$33,YEAR(M260),D$10:$D$33)</f>
        <v>0</v>
      </c>
      <c r="Q260" s="68" t="n">
        <f aca="false">SUMIF($A$10:$A$33,YEAR(M260),$E$10:$E$33)</f>
        <v>0</v>
      </c>
      <c r="R260" s="68" t="n">
        <f aca="false">SUMIF($A$10:$A$33,YEAR(M260),$F$10:$F$33)</f>
        <v>0</v>
      </c>
      <c r="S260" s="68" t="n">
        <f aca="false">SUMIF($A$10:$A$33,YEAR(M260),$G$10:$G$33)</f>
        <v>0</v>
      </c>
      <c r="T260" s="24"/>
      <c r="U260" s="24"/>
      <c r="V260" s="223" t="n">
        <f aca="false">SUMPRODUCT(N260:S260,'MONTHLY CURVES'!H256:M256)</f>
        <v>-0.065</v>
      </c>
    </row>
    <row r="261" customFormat="false" ht="12.75" hidden="false" customHeight="false" outlineLevel="0" collapsed="false">
      <c r="M261" s="131" t="n">
        <f aca="false">'MONTHLY CURVES'!C257</f>
        <v>44805</v>
      </c>
      <c r="N261" s="221" t="n">
        <f aca="false">SUMIF($A$10:$A$33,YEAR(M261),$B$10:$B$33)</f>
        <v>1</v>
      </c>
      <c r="O261" s="68" t="n">
        <f aca="false">SUMIF($A$10:$A$33,YEAR(M261),$C$10:$C$33)</f>
        <v>0</v>
      </c>
      <c r="P261" s="68" t="n">
        <f aca="false">SUMIF($A$10:$A$33,YEAR(M261),D$10:$D$33)</f>
        <v>0</v>
      </c>
      <c r="Q261" s="68" t="n">
        <f aca="false">SUMIF($A$10:$A$33,YEAR(M261),$E$10:$E$33)</f>
        <v>0</v>
      </c>
      <c r="R261" s="68" t="n">
        <f aca="false">SUMIF($A$10:$A$33,YEAR(M261),$F$10:$F$33)</f>
        <v>0</v>
      </c>
      <c r="S261" s="68" t="n">
        <f aca="false">SUMIF($A$10:$A$33,YEAR(M261),$G$10:$G$33)</f>
        <v>0</v>
      </c>
      <c r="T261" s="24"/>
      <c r="U261" s="24"/>
      <c r="V261" s="223" t="n">
        <f aca="false">SUMPRODUCT(N261:S261,'MONTHLY CURVES'!H257:M257)</f>
        <v>-0.065</v>
      </c>
    </row>
    <row r="262" customFormat="false" ht="12.75" hidden="false" customHeight="false" outlineLevel="0" collapsed="false">
      <c r="M262" s="131" t="n">
        <f aca="false">'MONTHLY CURVES'!C258</f>
        <v>44835</v>
      </c>
      <c r="N262" s="221" t="n">
        <f aca="false">SUMIF($A$10:$A$33,YEAR(M262),$B$10:$B$33)</f>
        <v>1</v>
      </c>
      <c r="O262" s="68" t="n">
        <f aca="false">SUMIF($A$10:$A$33,YEAR(M262),$C$10:$C$33)</f>
        <v>0</v>
      </c>
      <c r="P262" s="68" t="n">
        <f aca="false">SUMIF($A$10:$A$33,YEAR(M262),D$10:$D$33)</f>
        <v>0</v>
      </c>
      <c r="Q262" s="68" t="n">
        <f aca="false">SUMIF($A$10:$A$33,YEAR(M262),$E$10:$E$33)</f>
        <v>0</v>
      </c>
      <c r="R262" s="68" t="n">
        <f aca="false">SUMIF($A$10:$A$33,YEAR(M262),$F$10:$F$33)</f>
        <v>0</v>
      </c>
      <c r="S262" s="68" t="n">
        <f aca="false">SUMIF($A$10:$A$33,YEAR(M262),$G$10:$G$33)</f>
        <v>0</v>
      </c>
      <c r="T262" s="24"/>
      <c r="U262" s="24"/>
      <c r="V262" s="223" t="n">
        <f aca="false">SUMPRODUCT(N262:S262,'MONTHLY CURVES'!H258:M258)</f>
        <v>-0.065</v>
      </c>
    </row>
    <row r="263" customFormat="false" ht="12.75" hidden="false" customHeight="false" outlineLevel="0" collapsed="false">
      <c r="M263" s="131" t="n">
        <f aca="false">'MONTHLY CURVES'!C259</f>
        <v>44866</v>
      </c>
      <c r="N263" s="221" t="n">
        <f aca="false">SUMIF($A$10:$A$33,YEAR(M263),$B$10:$B$33)</f>
        <v>1</v>
      </c>
      <c r="O263" s="68" t="n">
        <f aca="false">SUMIF($A$10:$A$33,YEAR(M263),$C$10:$C$33)</f>
        <v>0</v>
      </c>
      <c r="P263" s="68" t="n">
        <f aca="false">SUMIF($A$10:$A$33,YEAR(M263),D$10:$D$33)</f>
        <v>0</v>
      </c>
      <c r="Q263" s="68" t="n">
        <f aca="false">SUMIF($A$10:$A$33,YEAR(M263),$E$10:$E$33)</f>
        <v>0</v>
      </c>
      <c r="R263" s="68" t="n">
        <f aca="false">SUMIF($A$10:$A$33,YEAR(M263),$F$10:$F$33)</f>
        <v>0</v>
      </c>
      <c r="S263" s="68" t="n">
        <f aca="false">SUMIF($A$10:$A$33,YEAR(M263),$G$10:$G$33)</f>
        <v>0</v>
      </c>
      <c r="T263" s="24"/>
      <c r="U263" s="24"/>
      <c r="V263" s="223" t="n">
        <f aca="false">SUMPRODUCT(N263:S263,'MONTHLY CURVES'!H259:M259)</f>
        <v>-0.065</v>
      </c>
    </row>
    <row r="264" customFormat="false" ht="12.75" hidden="false" customHeight="false" outlineLevel="0" collapsed="false">
      <c r="M264" s="131" t="n">
        <f aca="false">'MONTHLY CURVES'!C260</f>
        <v>44896</v>
      </c>
      <c r="N264" s="221" t="n">
        <f aca="false">SUMIF($A$10:$A$33,YEAR(M264),$B$10:$B$33)</f>
        <v>1</v>
      </c>
      <c r="O264" s="68" t="n">
        <f aca="false">SUMIF($A$10:$A$33,YEAR(M264),$C$10:$C$33)</f>
        <v>0</v>
      </c>
      <c r="P264" s="68" t="n">
        <f aca="false">SUMIF($A$10:$A$33,YEAR(M264),D$10:$D$33)</f>
        <v>0</v>
      </c>
      <c r="Q264" s="68" t="n">
        <f aca="false">SUMIF($A$10:$A$33,YEAR(M264),$E$10:$E$33)</f>
        <v>0</v>
      </c>
      <c r="R264" s="68" t="n">
        <f aca="false">SUMIF($A$10:$A$33,YEAR(M264),$F$10:$F$33)</f>
        <v>0</v>
      </c>
      <c r="S264" s="68" t="n">
        <f aca="false">SUMIF($A$10:$A$33,YEAR(M264),$G$10:$G$33)</f>
        <v>0</v>
      </c>
      <c r="T264" s="24"/>
      <c r="U264" s="24"/>
      <c r="V264" s="223" t="n">
        <f aca="false">SUMPRODUCT(N264:S264,'MONTHLY CURVES'!H260:M260)</f>
        <v>-0.065</v>
      </c>
    </row>
    <row r="265" customFormat="false" ht="12.75" hidden="false" customHeight="false" outlineLevel="0" collapsed="false">
      <c r="M265" s="131" t="n">
        <f aca="false">'MONTHLY CURVES'!C261</f>
        <v>44927</v>
      </c>
      <c r="N265" s="221" t="n">
        <f aca="false">SUMIF($A$10:$A$33,YEAR(M265),$B$10:$B$33)</f>
        <v>1</v>
      </c>
      <c r="O265" s="68" t="n">
        <f aca="false">SUMIF($A$10:$A$33,YEAR(M265),$C$10:$C$33)</f>
        <v>0</v>
      </c>
      <c r="P265" s="68" t="n">
        <f aca="false">SUMIF($A$10:$A$33,YEAR(M265),D$10:$D$33)</f>
        <v>0</v>
      </c>
      <c r="Q265" s="68" t="n">
        <f aca="false">SUMIF($A$10:$A$33,YEAR(M265),$E$10:$E$33)</f>
        <v>0</v>
      </c>
      <c r="R265" s="68" t="n">
        <f aca="false">SUMIF($A$10:$A$33,YEAR(M265),$F$10:$F$33)</f>
        <v>0</v>
      </c>
      <c r="S265" s="68" t="n">
        <f aca="false">SUMIF($A$10:$A$33,YEAR(M265),$G$10:$G$33)</f>
        <v>0</v>
      </c>
      <c r="T265" s="24"/>
      <c r="U265" s="24"/>
      <c r="V265" s="223" t="n">
        <f aca="false">SUMPRODUCT(N265:S265,'MONTHLY CURVES'!H261:M261)</f>
        <v>-0.065</v>
      </c>
    </row>
    <row r="266" customFormat="false" ht="12.75" hidden="false" customHeight="false" outlineLevel="0" collapsed="false">
      <c r="M266" s="131" t="n">
        <f aca="false">'MONTHLY CURVES'!C262</f>
        <v>44958</v>
      </c>
      <c r="N266" s="221" t="n">
        <f aca="false">SUMIF($A$10:$A$33,YEAR(M266),$B$10:$B$33)</f>
        <v>1</v>
      </c>
      <c r="O266" s="68" t="n">
        <f aca="false">SUMIF($A$10:$A$33,YEAR(M266),$C$10:$C$33)</f>
        <v>0</v>
      </c>
      <c r="P266" s="68" t="n">
        <f aca="false">SUMIF($A$10:$A$33,YEAR(M266),D$10:$D$33)</f>
        <v>0</v>
      </c>
      <c r="Q266" s="68" t="n">
        <f aca="false">SUMIF($A$10:$A$33,YEAR(M266),$E$10:$E$33)</f>
        <v>0</v>
      </c>
      <c r="R266" s="68" t="n">
        <f aca="false">SUMIF($A$10:$A$33,YEAR(M266),$F$10:$F$33)</f>
        <v>0</v>
      </c>
      <c r="S266" s="68" t="n">
        <f aca="false">SUMIF($A$10:$A$33,YEAR(M266),$G$10:$G$33)</f>
        <v>0</v>
      </c>
      <c r="T266" s="24"/>
      <c r="U266" s="24"/>
      <c r="V266" s="223" t="n">
        <f aca="false">SUMPRODUCT(N266:S266,'MONTHLY CURVES'!H262:M262)</f>
        <v>-0.065</v>
      </c>
    </row>
    <row r="267" customFormat="false" ht="12.75" hidden="false" customHeight="false" outlineLevel="0" collapsed="false">
      <c r="M267" s="131" t="n">
        <f aca="false">'MONTHLY CURVES'!C263</f>
        <v>44986</v>
      </c>
      <c r="N267" s="221" t="n">
        <f aca="false">SUMIF($A$10:$A$33,YEAR(M267),$B$10:$B$33)</f>
        <v>1</v>
      </c>
      <c r="O267" s="68" t="n">
        <f aca="false">SUMIF($A$10:$A$33,YEAR(M267),$C$10:$C$33)</f>
        <v>0</v>
      </c>
      <c r="P267" s="68" t="n">
        <f aca="false">SUMIF($A$10:$A$33,YEAR(M267),D$10:$D$33)</f>
        <v>0</v>
      </c>
      <c r="Q267" s="68" t="n">
        <f aca="false">SUMIF($A$10:$A$33,YEAR(M267),$E$10:$E$33)</f>
        <v>0</v>
      </c>
      <c r="R267" s="68" t="n">
        <f aca="false">SUMIF($A$10:$A$33,YEAR(M267),$F$10:$F$33)</f>
        <v>0</v>
      </c>
      <c r="S267" s="68" t="n">
        <f aca="false">SUMIF($A$10:$A$33,YEAR(M267),$G$10:$G$33)</f>
        <v>0</v>
      </c>
      <c r="T267" s="24"/>
      <c r="U267" s="24"/>
      <c r="V267" s="223" t="n">
        <f aca="false">SUMPRODUCT(N267:S267,'MONTHLY CURVES'!H263:M263)</f>
        <v>-0.065</v>
      </c>
    </row>
    <row r="268" customFormat="false" ht="12.75" hidden="false" customHeight="false" outlineLevel="0" collapsed="false">
      <c r="M268" s="131" t="n">
        <f aca="false">'MONTHLY CURVES'!C264</f>
        <v>45017</v>
      </c>
      <c r="N268" s="221" t="n">
        <f aca="false">SUMIF($A$10:$A$33,YEAR(M268),$B$10:$B$33)</f>
        <v>1</v>
      </c>
      <c r="O268" s="68" t="n">
        <f aca="false">SUMIF($A$10:$A$33,YEAR(M268),$C$10:$C$33)</f>
        <v>0</v>
      </c>
      <c r="P268" s="68" t="n">
        <f aca="false">SUMIF($A$10:$A$33,YEAR(M268),D$10:$D$33)</f>
        <v>0</v>
      </c>
      <c r="Q268" s="68" t="n">
        <f aca="false">SUMIF($A$10:$A$33,YEAR(M268),$E$10:$E$33)</f>
        <v>0</v>
      </c>
      <c r="R268" s="68" t="n">
        <f aca="false">SUMIF($A$10:$A$33,YEAR(M268),$F$10:$F$33)</f>
        <v>0</v>
      </c>
      <c r="S268" s="68" t="n">
        <f aca="false">SUMIF($A$10:$A$33,YEAR(M268),$G$10:$G$33)</f>
        <v>0</v>
      </c>
      <c r="T268" s="24"/>
      <c r="U268" s="24"/>
      <c r="V268" s="223" t="n">
        <f aca="false">SUMPRODUCT(N268:S268,'MONTHLY CURVES'!H264:M264)</f>
        <v>-0.065</v>
      </c>
    </row>
    <row r="269" customFormat="false" ht="12.75" hidden="false" customHeight="false" outlineLevel="0" collapsed="false">
      <c r="M269" s="131" t="n">
        <f aca="false">'MONTHLY CURVES'!C265</f>
        <v>45047</v>
      </c>
      <c r="N269" s="221" t="n">
        <f aca="false">SUMIF($A$10:$A$33,YEAR(M269),$B$10:$B$33)</f>
        <v>1</v>
      </c>
      <c r="O269" s="68" t="n">
        <f aca="false">SUMIF($A$10:$A$33,YEAR(M269),$C$10:$C$33)</f>
        <v>0</v>
      </c>
      <c r="P269" s="68" t="n">
        <f aca="false">SUMIF($A$10:$A$33,YEAR(M269),D$10:$D$33)</f>
        <v>0</v>
      </c>
      <c r="Q269" s="68" t="n">
        <f aca="false">SUMIF($A$10:$A$33,YEAR(M269),$E$10:$E$33)</f>
        <v>0</v>
      </c>
      <c r="R269" s="68" t="n">
        <f aca="false">SUMIF($A$10:$A$33,YEAR(M269),$F$10:$F$33)</f>
        <v>0</v>
      </c>
      <c r="S269" s="68" t="n">
        <f aca="false">SUMIF($A$10:$A$33,YEAR(M269),$G$10:$G$33)</f>
        <v>0</v>
      </c>
      <c r="T269" s="24"/>
      <c r="U269" s="24"/>
      <c r="V269" s="223" t="n">
        <f aca="false">SUMPRODUCT(N269:S269,'MONTHLY CURVES'!H265:M265)</f>
        <v>-0.065</v>
      </c>
    </row>
    <row r="270" customFormat="false" ht="12.75" hidden="false" customHeight="false" outlineLevel="0" collapsed="false">
      <c r="M270" s="131" t="n">
        <f aca="false">'MONTHLY CURVES'!C266</f>
        <v>45078</v>
      </c>
      <c r="N270" s="221" t="n">
        <f aca="false">SUMIF($A$10:$A$33,YEAR(M270),$B$10:$B$33)</f>
        <v>1</v>
      </c>
      <c r="O270" s="68" t="n">
        <f aca="false">SUMIF($A$10:$A$33,YEAR(M270),$C$10:$C$33)</f>
        <v>0</v>
      </c>
      <c r="P270" s="68" t="n">
        <f aca="false">SUMIF($A$10:$A$33,YEAR(M270),D$10:$D$33)</f>
        <v>0</v>
      </c>
      <c r="Q270" s="68" t="n">
        <f aca="false">SUMIF($A$10:$A$33,YEAR(M270),$E$10:$E$33)</f>
        <v>0</v>
      </c>
      <c r="R270" s="68" t="n">
        <f aca="false">SUMIF($A$10:$A$33,YEAR(M270),$F$10:$F$33)</f>
        <v>0</v>
      </c>
      <c r="S270" s="68" t="n">
        <f aca="false">SUMIF($A$10:$A$33,YEAR(M270),$G$10:$G$33)</f>
        <v>0</v>
      </c>
      <c r="T270" s="24"/>
      <c r="U270" s="24"/>
      <c r="V270" s="223" t="n">
        <f aca="false">SUMPRODUCT(N270:S270,'MONTHLY CURVES'!H266:M266)</f>
        <v>-0.065</v>
      </c>
    </row>
    <row r="271" customFormat="false" ht="12.75" hidden="false" customHeight="false" outlineLevel="0" collapsed="false">
      <c r="M271" s="131" t="n">
        <f aca="false">'MONTHLY CURVES'!C267</f>
        <v>45108</v>
      </c>
      <c r="N271" s="221" t="n">
        <f aca="false">SUMIF($A$10:$A$33,YEAR(M271),$B$10:$B$33)</f>
        <v>1</v>
      </c>
      <c r="O271" s="68" t="n">
        <f aca="false">SUMIF($A$10:$A$33,YEAR(M271),$C$10:$C$33)</f>
        <v>0</v>
      </c>
      <c r="P271" s="68" t="n">
        <f aca="false">SUMIF($A$10:$A$33,YEAR(M271),D$10:$D$33)</f>
        <v>0</v>
      </c>
      <c r="Q271" s="68" t="n">
        <f aca="false">SUMIF($A$10:$A$33,YEAR(M271),$E$10:$E$33)</f>
        <v>0</v>
      </c>
      <c r="R271" s="68" t="n">
        <f aca="false">SUMIF($A$10:$A$33,YEAR(M271),$F$10:$F$33)</f>
        <v>0</v>
      </c>
      <c r="S271" s="68" t="n">
        <f aca="false">SUMIF($A$10:$A$33,YEAR(M271),$G$10:$G$33)</f>
        <v>0</v>
      </c>
      <c r="T271" s="24"/>
      <c r="U271" s="24"/>
      <c r="V271" s="223" t="n">
        <f aca="false">SUMPRODUCT(N271:S271,'MONTHLY CURVES'!H267:M267)</f>
        <v>-0.065</v>
      </c>
    </row>
    <row r="272" customFormat="false" ht="12.75" hidden="false" customHeight="false" outlineLevel="0" collapsed="false">
      <c r="M272" s="131" t="n">
        <f aca="false">'MONTHLY CURVES'!C268</f>
        <v>45139</v>
      </c>
      <c r="N272" s="221" t="n">
        <f aca="false">SUMIF($A$10:$A$33,YEAR(M272),$B$10:$B$33)</f>
        <v>1</v>
      </c>
      <c r="O272" s="68" t="n">
        <f aca="false">SUMIF($A$10:$A$33,YEAR(M272),$C$10:$C$33)</f>
        <v>0</v>
      </c>
      <c r="P272" s="68" t="n">
        <f aca="false">SUMIF($A$10:$A$33,YEAR(M272),D$10:$D$33)</f>
        <v>0</v>
      </c>
      <c r="Q272" s="68" t="n">
        <f aca="false">SUMIF($A$10:$A$33,YEAR(M272),$E$10:$E$33)</f>
        <v>0</v>
      </c>
      <c r="R272" s="68" t="n">
        <f aca="false">SUMIF($A$10:$A$33,YEAR(M272),$F$10:$F$33)</f>
        <v>0</v>
      </c>
      <c r="S272" s="68" t="n">
        <f aca="false">SUMIF($A$10:$A$33,YEAR(M272),$G$10:$G$33)</f>
        <v>0</v>
      </c>
      <c r="T272" s="24"/>
      <c r="U272" s="24"/>
      <c r="V272" s="223" t="n">
        <f aca="false">SUMPRODUCT(N272:S272,'MONTHLY CURVES'!H268:M268)</f>
        <v>-0.065</v>
      </c>
    </row>
    <row r="273" customFormat="false" ht="12.75" hidden="false" customHeight="false" outlineLevel="0" collapsed="false">
      <c r="M273" s="131" t="n">
        <f aca="false">'MONTHLY CURVES'!C269</f>
        <v>45170</v>
      </c>
      <c r="N273" s="221" t="n">
        <f aca="false">SUMIF($A$10:$A$33,YEAR(M273),$B$10:$B$33)</f>
        <v>1</v>
      </c>
      <c r="O273" s="68" t="n">
        <f aca="false">SUMIF($A$10:$A$33,YEAR(M273),$C$10:$C$33)</f>
        <v>0</v>
      </c>
      <c r="P273" s="68" t="n">
        <f aca="false">SUMIF($A$10:$A$33,YEAR(M273),D$10:$D$33)</f>
        <v>0</v>
      </c>
      <c r="Q273" s="68" t="n">
        <f aca="false">SUMIF($A$10:$A$33,YEAR(M273),$E$10:$E$33)</f>
        <v>0</v>
      </c>
      <c r="R273" s="68" t="n">
        <f aca="false">SUMIF($A$10:$A$33,YEAR(M273),$F$10:$F$33)</f>
        <v>0</v>
      </c>
      <c r="S273" s="68" t="n">
        <f aca="false">SUMIF($A$10:$A$33,YEAR(M273),$G$10:$G$33)</f>
        <v>0</v>
      </c>
      <c r="T273" s="24"/>
      <c r="U273" s="24"/>
      <c r="V273" s="223" t="n">
        <f aca="false">SUMPRODUCT(N273:S273,'MONTHLY CURVES'!H269:M269)</f>
        <v>-0.065</v>
      </c>
    </row>
    <row r="274" customFormat="false" ht="12.75" hidden="false" customHeight="false" outlineLevel="0" collapsed="false">
      <c r="M274" s="131" t="n">
        <f aca="false">'MONTHLY CURVES'!C270</f>
        <v>45200</v>
      </c>
      <c r="N274" s="221" t="n">
        <f aca="false">SUMIF($A$10:$A$33,YEAR(M274),$B$10:$B$33)</f>
        <v>1</v>
      </c>
      <c r="O274" s="68" t="n">
        <f aca="false">SUMIF($A$10:$A$33,YEAR(M274),$C$10:$C$33)</f>
        <v>0</v>
      </c>
      <c r="P274" s="68" t="n">
        <f aca="false">SUMIF($A$10:$A$33,YEAR(M274),D$10:$D$33)</f>
        <v>0</v>
      </c>
      <c r="Q274" s="68" t="n">
        <f aca="false">SUMIF($A$10:$A$33,YEAR(M274),$E$10:$E$33)</f>
        <v>0</v>
      </c>
      <c r="R274" s="68" t="n">
        <f aca="false">SUMIF($A$10:$A$33,YEAR(M274),$F$10:$F$33)</f>
        <v>0</v>
      </c>
      <c r="S274" s="68" t="n">
        <f aca="false">SUMIF($A$10:$A$33,YEAR(M274),$G$10:$G$33)</f>
        <v>0</v>
      </c>
      <c r="T274" s="24"/>
      <c r="U274" s="24"/>
      <c r="V274" s="223" t="n">
        <f aca="false">SUMPRODUCT(N274:S274,'MONTHLY CURVES'!H270:M270)</f>
        <v>-0.065</v>
      </c>
    </row>
    <row r="275" customFormat="false" ht="12.75" hidden="false" customHeight="false" outlineLevel="0" collapsed="false">
      <c r="M275" s="131" t="n">
        <f aca="false">'MONTHLY CURVES'!C271</f>
        <v>45231</v>
      </c>
      <c r="N275" s="221" t="n">
        <f aca="false">SUMIF($A$10:$A$33,YEAR(M275),$B$10:$B$33)</f>
        <v>1</v>
      </c>
      <c r="O275" s="68" t="n">
        <f aca="false">SUMIF($A$10:$A$33,YEAR(M275),$C$10:$C$33)</f>
        <v>0</v>
      </c>
      <c r="P275" s="68" t="n">
        <f aca="false">SUMIF($A$10:$A$33,YEAR(M275),D$10:$D$33)</f>
        <v>0</v>
      </c>
      <c r="Q275" s="68" t="n">
        <f aca="false">SUMIF($A$10:$A$33,YEAR(M275),$E$10:$E$33)</f>
        <v>0</v>
      </c>
      <c r="R275" s="68" t="n">
        <f aca="false">SUMIF($A$10:$A$33,YEAR(M275),$F$10:$F$33)</f>
        <v>0</v>
      </c>
      <c r="S275" s="68" t="n">
        <f aca="false">SUMIF($A$10:$A$33,YEAR(M275),$G$10:$G$33)</f>
        <v>0</v>
      </c>
      <c r="T275" s="24"/>
      <c r="U275" s="24"/>
      <c r="V275" s="223" t="n">
        <f aca="false">SUMPRODUCT(N275:S275,'MONTHLY CURVES'!H271:M271)</f>
        <v>-0.065</v>
      </c>
    </row>
    <row r="276" customFormat="false" ht="12.75" hidden="false" customHeight="false" outlineLevel="0" collapsed="false">
      <c r="M276" s="131" t="n">
        <f aca="false">'MONTHLY CURVES'!C272</f>
        <v>45261</v>
      </c>
      <c r="N276" s="221" t="n">
        <f aca="false">SUMIF($A$10:$A$33,YEAR(M276),$B$10:$B$33)</f>
        <v>1</v>
      </c>
      <c r="O276" s="68" t="n">
        <f aca="false">SUMIF($A$10:$A$33,YEAR(M276),$C$10:$C$33)</f>
        <v>0</v>
      </c>
      <c r="P276" s="68" t="n">
        <f aca="false">SUMIF($A$10:$A$33,YEAR(M276),D$10:$D$33)</f>
        <v>0</v>
      </c>
      <c r="Q276" s="68" t="n">
        <f aca="false">SUMIF($A$10:$A$33,YEAR(M276),$E$10:$E$33)</f>
        <v>0</v>
      </c>
      <c r="R276" s="68" t="n">
        <f aca="false">SUMIF($A$10:$A$33,YEAR(M276),$F$10:$F$33)</f>
        <v>0</v>
      </c>
      <c r="S276" s="68" t="n">
        <f aca="false">SUMIF($A$10:$A$33,YEAR(M276),$G$10:$G$33)</f>
        <v>0</v>
      </c>
      <c r="T276" s="24"/>
      <c r="U276" s="24"/>
      <c r="V276" s="223" t="n">
        <f aca="false">SUMPRODUCT(N276:S276,'MONTHLY CURVES'!H272:M272)</f>
        <v>-0.065</v>
      </c>
    </row>
    <row r="277" customFormat="false" ht="12.75" hidden="false" customHeight="false" outlineLevel="0" collapsed="false">
      <c r="M277" s="131" t="n">
        <f aca="false">'MONTHLY CURVES'!C273</f>
        <v>45292</v>
      </c>
      <c r="N277" s="221" t="n">
        <f aca="false">SUMIF($A$10:$A$33,YEAR(M277),$B$10:$B$33)</f>
        <v>1</v>
      </c>
      <c r="O277" s="68" t="n">
        <f aca="false">SUMIF($A$10:$A$33,YEAR(M277),$C$10:$C$33)</f>
        <v>0</v>
      </c>
      <c r="P277" s="68" t="n">
        <f aca="false">SUMIF($A$10:$A$33,YEAR(M277),D$10:$D$33)</f>
        <v>0</v>
      </c>
      <c r="Q277" s="68" t="n">
        <f aca="false">SUMIF($A$10:$A$33,YEAR(M277),$E$10:$E$33)</f>
        <v>0</v>
      </c>
      <c r="R277" s="68" t="n">
        <f aca="false">SUMIF($A$10:$A$33,YEAR(M277),$F$10:$F$33)</f>
        <v>0</v>
      </c>
      <c r="S277" s="68" t="n">
        <f aca="false">SUMIF($A$10:$A$33,YEAR(M277),$G$10:$G$33)</f>
        <v>0</v>
      </c>
      <c r="T277" s="24"/>
      <c r="U277" s="24"/>
      <c r="V277" s="223" t="n">
        <f aca="false">SUMPRODUCT(N277:S277,'MONTHLY CURVES'!H273:M273)</f>
        <v>-0.065</v>
      </c>
    </row>
    <row r="278" customFormat="false" ht="12.75" hidden="false" customHeight="false" outlineLevel="0" collapsed="false">
      <c r="M278" s="131" t="n">
        <f aca="false">'MONTHLY CURVES'!C274</f>
        <v>45323</v>
      </c>
      <c r="N278" s="221" t="n">
        <f aca="false">SUMIF($A$10:$A$33,YEAR(M278),$B$10:$B$33)</f>
        <v>1</v>
      </c>
      <c r="O278" s="68" t="n">
        <f aca="false">SUMIF($A$10:$A$33,YEAR(M278),$C$10:$C$33)</f>
        <v>0</v>
      </c>
      <c r="P278" s="68" t="n">
        <f aca="false">SUMIF($A$10:$A$33,YEAR(M278),D$10:$D$33)</f>
        <v>0</v>
      </c>
      <c r="Q278" s="68" t="n">
        <f aca="false">SUMIF($A$10:$A$33,YEAR(M278),$E$10:$E$33)</f>
        <v>0</v>
      </c>
      <c r="R278" s="68" t="n">
        <f aca="false">SUMIF($A$10:$A$33,YEAR(M278),$F$10:$F$33)</f>
        <v>0</v>
      </c>
      <c r="S278" s="68" t="n">
        <f aca="false">SUMIF($A$10:$A$33,YEAR(M278),$G$10:$G$33)</f>
        <v>0</v>
      </c>
      <c r="T278" s="24"/>
      <c r="U278" s="24"/>
      <c r="V278" s="223" t="n">
        <f aca="false">SUMPRODUCT(N278:S278,'MONTHLY CURVES'!H274:M274)</f>
        <v>-0.065</v>
      </c>
    </row>
    <row r="279" customFormat="false" ht="12.75" hidden="false" customHeight="false" outlineLevel="0" collapsed="false">
      <c r="M279" s="131" t="n">
        <f aca="false">'MONTHLY CURVES'!C275</f>
        <v>45352</v>
      </c>
      <c r="N279" s="221" t="n">
        <f aca="false">SUMIF($A$10:$A$33,YEAR(M279),$B$10:$B$33)</f>
        <v>1</v>
      </c>
      <c r="O279" s="68" t="n">
        <f aca="false">SUMIF($A$10:$A$33,YEAR(M279),$C$10:$C$33)</f>
        <v>0</v>
      </c>
      <c r="P279" s="68" t="n">
        <f aca="false">SUMIF($A$10:$A$33,YEAR(M279),D$10:$D$33)</f>
        <v>0</v>
      </c>
      <c r="Q279" s="68" t="n">
        <f aca="false">SUMIF($A$10:$A$33,YEAR(M279),$E$10:$E$33)</f>
        <v>0</v>
      </c>
      <c r="R279" s="68" t="n">
        <f aca="false">SUMIF($A$10:$A$33,YEAR(M279),$F$10:$F$33)</f>
        <v>0</v>
      </c>
      <c r="S279" s="68" t="n">
        <f aca="false">SUMIF($A$10:$A$33,YEAR(M279),$G$10:$G$33)</f>
        <v>0</v>
      </c>
      <c r="T279" s="24"/>
      <c r="U279" s="24"/>
      <c r="V279" s="223" t="n">
        <f aca="false">SUMPRODUCT(N279:S279,'MONTHLY CURVES'!H275:M275)</f>
        <v>-0.065</v>
      </c>
    </row>
    <row r="280" customFormat="false" ht="12.75" hidden="false" customHeight="false" outlineLevel="0" collapsed="false">
      <c r="M280" s="131" t="n">
        <f aca="false">'MONTHLY CURVES'!C276</f>
        <v>45383</v>
      </c>
      <c r="N280" s="221" t="n">
        <f aca="false">SUMIF($A$10:$A$33,YEAR(M280),$B$10:$B$33)</f>
        <v>1</v>
      </c>
      <c r="O280" s="68" t="n">
        <f aca="false">SUMIF($A$10:$A$33,YEAR(M280),$C$10:$C$33)</f>
        <v>0</v>
      </c>
      <c r="P280" s="68" t="n">
        <f aca="false">SUMIF($A$10:$A$33,YEAR(M280),D$10:$D$33)</f>
        <v>0</v>
      </c>
      <c r="Q280" s="68" t="n">
        <f aca="false">SUMIF($A$10:$A$33,YEAR(M280),$E$10:$E$33)</f>
        <v>0</v>
      </c>
      <c r="R280" s="68" t="n">
        <f aca="false">SUMIF($A$10:$A$33,YEAR(M280),$F$10:$F$33)</f>
        <v>0</v>
      </c>
      <c r="S280" s="68" t="n">
        <f aca="false">SUMIF($A$10:$A$33,YEAR(M280),$G$10:$G$33)</f>
        <v>0</v>
      </c>
      <c r="T280" s="24"/>
      <c r="U280" s="24"/>
      <c r="V280" s="223" t="n">
        <f aca="false">SUMPRODUCT(N280:S280,'MONTHLY CURVES'!H276:M276)</f>
        <v>-0.065</v>
      </c>
    </row>
    <row r="281" customFormat="false" ht="12.75" hidden="false" customHeight="false" outlineLevel="0" collapsed="false">
      <c r="M281" s="131" t="n">
        <f aca="false">'MONTHLY CURVES'!C277</f>
        <v>45413</v>
      </c>
      <c r="N281" s="221" t="n">
        <f aca="false">SUMIF($A$10:$A$33,YEAR(M281),$B$10:$B$33)</f>
        <v>1</v>
      </c>
      <c r="O281" s="68" t="n">
        <f aca="false">SUMIF($A$10:$A$33,YEAR(M281),$C$10:$C$33)</f>
        <v>0</v>
      </c>
      <c r="P281" s="68" t="n">
        <f aca="false">SUMIF($A$10:$A$33,YEAR(M281),D$10:$D$33)</f>
        <v>0</v>
      </c>
      <c r="Q281" s="68" t="n">
        <f aca="false">SUMIF($A$10:$A$33,YEAR(M281),$E$10:$E$33)</f>
        <v>0</v>
      </c>
      <c r="R281" s="68" t="n">
        <f aca="false">SUMIF($A$10:$A$33,YEAR(M281),$F$10:$F$33)</f>
        <v>0</v>
      </c>
      <c r="S281" s="68" t="n">
        <f aca="false">SUMIF($A$10:$A$33,YEAR(M281),$G$10:$G$33)</f>
        <v>0</v>
      </c>
      <c r="T281" s="24"/>
      <c r="U281" s="24"/>
      <c r="V281" s="223" t="n">
        <f aca="false">SUMPRODUCT(N281:S281,'MONTHLY CURVES'!H277:M277)</f>
        <v>-0.065</v>
      </c>
    </row>
    <row r="282" customFormat="false" ht="12.75" hidden="false" customHeight="false" outlineLevel="0" collapsed="false">
      <c r="M282" s="131" t="n">
        <f aca="false">'MONTHLY CURVES'!C278</f>
        <v>45444</v>
      </c>
      <c r="N282" s="221" t="n">
        <f aca="false">SUMIF($A$10:$A$33,YEAR(M282),$B$10:$B$33)</f>
        <v>1</v>
      </c>
      <c r="O282" s="68" t="n">
        <f aca="false">SUMIF($A$10:$A$33,YEAR(M282),$C$10:$C$33)</f>
        <v>0</v>
      </c>
      <c r="P282" s="68" t="n">
        <f aca="false">SUMIF($A$10:$A$33,YEAR(M282),D$10:$D$33)</f>
        <v>0</v>
      </c>
      <c r="Q282" s="68" t="n">
        <f aca="false">SUMIF($A$10:$A$33,YEAR(M282),$E$10:$E$33)</f>
        <v>0</v>
      </c>
      <c r="R282" s="68" t="n">
        <f aca="false">SUMIF($A$10:$A$33,YEAR(M282),$F$10:$F$33)</f>
        <v>0</v>
      </c>
      <c r="S282" s="68" t="n">
        <f aca="false">SUMIF($A$10:$A$33,YEAR(M282),$G$10:$G$33)</f>
        <v>0</v>
      </c>
      <c r="T282" s="24"/>
      <c r="U282" s="24"/>
      <c r="V282" s="223" t="n">
        <f aca="false">SUMPRODUCT(N282:S282,'MONTHLY CURVES'!H278:M278)</f>
        <v>-0.065</v>
      </c>
    </row>
    <row r="283" customFormat="false" ht="12.75" hidden="false" customHeight="false" outlineLevel="0" collapsed="false">
      <c r="M283" s="131" t="n">
        <f aca="false">'MONTHLY CURVES'!C279</f>
        <v>45474</v>
      </c>
      <c r="N283" s="221" t="n">
        <f aca="false">SUMIF($A$10:$A$33,YEAR(M283),$B$10:$B$33)</f>
        <v>1</v>
      </c>
      <c r="O283" s="68" t="n">
        <f aca="false">SUMIF($A$10:$A$33,YEAR(M283),$C$10:$C$33)</f>
        <v>0</v>
      </c>
      <c r="P283" s="68" t="n">
        <f aca="false">SUMIF($A$10:$A$33,YEAR(M283),D$10:$D$33)</f>
        <v>0</v>
      </c>
      <c r="Q283" s="68" t="n">
        <f aca="false">SUMIF($A$10:$A$33,YEAR(M283),$E$10:$E$33)</f>
        <v>0</v>
      </c>
      <c r="R283" s="68" t="n">
        <f aca="false">SUMIF($A$10:$A$33,YEAR(M283),$F$10:$F$33)</f>
        <v>0</v>
      </c>
      <c r="S283" s="68" t="n">
        <f aca="false">SUMIF($A$10:$A$33,YEAR(M283),$G$10:$G$33)</f>
        <v>0</v>
      </c>
      <c r="T283" s="24"/>
      <c r="U283" s="24"/>
      <c r="V283" s="223" t="n">
        <f aca="false">SUMPRODUCT(N283:S283,'MONTHLY CURVES'!H279:M279)</f>
        <v>-0.065</v>
      </c>
    </row>
    <row r="284" customFormat="false" ht="12.75" hidden="false" customHeight="false" outlineLevel="0" collapsed="false">
      <c r="M284" s="131" t="n">
        <f aca="false">'MONTHLY CURVES'!C280</f>
        <v>45505</v>
      </c>
      <c r="N284" s="221" t="n">
        <f aca="false">SUMIF($A$10:$A$33,YEAR(M284),$B$10:$B$33)</f>
        <v>1</v>
      </c>
      <c r="O284" s="68" t="n">
        <f aca="false">SUMIF($A$10:$A$33,YEAR(M284),$C$10:$C$33)</f>
        <v>0</v>
      </c>
      <c r="P284" s="68" t="n">
        <f aca="false">SUMIF($A$10:$A$33,YEAR(M284),D$10:$D$33)</f>
        <v>0</v>
      </c>
      <c r="Q284" s="68" t="n">
        <f aca="false">SUMIF($A$10:$A$33,YEAR(M284),$E$10:$E$33)</f>
        <v>0</v>
      </c>
      <c r="R284" s="68" t="n">
        <f aca="false">SUMIF($A$10:$A$33,YEAR(M284),$F$10:$F$33)</f>
        <v>0</v>
      </c>
      <c r="S284" s="68" t="n">
        <f aca="false">SUMIF($A$10:$A$33,YEAR(M284),$G$10:$G$33)</f>
        <v>0</v>
      </c>
      <c r="T284" s="24"/>
      <c r="U284" s="24"/>
      <c r="V284" s="223" t="n">
        <f aca="false">SUMPRODUCT(N284:S284,'MONTHLY CURVES'!H280:M280)</f>
        <v>-0.065</v>
      </c>
    </row>
    <row r="285" customFormat="false" ht="12.75" hidden="false" customHeight="false" outlineLevel="0" collapsed="false">
      <c r="M285" s="131" t="n">
        <f aca="false">'MONTHLY CURVES'!C281</f>
        <v>45536</v>
      </c>
      <c r="N285" s="221" t="n">
        <f aca="false">SUMIF($A$10:$A$33,YEAR(M285),$B$10:$B$33)</f>
        <v>1</v>
      </c>
      <c r="O285" s="68" t="n">
        <f aca="false">SUMIF($A$10:$A$33,YEAR(M285),$C$10:$C$33)</f>
        <v>0</v>
      </c>
      <c r="P285" s="68" t="n">
        <f aca="false">SUMIF($A$10:$A$33,YEAR(M285),D$10:$D$33)</f>
        <v>0</v>
      </c>
      <c r="Q285" s="68" t="n">
        <f aca="false">SUMIF($A$10:$A$33,YEAR(M285),$E$10:$E$33)</f>
        <v>0</v>
      </c>
      <c r="R285" s="68" t="n">
        <f aca="false">SUMIF($A$10:$A$33,YEAR(M285),$F$10:$F$33)</f>
        <v>0</v>
      </c>
      <c r="S285" s="68" t="n">
        <f aca="false">SUMIF($A$10:$A$33,YEAR(M285),$G$10:$G$33)</f>
        <v>0</v>
      </c>
      <c r="T285" s="24"/>
      <c r="U285" s="24"/>
      <c r="V285" s="223" t="n">
        <f aca="false">SUMPRODUCT(N285:S285,'MONTHLY CURVES'!H281:M281)</f>
        <v>-0.065</v>
      </c>
    </row>
    <row r="286" customFormat="false" ht="12.75" hidden="false" customHeight="false" outlineLevel="0" collapsed="false">
      <c r="M286" s="131" t="n">
        <f aca="false">'MONTHLY CURVES'!C282</f>
        <v>45566</v>
      </c>
      <c r="N286" s="221" t="n">
        <f aca="false">SUMIF($A$10:$A$33,YEAR(M286),$B$10:$B$33)</f>
        <v>1</v>
      </c>
      <c r="O286" s="68" t="n">
        <f aca="false">SUMIF($A$10:$A$33,YEAR(M286),$C$10:$C$33)</f>
        <v>0</v>
      </c>
      <c r="P286" s="68" t="n">
        <f aca="false">SUMIF($A$10:$A$33,YEAR(M286),D$10:$D$33)</f>
        <v>0</v>
      </c>
      <c r="Q286" s="68" t="n">
        <f aca="false">SUMIF($A$10:$A$33,YEAR(M286),$E$10:$E$33)</f>
        <v>0</v>
      </c>
      <c r="R286" s="68" t="n">
        <f aca="false">SUMIF($A$10:$A$33,YEAR(M286),$F$10:$F$33)</f>
        <v>0</v>
      </c>
      <c r="S286" s="68" t="n">
        <f aca="false">SUMIF($A$10:$A$33,YEAR(M286),$G$10:$G$33)</f>
        <v>0</v>
      </c>
      <c r="T286" s="24"/>
      <c r="U286" s="24"/>
      <c r="V286" s="223" t="n">
        <f aca="false">SUMPRODUCT(N286:S286,'MONTHLY CURVES'!H282:M282)</f>
        <v>-0.065</v>
      </c>
    </row>
    <row r="287" customFormat="false" ht="12.75" hidden="false" customHeight="false" outlineLevel="0" collapsed="false">
      <c r="M287" s="131" t="n">
        <f aca="false">'MONTHLY CURVES'!C283</f>
        <v>45597</v>
      </c>
      <c r="N287" s="221" t="n">
        <f aca="false">SUMIF($A$10:$A$33,YEAR(M287),$B$10:$B$33)</f>
        <v>1</v>
      </c>
      <c r="O287" s="68" t="n">
        <f aca="false">SUMIF($A$10:$A$33,YEAR(M287),$C$10:$C$33)</f>
        <v>0</v>
      </c>
      <c r="P287" s="68" t="n">
        <f aca="false">SUMIF($A$10:$A$33,YEAR(M287),D$10:$D$33)</f>
        <v>0</v>
      </c>
      <c r="Q287" s="68" t="n">
        <f aca="false">SUMIF($A$10:$A$33,YEAR(M287),$E$10:$E$33)</f>
        <v>0</v>
      </c>
      <c r="R287" s="68" t="n">
        <f aca="false">SUMIF($A$10:$A$33,YEAR(M287),$F$10:$F$33)</f>
        <v>0</v>
      </c>
      <c r="S287" s="68" t="n">
        <f aca="false">SUMIF($A$10:$A$33,YEAR(M287),$G$10:$G$33)</f>
        <v>0</v>
      </c>
      <c r="T287" s="24"/>
      <c r="U287" s="24"/>
      <c r="V287" s="223" t="n">
        <f aca="false">SUMPRODUCT(N287:S287,'MONTHLY CURVES'!H283:M283)</f>
        <v>-0.065</v>
      </c>
    </row>
    <row r="288" customFormat="false" ht="13.5" hidden="false" customHeight="false" outlineLevel="0" collapsed="false">
      <c r="M288" s="131" t="n">
        <f aca="false">'MONTHLY CURVES'!C284</f>
        <v>45627</v>
      </c>
      <c r="N288" s="227" t="n">
        <f aca="false">SUMIF($A$10:$A$33,YEAR(M288),$B$10:$B$33)</f>
        <v>1</v>
      </c>
      <c r="O288" s="228" t="n">
        <f aca="false">SUMIF($A$10:$A$33,YEAR(M288),$C$10:$C$33)</f>
        <v>0</v>
      </c>
      <c r="P288" s="228" t="n">
        <f aca="false">SUMIF($A$10:$A$33,YEAR(M288),D$10:$D$33)</f>
        <v>0</v>
      </c>
      <c r="Q288" s="228" t="n">
        <f aca="false">SUMIF($A$10:$A$33,YEAR(M288),$E$10:$E$33)</f>
        <v>0</v>
      </c>
      <c r="R288" s="228" t="n">
        <f aca="false">SUMIF($A$10:$A$33,YEAR(M288),$F$10:$F$33)</f>
        <v>0</v>
      </c>
      <c r="S288" s="228" t="n">
        <f aca="false">SUMIF($A$10:$A$33,YEAR(M288),$G$10:$G$33)</f>
        <v>0</v>
      </c>
      <c r="T288" s="229"/>
      <c r="U288" s="229"/>
      <c r="V288" s="230" t="n">
        <f aca="false">SUMPRODUCT(N288:S288,'MONTHLY CURVES'!H284:M284)</f>
        <v>-0.065</v>
      </c>
    </row>
    <row r="289" customFormat="false" ht="12.75" hidden="false" customHeight="false" outlineLevel="0" collapsed="false">
      <c r="M289" s="131"/>
      <c r="N289" s="68"/>
      <c r="O289" s="68"/>
      <c r="P289" s="68"/>
      <c r="Q289" s="68"/>
      <c r="R289" s="68"/>
      <c r="S289" s="68"/>
    </row>
    <row r="290" customFormat="false" ht="12.75" hidden="false" customHeight="false" outlineLevel="0" collapsed="false">
      <c r="M290" s="131"/>
      <c r="N290" s="68"/>
      <c r="O290" s="68"/>
      <c r="P290" s="68"/>
      <c r="Q290" s="68"/>
      <c r="R290" s="68"/>
      <c r="S290" s="68"/>
    </row>
    <row r="291" customFormat="false" ht="12.75" hidden="false" customHeight="false" outlineLevel="0" collapsed="false">
      <c r="M291" s="131"/>
      <c r="N291" s="68"/>
      <c r="O291" s="68"/>
      <c r="P291" s="68"/>
      <c r="Q291" s="68"/>
      <c r="R291" s="68"/>
      <c r="S291" s="68"/>
    </row>
    <row r="292" customFormat="false" ht="12.75" hidden="false" customHeight="false" outlineLevel="0" collapsed="false">
      <c r="M292" s="131"/>
      <c r="N292" s="68"/>
      <c r="O292" s="68"/>
      <c r="P292" s="68"/>
      <c r="Q292" s="68"/>
      <c r="R292" s="68"/>
      <c r="S292" s="68"/>
    </row>
    <row r="293" customFormat="false" ht="12.75" hidden="false" customHeight="false" outlineLevel="0" collapsed="false">
      <c r="M293" s="131"/>
      <c r="N293" s="68"/>
      <c r="O293" s="68"/>
      <c r="P293" s="68"/>
      <c r="Q293" s="68"/>
      <c r="R293" s="68"/>
      <c r="S293" s="68"/>
    </row>
    <row r="294" customFormat="false" ht="12.75" hidden="false" customHeight="false" outlineLevel="0" collapsed="false">
      <c r="M294" s="131"/>
      <c r="N294" s="68"/>
      <c r="O294" s="68"/>
      <c r="P294" s="68"/>
      <c r="Q294" s="68"/>
      <c r="R294" s="68"/>
      <c r="S294" s="68"/>
    </row>
    <row r="295" customFormat="false" ht="12.75" hidden="false" customHeight="false" outlineLevel="0" collapsed="false">
      <c r="M295" s="131"/>
      <c r="N295" s="68"/>
      <c r="O295" s="68"/>
      <c r="P295" s="68"/>
      <c r="Q295" s="68"/>
      <c r="R295" s="68"/>
      <c r="S295" s="68"/>
    </row>
    <row r="296" customFormat="false" ht="12.75" hidden="false" customHeight="false" outlineLevel="0" collapsed="false">
      <c r="M296" s="131"/>
      <c r="N296" s="68"/>
      <c r="O296" s="68"/>
      <c r="P296" s="68"/>
      <c r="Q296" s="68"/>
      <c r="R296" s="68"/>
      <c r="S296" s="68"/>
    </row>
    <row r="297" customFormat="false" ht="12.75" hidden="false" customHeight="false" outlineLevel="0" collapsed="false">
      <c r="M297" s="131"/>
      <c r="N297" s="68"/>
      <c r="O297" s="68"/>
      <c r="P297" s="68"/>
      <c r="Q297" s="68"/>
      <c r="R297" s="68"/>
      <c r="S297" s="68"/>
    </row>
    <row r="298" customFormat="false" ht="12.75" hidden="false" customHeight="false" outlineLevel="0" collapsed="false">
      <c r="M298" s="131"/>
      <c r="N298" s="68"/>
      <c r="O298" s="68"/>
      <c r="P298" s="68"/>
      <c r="Q298" s="68"/>
      <c r="R298" s="68"/>
      <c r="S298" s="68"/>
    </row>
    <row r="299" customFormat="false" ht="12.75" hidden="false" customHeight="false" outlineLevel="0" collapsed="false">
      <c r="M299" s="131"/>
      <c r="N299" s="68"/>
      <c r="O299" s="68"/>
      <c r="P299" s="68"/>
      <c r="Q299" s="68"/>
      <c r="R299" s="68"/>
      <c r="S299" s="68"/>
    </row>
    <row r="300" customFormat="false" ht="12.75" hidden="false" customHeight="false" outlineLevel="0" collapsed="false">
      <c r="M300" s="131"/>
      <c r="N300" s="68"/>
      <c r="O300" s="68"/>
      <c r="P300" s="68"/>
      <c r="Q300" s="68"/>
      <c r="R300" s="68"/>
      <c r="S300" s="68"/>
    </row>
    <row r="301" customFormat="false" ht="12.75" hidden="false" customHeight="false" outlineLevel="0" collapsed="false">
      <c r="M301" s="131"/>
      <c r="N301" s="68"/>
      <c r="O301" s="68"/>
      <c r="P301" s="68"/>
      <c r="Q301" s="68"/>
      <c r="R301" s="68"/>
      <c r="S301" s="68"/>
    </row>
    <row r="302" customFormat="false" ht="12.75" hidden="false" customHeight="false" outlineLevel="0" collapsed="false">
      <c r="M302" s="131"/>
      <c r="N302" s="68"/>
      <c r="O302" s="68"/>
      <c r="P302" s="68"/>
      <c r="Q302" s="68"/>
      <c r="R302" s="68"/>
      <c r="S302" s="68"/>
    </row>
    <row r="303" customFormat="false" ht="12.75" hidden="false" customHeight="false" outlineLevel="0" collapsed="false">
      <c r="M303" s="131"/>
      <c r="N303" s="68"/>
      <c r="O303" s="68"/>
      <c r="P303" s="68"/>
      <c r="Q303" s="68"/>
      <c r="R303" s="68"/>
      <c r="S303" s="68"/>
    </row>
    <row r="304" customFormat="false" ht="12.75" hidden="false" customHeight="false" outlineLevel="0" collapsed="false">
      <c r="M304" s="131"/>
      <c r="N304" s="68"/>
      <c r="O304" s="68"/>
      <c r="P304" s="68"/>
      <c r="Q304" s="68"/>
      <c r="R304" s="68"/>
      <c r="S304" s="68"/>
    </row>
    <row r="305" customFormat="false" ht="12.75" hidden="false" customHeight="false" outlineLevel="0" collapsed="false">
      <c r="M305" s="131"/>
      <c r="N305" s="68"/>
      <c r="O305" s="68"/>
      <c r="P305" s="68"/>
      <c r="Q305" s="68"/>
      <c r="R305" s="68"/>
      <c r="S305" s="68"/>
    </row>
    <row r="306" customFormat="false" ht="12.75" hidden="false" customHeight="false" outlineLevel="0" collapsed="false">
      <c r="M306" s="131"/>
      <c r="N306" s="68"/>
      <c r="O306" s="68"/>
      <c r="P306" s="68"/>
      <c r="Q306" s="68"/>
      <c r="R306" s="68"/>
      <c r="S306" s="68"/>
    </row>
    <row r="307" customFormat="false" ht="12.75" hidden="false" customHeight="false" outlineLevel="0" collapsed="false">
      <c r="M307" s="131"/>
      <c r="N307" s="68"/>
      <c r="O307" s="68"/>
      <c r="P307" s="68"/>
      <c r="Q307" s="68"/>
      <c r="R307" s="68"/>
      <c r="S307" s="68"/>
    </row>
    <row r="308" customFormat="false" ht="12.75" hidden="false" customHeight="false" outlineLevel="0" collapsed="false">
      <c r="M308" s="131"/>
      <c r="N308" s="68"/>
      <c r="O308" s="68"/>
      <c r="P308" s="68"/>
      <c r="Q308" s="68"/>
      <c r="R308" s="68"/>
      <c r="S308" s="68"/>
    </row>
    <row r="309" customFormat="false" ht="12.75" hidden="false" customHeight="false" outlineLevel="0" collapsed="false">
      <c r="M309" s="131"/>
      <c r="N309" s="68"/>
      <c r="O309" s="68"/>
      <c r="P309" s="68"/>
      <c r="Q309" s="68"/>
      <c r="R309" s="68"/>
      <c r="S309" s="68"/>
    </row>
    <row r="310" customFormat="false" ht="12.75" hidden="false" customHeight="false" outlineLevel="0" collapsed="false">
      <c r="M310" s="131"/>
      <c r="N310" s="68"/>
      <c r="O310" s="68"/>
      <c r="P310" s="68"/>
      <c r="Q310" s="68"/>
      <c r="R310" s="68"/>
      <c r="S310" s="68"/>
    </row>
    <row r="311" customFormat="false" ht="12.75" hidden="false" customHeight="false" outlineLevel="0" collapsed="false">
      <c r="M311" s="131"/>
      <c r="N311" s="68"/>
      <c r="O311" s="68"/>
      <c r="P311" s="68"/>
      <c r="Q311" s="68"/>
      <c r="R311" s="68"/>
      <c r="S311" s="68"/>
    </row>
    <row r="312" customFormat="false" ht="12.75" hidden="false" customHeight="false" outlineLevel="0" collapsed="false">
      <c r="M312" s="131"/>
      <c r="N312" s="68"/>
      <c r="O312" s="68"/>
      <c r="P312" s="68"/>
      <c r="Q312" s="68"/>
      <c r="R312" s="68"/>
      <c r="S312" s="68"/>
    </row>
    <row r="313" customFormat="false" ht="12.75" hidden="false" customHeight="false" outlineLevel="0" collapsed="false">
      <c r="M313" s="131"/>
      <c r="N313" s="68"/>
      <c r="O313" s="68"/>
      <c r="P313" s="68"/>
      <c r="Q313" s="68"/>
      <c r="R313" s="68"/>
      <c r="S313" s="68"/>
    </row>
    <row r="314" customFormat="false" ht="12.75" hidden="false" customHeight="false" outlineLevel="0" collapsed="false">
      <c r="M314" s="131"/>
      <c r="N314" s="68"/>
      <c r="O314" s="68"/>
      <c r="P314" s="68"/>
      <c r="Q314" s="68"/>
      <c r="R314" s="68"/>
      <c r="S314" s="68"/>
    </row>
    <row r="315" customFormat="false" ht="12.75" hidden="false" customHeight="false" outlineLevel="0" collapsed="false">
      <c r="M315" s="131"/>
      <c r="N315" s="68"/>
      <c r="O315" s="68"/>
      <c r="P315" s="68"/>
      <c r="Q315" s="68"/>
      <c r="R315" s="68"/>
      <c r="S315" s="68"/>
    </row>
    <row r="316" customFormat="false" ht="12.75" hidden="false" customHeight="false" outlineLevel="0" collapsed="false">
      <c r="M316" s="131"/>
      <c r="N316" s="68"/>
      <c r="O316" s="68"/>
      <c r="P316" s="68"/>
      <c r="Q316" s="68"/>
      <c r="R316" s="68"/>
      <c r="S316" s="68"/>
    </row>
    <row r="317" customFormat="false" ht="12.75" hidden="false" customHeight="false" outlineLevel="0" collapsed="false">
      <c r="M317" s="131"/>
      <c r="N317" s="68"/>
      <c r="O317" s="68"/>
      <c r="P317" s="68"/>
      <c r="Q317" s="68"/>
      <c r="R317" s="68"/>
      <c r="S317" s="68"/>
    </row>
    <row r="318" customFormat="false" ht="12.75" hidden="false" customHeight="false" outlineLevel="0" collapsed="false">
      <c r="M318" s="131"/>
      <c r="N318" s="68"/>
      <c r="O318" s="68"/>
      <c r="P318" s="68"/>
      <c r="Q318" s="68"/>
      <c r="R318" s="68"/>
      <c r="S318" s="68"/>
    </row>
    <row r="319" customFormat="false" ht="12.75" hidden="false" customHeight="false" outlineLevel="0" collapsed="false">
      <c r="M319" s="131"/>
      <c r="N319" s="68"/>
      <c r="O319" s="68"/>
      <c r="P319" s="68"/>
      <c r="Q319" s="68"/>
      <c r="R319" s="68"/>
      <c r="S319" s="68"/>
    </row>
    <row r="320" customFormat="false" ht="12.75" hidden="false" customHeight="false" outlineLevel="0" collapsed="false">
      <c r="M320" s="131"/>
      <c r="N320" s="68"/>
      <c r="O320" s="68"/>
      <c r="P320" s="68"/>
      <c r="Q320" s="68"/>
      <c r="R320" s="68"/>
      <c r="S320" s="68"/>
    </row>
    <row r="321" customFormat="false" ht="12.75" hidden="false" customHeight="false" outlineLevel="0" collapsed="false">
      <c r="M321" s="131"/>
      <c r="N321" s="68"/>
      <c r="O321" s="68"/>
      <c r="P321" s="68"/>
      <c r="Q321" s="68"/>
      <c r="R321" s="68"/>
      <c r="S321" s="68"/>
    </row>
    <row r="322" customFormat="false" ht="12.75" hidden="false" customHeight="false" outlineLevel="0" collapsed="false">
      <c r="M322" s="131"/>
      <c r="N322" s="68"/>
      <c r="O322" s="68"/>
      <c r="P322" s="68"/>
      <c r="Q322" s="68"/>
      <c r="R322" s="68"/>
      <c r="S322" s="68"/>
    </row>
    <row r="323" customFormat="false" ht="12.75" hidden="false" customHeight="false" outlineLevel="0" collapsed="false">
      <c r="M323" s="131"/>
      <c r="N323" s="68"/>
      <c r="O323" s="68"/>
      <c r="P323" s="68"/>
      <c r="Q323" s="68"/>
      <c r="R323" s="68"/>
      <c r="S323" s="68"/>
    </row>
    <row r="324" customFormat="false" ht="12.75" hidden="false" customHeight="false" outlineLevel="0" collapsed="false">
      <c r="M324" s="131"/>
      <c r="N324" s="68"/>
      <c r="O324" s="68"/>
      <c r="P324" s="68"/>
      <c r="Q324" s="68"/>
      <c r="R324" s="68"/>
      <c r="S324" s="68"/>
    </row>
    <row r="325" customFormat="false" ht="12.75" hidden="false" customHeight="false" outlineLevel="0" collapsed="false">
      <c r="M325" s="131"/>
      <c r="N325" s="68"/>
      <c r="O325" s="68"/>
      <c r="P325" s="68"/>
      <c r="Q325" s="68"/>
      <c r="R325" s="68"/>
      <c r="S325" s="68"/>
    </row>
    <row r="326" customFormat="false" ht="12.75" hidden="false" customHeight="false" outlineLevel="0" collapsed="false">
      <c r="M326" s="131"/>
      <c r="N326" s="68"/>
      <c r="O326" s="68"/>
      <c r="P326" s="68"/>
      <c r="Q326" s="68"/>
      <c r="R326" s="68"/>
      <c r="S326" s="68"/>
    </row>
    <row r="327" customFormat="false" ht="12.75" hidden="false" customHeight="false" outlineLevel="0" collapsed="false">
      <c r="M327" s="131"/>
      <c r="N327" s="68"/>
      <c r="O327" s="68"/>
      <c r="P327" s="68"/>
      <c r="Q327" s="68"/>
      <c r="R327" s="68"/>
      <c r="S327" s="68"/>
    </row>
    <row r="328" customFormat="false" ht="12.75" hidden="false" customHeight="false" outlineLevel="0" collapsed="false">
      <c r="M328" s="131"/>
      <c r="N328" s="68"/>
      <c r="O328" s="68"/>
      <c r="P328" s="68"/>
      <c r="Q328" s="68"/>
      <c r="R328" s="68"/>
      <c r="S328" s="68"/>
    </row>
    <row r="329" customFormat="false" ht="12.75" hidden="false" customHeight="false" outlineLevel="0" collapsed="false">
      <c r="M329" s="131"/>
      <c r="N329" s="68"/>
      <c r="O329" s="68"/>
      <c r="P329" s="68"/>
      <c r="Q329" s="68"/>
      <c r="R329" s="68"/>
      <c r="S329" s="68"/>
    </row>
    <row r="330" customFormat="false" ht="12.75" hidden="false" customHeight="false" outlineLevel="0" collapsed="false">
      <c r="M330" s="131"/>
      <c r="N330" s="68"/>
      <c r="O330" s="68"/>
      <c r="P330" s="68"/>
      <c r="Q330" s="68"/>
      <c r="R330" s="68"/>
      <c r="S330" s="68"/>
    </row>
    <row r="331" customFormat="false" ht="12.75" hidden="false" customHeight="false" outlineLevel="0" collapsed="false">
      <c r="M331" s="131"/>
      <c r="N331" s="68"/>
      <c r="O331" s="68"/>
      <c r="P331" s="68"/>
      <c r="Q331" s="68"/>
      <c r="R331" s="68"/>
      <c r="S331" s="68"/>
    </row>
    <row r="332" customFormat="false" ht="12.75" hidden="false" customHeight="false" outlineLevel="0" collapsed="false">
      <c r="M332" s="131"/>
      <c r="N332" s="68"/>
      <c r="O332" s="68"/>
      <c r="P332" s="68"/>
      <c r="Q332" s="68"/>
      <c r="R332" s="68"/>
      <c r="S332" s="68"/>
    </row>
    <row r="333" customFormat="false" ht="12.75" hidden="false" customHeight="false" outlineLevel="0" collapsed="false">
      <c r="M333" s="131"/>
      <c r="N333" s="68"/>
      <c r="O333" s="68"/>
      <c r="P333" s="68"/>
      <c r="Q333" s="68"/>
      <c r="R333" s="68"/>
      <c r="S333" s="68"/>
    </row>
    <row r="334" customFormat="false" ht="12.75" hidden="false" customHeight="false" outlineLevel="0" collapsed="false">
      <c r="M334" s="131"/>
      <c r="N334" s="68"/>
      <c r="O334" s="68"/>
      <c r="P334" s="68"/>
      <c r="Q334" s="68"/>
      <c r="R334" s="68"/>
      <c r="S334" s="68"/>
    </row>
    <row r="335" customFormat="false" ht="12.75" hidden="false" customHeight="false" outlineLevel="0" collapsed="false">
      <c r="M335" s="131"/>
      <c r="N335" s="68"/>
      <c r="O335" s="68"/>
      <c r="P335" s="68"/>
      <c r="Q335" s="68"/>
      <c r="R335" s="68"/>
      <c r="S335" s="68"/>
    </row>
    <row r="336" customFormat="false" ht="12.75" hidden="false" customHeight="false" outlineLevel="0" collapsed="false">
      <c r="M336" s="131"/>
      <c r="N336" s="68"/>
      <c r="O336" s="68"/>
      <c r="P336" s="68"/>
      <c r="Q336" s="68"/>
      <c r="R336" s="68"/>
      <c r="S336" s="68"/>
    </row>
    <row r="337" customFormat="false" ht="12.75" hidden="false" customHeight="false" outlineLevel="0" collapsed="false">
      <c r="M337" s="131"/>
      <c r="N337" s="68"/>
      <c r="O337" s="68"/>
      <c r="P337" s="68"/>
      <c r="Q337" s="68"/>
      <c r="R337" s="68"/>
      <c r="S337" s="68"/>
    </row>
    <row r="338" customFormat="false" ht="12.75" hidden="false" customHeight="false" outlineLevel="0" collapsed="false">
      <c r="M338" s="131"/>
      <c r="N338" s="68"/>
      <c r="O338" s="68"/>
      <c r="P338" s="68"/>
      <c r="Q338" s="68"/>
      <c r="R338" s="68"/>
      <c r="S338" s="68"/>
    </row>
    <row r="339" customFormat="false" ht="12.75" hidden="false" customHeight="false" outlineLevel="0" collapsed="false">
      <c r="M339" s="131"/>
      <c r="N339" s="68"/>
      <c r="O339" s="68"/>
      <c r="P339" s="68"/>
      <c r="Q339" s="68"/>
      <c r="R339" s="68"/>
      <c r="S339" s="68"/>
    </row>
    <row r="340" customFormat="false" ht="12.75" hidden="false" customHeight="false" outlineLevel="0" collapsed="false">
      <c r="M340" s="131"/>
      <c r="N340" s="68"/>
      <c r="O340" s="68"/>
      <c r="P340" s="68"/>
      <c r="Q340" s="68"/>
      <c r="R340" s="68"/>
      <c r="S340" s="68"/>
    </row>
    <row r="341" customFormat="false" ht="12.75" hidden="false" customHeight="false" outlineLevel="0" collapsed="false">
      <c r="M341" s="131"/>
      <c r="N341" s="68"/>
      <c r="O341" s="68"/>
      <c r="P341" s="68"/>
      <c r="Q341" s="68"/>
      <c r="R341" s="68"/>
      <c r="S341" s="68"/>
    </row>
    <row r="342" customFormat="false" ht="12.75" hidden="false" customHeight="false" outlineLevel="0" collapsed="false">
      <c r="M342" s="131"/>
      <c r="N342" s="68"/>
      <c r="O342" s="68"/>
      <c r="P342" s="68"/>
      <c r="Q342" s="68"/>
      <c r="R342" s="68"/>
      <c r="S342" s="68"/>
    </row>
    <row r="343" customFormat="false" ht="12.75" hidden="false" customHeight="false" outlineLevel="0" collapsed="false">
      <c r="M343" s="131"/>
      <c r="N343" s="68"/>
      <c r="O343" s="68"/>
      <c r="P343" s="68"/>
      <c r="Q343" s="68"/>
      <c r="R343" s="68"/>
      <c r="S343" s="68"/>
    </row>
    <row r="344" customFormat="false" ht="12.75" hidden="false" customHeight="false" outlineLevel="0" collapsed="false">
      <c r="M344" s="131"/>
      <c r="N344" s="68"/>
      <c r="O344" s="68"/>
      <c r="P344" s="68"/>
      <c r="Q344" s="68"/>
      <c r="R344" s="68"/>
      <c r="S344" s="68"/>
    </row>
    <row r="345" customFormat="false" ht="12.75" hidden="false" customHeight="false" outlineLevel="0" collapsed="false">
      <c r="M345" s="131"/>
      <c r="N345" s="68"/>
      <c r="O345" s="68"/>
      <c r="P345" s="68"/>
      <c r="Q345" s="68"/>
      <c r="R345" s="68"/>
      <c r="S345" s="68"/>
    </row>
    <row r="346" customFormat="false" ht="12.75" hidden="false" customHeight="false" outlineLevel="0" collapsed="false">
      <c r="M346" s="131"/>
      <c r="N346" s="68"/>
      <c r="O346" s="68"/>
      <c r="P346" s="68"/>
      <c r="Q346" s="68"/>
      <c r="R346" s="68"/>
      <c r="S346" s="68"/>
    </row>
    <row r="347" customFormat="false" ht="12.75" hidden="false" customHeight="false" outlineLevel="0" collapsed="false">
      <c r="M347" s="131"/>
      <c r="N347" s="68"/>
      <c r="O347" s="68"/>
      <c r="P347" s="68"/>
      <c r="Q347" s="68"/>
      <c r="R347" s="68"/>
      <c r="S347" s="68"/>
    </row>
    <row r="348" customFormat="false" ht="12.75" hidden="false" customHeight="false" outlineLevel="0" collapsed="false">
      <c r="M348" s="131"/>
      <c r="N348" s="68"/>
      <c r="O348" s="68"/>
      <c r="P348" s="68"/>
      <c r="Q348" s="68"/>
      <c r="R348" s="68"/>
      <c r="S348" s="68"/>
    </row>
    <row r="349" customFormat="false" ht="12.75" hidden="false" customHeight="false" outlineLevel="0" collapsed="false">
      <c r="M349" s="131"/>
      <c r="N349" s="68"/>
      <c r="O349" s="68"/>
      <c r="P349" s="68"/>
      <c r="Q349" s="68"/>
      <c r="R349" s="68"/>
      <c r="S349" s="68"/>
    </row>
    <row r="350" customFormat="false" ht="12.75" hidden="false" customHeight="false" outlineLevel="0" collapsed="false">
      <c r="M350" s="131"/>
      <c r="N350" s="68"/>
      <c r="O350" s="68"/>
      <c r="P350" s="68"/>
      <c r="Q350" s="68"/>
      <c r="R350" s="68"/>
      <c r="S350" s="68"/>
    </row>
    <row r="351" customFormat="false" ht="12.75" hidden="false" customHeight="false" outlineLevel="0" collapsed="false">
      <c r="M351" s="131"/>
      <c r="N351" s="68"/>
      <c r="O351" s="68"/>
      <c r="P351" s="68"/>
      <c r="Q351" s="68"/>
      <c r="R351" s="68"/>
      <c r="S351" s="68"/>
    </row>
    <row r="352" customFormat="false" ht="12.75" hidden="false" customHeight="false" outlineLevel="0" collapsed="false">
      <c r="M352" s="131"/>
      <c r="N352" s="68"/>
      <c r="O352" s="68"/>
      <c r="P352" s="68"/>
      <c r="Q352" s="68"/>
      <c r="R352" s="68"/>
      <c r="S352" s="68"/>
    </row>
    <row r="353" customFormat="false" ht="12.75" hidden="false" customHeight="false" outlineLevel="0" collapsed="false">
      <c r="M353" s="131"/>
      <c r="N353" s="68"/>
      <c r="O353" s="68"/>
      <c r="P353" s="68"/>
      <c r="Q353" s="68"/>
      <c r="R353" s="68"/>
      <c r="S353" s="68"/>
    </row>
    <row r="354" customFormat="false" ht="12.75" hidden="false" customHeight="false" outlineLevel="0" collapsed="false">
      <c r="M354" s="131"/>
      <c r="N354" s="68"/>
      <c r="O354" s="68"/>
      <c r="P354" s="68"/>
      <c r="Q354" s="68"/>
      <c r="R354" s="68"/>
      <c r="S354" s="68"/>
    </row>
    <row r="355" customFormat="false" ht="12.75" hidden="false" customHeight="false" outlineLevel="0" collapsed="false">
      <c r="M355" s="131"/>
      <c r="N355" s="68"/>
      <c r="O355" s="68"/>
      <c r="P355" s="68"/>
      <c r="Q355" s="68"/>
      <c r="R355" s="68"/>
      <c r="S355" s="68"/>
    </row>
    <row r="356" customFormat="false" ht="12.75" hidden="false" customHeight="false" outlineLevel="0" collapsed="false">
      <c r="M356" s="131"/>
      <c r="N356" s="68"/>
      <c r="O356" s="68"/>
      <c r="P356" s="68"/>
      <c r="Q356" s="68"/>
      <c r="R356" s="68"/>
      <c r="S356" s="68"/>
    </row>
    <row r="357" customFormat="false" ht="12.75" hidden="false" customHeight="false" outlineLevel="0" collapsed="false">
      <c r="M357" s="131"/>
      <c r="N357" s="68"/>
      <c r="O357" s="68"/>
      <c r="P357" s="68"/>
      <c r="Q357" s="68"/>
      <c r="R357" s="68"/>
      <c r="S357" s="68"/>
    </row>
    <row r="358" customFormat="false" ht="12.75" hidden="false" customHeight="false" outlineLevel="0" collapsed="false">
      <c r="M358" s="131"/>
      <c r="N358" s="68"/>
      <c r="O358" s="68"/>
      <c r="P358" s="68"/>
      <c r="Q358" s="68"/>
      <c r="R358" s="68"/>
      <c r="S358" s="68"/>
    </row>
    <row r="359" customFormat="false" ht="12.75" hidden="false" customHeight="false" outlineLevel="0" collapsed="false">
      <c r="M359" s="131"/>
      <c r="N359" s="68"/>
      <c r="O359" s="68"/>
      <c r="P359" s="68"/>
      <c r="Q359" s="68"/>
      <c r="R359" s="68"/>
      <c r="S359" s="68"/>
    </row>
    <row r="360" customFormat="false" ht="12.75" hidden="false" customHeight="false" outlineLevel="0" collapsed="false">
      <c r="M360" s="131"/>
      <c r="N360" s="68"/>
      <c r="O360" s="68"/>
      <c r="P360" s="68"/>
      <c r="Q360" s="68"/>
      <c r="R360" s="68"/>
      <c r="S360" s="68"/>
    </row>
    <row r="361" customFormat="false" ht="12.75" hidden="false" customHeight="false" outlineLevel="0" collapsed="false">
      <c r="M361" s="131"/>
      <c r="N361" s="68"/>
      <c r="O361" s="68"/>
      <c r="P361" s="68"/>
      <c r="Q361" s="68"/>
      <c r="R361" s="68"/>
      <c r="S361" s="68"/>
    </row>
    <row r="362" customFormat="false" ht="12.75" hidden="false" customHeight="false" outlineLevel="0" collapsed="false">
      <c r="M362" s="131"/>
      <c r="N362" s="68"/>
      <c r="O362" s="68"/>
      <c r="P362" s="68"/>
      <c r="Q362" s="68"/>
      <c r="R362" s="68"/>
      <c r="S362" s="68"/>
    </row>
    <row r="363" customFormat="false" ht="12.75" hidden="false" customHeight="false" outlineLevel="0" collapsed="false">
      <c r="M363" s="131"/>
      <c r="N363" s="68"/>
      <c r="O363" s="68"/>
      <c r="P363" s="68"/>
      <c r="Q363" s="68"/>
      <c r="R363" s="68"/>
      <c r="S363" s="68"/>
    </row>
    <row r="364" customFormat="false" ht="12.75" hidden="false" customHeight="false" outlineLevel="0" collapsed="false">
      <c r="M364" s="131"/>
      <c r="N364" s="68"/>
      <c r="O364" s="68"/>
      <c r="P364" s="68"/>
      <c r="Q364" s="68"/>
      <c r="R364" s="68"/>
      <c r="S364" s="68"/>
    </row>
    <row r="365" customFormat="false" ht="12.75" hidden="false" customHeight="false" outlineLevel="0" collapsed="false">
      <c r="M365" s="131"/>
      <c r="N365" s="68"/>
      <c r="O365" s="68"/>
      <c r="P365" s="68"/>
      <c r="Q365" s="68"/>
      <c r="R365" s="68"/>
      <c r="S365" s="68"/>
    </row>
    <row r="366" customFormat="false" ht="12.75" hidden="false" customHeight="false" outlineLevel="0" collapsed="false">
      <c r="M366" s="131"/>
      <c r="N366" s="68"/>
      <c r="O366" s="68"/>
      <c r="P366" s="68"/>
      <c r="Q366" s="68"/>
      <c r="R366" s="68"/>
      <c r="S366" s="68"/>
    </row>
    <row r="367" customFormat="false" ht="12.75" hidden="false" customHeight="false" outlineLevel="0" collapsed="false">
      <c r="M367" s="131"/>
      <c r="N367" s="68"/>
      <c r="O367" s="68"/>
      <c r="P367" s="68"/>
      <c r="Q367" s="68"/>
      <c r="R367" s="68"/>
      <c r="S367" s="68"/>
    </row>
    <row r="368" customFormat="false" ht="12.75" hidden="false" customHeight="false" outlineLevel="0" collapsed="false">
      <c r="M368" s="131"/>
      <c r="N368" s="68"/>
      <c r="O368" s="68"/>
      <c r="P368" s="68"/>
      <c r="Q368" s="68"/>
      <c r="R368" s="68"/>
      <c r="S368" s="68"/>
    </row>
    <row r="369" customFormat="false" ht="12.75" hidden="false" customHeight="false" outlineLevel="0" collapsed="false">
      <c r="M369" s="131"/>
      <c r="N369" s="68"/>
      <c r="O369" s="68"/>
      <c r="P369" s="68"/>
      <c r="Q369" s="68"/>
      <c r="R369" s="68"/>
      <c r="S369" s="68"/>
    </row>
    <row r="370" customFormat="false" ht="12.75" hidden="false" customHeight="false" outlineLevel="0" collapsed="false">
      <c r="M370" s="131"/>
      <c r="N370" s="68"/>
      <c r="O370" s="68"/>
      <c r="P370" s="68"/>
      <c r="Q370" s="68"/>
      <c r="R370" s="68"/>
      <c r="S370" s="68"/>
    </row>
    <row r="371" customFormat="false" ht="12.75" hidden="false" customHeight="false" outlineLevel="0" collapsed="false">
      <c r="M371" s="131"/>
      <c r="N371" s="68"/>
      <c r="O371" s="68"/>
      <c r="P371" s="68"/>
      <c r="Q371" s="68"/>
      <c r="R371" s="68"/>
      <c r="S371" s="68"/>
    </row>
    <row r="372" customFormat="false" ht="12.75" hidden="false" customHeight="false" outlineLevel="0" collapsed="false">
      <c r="M372" s="131"/>
      <c r="N372" s="68"/>
      <c r="O372" s="68"/>
      <c r="P372" s="68"/>
      <c r="Q372" s="68"/>
      <c r="R372" s="68"/>
      <c r="S372" s="68"/>
    </row>
    <row r="373" customFormat="false" ht="12.75" hidden="false" customHeight="false" outlineLevel="0" collapsed="false">
      <c r="M373" s="131"/>
      <c r="N373" s="68"/>
      <c r="O373" s="68"/>
      <c r="P373" s="68"/>
      <c r="Q373" s="68"/>
      <c r="R373" s="68"/>
      <c r="S373" s="68"/>
    </row>
    <row r="374" customFormat="false" ht="12.75" hidden="false" customHeight="false" outlineLevel="0" collapsed="false">
      <c r="M374" s="131"/>
      <c r="N374" s="68"/>
      <c r="O374" s="68"/>
      <c r="P374" s="68"/>
      <c r="Q374" s="68"/>
      <c r="R374" s="68"/>
      <c r="S374" s="68"/>
    </row>
    <row r="375" customFormat="false" ht="12.75" hidden="false" customHeight="false" outlineLevel="0" collapsed="false">
      <c r="M375" s="131"/>
      <c r="N375" s="68"/>
      <c r="O375" s="68"/>
      <c r="P375" s="68"/>
      <c r="Q375" s="68"/>
      <c r="R375" s="68"/>
      <c r="S375" s="68"/>
    </row>
    <row r="376" customFormat="false" ht="12.75" hidden="false" customHeight="false" outlineLevel="0" collapsed="false">
      <c r="M376" s="131"/>
      <c r="N376" s="68"/>
      <c r="O376" s="68"/>
      <c r="P376" s="68"/>
      <c r="Q376" s="68"/>
      <c r="R376" s="68"/>
      <c r="S376" s="68"/>
    </row>
    <row r="377" customFormat="false" ht="12.75" hidden="false" customHeight="false" outlineLevel="0" collapsed="false">
      <c r="M377" s="131"/>
      <c r="N377" s="68"/>
      <c r="O377" s="68"/>
      <c r="P377" s="68"/>
      <c r="Q377" s="68"/>
      <c r="R377" s="68"/>
      <c r="S377" s="68"/>
    </row>
    <row r="378" customFormat="false" ht="12.75" hidden="false" customHeight="false" outlineLevel="0" collapsed="false">
      <c r="M378" s="131"/>
      <c r="N378" s="68"/>
      <c r="O378" s="68"/>
      <c r="P378" s="68"/>
      <c r="Q378" s="68"/>
      <c r="R378" s="68"/>
      <c r="S378" s="68"/>
    </row>
    <row r="379" customFormat="false" ht="12.75" hidden="false" customHeight="false" outlineLevel="0" collapsed="false">
      <c r="M379" s="131"/>
      <c r="N379" s="68"/>
      <c r="O379" s="68"/>
      <c r="P379" s="68"/>
      <c r="Q379" s="68"/>
      <c r="R379" s="68"/>
      <c r="S379" s="68"/>
    </row>
    <row r="380" customFormat="false" ht="12.75" hidden="false" customHeight="false" outlineLevel="0" collapsed="false">
      <c r="M380" s="131"/>
      <c r="N380" s="68"/>
      <c r="O380" s="68"/>
      <c r="P380" s="68"/>
      <c r="Q380" s="68"/>
      <c r="R380" s="68"/>
      <c r="S380" s="68"/>
    </row>
    <row r="381" customFormat="false" ht="12.75" hidden="false" customHeight="false" outlineLevel="0" collapsed="false">
      <c r="M381" s="131"/>
      <c r="N381" s="68"/>
      <c r="O381" s="68"/>
      <c r="P381" s="68"/>
      <c r="Q381" s="68"/>
      <c r="R381" s="68"/>
      <c r="S381" s="68"/>
    </row>
    <row r="382" customFormat="false" ht="12.75" hidden="false" customHeight="false" outlineLevel="0" collapsed="false">
      <c r="M382" s="131"/>
      <c r="N382" s="68"/>
      <c r="O382" s="68"/>
      <c r="P382" s="68"/>
      <c r="Q382" s="68"/>
      <c r="R382" s="68"/>
      <c r="S382" s="68"/>
    </row>
    <row r="383" customFormat="false" ht="12.75" hidden="false" customHeight="false" outlineLevel="0" collapsed="false">
      <c r="M383" s="131"/>
      <c r="N383" s="68"/>
      <c r="O383" s="68"/>
      <c r="P383" s="68"/>
      <c r="Q383" s="68"/>
      <c r="R383" s="68"/>
      <c r="S383" s="68"/>
    </row>
    <row r="384" customFormat="false" ht="12.75" hidden="false" customHeight="false" outlineLevel="0" collapsed="false">
      <c r="M384" s="131"/>
      <c r="N384" s="68"/>
      <c r="O384" s="68"/>
      <c r="P384" s="68"/>
      <c r="Q384" s="68"/>
      <c r="R384" s="68"/>
      <c r="S384" s="68"/>
    </row>
    <row r="385" customFormat="false" ht="12.75" hidden="false" customHeight="false" outlineLevel="0" collapsed="false">
      <c r="M385" s="131"/>
      <c r="N385" s="68"/>
      <c r="O385" s="68"/>
      <c r="P385" s="68"/>
      <c r="Q385" s="68"/>
      <c r="R385" s="68"/>
      <c r="S385" s="68"/>
    </row>
    <row r="386" customFormat="false" ht="12.75" hidden="false" customHeight="false" outlineLevel="0" collapsed="false">
      <c r="M386" s="131"/>
      <c r="N386" s="68"/>
      <c r="O386" s="68"/>
      <c r="P386" s="68"/>
      <c r="Q386" s="68"/>
      <c r="R386" s="68"/>
      <c r="S386" s="68"/>
    </row>
    <row r="387" customFormat="false" ht="12.75" hidden="false" customHeight="false" outlineLevel="0" collapsed="false">
      <c r="M387" s="131"/>
      <c r="N387" s="68"/>
      <c r="O387" s="68"/>
      <c r="P387" s="68"/>
      <c r="Q387" s="68"/>
      <c r="R387" s="68"/>
      <c r="S387" s="68"/>
    </row>
    <row r="388" customFormat="false" ht="12.75" hidden="false" customHeight="false" outlineLevel="0" collapsed="false">
      <c r="M388" s="131"/>
      <c r="N388" s="68"/>
      <c r="O388" s="68"/>
      <c r="P388" s="68"/>
      <c r="Q388" s="68"/>
      <c r="R388" s="68"/>
      <c r="S388" s="68"/>
    </row>
    <row r="389" customFormat="false" ht="12.75" hidden="false" customHeight="false" outlineLevel="0" collapsed="false">
      <c r="M389" s="131"/>
      <c r="N389" s="68"/>
      <c r="O389" s="68"/>
      <c r="P389" s="68"/>
      <c r="Q389" s="68"/>
      <c r="R389" s="68"/>
      <c r="S389" s="68"/>
    </row>
    <row r="390" customFormat="false" ht="12.75" hidden="false" customHeight="false" outlineLevel="0" collapsed="false">
      <c r="M390" s="131"/>
      <c r="N390" s="68"/>
      <c r="O390" s="68"/>
      <c r="P390" s="68"/>
      <c r="Q390" s="68"/>
      <c r="R390" s="68"/>
      <c r="S390" s="68"/>
    </row>
    <row r="391" customFormat="false" ht="12.75" hidden="false" customHeight="false" outlineLevel="0" collapsed="false">
      <c r="M391" s="131"/>
      <c r="N391" s="68"/>
      <c r="O391" s="68"/>
      <c r="P391" s="68"/>
      <c r="Q391" s="68"/>
      <c r="R391" s="68"/>
      <c r="S391" s="68"/>
    </row>
    <row r="392" customFormat="false" ht="12.75" hidden="false" customHeight="false" outlineLevel="0" collapsed="false">
      <c r="M392" s="131"/>
      <c r="N392" s="68"/>
      <c r="O392" s="68"/>
      <c r="P392" s="68"/>
      <c r="Q392" s="68"/>
      <c r="R392" s="68"/>
      <c r="S392" s="68"/>
    </row>
    <row r="393" customFormat="false" ht="12.75" hidden="false" customHeight="false" outlineLevel="0" collapsed="false">
      <c r="M393" s="131"/>
      <c r="N393" s="68"/>
      <c r="O393" s="68"/>
      <c r="P393" s="68"/>
      <c r="Q393" s="68"/>
      <c r="R393" s="68"/>
      <c r="S393" s="68"/>
    </row>
    <row r="394" customFormat="false" ht="12.75" hidden="false" customHeight="false" outlineLevel="0" collapsed="false">
      <c r="M394" s="131"/>
      <c r="N394" s="68"/>
      <c r="O394" s="68"/>
      <c r="P394" s="68"/>
      <c r="Q394" s="68"/>
      <c r="R394" s="68"/>
      <c r="S394" s="68"/>
    </row>
    <row r="395" customFormat="false" ht="12.75" hidden="false" customHeight="false" outlineLevel="0" collapsed="false">
      <c r="M395" s="131"/>
      <c r="N395" s="68"/>
      <c r="O395" s="68"/>
      <c r="P395" s="68"/>
      <c r="Q395" s="68"/>
      <c r="R395" s="68"/>
      <c r="S395" s="68"/>
    </row>
    <row r="396" customFormat="false" ht="12.75" hidden="false" customHeight="false" outlineLevel="0" collapsed="false">
      <c r="M396" s="131"/>
      <c r="N396" s="68"/>
      <c r="O396" s="68"/>
      <c r="P396" s="68"/>
      <c r="Q396" s="68"/>
      <c r="R396" s="68"/>
      <c r="S396" s="68"/>
    </row>
    <row r="397" customFormat="false" ht="12.75" hidden="false" customHeight="false" outlineLevel="0" collapsed="false">
      <c r="M397" s="131"/>
      <c r="N397" s="68"/>
      <c r="O397" s="68"/>
      <c r="P397" s="68"/>
      <c r="Q397" s="68"/>
      <c r="R397" s="68"/>
      <c r="S397" s="68"/>
    </row>
    <row r="398" customFormat="false" ht="12.75" hidden="false" customHeight="false" outlineLevel="0" collapsed="false">
      <c r="M398" s="131"/>
      <c r="N398" s="68"/>
      <c r="O398" s="68"/>
      <c r="P398" s="68"/>
      <c r="Q398" s="68"/>
      <c r="R398" s="68"/>
      <c r="S398" s="68"/>
    </row>
    <row r="399" customFormat="false" ht="12.75" hidden="false" customHeight="false" outlineLevel="0" collapsed="false">
      <c r="M399" s="131"/>
      <c r="N399" s="68"/>
      <c r="O399" s="68"/>
      <c r="P399" s="68"/>
      <c r="Q399" s="68"/>
      <c r="R399" s="68"/>
      <c r="S399" s="68"/>
    </row>
    <row r="400" customFormat="false" ht="12.75" hidden="false" customHeight="false" outlineLevel="0" collapsed="false">
      <c r="M400" s="131"/>
      <c r="N400" s="68"/>
      <c r="O400" s="68"/>
      <c r="P400" s="68"/>
      <c r="Q400" s="68"/>
      <c r="R400" s="68"/>
      <c r="S400" s="68"/>
    </row>
    <row r="401" customFormat="false" ht="12.75" hidden="false" customHeight="false" outlineLevel="0" collapsed="false">
      <c r="M401" s="131"/>
      <c r="N401" s="68"/>
      <c r="O401" s="68"/>
      <c r="P401" s="68"/>
      <c r="Q401" s="68"/>
      <c r="R401" s="68"/>
      <c r="S401" s="68"/>
    </row>
    <row r="402" customFormat="false" ht="12.75" hidden="false" customHeight="false" outlineLevel="0" collapsed="false">
      <c r="M402" s="131"/>
      <c r="N402" s="68"/>
      <c r="O402" s="68"/>
      <c r="P402" s="68"/>
      <c r="Q402" s="68"/>
      <c r="R402" s="68"/>
      <c r="S402" s="68"/>
    </row>
    <row r="403" customFormat="false" ht="12.75" hidden="false" customHeight="false" outlineLevel="0" collapsed="false">
      <c r="M403" s="131"/>
      <c r="N403" s="68"/>
      <c r="O403" s="68"/>
      <c r="P403" s="68"/>
      <c r="Q403" s="68"/>
      <c r="R403" s="68"/>
      <c r="S403" s="68"/>
    </row>
    <row r="404" customFormat="false" ht="12.75" hidden="false" customHeight="false" outlineLevel="0" collapsed="false">
      <c r="M404" s="131"/>
      <c r="N404" s="68"/>
      <c r="O404" s="68"/>
      <c r="P404" s="68"/>
      <c r="Q404" s="68"/>
      <c r="R404" s="68"/>
      <c r="S404" s="68"/>
    </row>
    <row r="405" customFormat="false" ht="12.75" hidden="false" customHeight="false" outlineLevel="0" collapsed="false">
      <c r="M405" s="131"/>
      <c r="N405" s="68"/>
      <c r="O405" s="68"/>
      <c r="P405" s="68"/>
      <c r="Q405" s="68"/>
      <c r="R405" s="68"/>
      <c r="S405" s="68"/>
    </row>
    <row r="406" customFormat="false" ht="12.75" hidden="false" customHeight="false" outlineLevel="0" collapsed="false">
      <c r="M406" s="131"/>
      <c r="N406" s="68"/>
      <c r="O406" s="68"/>
      <c r="P406" s="68"/>
      <c r="Q406" s="68"/>
      <c r="R406" s="68"/>
      <c r="S406" s="68"/>
    </row>
    <row r="407" customFormat="false" ht="12.75" hidden="false" customHeight="false" outlineLevel="0" collapsed="false">
      <c r="M407" s="131"/>
      <c r="N407" s="68"/>
      <c r="O407" s="68"/>
      <c r="P407" s="68"/>
      <c r="Q407" s="68"/>
      <c r="R407" s="68"/>
      <c r="S407" s="68"/>
    </row>
    <row r="408" customFormat="false" ht="12.75" hidden="false" customHeight="false" outlineLevel="0" collapsed="false">
      <c r="M408" s="131"/>
      <c r="N408" s="68"/>
      <c r="O408" s="68"/>
      <c r="P408" s="68"/>
      <c r="Q408" s="68"/>
      <c r="R408" s="68"/>
      <c r="S408" s="68"/>
    </row>
    <row r="409" customFormat="false" ht="12.75" hidden="false" customHeight="false" outlineLevel="0" collapsed="false">
      <c r="M409" s="131"/>
      <c r="N409" s="68"/>
      <c r="O409" s="68"/>
      <c r="P409" s="68"/>
      <c r="Q409" s="68"/>
      <c r="R409" s="68"/>
      <c r="S409" s="68"/>
    </row>
    <row r="410" customFormat="false" ht="12.75" hidden="false" customHeight="false" outlineLevel="0" collapsed="false">
      <c r="M410" s="131"/>
      <c r="N410" s="68"/>
      <c r="O410" s="68"/>
      <c r="P410" s="68"/>
      <c r="Q410" s="68"/>
      <c r="R410" s="68"/>
      <c r="S410" s="68"/>
    </row>
    <row r="411" customFormat="false" ht="12.75" hidden="false" customHeight="false" outlineLevel="0" collapsed="false">
      <c r="M411" s="131"/>
      <c r="N411" s="68"/>
      <c r="O411" s="68"/>
      <c r="P411" s="68"/>
      <c r="Q411" s="68"/>
      <c r="R411" s="68"/>
      <c r="S411" s="68"/>
    </row>
    <row r="412" customFormat="false" ht="12.75" hidden="false" customHeight="false" outlineLevel="0" collapsed="false">
      <c r="M412" s="131"/>
      <c r="N412" s="68"/>
      <c r="O412" s="68"/>
      <c r="P412" s="68"/>
      <c r="Q412" s="68"/>
      <c r="R412" s="68"/>
      <c r="S412" s="68"/>
    </row>
    <row r="413" customFormat="false" ht="12.75" hidden="false" customHeight="false" outlineLevel="0" collapsed="false">
      <c r="M413" s="131"/>
      <c r="N413" s="68"/>
      <c r="O413" s="68"/>
      <c r="P413" s="68"/>
      <c r="Q413" s="68"/>
      <c r="R413" s="68"/>
      <c r="S413" s="68"/>
    </row>
    <row r="414" customFormat="false" ht="12.75" hidden="false" customHeight="false" outlineLevel="0" collapsed="false">
      <c r="M414" s="131"/>
      <c r="N414" s="68"/>
      <c r="O414" s="68"/>
      <c r="P414" s="68"/>
      <c r="Q414" s="68"/>
      <c r="R414" s="68"/>
      <c r="S414" s="68"/>
    </row>
    <row r="415" customFormat="false" ht="12.75" hidden="false" customHeight="false" outlineLevel="0" collapsed="false">
      <c r="M415" s="131"/>
      <c r="N415" s="68"/>
      <c r="O415" s="68"/>
      <c r="P415" s="68"/>
      <c r="Q415" s="68"/>
      <c r="R415" s="68"/>
      <c r="S415" s="68"/>
    </row>
    <row r="416" customFormat="false" ht="12.75" hidden="false" customHeight="false" outlineLevel="0" collapsed="false">
      <c r="M416" s="131"/>
      <c r="N416" s="68"/>
      <c r="O416" s="68"/>
      <c r="P416" s="68"/>
      <c r="Q416" s="68"/>
      <c r="R416" s="68"/>
      <c r="S416" s="68"/>
    </row>
    <row r="417" customFormat="false" ht="12.75" hidden="false" customHeight="false" outlineLevel="0" collapsed="false">
      <c r="M417" s="131"/>
      <c r="N417" s="68"/>
      <c r="O417" s="68"/>
      <c r="P417" s="68"/>
      <c r="Q417" s="68"/>
      <c r="R417" s="68"/>
      <c r="S417" s="68"/>
    </row>
    <row r="418" customFormat="false" ht="12.75" hidden="false" customHeight="false" outlineLevel="0" collapsed="false">
      <c r="M418" s="131"/>
      <c r="N418" s="68"/>
      <c r="O418" s="68"/>
      <c r="P418" s="68"/>
      <c r="Q418" s="68"/>
      <c r="R418" s="68"/>
      <c r="S418" s="68"/>
    </row>
    <row r="419" customFormat="false" ht="12.75" hidden="false" customHeight="false" outlineLevel="0" collapsed="false">
      <c r="M419" s="131"/>
      <c r="N419" s="68"/>
      <c r="O419" s="68"/>
      <c r="P419" s="68"/>
      <c r="Q419" s="68"/>
      <c r="R419" s="68"/>
      <c r="S419" s="68"/>
    </row>
    <row r="420" customFormat="false" ht="12.75" hidden="false" customHeight="false" outlineLevel="0" collapsed="false">
      <c r="M420" s="131"/>
      <c r="N420" s="68"/>
      <c r="O420" s="68"/>
      <c r="P420" s="68"/>
      <c r="Q420" s="68"/>
      <c r="R420" s="68"/>
      <c r="S420" s="68"/>
    </row>
    <row r="421" customFormat="false" ht="12.75" hidden="false" customHeight="false" outlineLevel="0" collapsed="false">
      <c r="M421" s="131"/>
      <c r="N421" s="68"/>
      <c r="O421" s="68"/>
      <c r="P421" s="68"/>
      <c r="Q421" s="68"/>
      <c r="R421" s="68"/>
      <c r="S421" s="68"/>
    </row>
    <row r="422" customFormat="false" ht="12.75" hidden="false" customHeight="false" outlineLevel="0" collapsed="false">
      <c r="M422" s="131"/>
      <c r="N422" s="68"/>
      <c r="O422" s="68"/>
      <c r="P422" s="68"/>
      <c r="Q422" s="68"/>
      <c r="R422" s="68"/>
      <c r="S422" s="68"/>
    </row>
    <row r="423" customFormat="false" ht="12.75" hidden="false" customHeight="false" outlineLevel="0" collapsed="false">
      <c r="M423" s="131"/>
      <c r="N423" s="68"/>
      <c r="O423" s="68"/>
      <c r="P423" s="68"/>
      <c r="Q423" s="68"/>
      <c r="R423" s="68"/>
      <c r="S423" s="68"/>
    </row>
    <row r="424" customFormat="false" ht="12.75" hidden="false" customHeight="false" outlineLevel="0" collapsed="false">
      <c r="M424" s="131"/>
      <c r="N424" s="68"/>
      <c r="O424" s="68"/>
      <c r="P424" s="68"/>
      <c r="Q424" s="68"/>
      <c r="R424" s="68"/>
      <c r="S424" s="68"/>
    </row>
    <row r="425" customFormat="false" ht="12.75" hidden="false" customHeight="false" outlineLevel="0" collapsed="false">
      <c r="M425" s="131"/>
      <c r="N425" s="68"/>
      <c r="O425" s="68"/>
      <c r="P425" s="68"/>
      <c r="Q425" s="68"/>
      <c r="R425" s="68"/>
      <c r="S425" s="68"/>
    </row>
    <row r="426" customFormat="false" ht="12.75" hidden="false" customHeight="false" outlineLevel="0" collapsed="false">
      <c r="M426" s="131"/>
      <c r="N426" s="68"/>
      <c r="O426" s="68"/>
      <c r="P426" s="68"/>
      <c r="Q426" s="68"/>
      <c r="R426" s="68"/>
      <c r="S426" s="68"/>
    </row>
    <row r="427" customFormat="false" ht="12.75" hidden="false" customHeight="false" outlineLevel="0" collapsed="false">
      <c r="M427" s="131"/>
      <c r="N427" s="68"/>
      <c r="O427" s="68"/>
      <c r="P427" s="68"/>
      <c r="Q427" s="68"/>
      <c r="R427" s="68"/>
      <c r="S427" s="68"/>
    </row>
    <row r="428" customFormat="false" ht="12.75" hidden="false" customHeight="false" outlineLevel="0" collapsed="false">
      <c r="M428" s="131"/>
      <c r="N428" s="68"/>
      <c r="O428" s="68"/>
      <c r="P428" s="68"/>
      <c r="Q428" s="68"/>
      <c r="R428" s="68"/>
      <c r="S428" s="68"/>
    </row>
    <row r="429" customFormat="false" ht="12.75" hidden="false" customHeight="false" outlineLevel="0" collapsed="false">
      <c r="M429" s="131"/>
      <c r="N429" s="68"/>
      <c r="O429" s="68"/>
      <c r="P429" s="68"/>
      <c r="Q429" s="68"/>
      <c r="R429" s="68"/>
      <c r="S429" s="68"/>
    </row>
    <row r="430" customFormat="false" ht="12.75" hidden="false" customHeight="false" outlineLevel="0" collapsed="false">
      <c r="M430" s="131"/>
      <c r="N430" s="68"/>
      <c r="O430" s="68"/>
      <c r="P430" s="68"/>
      <c r="Q430" s="68"/>
      <c r="R430" s="68"/>
      <c r="S430" s="68"/>
    </row>
    <row r="431" customFormat="false" ht="12.75" hidden="false" customHeight="false" outlineLevel="0" collapsed="false">
      <c r="M431" s="131"/>
      <c r="N431" s="68"/>
      <c r="O431" s="68"/>
      <c r="P431" s="68"/>
      <c r="Q431" s="68"/>
      <c r="R431" s="68"/>
      <c r="S431" s="68"/>
    </row>
    <row r="432" customFormat="false" ht="12.75" hidden="false" customHeight="false" outlineLevel="0" collapsed="false">
      <c r="M432" s="131"/>
      <c r="N432" s="68"/>
      <c r="O432" s="68"/>
      <c r="P432" s="68"/>
      <c r="Q432" s="68"/>
      <c r="R432" s="68"/>
      <c r="S432" s="68"/>
    </row>
    <row r="433" customFormat="false" ht="12.75" hidden="false" customHeight="false" outlineLevel="0" collapsed="false">
      <c r="M433" s="131"/>
      <c r="N433" s="68"/>
      <c r="O433" s="68"/>
      <c r="P433" s="68"/>
      <c r="Q433" s="68"/>
      <c r="R433" s="68"/>
      <c r="S433" s="68"/>
    </row>
    <row r="434" customFormat="false" ht="12.75" hidden="false" customHeight="false" outlineLevel="0" collapsed="false">
      <c r="M434" s="131"/>
      <c r="N434" s="68"/>
      <c r="O434" s="68"/>
      <c r="P434" s="68"/>
      <c r="Q434" s="68"/>
      <c r="R434" s="68"/>
      <c r="S434" s="68"/>
    </row>
    <row r="435" customFormat="false" ht="12.75" hidden="false" customHeight="false" outlineLevel="0" collapsed="false">
      <c r="M435" s="131"/>
      <c r="N435" s="68"/>
      <c r="O435" s="68"/>
      <c r="P435" s="68"/>
      <c r="Q435" s="68"/>
      <c r="R435" s="68"/>
      <c r="S435" s="68"/>
    </row>
    <row r="436" customFormat="false" ht="12.75" hidden="false" customHeight="false" outlineLevel="0" collapsed="false">
      <c r="M436" s="131"/>
      <c r="N436" s="68"/>
      <c r="O436" s="68"/>
      <c r="P436" s="68"/>
      <c r="Q436" s="68"/>
      <c r="R436" s="68"/>
      <c r="S436" s="68"/>
    </row>
    <row r="437" customFormat="false" ht="12.75" hidden="false" customHeight="false" outlineLevel="0" collapsed="false">
      <c r="M437" s="131"/>
      <c r="N437" s="68"/>
      <c r="O437" s="68"/>
      <c r="P437" s="68"/>
      <c r="Q437" s="68"/>
      <c r="R437" s="68"/>
      <c r="S437" s="68"/>
    </row>
    <row r="438" customFormat="false" ht="12.75" hidden="false" customHeight="false" outlineLevel="0" collapsed="false">
      <c r="M438" s="131"/>
      <c r="N438" s="68"/>
      <c r="O438" s="68"/>
      <c r="P438" s="68"/>
      <c r="Q438" s="68"/>
      <c r="R438" s="68"/>
      <c r="S438" s="68"/>
    </row>
    <row r="439" customFormat="false" ht="12.75" hidden="false" customHeight="false" outlineLevel="0" collapsed="false">
      <c r="M439" s="131"/>
      <c r="N439" s="68"/>
      <c r="O439" s="68"/>
      <c r="P439" s="68"/>
      <c r="Q439" s="68"/>
      <c r="R439" s="68"/>
      <c r="S439" s="68"/>
    </row>
    <row r="440" customFormat="false" ht="12.75" hidden="false" customHeight="false" outlineLevel="0" collapsed="false">
      <c r="M440" s="131"/>
      <c r="N440" s="68"/>
      <c r="O440" s="68"/>
      <c r="P440" s="68"/>
      <c r="Q440" s="68"/>
      <c r="R440" s="68"/>
      <c r="S440" s="68"/>
    </row>
    <row r="441" customFormat="false" ht="12.75" hidden="false" customHeight="false" outlineLevel="0" collapsed="false">
      <c r="M441" s="131"/>
      <c r="N441" s="68"/>
      <c r="O441" s="68"/>
      <c r="P441" s="68"/>
      <c r="Q441" s="68"/>
      <c r="R441" s="68"/>
      <c r="S441" s="68"/>
    </row>
    <row r="442" customFormat="false" ht="12.75" hidden="false" customHeight="false" outlineLevel="0" collapsed="false">
      <c r="M442" s="131"/>
      <c r="N442" s="68"/>
      <c r="O442" s="68"/>
      <c r="P442" s="68"/>
      <c r="Q442" s="68"/>
      <c r="R442" s="68"/>
      <c r="S442" s="68"/>
    </row>
    <row r="443" customFormat="false" ht="12.75" hidden="false" customHeight="false" outlineLevel="0" collapsed="false">
      <c r="M443" s="131"/>
      <c r="N443" s="68"/>
      <c r="O443" s="68"/>
      <c r="P443" s="68"/>
      <c r="Q443" s="68"/>
      <c r="R443" s="68"/>
      <c r="S443" s="68"/>
    </row>
    <row r="444" customFormat="false" ht="12.75" hidden="false" customHeight="false" outlineLevel="0" collapsed="false">
      <c r="M444" s="131"/>
      <c r="N444" s="68"/>
      <c r="O444" s="68"/>
      <c r="P444" s="68"/>
      <c r="Q444" s="68"/>
      <c r="R444" s="68"/>
      <c r="S444" s="68"/>
    </row>
    <row r="445" customFormat="false" ht="12.75" hidden="false" customHeight="false" outlineLevel="0" collapsed="false">
      <c r="M445" s="131"/>
      <c r="N445" s="68"/>
      <c r="O445" s="68"/>
      <c r="P445" s="68"/>
      <c r="Q445" s="68"/>
      <c r="R445" s="68"/>
      <c r="S445" s="68"/>
    </row>
    <row r="446" customFormat="false" ht="12.75" hidden="false" customHeight="false" outlineLevel="0" collapsed="false">
      <c r="M446" s="131"/>
      <c r="N446" s="68"/>
      <c r="O446" s="68"/>
      <c r="P446" s="68"/>
      <c r="Q446" s="68"/>
      <c r="R446" s="68"/>
      <c r="S446" s="68"/>
    </row>
    <row r="447" customFormat="false" ht="12.75" hidden="false" customHeight="false" outlineLevel="0" collapsed="false">
      <c r="M447" s="131"/>
      <c r="N447" s="68"/>
      <c r="O447" s="68"/>
      <c r="P447" s="68"/>
      <c r="Q447" s="68"/>
      <c r="R447" s="68"/>
      <c r="S447" s="68"/>
    </row>
    <row r="448" customFormat="false" ht="12.75" hidden="false" customHeight="false" outlineLevel="0" collapsed="false">
      <c r="M448" s="131"/>
      <c r="N448" s="68"/>
      <c r="O448" s="68"/>
      <c r="P448" s="68"/>
      <c r="Q448" s="68"/>
      <c r="R448" s="68"/>
      <c r="S448" s="68"/>
    </row>
    <row r="449" customFormat="false" ht="12.75" hidden="false" customHeight="false" outlineLevel="0" collapsed="false">
      <c r="M449" s="131"/>
      <c r="N449" s="68"/>
      <c r="O449" s="68"/>
      <c r="P449" s="68"/>
      <c r="Q449" s="68"/>
      <c r="R449" s="68"/>
      <c r="S449" s="68"/>
    </row>
    <row r="450" customFormat="false" ht="12.75" hidden="false" customHeight="false" outlineLevel="0" collapsed="false">
      <c r="M450" s="131"/>
      <c r="N450" s="68"/>
      <c r="O450" s="68"/>
      <c r="P450" s="68"/>
      <c r="Q450" s="68"/>
      <c r="R450" s="68"/>
      <c r="S450" s="68"/>
    </row>
    <row r="451" customFormat="false" ht="12.75" hidden="false" customHeight="false" outlineLevel="0" collapsed="false">
      <c r="M451" s="131"/>
      <c r="N451" s="68"/>
      <c r="O451" s="68"/>
      <c r="P451" s="68"/>
      <c r="Q451" s="68"/>
      <c r="R451" s="68"/>
      <c r="S451" s="68"/>
    </row>
    <row r="452" customFormat="false" ht="12.75" hidden="false" customHeight="false" outlineLevel="0" collapsed="false">
      <c r="M452" s="131"/>
      <c r="N452" s="68"/>
      <c r="O452" s="68"/>
      <c r="P452" s="68"/>
      <c r="Q452" s="68"/>
      <c r="R452" s="68"/>
      <c r="S452" s="68"/>
    </row>
    <row r="453" customFormat="false" ht="12.75" hidden="false" customHeight="false" outlineLevel="0" collapsed="false">
      <c r="M453" s="131"/>
      <c r="N453" s="68"/>
      <c r="O453" s="68"/>
      <c r="P453" s="68"/>
      <c r="Q453" s="68"/>
      <c r="R453" s="68"/>
      <c r="S453" s="68"/>
    </row>
    <row r="454" customFormat="false" ht="12.75" hidden="false" customHeight="false" outlineLevel="0" collapsed="false">
      <c r="M454" s="131"/>
      <c r="N454" s="68"/>
      <c r="O454" s="68"/>
      <c r="P454" s="68"/>
      <c r="Q454" s="68"/>
      <c r="R454" s="68"/>
      <c r="S454" s="68"/>
    </row>
    <row r="455" customFormat="false" ht="12.75" hidden="false" customHeight="false" outlineLevel="0" collapsed="false">
      <c r="M455" s="131"/>
      <c r="N455" s="68"/>
      <c r="O455" s="68"/>
      <c r="P455" s="68"/>
      <c r="Q455" s="68"/>
      <c r="R455" s="68"/>
      <c r="S455" s="68"/>
    </row>
    <row r="456" customFormat="false" ht="12.75" hidden="false" customHeight="false" outlineLevel="0" collapsed="false">
      <c r="M456" s="131"/>
      <c r="N456" s="68"/>
      <c r="O456" s="68"/>
      <c r="P456" s="68"/>
      <c r="Q456" s="68"/>
      <c r="R456" s="68"/>
      <c r="S456" s="68"/>
    </row>
    <row r="457" customFormat="false" ht="12.75" hidden="false" customHeight="false" outlineLevel="0" collapsed="false">
      <c r="M457" s="131"/>
      <c r="N457" s="68"/>
      <c r="O457" s="68"/>
      <c r="P457" s="68"/>
      <c r="Q457" s="68"/>
      <c r="R457" s="68"/>
      <c r="S457" s="68"/>
    </row>
    <row r="458" customFormat="false" ht="12.75" hidden="false" customHeight="false" outlineLevel="0" collapsed="false">
      <c r="M458" s="131"/>
      <c r="N458" s="68"/>
      <c r="O458" s="68"/>
      <c r="P458" s="68"/>
      <c r="Q458" s="68"/>
      <c r="R458" s="68"/>
      <c r="S458" s="68"/>
    </row>
    <row r="459" customFormat="false" ht="12.75" hidden="false" customHeight="false" outlineLevel="0" collapsed="false">
      <c r="M459" s="131"/>
      <c r="N459" s="68"/>
      <c r="O459" s="68"/>
      <c r="P459" s="68"/>
      <c r="Q459" s="68"/>
      <c r="R459" s="68"/>
      <c r="S459" s="68"/>
    </row>
    <row r="460" customFormat="false" ht="12.75" hidden="false" customHeight="false" outlineLevel="0" collapsed="false">
      <c r="M460" s="131"/>
      <c r="N460" s="68"/>
      <c r="O460" s="68"/>
      <c r="P460" s="68"/>
      <c r="Q460" s="68"/>
      <c r="R460" s="68"/>
      <c r="S460" s="68"/>
    </row>
    <row r="461" customFormat="false" ht="12.75" hidden="false" customHeight="false" outlineLevel="0" collapsed="false">
      <c r="M461" s="131"/>
      <c r="N461" s="68"/>
      <c r="O461" s="68"/>
      <c r="P461" s="68"/>
      <c r="Q461" s="68"/>
      <c r="R461" s="68"/>
      <c r="S461" s="68"/>
    </row>
    <row r="462" customFormat="false" ht="12.75" hidden="false" customHeight="false" outlineLevel="0" collapsed="false">
      <c r="M462" s="131"/>
      <c r="N462" s="68"/>
      <c r="O462" s="68"/>
      <c r="P462" s="68"/>
      <c r="Q462" s="68"/>
      <c r="R462" s="68"/>
      <c r="S462" s="68"/>
    </row>
    <row r="463" customFormat="false" ht="12.75" hidden="false" customHeight="false" outlineLevel="0" collapsed="false">
      <c r="M463" s="131"/>
      <c r="N463" s="68"/>
      <c r="O463" s="68"/>
      <c r="P463" s="68"/>
      <c r="Q463" s="68"/>
      <c r="R463" s="68"/>
      <c r="S463" s="68"/>
    </row>
    <row r="464" customFormat="false" ht="12.75" hidden="false" customHeight="false" outlineLevel="0" collapsed="false">
      <c r="M464" s="131"/>
      <c r="N464" s="68"/>
      <c r="O464" s="68"/>
      <c r="P464" s="68"/>
      <c r="Q464" s="68"/>
      <c r="R464" s="68"/>
      <c r="S464" s="68"/>
    </row>
    <row r="465" customFormat="false" ht="12.75" hidden="false" customHeight="false" outlineLevel="0" collapsed="false">
      <c r="M465" s="131"/>
      <c r="N465" s="68"/>
      <c r="O465" s="68"/>
      <c r="P465" s="68"/>
      <c r="Q465" s="68"/>
      <c r="R465" s="68"/>
      <c r="S465" s="68"/>
    </row>
    <row r="466" customFormat="false" ht="12.75" hidden="false" customHeight="false" outlineLevel="0" collapsed="false">
      <c r="M466" s="131"/>
      <c r="N466" s="68"/>
      <c r="O466" s="68"/>
      <c r="P466" s="68"/>
      <c r="Q466" s="68"/>
      <c r="R466" s="68"/>
      <c r="S466" s="68"/>
    </row>
    <row r="467" customFormat="false" ht="12.75" hidden="false" customHeight="false" outlineLevel="0" collapsed="false">
      <c r="M467" s="131"/>
      <c r="N467" s="68"/>
      <c r="O467" s="68"/>
      <c r="P467" s="68"/>
      <c r="Q467" s="68"/>
      <c r="R467" s="68"/>
      <c r="S467" s="68"/>
    </row>
    <row r="468" customFormat="false" ht="12.75" hidden="false" customHeight="false" outlineLevel="0" collapsed="false">
      <c r="M468" s="131"/>
      <c r="N468" s="68"/>
      <c r="O468" s="68"/>
      <c r="P468" s="68"/>
      <c r="Q468" s="68"/>
      <c r="R468" s="68"/>
      <c r="S468" s="68"/>
    </row>
    <row r="469" customFormat="false" ht="12.75" hidden="false" customHeight="false" outlineLevel="0" collapsed="false">
      <c r="M469" s="131"/>
      <c r="N469" s="68"/>
      <c r="O469" s="68"/>
      <c r="P469" s="68"/>
      <c r="Q469" s="68"/>
      <c r="R469" s="68"/>
      <c r="S469" s="68"/>
    </row>
    <row r="470" customFormat="false" ht="12.75" hidden="false" customHeight="false" outlineLevel="0" collapsed="false">
      <c r="M470" s="131"/>
      <c r="N470" s="68"/>
      <c r="O470" s="68"/>
      <c r="P470" s="68"/>
      <c r="Q470" s="68"/>
      <c r="R470" s="68"/>
      <c r="S470" s="68"/>
    </row>
    <row r="471" customFormat="false" ht="12.75" hidden="false" customHeight="false" outlineLevel="0" collapsed="false">
      <c r="M471" s="131"/>
      <c r="N471" s="68"/>
      <c r="O471" s="68"/>
      <c r="P471" s="68"/>
      <c r="Q471" s="68"/>
      <c r="R471" s="68"/>
      <c r="S471" s="68"/>
    </row>
    <row r="472" customFormat="false" ht="12.75" hidden="false" customHeight="false" outlineLevel="0" collapsed="false">
      <c r="M472" s="131"/>
      <c r="N472" s="68"/>
      <c r="O472" s="68"/>
      <c r="P472" s="68"/>
      <c r="Q472" s="68"/>
      <c r="R472" s="68"/>
      <c r="S472" s="68"/>
    </row>
    <row r="473" customFormat="false" ht="12.75" hidden="false" customHeight="false" outlineLevel="0" collapsed="false">
      <c r="M473" s="131"/>
      <c r="N473" s="68"/>
      <c r="O473" s="68"/>
      <c r="P473" s="68"/>
      <c r="Q473" s="68"/>
      <c r="R473" s="68"/>
      <c r="S473" s="68"/>
    </row>
    <row r="474" customFormat="false" ht="12.75" hidden="false" customHeight="false" outlineLevel="0" collapsed="false">
      <c r="M474" s="131"/>
      <c r="N474" s="68"/>
      <c r="O474" s="68"/>
      <c r="P474" s="68"/>
      <c r="Q474" s="68"/>
      <c r="R474" s="68"/>
      <c r="S474" s="68"/>
    </row>
    <row r="475" customFormat="false" ht="12.75" hidden="false" customHeight="false" outlineLevel="0" collapsed="false">
      <c r="M475" s="131"/>
      <c r="N475" s="68"/>
      <c r="O475" s="68"/>
      <c r="P475" s="68"/>
      <c r="Q475" s="68"/>
      <c r="R475" s="68"/>
      <c r="S475" s="68"/>
    </row>
    <row r="476" customFormat="false" ht="12.75" hidden="false" customHeight="false" outlineLevel="0" collapsed="false">
      <c r="M476" s="131"/>
      <c r="N476" s="68"/>
      <c r="O476" s="68"/>
      <c r="P476" s="68"/>
      <c r="Q476" s="68"/>
      <c r="R476" s="68"/>
      <c r="S476" s="68"/>
    </row>
    <row r="477" customFormat="false" ht="12.75" hidden="false" customHeight="false" outlineLevel="0" collapsed="false">
      <c r="M477" s="131"/>
      <c r="N477" s="68"/>
      <c r="O477" s="68"/>
      <c r="P477" s="68"/>
      <c r="Q477" s="68"/>
      <c r="R477" s="68"/>
      <c r="S477" s="68"/>
    </row>
    <row r="478" customFormat="false" ht="12.75" hidden="false" customHeight="false" outlineLevel="0" collapsed="false">
      <c r="M478" s="131"/>
      <c r="N478" s="68"/>
      <c r="O478" s="68"/>
      <c r="P478" s="68"/>
      <c r="Q478" s="68"/>
      <c r="R478" s="68"/>
      <c r="S478" s="68"/>
    </row>
    <row r="479" customFormat="false" ht="12.75" hidden="false" customHeight="false" outlineLevel="0" collapsed="false">
      <c r="M479" s="131"/>
      <c r="N479" s="68"/>
      <c r="O479" s="68"/>
      <c r="P479" s="68"/>
      <c r="Q479" s="68"/>
      <c r="R479" s="68"/>
      <c r="S479" s="68"/>
    </row>
    <row r="480" customFormat="false" ht="12.75" hidden="false" customHeight="false" outlineLevel="0" collapsed="false">
      <c r="M480" s="131"/>
      <c r="N480" s="68"/>
      <c r="O480" s="68"/>
      <c r="P480" s="68"/>
      <c r="Q480" s="68"/>
      <c r="R480" s="68"/>
      <c r="S480" s="68"/>
    </row>
    <row r="481" customFormat="false" ht="12.75" hidden="false" customHeight="false" outlineLevel="0" collapsed="false">
      <c r="M481" s="131"/>
      <c r="N481" s="68"/>
      <c r="O481" s="68"/>
      <c r="P481" s="68"/>
      <c r="Q481" s="68"/>
      <c r="R481" s="68"/>
      <c r="S481" s="68"/>
    </row>
    <row r="482" customFormat="false" ht="12.75" hidden="false" customHeight="false" outlineLevel="0" collapsed="false">
      <c r="M482" s="131"/>
      <c r="N482" s="68"/>
      <c r="O482" s="68"/>
      <c r="P482" s="68"/>
      <c r="Q482" s="68"/>
      <c r="R482" s="68"/>
      <c r="S482" s="68"/>
    </row>
    <row r="483" customFormat="false" ht="12.75" hidden="false" customHeight="false" outlineLevel="0" collapsed="false">
      <c r="M483" s="131"/>
      <c r="N483" s="68"/>
      <c r="O483" s="68"/>
      <c r="P483" s="68"/>
      <c r="Q483" s="68"/>
      <c r="R483" s="68"/>
      <c r="S483" s="68"/>
    </row>
    <row r="484" customFormat="false" ht="12.75" hidden="false" customHeight="false" outlineLevel="0" collapsed="false">
      <c r="M484" s="131"/>
      <c r="N484" s="68"/>
      <c r="O484" s="68"/>
      <c r="P484" s="68"/>
      <c r="Q484" s="68"/>
      <c r="R484" s="68"/>
      <c r="S484" s="68"/>
    </row>
    <row r="485" customFormat="false" ht="12.75" hidden="false" customHeight="false" outlineLevel="0" collapsed="false">
      <c r="M485" s="131"/>
      <c r="N485" s="68"/>
      <c r="O485" s="68"/>
      <c r="P485" s="68"/>
      <c r="Q485" s="68"/>
      <c r="R485" s="68"/>
      <c r="S485" s="68"/>
    </row>
    <row r="486" customFormat="false" ht="12.75" hidden="false" customHeight="false" outlineLevel="0" collapsed="false">
      <c r="M486" s="131"/>
      <c r="N486" s="68"/>
      <c r="O486" s="68"/>
      <c r="P486" s="68"/>
      <c r="Q486" s="68"/>
      <c r="R486" s="68"/>
      <c r="S486" s="68"/>
    </row>
    <row r="487" customFormat="false" ht="12.75" hidden="false" customHeight="false" outlineLevel="0" collapsed="false">
      <c r="M487" s="131"/>
      <c r="N487" s="68"/>
      <c r="O487" s="68"/>
      <c r="P487" s="68"/>
      <c r="Q487" s="68"/>
      <c r="R487" s="68"/>
      <c r="S487" s="68"/>
    </row>
    <row r="488" customFormat="false" ht="12.75" hidden="false" customHeight="false" outlineLevel="0" collapsed="false">
      <c r="M488" s="131"/>
      <c r="N488" s="68"/>
      <c r="O488" s="68"/>
      <c r="P488" s="68"/>
      <c r="Q488" s="68"/>
      <c r="R488" s="68"/>
      <c r="S488" s="68"/>
    </row>
    <row r="489" customFormat="false" ht="12.75" hidden="false" customHeight="false" outlineLevel="0" collapsed="false">
      <c r="M489" s="131"/>
      <c r="N489" s="68"/>
      <c r="O489" s="68"/>
      <c r="P489" s="68"/>
      <c r="Q489" s="68"/>
      <c r="R489" s="68"/>
      <c r="S489" s="68"/>
    </row>
    <row r="490" customFormat="false" ht="12.75" hidden="false" customHeight="false" outlineLevel="0" collapsed="false">
      <c r="M490" s="131"/>
      <c r="N490" s="68"/>
      <c r="O490" s="68"/>
      <c r="P490" s="68"/>
      <c r="Q490" s="68"/>
      <c r="R490" s="68"/>
      <c r="S490" s="68"/>
    </row>
    <row r="491" customFormat="false" ht="12.75" hidden="false" customHeight="false" outlineLevel="0" collapsed="false">
      <c r="M491" s="131"/>
      <c r="N491" s="68"/>
      <c r="O491" s="68"/>
      <c r="P491" s="68"/>
      <c r="Q491" s="68"/>
      <c r="R491" s="68"/>
      <c r="S491" s="68"/>
    </row>
    <row r="492" customFormat="false" ht="12.75" hidden="false" customHeight="false" outlineLevel="0" collapsed="false">
      <c r="M492" s="131"/>
      <c r="N492" s="68"/>
      <c r="O492" s="68"/>
      <c r="P492" s="68"/>
      <c r="Q492" s="68"/>
      <c r="R492" s="68"/>
      <c r="S492" s="68"/>
    </row>
    <row r="493" customFormat="false" ht="12.75" hidden="false" customHeight="false" outlineLevel="0" collapsed="false">
      <c r="M493" s="131"/>
      <c r="N493" s="68"/>
      <c r="O493" s="68"/>
      <c r="P493" s="68"/>
      <c r="Q493" s="68"/>
      <c r="R493" s="68"/>
      <c r="S493" s="68"/>
    </row>
    <row r="494" customFormat="false" ht="12.75" hidden="false" customHeight="false" outlineLevel="0" collapsed="false">
      <c r="M494" s="131"/>
      <c r="N494" s="68"/>
      <c r="O494" s="68"/>
      <c r="P494" s="68"/>
      <c r="Q494" s="68"/>
      <c r="R494" s="68"/>
      <c r="S494" s="68"/>
    </row>
    <row r="495" customFormat="false" ht="12.75" hidden="false" customHeight="false" outlineLevel="0" collapsed="false">
      <c r="M495" s="131"/>
      <c r="N495" s="68"/>
      <c r="O495" s="68"/>
      <c r="P495" s="68"/>
      <c r="Q495" s="68"/>
      <c r="R495" s="68"/>
      <c r="S495" s="68"/>
    </row>
    <row r="496" customFormat="false" ht="12.75" hidden="false" customHeight="false" outlineLevel="0" collapsed="false">
      <c r="M496" s="131"/>
      <c r="N496" s="68"/>
      <c r="O496" s="68"/>
      <c r="P496" s="68"/>
      <c r="Q496" s="68"/>
      <c r="R496" s="68"/>
      <c r="S496" s="68"/>
    </row>
    <row r="497" customFormat="false" ht="12.75" hidden="false" customHeight="false" outlineLevel="0" collapsed="false">
      <c r="M497" s="131"/>
      <c r="N497" s="68"/>
      <c r="O497" s="68"/>
      <c r="P497" s="68"/>
      <c r="Q497" s="68"/>
      <c r="R497" s="68"/>
      <c r="S497" s="68"/>
    </row>
    <row r="498" customFormat="false" ht="12.75" hidden="false" customHeight="false" outlineLevel="0" collapsed="false">
      <c r="M498" s="131"/>
      <c r="N498" s="68"/>
      <c r="O498" s="68"/>
      <c r="P498" s="68"/>
      <c r="Q498" s="68"/>
      <c r="R498" s="68"/>
      <c r="S498" s="68"/>
    </row>
    <row r="499" customFormat="false" ht="12.75" hidden="false" customHeight="false" outlineLevel="0" collapsed="false">
      <c r="M499" s="131"/>
      <c r="N499" s="68"/>
      <c r="O499" s="68"/>
      <c r="P499" s="68"/>
      <c r="Q499" s="68"/>
      <c r="R499" s="68"/>
      <c r="S499" s="68"/>
    </row>
    <row r="500" customFormat="false" ht="12.75" hidden="false" customHeight="false" outlineLevel="0" collapsed="false">
      <c r="M500" s="131"/>
      <c r="N500" s="68"/>
      <c r="O500" s="68"/>
      <c r="P500" s="68"/>
      <c r="Q500" s="68"/>
      <c r="R500" s="68"/>
      <c r="S500" s="68"/>
    </row>
    <row r="501" customFormat="false" ht="12.75" hidden="false" customHeight="false" outlineLevel="0" collapsed="false">
      <c r="M501" s="131"/>
      <c r="N501" s="68"/>
      <c r="O501" s="68"/>
      <c r="P501" s="68"/>
      <c r="Q501" s="68"/>
      <c r="R501" s="68"/>
      <c r="S501" s="68"/>
    </row>
    <row r="502" customFormat="false" ht="12.75" hidden="false" customHeight="false" outlineLevel="0" collapsed="false">
      <c r="M502" s="131"/>
      <c r="N502" s="68"/>
      <c r="O502" s="68"/>
      <c r="P502" s="68"/>
      <c r="Q502" s="68"/>
      <c r="R502" s="68"/>
      <c r="S502" s="68"/>
    </row>
    <row r="503" customFormat="false" ht="12.75" hidden="false" customHeight="false" outlineLevel="0" collapsed="false">
      <c r="M503" s="131"/>
      <c r="N503" s="68"/>
      <c r="O503" s="68"/>
      <c r="P503" s="68"/>
      <c r="Q503" s="68"/>
      <c r="R503" s="68"/>
      <c r="S503" s="68"/>
    </row>
    <row r="504" customFormat="false" ht="12.75" hidden="false" customHeight="false" outlineLevel="0" collapsed="false">
      <c r="M504" s="131"/>
      <c r="N504" s="68"/>
      <c r="O504" s="68"/>
      <c r="P504" s="68"/>
      <c r="Q504" s="68"/>
      <c r="R504" s="68"/>
      <c r="S504" s="68"/>
    </row>
    <row r="505" customFormat="false" ht="12.75" hidden="false" customHeight="false" outlineLevel="0" collapsed="false">
      <c r="M505" s="131"/>
      <c r="N505" s="68"/>
      <c r="O505" s="68"/>
      <c r="P505" s="68"/>
      <c r="Q505" s="68"/>
      <c r="R505" s="68"/>
      <c r="S505" s="68"/>
    </row>
    <row r="506" customFormat="false" ht="12.75" hidden="false" customHeight="false" outlineLevel="0" collapsed="false">
      <c r="M506" s="131"/>
      <c r="N506" s="68"/>
      <c r="O506" s="68"/>
      <c r="P506" s="68"/>
      <c r="Q506" s="68"/>
      <c r="R506" s="68"/>
      <c r="S506" s="68"/>
    </row>
    <row r="507" customFormat="false" ht="12.75" hidden="false" customHeight="false" outlineLevel="0" collapsed="false">
      <c r="M507" s="131"/>
      <c r="N507" s="68"/>
      <c r="O507" s="68"/>
      <c r="P507" s="68"/>
      <c r="Q507" s="68"/>
      <c r="R507" s="68"/>
      <c r="S507" s="68"/>
    </row>
    <row r="508" customFormat="false" ht="12.75" hidden="false" customHeight="false" outlineLevel="0" collapsed="false">
      <c r="M508" s="131"/>
      <c r="N508" s="68"/>
      <c r="O508" s="68"/>
      <c r="P508" s="68"/>
      <c r="Q508" s="68"/>
      <c r="R508" s="68"/>
      <c r="S508" s="68"/>
    </row>
    <row r="509" customFormat="false" ht="12.75" hidden="false" customHeight="false" outlineLevel="0" collapsed="false">
      <c r="M509" s="131"/>
      <c r="N509" s="68"/>
      <c r="O509" s="68"/>
      <c r="P509" s="68"/>
      <c r="Q509" s="68"/>
      <c r="R509" s="68"/>
      <c r="S509" s="68"/>
    </row>
    <row r="510" customFormat="false" ht="12.75" hidden="false" customHeight="false" outlineLevel="0" collapsed="false">
      <c r="M510" s="131"/>
      <c r="N510" s="68"/>
      <c r="O510" s="68"/>
      <c r="P510" s="68"/>
      <c r="Q510" s="68"/>
      <c r="R510" s="68"/>
      <c r="S510" s="68"/>
    </row>
    <row r="511" customFormat="false" ht="12.75" hidden="false" customHeight="false" outlineLevel="0" collapsed="false">
      <c r="M511" s="131"/>
      <c r="N511" s="68"/>
      <c r="O511" s="68"/>
      <c r="P511" s="68"/>
      <c r="Q511" s="68"/>
      <c r="R511" s="68"/>
      <c r="S511" s="68"/>
    </row>
    <row r="512" customFormat="false" ht="12.75" hidden="false" customHeight="false" outlineLevel="0" collapsed="false">
      <c r="M512" s="131"/>
      <c r="N512" s="68"/>
      <c r="O512" s="68"/>
      <c r="P512" s="68"/>
      <c r="Q512" s="68"/>
      <c r="R512" s="68"/>
      <c r="S512" s="68"/>
    </row>
    <row r="513" customFormat="false" ht="12.75" hidden="false" customHeight="false" outlineLevel="0" collapsed="false">
      <c r="M513" s="131"/>
      <c r="N513" s="68"/>
      <c r="O513" s="68"/>
      <c r="P513" s="68"/>
      <c r="Q513" s="68"/>
      <c r="R513" s="68"/>
      <c r="S513" s="68"/>
    </row>
    <row r="514" customFormat="false" ht="12.75" hidden="false" customHeight="false" outlineLevel="0" collapsed="false">
      <c r="M514" s="131"/>
      <c r="N514" s="68"/>
      <c r="O514" s="68"/>
      <c r="P514" s="68"/>
      <c r="Q514" s="68"/>
      <c r="R514" s="68"/>
      <c r="S514" s="68"/>
    </row>
    <row r="515" customFormat="false" ht="12.75" hidden="false" customHeight="false" outlineLevel="0" collapsed="false">
      <c r="M515" s="131"/>
      <c r="N515" s="68"/>
      <c r="O515" s="68"/>
      <c r="P515" s="68"/>
      <c r="Q515" s="68"/>
      <c r="R515" s="68"/>
      <c r="S515" s="68"/>
    </row>
    <row r="516" customFormat="false" ht="12.75" hidden="false" customHeight="false" outlineLevel="0" collapsed="false">
      <c r="M516" s="131"/>
      <c r="N516" s="68"/>
      <c r="O516" s="68"/>
      <c r="P516" s="68"/>
      <c r="Q516" s="68"/>
      <c r="R516" s="68"/>
      <c r="S516" s="68"/>
    </row>
    <row r="517" customFormat="false" ht="12.75" hidden="false" customHeight="false" outlineLevel="0" collapsed="false">
      <c r="M517" s="131"/>
      <c r="N517" s="68"/>
      <c r="O517" s="68"/>
      <c r="P517" s="68"/>
      <c r="Q517" s="68"/>
      <c r="R517" s="68"/>
      <c r="S517" s="68"/>
    </row>
    <row r="518" customFormat="false" ht="12.75" hidden="false" customHeight="false" outlineLevel="0" collapsed="false">
      <c r="M518" s="131"/>
      <c r="N518" s="68"/>
      <c r="O518" s="68"/>
      <c r="P518" s="68"/>
      <c r="Q518" s="68"/>
      <c r="R518" s="68"/>
      <c r="S518" s="68"/>
    </row>
    <row r="519" customFormat="false" ht="12.75" hidden="false" customHeight="false" outlineLevel="0" collapsed="false">
      <c r="M519" s="131"/>
      <c r="N519" s="68"/>
      <c r="O519" s="68"/>
      <c r="P519" s="68"/>
      <c r="Q519" s="68"/>
      <c r="R519" s="68"/>
      <c r="S519" s="68"/>
    </row>
    <row r="520" customFormat="false" ht="12.75" hidden="false" customHeight="false" outlineLevel="0" collapsed="false">
      <c r="M520" s="131"/>
      <c r="N520" s="68"/>
      <c r="O520" s="68"/>
      <c r="P520" s="68"/>
      <c r="Q520" s="68"/>
      <c r="R520" s="68"/>
      <c r="S520" s="68"/>
    </row>
    <row r="521" customFormat="false" ht="12.75" hidden="false" customHeight="false" outlineLevel="0" collapsed="false">
      <c r="M521" s="131"/>
      <c r="N521" s="68"/>
      <c r="O521" s="68"/>
      <c r="P521" s="68"/>
      <c r="Q521" s="68"/>
      <c r="R521" s="68"/>
      <c r="S521" s="68"/>
    </row>
    <row r="522" customFormat="false" ht="12.75" hidden="false" customHeight="false" outlineLevel="0" collapsed="false">
      <c r="M522" s="131"/>
      <c r="N522" s="68"/>
      <c r="O522" s="68"/>
      <c r="P522" s="68"/>
      <c r="Q522" s="68"/>
      <c r="R522" s="68"/>
      <c r="S522" s="68"/>
    </row>
    <row r="523" customFormat="false" ht="12.75" hidden="false" customHeight="false" outlineLevel="0" collapsed="false">
      <c r="M523" s="131"/>
      <c r="N523" s="68"/>
      <c r="O523" s="68"/>
      <c r="P523" s="68"/>
      <c r="Q523" s="68"/>
      <c r="R523" s="68"/>
      <c r="S523" s="68"/>
    </row>
    <row r="524" customFormat="false" ht="12.75" hidden="false" customHeight="false" outlineLevel="0" collapsed="false">
      <c r="M524" s="131"/>
      <c r="N524" s="68"/>
      <c r="O524" s="68"/>
      <c r="P524" s="68"/>
      <c r="Q524" s="68"/>
      <c r="R524" s="68"/>
      <c r="S524" s="68"/>
    </row>
    <row r="525" customFormat="false" ht="12.75" hidden="false" customHeight="false" outlineLevel="0" collapsed="false">
      <c r="M525" s="131"/>
      <c r="N525" s="68"/>
      <c r="O525" s="68"/>
      <c r="P525" s="68"/>
      <c r="Q525" s="68"/>
      <c r="R525" s="68"/>
      <c r="S525" s="68"/>
    </row>
    <row r="526" customFormat="false" ht="12.75" hidden="false" customHeight="false" outlineLevel="0" collapsed="false">
      <c r="M526" s="131"/>
      <c r="N526" s="68"/>
      <c r="O526" s="68"/>
      <c r="P526" s="68"/>
      <c r="Q526" s="68"/>
      <c r="R526" s="68"/>
      <c r="S526" s="68"/>
    </row>
    <row r="527" customFormat="false" ht="12.75" hidden="false" customHeight="false" outlineLevel="0" collapsed="false">
      <c r="M527" s="131"/>
      <c r="N527" s="68"/>
      <c r="O527" s="68"/>
      <c r="P527" s="68"/>
      <c r="Q527" s="68"/>
      <c r="R527" s="68"/>
      <c r="S527" s="68"/>
    </row>
    <row r="528" customFormat="false" ht="12.75" hidden="false" customHeight="false" outlineLevel="0" collapsed="false">
      <c r="M528" s="131"/>
      <c r="N528" s="68"/>
      <c r="O528" s="68"/>
      <c r="P528" s="68"/>
      <c r="Q528" s="68"/>
      <c r="R528" s="68"/>
      <c r="S528" s="68"/>
    </row>
    <row r="529" customFormat="false" ht="12.75" hidden="false" customHeight="false" outlineLevel="0" collapsed="false">
      <c r="M529" s="131"/>
      <c r="N529" s="68"/>
      <c r="O529" s="68"/>
      <c r="P529" s="68"/>
      <c r="Q529" s="68"/>
      <c r="R529" s="68"/>
      <c r="S529" s="68"/>
    </row>
    <row r="530" customFormat="false" ht="12.75" hidden="false" customHeight="false" outlineLevel="0" collapsed="false">
      <c r="M530" s="131"/>
      <c r="N530" s="68"/>
      <c r="O530" s="68"/>
      <c r="P530" s="68"/>
      <c r="Q530" s="68"/>
      <c r="R530" s="68"/>
      <c r="S530" s="68"/>
    </row>
    <row r="531" customFormat="false" ht="12.75" hidden="false" customHeight="false" outlineLevel="0" collapsed="false">
      <c r="M531" s="131"/>
      <c r="N531" s="68"/>
      <c r="O531" s="68"/>
      <c r="P531" s="68"/>
      <c r="Q531" s="68"/>
      <c r="R531" s="68"/>
      <c r="S531" s="68"/>
    </row>
    <row r="532" customFormat="false" ht="12.75" hidden="false" customHeight="false" outlineLevel="0" collapsed="false">
      <c r="M532" s="131"/>
      <c r="N532" s="68"/>
      <c r="O532" s="68"/>
      <c r="P532" s="68"/>
      <c r="Q532" s="68"/>
      <c r="R532" s="68"/>
      <c r="S532" s="68"/>
    </row>
    <row r="533" customFormat="false" ht="12.75" hidden="false" customHeight="false" outlineLevel="0" collapsed="false">
      <c r="M533" s="131"/>
      <c r="N533" s="68"/>
      <c r="O533" s="68"/>
      <c r="P533" s="68"/>
      <c r="Q533" s="68"/>
      <c r="R533" s="68"/>
      <c r="S533" s="68"/>
    </row>
    <row r="534" customFormat="false" ht="12.75" hidden="false" customHeight="false" outlineLevel="0" collapsed="false">
      <c r="M534" s="131"/>
      <c r="N534" s="68"/>
      <c r="O534" s="68"/>
      <c r="P534" s="68"/>
      <c r="Q534" s="68"/>
      <c r="R534" s="68"/>
      <c r="S534" s="68"/>
    </row>
    <row r="535" customFormat="false" ht="12.75" hidden="false" customHeight="false" outlineLevel="0" collapsed="false">
      <c r="M535" s="131"/>
      <c r="N535" s="68"/>
      <c r="O535" s="68"/>
      <c r="P535" s="68"/>
      <c r="Q535" s="68"/>
      <c r="R535" s="68"/>
      <c r="S535" s="68"/>
    </row>
    <row r="536" customFormat="false" ht="12.75" hidden="false" customHeight="false" outlineLevel="0" collapsed="false">
      <c r="M536" s="131"/>
      <c r="N536" s="68"/>
      <c r="O536" s="68"/>
      <c r="P536" s="68"/>
      <c r="Q536" s="68"/>
      <c r="R536" s="68"/>
      <c r="S536" s="68"/>
    </row>
    <row r="537" customFormat="false" ht="12.75" hidden="false" customHeight="false" outlineLevel="0" collapsed="false">
      <c r="M537" s="131"/>
      <c r="N537" s="68"/>
      <c r="O537" s="68"/>
      <c r="P537" s="68"/>
      <c r="Q537" s="68"/>
      <c r="R537" s="68"/>
      <c r="S537" s="68"/>
    </row>
    <row r="538" customFormat="false" ht="12.75" hidden="false" customHeight="false" outlineLevel="0" collapsed="false">
      <c r="M538" s="131"/>
      <c r="N538" s="68"/>
      <c r="O538" s="68"/>
      <c r="P538" s="68"/>
      <c r="Q538" s="68"/>
      <c r="R538" s="68"/>
      <c r="S538" s="68"/>
    </row>
    <row r="539" customFormat="false" ht="12.75" hidden="false" customHeight="false" outlineLevel="0" collapsed="false">
      <c r="M539" s="131"/>
      <c r="N539" s="68"/>
      <c r="O539" s="68"/>
      <c r="P539" s="68"/>
      <c r="Q539" s="68"/>
      <c r="R539" s="68"/>
      <c r="S539" s="68"/>
    </row>
    <row r="540" customFormat="false" ht="12.75" hidden="false" customHeight="false" outlineLevel="0" collapsed="false">
      <c r="M540" s="131"/>
      <c r="N540" s="68"/>
      <c r="O540" s="68"/>
      <c r="P540" s="68"/>
      <c r="Q540" s="68"/>
      <c r="R540" s="68"/>
      <c r="S540" s="68"/>
    </row>
    <row r="541" customFormat="false" ht="12.75" hidden="false" customHeight="false" outlineLevel="0" collapsed="false">
      <c r="M541" s="131"/>
      <c r="N541" s="68"/>
      <c r="O541" s="68"/>
      <c r="P541" s="68"/>
      <c r="Q541" s="68"/>
      <c r="R541" s="68"/>
      <c r="S541" s="68"/>
    </row>
    <row r="542" customFormat="false" ht="12.75" hidden="false" customHeight="false" outlineLevel="0" collapsed="false">
      <c r="M542" s="131"/>
      <c r="N542" s="68"/>
      <c r="O542" s="68"/>
      <c r="P542" s="68"/>
      <c r="Q542" s="68"/>
      <c r="R542" s="68"/>
      <c r="S542" s="68"/>
    </row>
    <row r="543" customFormat="false" ht="12.75" hidden="false" customHeight="false" outlineLevel="0" collapsed="false">
      <c r="M543" s="131"/>
      <c r="N543" s="68"/>
      <c r="O543" s="68"/>
      <c r="P543" s="68"/>
      <c r="Q543" s="68"/>
      <c r="R543" s="68"/>
      <c r="S543" s="68"/>
    </row>
    <row r="544" customFormat="false" ht="12.75" hidden="false" customHeight="false" outlineLevel="0" collapsed="false">
      <c r="M544" s="131"/>
      <c r="N544" s="68"/>
      <c r="O544" s="68"/>
      <c r="P544" s="68"/>
      <c r="Q544" s="68"/>
      <c r="R544" s="68"/>
      <c r="S544" s="68"/>
    </row>
    <row r="545" customFormat="false" ht="12.75" hidden="false" customHeight="false" outlineLevel="0" collapsed="false">
      <c r="M545" s="131"/>
      <c r="N545" s="68"/>
      <c r="O545" s="68"/>
      <c r="P545" s="68"/>
      <c r="Q545" s="68"/>
      <c r="R545" s="68"/>
      <c r="S545" s="68"/>
    </row>
    <row r="546" customFormat="false" ht="12.75" hidden="false" customHeight="false" outlineLevel="0" collapsed="false">
      <c r="M546" s="131"/>
      <c r="N546" s="68"/>
      <c r="O546" s="68"/>
      <c r="P546" s="68"/>
      <c r="Q546" s="68"/>
      <c r="R546" s="68"/>
      <c r="S546" s="68"/>
    </row>
    <row r="547" customFormat="false" ht="12.75" hidden="false" customHeight="false" outlineLevel="0" collapsed="false">
      <c r="M547" s="131"/>
      <c r="N547" s="68"/>
      <c r="O547" s="68"/>
      <c r="P547" s="68"/>
      <c r="Q547" s="68"/>
      <c r="R547" s="68"/>
      <c r="S547" s="68"/>
    </row>
    <row r="548" customFormat="false" ht="12.75" hidden="false" customHeight="false" outlineLevel="0" collapsed="false">
      <c r="M548" s="131"/>
      <c r="N548" s="68"/>
      <c r="O548" s="68"/>
      <c r="P548" s="68"/>
      <c r="Q548" s="68"/>
      <c r="R548" s="68"/>
      <c r="S548" s="68"/>
    </row>
    <row r="549" customFormat="false" ht="12.75" hidden="false" customHeight="false" outlineLevel="0" collapsed="false">
      <c r="M549" s="131"/>
      <c r="N549" s="68"/>
      <c r="O549" s="68"/>
      <c r="P549" s="68"/>
      <c r="Q549" s="68"/>
      <c r="R549" s="68"/>
      <c r="S549" s="68"/>
    </row>
    <row r="550" customFormat="false" ht="12.75" hidden="false" customHeight="false" outlineLevel="0" collapsed="false">
      <c r="M550" s="131"/>
      <c r="N550" s="68"/>
      <c r="O550" s="68"/>
      <c r="P550" s="68"/>
      <c r="Q550" s="68"/>
      <c r="R550" s="68"/>
      <c r="S550" s="68"/>
    </row>
    <row r="551" customFormat="false" ht="12.75" hidden="false" customHeight="false" outlineLevel="0" collapsed="false">
      <c r="M551" s="131"/>
      <c r="N551" s="68"/>
      <c r="O551" s="68"/>
      <c r="P551" s="68"/>
      <c r="Q551" s="68"/>
      <c r="R551" s="68"/>
      <c r="S551" s="68"/>
    </row>
    <row r="552" customFormat="false" ht="12.75" hidden="false" customHeight="false" outlineLevel="0" collapsed="false">
      <c r="M552" s="131"/>
      <c r="N552" s="68"/>
      <c r="O552" s="68"/>
      <c r="P552" s="68"/>
      <c r="Q552" s="68"/>
      <c r="R552" s="68"/>
      <c r="S552" s="68"/>
    </row>
    <row r="553" customFormat="false" ht="12.75" hidden="false" customHeight="false" outlineLevel="0" collapsed="false">
      <c r="M553" s="131"/>
      <c r="N553" s="68"/>
      <c r="O553" s="68"/>
      <c r="P553" s="68"/>
      <c r="Q553" s="68"/>
      <c r="R553" s="68"/>
      <c r="S553" s="68"/>
    </row>
    <row r="554" customFormat="false" ht="12.75" hidden="false" customHeight="false" outlineLevel="0" collapsed="false">
      <c r="M554" s="131"/>
      <c r="N554" s="68"/>
      <c r="O554" s="68"/>
      <c r="P554" s="68"/>
      <c r="Q554" s="68"/>
      <c r="R554" s="68"/>
      <c r="S554" s="68"/>
    </row>
    <row r="555" customFormat="false" ht="12.75" hidden="false" customHeight="false" outlineLevel="0" collapsed="false">
      <c r="M555" s="131"/>
      <c r="N555" s="68"/>
      <c r="O555" s="68"/>
      <c r="P555" s="68"/>
      <c r="Q555" s="68"/>
      <c r="R555" s="68"/>
      <c r="S555" s="68"/>
    </row>
    <row r="556" customFormat="false" ht="12.75" hidden="false" customHeight="false" outlineLevel="0" collapsed="false">
      <c r="M556" s="131"/>
      <c r="N556" s="68"/>
      <c r="O556" s="68"/>
      <c r="P556" s="68"/>
      <c r="Q556" s="68"/>
      <c r="R556" s="68"/>
      <c r="S556" s="68"/>
    </row>
    <row r="557" customFormat="false" ht="12.75" hidden="false" customHeight="false" outlineLevel="0" collapsed="false">
      <c r="M557" s="131"/>
      <c r="N557" s="68"/>
      <c r="O557" s="68"/>
      <c r="P557" s="68"/>
      <c r="Q557" s="68"/>
      <c r="R557" s="68"/>
      <c r="S557" s="68"/>
    </row>
    <row r="558" customFormat="false" ht="12.75" hidden="false" customHeight="false" outlineLevel="0" collapsed="false">
      <c r="M558" s="131"/>
      <c r="N558" s="68"/>
      <c r="O558" s="68"/>
      <c r="P558" s="68"/>
      <c r="Q558" s="68"/>
      <c r="R558" s="68"/>
      <c r="S558" s="68"/>
    </row>
    <row r="559" customFormat="false" ht="12.75" hidden="false" customHeight="false" outlineLevel="0" collapsed="false">
      <c r="M559" s="131"/>
      <c r="N559" s="68"/>
      <c r="O559" s="68"/>
      <c r="P559" s="68"/>
      <c r="Q559" s="68"/>
      <c r="R559" s="68"/>
      <c r="S559" s="68"/>
    </row>
    <row r="560" customFormat="false" ht="12.75" hidden="false" customHeight="false" outlineLevel="0" collapsed="false">
      <c r="M560" s="131"/>
      <c r="N560" s="68"/>
      <c r="O560" s="68"/>
      <c r="P560" s="68"/>
      <c r="Q560" s="68"/>
      <c r="R560" s="68"/>
      <c r="S560" s="68"/>
    </row>
    <row r="561" customFormat="false" ht="12.75" hidden="false" customHeight="false" outlineLevel="0" collapsed="false">
      <c r="M561" s="131"/>
      <c r="N561" s="68"/>
      <c r="O561" s="68"/>
      <c r="P561" s="68"/>
      <c r="Q561" s="68"/>
      <c r="R561" s="68"/>
      <c r="S561" s="68"/>
    </row>
    <row r="562" customFormat="false" ht="12.75" hidden="false" customHeight="false" outlineLevel="0" collapsed="false">
      <c r="M562" s="131"/>
      <c r="N562" s="68"/>
      <c r="O562" s="68"/>
      <c r="P562" s="68"/>
      <c r="Q562" s="68"/>
      <c r="R562" s="68"/>
      <c r="S562" s="68"/>
    </row>
    <row r="563" customFormat="false" ht="12.75" hidden="false" customHeight="false" outlineLevel="0" collapsed="false">
      <c r="M563" s="131"/>
      <c r="N563" s="68"/>
      <c r="O563" s="68"/>
      <c r="P563" s="68"/>
      <c r="Q563" s="68"/>
      <c r="R563" s="68"/>
      <c r="S563" s="68"/>
    </row>
    <row r="564" customFormat="false" ht="12.75" hidden="false" customHeight="false" outlineLevel="0" collapsed="false">
      <c r="M564" s="131"/>
      <c r="N564" s="68"/>
      <c r="O564" s="68"/>
      <c r="P564" s="68"/>
      <c r="Q564" s="68"/>
      <c r="R564" s="68"/>
      <c r="S564" s="68"/>
    </row>
    <row r="565" customFormat="false" ht="12.75" hidden="false" customHeight="false" outlineLevel="0" collapsed="false">
      <c r="M565" s="131"/>
      <c r="N565" s="68"/>
      <c r="O565" s="68"/>
      <c r="P565" s="68"/>
      <c r="Q565" s="68"/>
      <c r="R565" s="68"/>
      <c r="S565" s="68"/>
    </row>
    <row r="566" customFormat="false" ht="12.75" hidden="false" customHeight="false" outlineLevel="0" collapsed="false">
      <c r="M566" s="131"/>
      <c r="N566" s="68"/>
      <c r="O566" s="68"/>
      <c r="P566" s="68"/>
      <c r="Q566" s="68"/>
      <c r="R566" s="68"/>
      <c r="S566" s="68"/>
    </row>
    <row r="567" customFormat="false" ht="12.75" hidden="false" customHeight="false" outlineLevel="0" collapsed="false">
      <c r="M567" s="131"/>
      <c r="N567" s="68"/>
      <c r="O567" s="68"/>
      <c r="P567" s="68"/>
      <c r="Q567" s="68"/>
      <c r="R567" s="68"/>
      <c r="S567" s="68"/>
    </row>
    <row r="568" customFormat="false" ht="12.75" hidden="false" customHeight="false" outlineLevel="0" collapsed="false">
      <c r="M568" s="131"/>
      <c r="N568" s="68"/>
      <c r="O568" s="68"/>
      <c r="P568" s="68"/>
      <c r="Q568" s="68"/>
      <c r="R568" s="68"/>
      <c r="S568" s="68"/>
    </row>
    <row r="569" customFormat="false" ht="12.75" hidden="false" customHeight="false" outlineLevel="0" collapsed="false">
      <c r="M569" s="131"/>
      <c r="N569" s="68"/>
      <c r="O569" s="68"/>
      <c r="P569" s="68"/>
      <c r="Q569" s="68"/>
      <c r="R569" s="68"/>
      <c r="S569" s="68"/>
    </row>
    <row r="570" customFormat="false" ht="12.75" hidden="false" customHeight="false" outlineLevel="0" collapsed="false">
      <c r="M570" s="131"/>
      <c r="N570" s="68"/>
      <c r="O570" s="68"/>
      <c r="P570" s="68"/>
      <c r="Q570" s="68"/>
      <c r="R570" s="68"/>
      <c r="S570" s="68"/>
    </row>
    <row r="571" customFormat="false" ht="12.75" hidden="false" customHeight="false" outlineLevel="0" collapsed="false">
      <c r="M571" s="131"/>
      <c r="N571" s="68"/>
      <c r="O571" s="68"/>
      <c r="P571" s="68"/>
      <c r="Q571" s="68"/>
      <c r="R571" s="68"/>
      <c r="S571" s="68"/>
    </row>
    <row r="572" customFormat="false" ht="12.75" hidden="false" customHeight="false" outlineLevel="0" collapsed="false">
      <c r="M572" s="131"/>
      <c r="N572" s="68"/>
      <c r="O572" s="68"/>
      <c r="P572" s="68"/>
      <c r="Q572" s="68"/>
      <c r="R572" s="68"/>
      <c r="S572" s="68"/>
    </row>
    <row r="573" customFormat="false" ht="12.75" hidden="false" customHeight="false" outlineLevel="0" collapsed="false">
      <c r="M573" s="131"/>
      <c r="N573" s="68"/>
      <c r="O573" s="68"/>
      <c r="P573" s="68"/>
      <c r="Q573" s="68"/>
      <c r="R573" s="68"/>
      <c r="S573" s="68"/>
    </row>
    <row r="574" customFormat="false" ht="12.75" hidden="false" customHeight="false" outlineLevel="0" collapsed="false">
      <c r="M574" s="131"/>
      <c r="N574" s="68"/>
      <c r="O574" s="68"/>
      <c r="P574" s="68"/>
      <c r="Q574" s="68"/>
      <c r="R574" s="68"/>
      <c r="S574" s="68"/>
    </row>
    <row r="575" customFormat="false" ht="12.75" hidden="false" customHeight="false" outlineLevel="0" collapsed="false">
      <c r="M575" s="131"/>
      <c r="N575" s="68"/>
      <c r="O575" s="68"/>
      <c r="P575" s="68"/>
      <c r="Q575" s="68"/>
      <c r="R575" s="68"/>
      <c r="S575" s="68"/>
    </row>
    <row r="576" customFormat="false" ht="12.75" hidden="false" customHeight="false" outlineLevel="0" collapsed="false">
      <c r="M576" s="131"/>
      <c r="N576" s="68"/>
      <c r="O576" s="68"/>
      <c r="P576" s="68"/>
      <c r="Q576" s="68"/>
      <c r="R576" s="68"/>
      <c r="S576" s="68"/>
    </row>
    <row r="577" customFormat="false" ht="12.75" hidden="false" customHeight="false" outlineLevel="0" collapsed="false">
      <c r="M577" s="131"/>
      <c r="N577" s="68"/>
      <c r="O577" s="68"/>
      <c r="P577" s="68"/>
      <c r="Q577" s="68"/>
      <c r="R577" s="68"/>
      <c r="S577" s="68"/>
    </row>
    <row r="578" customFormat="false" ht="12.75" hidden="false" customHeight="false" outlineLevel="0" collapsed="false">
      <c r="M578" s="131"/>
      <c r="N578" s="68"/>
      <c r="O578" s="68"/>
      <c r="P578" s="68"/>
      <c r="Q578" s="68"/>
      <c r="R578" s="68"/>
      <c r="S578" s="68"/>
    </row>
    <row r="579" customFormat="false" ht="12.75" hidden="false" customHeight="false" outlineLevel="0" collapsed="false">
      <c r="M579" s="131"/>
      <c r="N579" s="68"/>
      <c r="O579" s="68"/>
      <c r="P579" s="68"/>
      <c r="Q579" s="68"/>
      <c r="R579" s="68"/>
      <c r="S579" s="68"/>
    </row>
    <row r="580" customFormat="false" ht="12.75" hidden="false" customHeight="false" outlineLevel="0" collapsed="false">
      <c r="M580" s="131"/>
      <c r="N580" s="68"/>
      <c r="O580" s="68"/>
      <c r="P580" s="68"/>
      <c r="Q580" s="68"/>
      <c r="R580" s="68"/>
      <c r="S580" s="68"/>
    </row>
    <row r="581" customFormat="false" ht="12.75" hidden="false" customHeight="false" outlineLevel="0" collapsed="false">
      <c r="M581" s="131"/>
      <c r="N581" s="68"/>
      <c r="O581" s="68"/>
      <c r="P581" s="68"/>
      <c r="Q581" s="68"/>
      <c r="R581" s="68"/>
      <c r="S581" s="68"/>
    </row>
    <row r="582" customFormat="false" ht="12.75" hidden="false" customHeight="false" outlineLevel="0" collapsed="false">
      <c r="M582" s="131"/>
      <c r="N582" s="68"/>
      <c r="O582" s="68"/>
      <c r="P582" s="68"/>
      <c r="Q582" s="68"/>
      <c r="R582" s="68"/>
      <c r="S582" s="68"/>
    </row>
    <row r="583" customFormat="false" ht="12.75" hidden="false" customHeight="false" outlineLevel="0" collapsed="false">
      <c r="M583" s="131"/>
      <c r="N583" s="68"/>
      <c r="O583" s="68"/>
      <c r="P583" s="68"/>
      <c r="Q583" s="68"/>
      <c r="R583" s="68"/>
      <c r="S583" s="68"/>
    </row>
    <row r="584" customFormat="false" ht="12.75" hidden="false" customHeight="false" outlineLevel="0" collapsed="false">
      <c r="M584" s="131"/>
      <c r="N584" s="68"/>
      <c r="O584" s="68"/>
      <c r="P584" s="68"/>
      <c r="Q584" s="68"/>
      <c r="R584" s="68"/>
      <c r="S584" s="68"/>
    </row>
    <row r="585" customFormat="false" ht="12.75" hidden="false" customHeight="false" outlineLevel="0" collapsed="false">
      <c r="M585" s="131"/>
      <c r="N585" s="68"/>
      <c r="O585" s="68"/>
      <c r="P585" s="68"/>
      <c r="Q585" s="68"/>
      <c r="R585" s="68"/>
      <c r="S585" s="68"/>
    </row>
    <row r="586" customFormat="false" ht="12.75" hidden="false" customHeight="false" outlineLevel="0" collapsed="false">
      <c r="M586" s="131"/>
      <c r="N586" s="68"/>
      <c r="O586" s="68"/>
      <c r="P586" s="68"/>
      <c r="Q586" s="68"/>
      <c r="R586" s="68"/>
      <c r="S586" s="68"/>
    </row>
    <row r="587" customFormat="false" ht="12.75" hidden="false" customHeight="false" outlineLevel="0" collapsed="false">
      <c r="M587" s="131"/>
      <c r="N587" s="68"/>
      <c r="O587" s="68"/>
      <c r="P587" s="68"/>
      <c r="Q587" s="68"/>
      <c r="R587" s="68"/>
      <c r="S587" s="68"/>
    </row>
    <row r="588" customFormat="false" ht="12.75" hidden="false" customHeight="false" outlineLevel="0" collapsed="false">
      <c r="M588" s="131"/>
      <c r="N588" s="68"/>
      <c r="O588" s="68"/>
      <c r="P588" s="68"/>
      <c r="Q588" s="68"/>
      <c r="R588" s="68"/>
      <c r="S588" s="68"/>
    </row>
    <row r="589" customFormat="false" ht="12.75" hidden="false" customHeight="false" outlineLevel="0" collapsed="false">
      <c r="M589" s="131"/>
      <c r="N589" s="68"/>
      <c r="O589" s="68"/>
      <c r="P589" s="68"/>
      <c r="Q589" s="68"/>
      <c r="R589" s="68"/>
      <c r="S589" s="68"/>
    </row>
    <row r="590" customFormat="false" ht="12.75" hidden="false" customHeight="false" outlineLevel="0" collapsed="false">
      <c r="M590" s="131"/>
      <c r="N590" s="68"/>
      <c r="O590" s="68"/>
      <c r="P590" s="68"/>
      <c r="Q590" s="68"/>
      <c r="R590" s="68"/>
      <c r="S590" s="68"/>
    </row>
    <row r="591" customFormat="false" ht="12.75" hidden="false" customHeight="false" outlineLevel="0" collapsed="false">
      <c r="M591" s="131"/>
      <c r="N591" s="68"/>
      <c r="O591" s="68"/>
      <c r="P591" s="68"/>
      <c r="Q591" s="68"/>
      <c r="R591" s="68"/>
      <c r="S591" s="68"/>
    </row>
    <row r="592" customFormat="false" ht="12.75" hidden="false" customHeight="false" outlineLevel="0" collapsed="false">
      <c r="M592" s="131"/>
      <c r="N592" s="68"/>
      <c r="O592" s="68"/>
      <c r="P592" s="68"/>
      <c r="Q592" s="68"/>
      <c r="R592" s="68"/>
      <c r="S592" s="68"/>
    </row>
    <row r="593" customFormat="false" ht="12.75" hidden="false" customHeight="false" outlineLevel="0" collapsed="false">
      <c r="M593" s="131"/>
      <c r="N593" s="68"/>
      <c r="O593" s="68"/>
      <c r="P593" s="68"/>
      <c r="Q593" s="68"/>
      <c r="R593" s="68"/>
      <c r="S593" s="68"/>
    </row>
    <row r="594" customFormat="false" ht="12.75" hidden="false" customHeight="false" outlineLevel="0" collapsed="false">
      <c r="M594" s="131"/>
      <c r="N594" s="68"/>
      <c r="O594" s="68"/>
      <c r="P594" s="68"/>
      <c r="Q594" s="68"/>
      <c r="R594" s="68"/>
      <c r="S594" s="68"/>
    </row>
    <row r="595" customFormat="false" ht="12.75" hidden="false" customHeight="false" outlineLevel="0" collapsed="false">
      <c r="M595" s="131"/>
      <c r="N595" s="68"/>
      <c r="O595" s="68"/>
      <c r="P595" s="68"/>
      <c r="Q595" s="68"/>
      <c r="R595" s="68"/>
      <c r="S595" s="68"/>
    </row>
    <row r="596" customFormat="false" ht="12.75" hidden="false" customHeight="false" outlineLevel="0" collapsed="false">
      <c r="M596" s="131"/>
      <c r="N596" s="68"/>
      <c r="O596" s="68"/>
      <c r="P596" s="68"/>
      <c r="Q596" s="68"/>
      <c r="R596" s="68"/>
      <c r="S596" s="68"/>
    </row>
    <row r="597" customFormat="false" ht="12.75" hidden="false" customHeight="false" outlineLevel="0" collapsed="false">
      <c r="M597" s="131"/>
      <c r="N597" s="68"/>
      <c r="O597" s="68"/>
      <c r="P597" s="68"/>
      <c r="Q597" s="68"/>
      <c r="R597" s="68"/>
      <c r="S597" s="68"/>
    </row>
    <row r="598" customFormat="false" ht="12.75" hidden="false" customHeight="false" outlineLevel="0" collapsed="false">
      <c r="M598" s="131"/>
      <c r="N598" s="68"/>
      <c r="O598" s="68"/>
      <c r="P598" s="68"/>
      <c r="Q598" s="68"/>
      <c r="R598" s="68"/>
      <c r="S598" s="68"/>
    </row>
    <row r="599" customFormat="false" ht="12.75" hidden="false" customHeight="false" outlineLevel="0" collapsed="false">
      <c r="M599" s="131"/>
      <c r="N599" s="68"/>
      <c r="O599" s="68"/>
      <c r="P599" s="68"/>
      <c r="Q599" s="68"/>
      <c r="R599" s="68"/>
      <c r="S599" s="68"/>
    </row>
    <row r="600" customFormat="false" ht="12.75" hidden="false" customHeight="false" outlineLevel="0" collapsed="false">
      <c r="M600" s="131"/>
      <c r="N600" s="68"/>
      <c r="O600" s="68"/>
      <c r="P600" s="68"/>
      <c r="Q600" s="68"/>
      <c r="R600" s="68"/>
      <c r="S600" s="68"/>
    </row>
    <row r="601" customFormat="false" ht="12.75" hidden="false" customHeight="false" outlineLevel="0" collapsed="false">
      <c r="M601" s="131"/>
      <c r="N601" s="68"/>
      <c r="O601" s="68"/>
      <c r="P601" s="68"/>
      <c r="Q601" s="68"/>
      <c r="R601" s="68"/>
      <c r="S601" s="68"/>
    </row>
    <row r="602" customFormat="false" ht="12.75" hidden="false" customHeight="false" outlineLevel="0" collapsed="false">
      <c r="M602" s="131"/>
      <c r="N602" s="68"/>
      <c r="O602" s="68"/>
      <c r="P602" s="68"/>
      <c r="Q602" s="68"/>
      <c r="R602" s="68"/>
      <c r="S602" s="68"/>
    </row>
    <row r="603" customFormat="false" ht="12.75" hidden="false" customHeight="false" outlineLevel="0" collapsed="false">
      <c r="M603" s="131"/>
      <c r="N603" s="68"/>
      <c r="O603" s="68"/>
      <c r="P603" s="68"/>
      <c r="Q603" s="68"/>
      <c r="R603" s="68"/>
      <c r="S603" s="68"/>
    </row>
    <row r="604" customFormat="false" ht="12.75" hidden="false" customHeight="false" outlineLevel="0" collapsed="false">
      <c r="M604" s="131"/>
      <c r="N604" s="68"/>
      <c r="O604" s="68"/>
      <c r="P604" s="68"/>
      <c r="Q604" s="68"/>
      <c r="R604" s="68"/>
      <c r="S604" s="68"/>
    </row>
    <row r="605" customFormat="false" ht="12.75" hidden="false" customHeight="false" outlineLevel="0" collapsed="false">
      <c r="M605" s="131"/>
      <c r="N605" s="68"/>
      <c r="O605" s="68"/>
      <c r="P605" s="68"/>
      <c r="Q605" s="68"/>
      <c r="R605" s="68"/>
      <c r="S605" s="68"/>
    </row>
    <row r="606" customFormat="false" ht="12.75" hidden="false" customHeight="false" outlineLevel="0" collapsed="false">
      <c r="M606" s="131"/>
      <c r="N606" s="68"/>
      <c r="O606" s="68"/>
      <c r="P606" s="68"/>
      <c r="Q606" s="68"/>
      <c r="R606" s="68"/>
      <c r="S606" s="68"/>
    </row>
    <row r="607" customFormat="false" ht="12.75" hidden="false" customHeight="false" outlineLevel="0" collapsed="false">
      <c r="M607" s="131"/>
      <c r="N607" s="68"/>
      <c r="O607" s="68"/>
      <c r="P607" s="68"/>
      <c r="Q607" s="68"/>
      <c r="R607" s="68"/>
      <c r="S607" s="68"/>
    </row>
    <row r="608" customFormat="false" ht="12.75" hidden="false" customHeight="false" outlineLevel="0" collapsed="false">
      <c r="M608" s="131"/>
      <c r="N608" s="68"/>
      <c r="O608" s="68"/>
      <c r="P608" s="68"/>
      <c r="Q608" s="68"/>
      <c r="R608" s="68"/>
      <c r="S608" s="68"/>
    </row>
    <row r="609" customFormat="false" ht="12.75" hidden="false" customHeight="false" outlineLevel="0" collapsed="false">
      <c r="M609" s="131"/>
      <c r="N609" s="68"/>
      <c r="O609" s="68"/>
      <c r="P609" s="68"/>
      <c r="Q609" s="68"/>
      <c r="R609" s="68"/>
      <c r="S609" s="68"/>
    </row>
    <row r="610" customFormat="false" ht="12.75" hidden="false" customHeight="false" outlineLevel="0" collapsed="false">
      <c r="M610" s="131"/>
      <c r="N610" s="68"/>
      <c r="O610" s="68"/>
      <c r="P610" s="68"/>
      <c r="Q610" s="68"/>
      <c r="R610" s="68"/>
      <c r="S610" s="68"/>
    </row>
    <row r="611" customFormat="false" ht="12.75" hidden="false" customHeight="false" outlineLevel="0" collapsed="false">
      <c r="M611" s="131"/>
      <c r="N611" s="68"/>
      <c r="O611" s="68"/>
      <c r="P611" s="68"/>
      <c r="Q611" s="68"/>
      <c r="R611" s="68"/>
      <c r="S611" s="68"/>
    </row>
    <row r="612" customFormat="false" ht="12.75" hidden="false" customHeight="false" outlineLevel="0" collapsed="false">
      <c r="M612" s="131"/>
      <c r="N612" s="68"/>
      <c r="O612" s="68"/>
      <c r="P612" s="68"/>
      <c r="Q612" s="68"/>
      <c r="R612" s="68"/>
      <c r="S612" s="68"/>
    </row>
    <row r="613" customFormat="false" ht="12.75" hidden="false" customHeight="false" outlineLevel="0" collapsed="false">
      <c r="M613" s="131"/>
      <c r="N613" s="68"/>
      <c r="O613" s="68"/>
      <c r="P613" s="68"/>
      <c r="Q613" s="68"/>
      <c r="R613" s="68"/>
      <c r="S613" s="68"/>
    </row>
    <row r="614" customFormat="false" ht="12.75" hidden="false" customHeight="false" outlineLevel="0" collapsed="false">
      <c r="M614" s="131"/>
      <c r="N614" s="68"/>
      <c r="O614" s="68"/>
      <c r="P614" s="68"/>
      <c r="Q614" s="68"/>
      <c r="R614" s="68"/>
      <c r="S614" s="68"/>
    </row>
    <row r="615" customFormat="false" ht="12.75" hidden="false" customHeight="false" outlineLevel="0" collapsed="false">
      <c r="M615" s="131"/>
      <c r="N615" s="68"/>
      <c r="O615" s="68"/>
      <c r="P615" s="68"/>
      <c r="Q615" s="68"/>
      <c r="R615" s="68"/>
      <c r="S615" s="68"/>
    </row>
    <row r="616" customFormat="false" ht="12.75" hidden="false" customHeight="false" outlineLevel="0" collapsed="false">
      <c r="M616" s="131"/>
      <c r="N616" s="68"/>
      <c r="O616" s="68"/>
      <c r="P616" s="68"/>
      <c r="Q616" s="68"/>
      <c r="R616" s="68"/>
      <c r="S616" s="68"/>
    </row>
    <row r="617" customFormat="false" ht="12.75" hidden="false" customHeight="false" outlineLevel="0" collapsed="false">
      <c r="M617" s="131"/>
      <c r="N617" s="68"/>
      <c r="O617" s="68"/>
      <c r="P617" s="68"/>
      <c r="Q617" s="68"/>
      <c r="R617" s="68"/>
      <c r="S617" s="68"/>
    </row>
    <row r="618" customFormat="false" ht="12.75" hidden="false" customHeight="false" outlineLevel="0" collapsed="false">
      <c r="M618" s="131"/>
      <c r="N618" s="68"/>
      <c r="O618" s="68"/>
      <c r="P618" s="68"/>
      <c r="Q618" s="68"/>
      <c r="R618" s="68"/>
      <c r="S618" s="68"/>
    </row>
    <row r="619" customFormat="false" ht="12.75" hidden="false" customHeight="false" outlineLevel="0" collapsed="false">
      <c r="M619" s="131"/>
      <c r="N619" s="68"/>
      <c r="O619" s="68"/>
      <c r="P619" s="68"/>
      <c r="Q619" s="68"/>
      <c r="R619" s="68"/>
      <c r="S619" s="68"/>
    </row>
    <row r="620" customFormat="false" ht="12.75" hidden="false" customHeight="false" outlineLevel="0" collapsed="false">
      <c r="M620" s="131"/>
      <c r="N620" s="68"/>
      <c r="O620" s="68"/>
      <c r="P620" s="68"/>
      <c r="Q620" s="68"/>
      <c r="R620" s="68"/>
      <c r="S620" s="68"/>
    </row>
    <row r="621" customFormat="false" ht="12.75" hidden="false" customHeight="false" outlineLevel="0" collapsed="false">
      <c r="M621" s="131"/>
      <c r="N621" s="68"/>
      <c r="O621" s="68"/>
      <c r="P621" s="68"/>
      <c r="Q621" s="68"/>
      <c r="R621" s="68"/>
      <c r="S621" s="68"/>
    </row>
    <row r="622" customFormat="false" ht="12.75" hidden="false" customHeight="false" outlineLevel="0" collapsed="false">
      <c r="M622" s="131"/>
      <c r="N622" s="68"/>
      <c r="O622" s="68"/>
      <c r="P622" s="68"/>
      <c r="Q622" s="68"/>
      <c r="R622" s="68"/>
      <c r="S622" s="68"/>
    </row>
    <row r="623" customFormat="false" ht="12.75" hidden="false" customHeight="false" outlineLevel="0" collapsed="false">
      <c r="M623" s="131"/>
      <c r="N623" s="68"/>
      <c r="O623" s="68"/>
      <c r="P623" s="68"/>
      <c r="Q623" s="68"/>
      <c r="R623" s="68"/>
      <c r="S623" s="68"/>
    </row>
    <row r="624" customFormat="false" ht="12.75" hidden="false" customHeight="false" outlineLevel="0" collapsed="false">
      <c r="M624" s="131"/>
      <c r="N624" s="68"/>
      <c r="O624" s="68"/>
      <c r="P624" s="68"/>
      <c r="Q624" s="68"/>
      <c r="R624" s="68"/>
      <c r="S624" s="68"/>
    </row>
    <row r="625" customFormat="false" ht="12.75" hidden="false" customHeight="false" outlineLevel="0" collapsed="false">
      <c r="M625" s="131"/>
      <c r="N625" s="68"/>
      <c r="O625" s="68"/>
      <c r="P625" s="68"/>
      <c r="Q625" s="68"/>
      <c r="R625" s="68"/>
      <c r="S625" s="68"/>
    </row>
    <row r="626" customFormat="false" ht="12.75" hidden="false" customHeight="false" outlineLevel="0" collapsed="false">
      <c r="M626" s="131"/>
      <c r="N626" s="68"/>
      <c r="O626" s="68"/>
      <c r="P626" s="68"/>
      <c r="Q626" s="68"/>
      <c r="R626" s="68"/>
      <c r="S626" s="68"/>
    </row>
    <row r="627" customFormat="false" ht="12.75" hidden="false" customHeight="false" outlineLevel="0" collapsed="false">
      <c r="M627" s="131"/>
      <c r="N627" s="68"/>
      <c r="O627" s="68"/>
      <c r="P627" s="68"/>
      <c r="Q627" s="68"/>
      <c r="R627" s="68"/>
      <c r="S627" s="68"/>
    </row>
    <row r="628" customFormat="false" ht="12.75" hidden="false" customHeight="false" outlineLevel="0" collapsed="false">
      <c r="M628" s="131"/>
      <c r="N628" s="68"/>
      <c r="O628" s="68"/>
      <c r="P628" s="68"/>
      <c r="Q628" s="68"/>
      <c r="R628" s="68"/>
      <c r="S628" s="68"/>
    </row>
    <row r="629" customFormat="false" ht="12.75" hidden="false" customHeight="false" outlineLevel="0" collapsed="false">
      <c r="M629" s="131"/>
      <c r="N629" s="68"/>
      <c r="O629" s="68"/>
      <c r="P629" s="68"/>
      <c r="Q629" s="68"/>
      <c r="R629" s="68"/>
      <c r="S629" s="68"/>
    </row>
    <row r="630" customFormat="false" ht="12.75" hidden="false" customHeight="false" outlineLevel="0" collapsed="false">
      <c r="M630" s="131"/>
      <c r="N630" s="68"/>
      <c r="O630" s="68"/>
      <c r="P630" s="68"/>
      <c r="Q630" s="68"/>
      <c r="R630" s="68"/>
      <c r="S630" s="68"/>
    </row>
    <row r="631" customFormat="false" ht="12.75" hidden="false" customHeight="false" outlineLevel="0" collapsed="false">
      <c r="M631" s="131"/>
      <c r="N631" s="68"/>
      <c r="O631" s="68"/>
      <c r="P631" s="68"/>
      <c r="Q631" s="68"/>
      <c r="R631" s="68"/>
      <c r="S631" s="68"/>
    </row>
    <row r="632" customFormat="false" ht="12.75" hidden="false" customHeight="false" outlineLevel="0" collapsed="false">
      <c r="M632" s="131"/>
      <c r="N632" s="68"/>
      <c r="O632" s="68"/>
      <c r="P632" s="68"/>
      <c r="Q632" s="68"/>
      <c r="R632" s="68"/>
      <c r="S632" s="68"/>
    </row>
    <row r="633" customFormat="false" ht="12.75" hidden="false" customHeight="false" outlineLevel="0" collapsed="false">
      <c r="M633" s="131"/>
      <c r="N633" s="68"/>
      <c r="O633" s="68"/>
      <c r="P633" s="68"/>
      <c r="Q633" s="68"/>
      <c r="R633" s="68"/>
      <c r="S633" s="68"/>
    </row>
    <row r="634" customFormat="false" ht="12.75" hidden="false" customHeight="false" outlineLevel="0" collapsed="false">
      <c r="M634" s="131"/>
      <c r="N634" s="68"/>
      <c r="O634" s="68"/>
      <c r="P634" s="68"/>
      <c r="Q634" s="68"/>
      <c r="R634" s="68"/>
      <c r="S634" s="68"/>
    </row>
    <row r="635" customFormat="false" ht="12.75" hidden="false" customHeight="false" outlineLevel="0" collapsed="false">
      <c r="M635" s="131"/>
      <c r="N635" s="68"/>
      <c r="O635" s="68"/>
      <c r="P635" s="68"/>
      <c r="Q635" s="68"/>
      <c r="R635" s="68"/>
      <c r="S635" s="68"/>
    </row>
    <row r="636" customFormat="false" ht="12.75" hidden="false" customHeight="false" outlineLevel="0" collapsed="false">
      <c r="M636" s="131"/>
      <c r="N636" s="68"/>
      <c r="O636" s="68"/>
      <c r="P636" s="68"/>
      <c r="Q636" s="68"/>
      <c r="R636" s="68"/>
      <c r="S636" s="68"/>
    </row>
    <row r="637" customFormat="false" ht="12.75" hidden="false" customHeight="false" outlineLevel="0" collapsed="false">
      <c r="M637" s="131"/>
      <c r="N637" s="68"/>
      <c r="O637" s="68"/>
      <c r="P637" s="68"/>
      <c r="Q637" s="68"/>
      <c r="R637" s="68"/>
      <c r="S637" s="68"/>
    </row>
    <row r="638" customFormat="false" ht="12.75" hidden="false" customHeight="false" outlineLevel="0" collapsed="false">
      <c r="M638" s="131"/>
      <c r="N638" s="68"/>
      <c r="O638" s="68"/>
      <c r="P638" s="68"/>
      <c r="Q638" s="68"/>
      <c r="R638" s="68"/>
      <c r="S638" s="68"/>
    </row>
    <row r="639" customFormat="false" ht="12.75" hidden="false" customHeight="false" outlineLevel="0" collapsed="false">
      <c r="M639" s="131"/>
      <c r="N639" s="68"/>
      <c r="O639" s="68"/>
      <c r="P639" s="68"/>
      <c r="Q639" s="68"/>
      <c r="R639" s="68"/>
      <c r="S639" s="68"/>
    </row>
    <row r="640" customFormat="false" ht="12.75" hidden="false" customHeight="false" outlineLevel="0" collapsed="false">
      <c r="M640" s="131"/>
      <c r="N640" s="68"/>
      <c r="O640" s="68"/>
      <c r="P640" s="68"/>
      <c r="Q640" s="68"/>
      <c r="R640" s="68"/>
      <c r="S640" s="68"/>
    </row>
    <row r="641" customFormat="false" ht="12.75" hidden="false" customHeight="false" outlineLevel="0" collapsed="false">
      <c r="M641" s="131"/>
      <c r="N641" s="68"/>
      <c r="O641" s="68"/>
      <c r="P641" s="68"/>
      <c r="Q641" s="68"/>
      <c r="R641" s="68"/>
      <c r="S641" s="68"/>
    </row>
    <row r="642" customFormat="false" ht="12.75" hidden="false" customHeight="false" outlineLevel="0" collapsed="false">
      <c r="M642" s="131"/>
      <c r="N642" s="68"/>
      <c r="O642" s="68"/>
      <c r="P642" s="68"/>
      <c r="Q642" s="68"/>
      <c r="R642" s="68"/>
      <c r="S642" s="68"/>
    </row>
    <row r="643" customFormat="false" ht="12.75" hidden="false" customHeight="false" outlineLevel="0" collapsed="false">
      <c r="M643" s="131"/>
      <c r="N643" s="68"/>
      <c r="O643" s="68"/>
      <c r="P643" s="68"/>
      <c r="Q643" s="68"/>
      <c r="R643" s="68"/>
      <c r="S643" s="68"/>
    </row>
    <row r="644" customFormat="false" ht="12.75" hidden="false" customHeight="false" outlineLevel="0" collapsed="false">
      <c r="M644" s="131"/>
      <c r="N644" s="68"/>
      <c r="O644" s="68"/>
      <c r="P644" s="68"/>
      <c r="Q644" s="68"/>
      <c r="R644" s="68"/>
      <c r="S644" s="68"/>
    </row>
    <row r="645" customFormat="false" ht="12.75" hidden="false" customHeight="false" outlineLevel="0" collapsed="false">
      <c r="M645" s="131"/>
      <c r="N645" s="68"/>
      <c r="O645" s="68"/>
      <c r="P645" s="68"/>
      <c r="Q645" s="68"/>
      <c r="R645" s="68"/>
      <c r="S645" s="68"/>
    </row>
    <row r="646" customFormat="false" ht="12.75" hidden="false" customHeight="false" outlineLevel="0" collapsed="false">
      <c r="M646" s="131"/>
      <c r="N646" s="68"/>
      <c r="O646" s="68"/>
      <c r="P646" s="68"/>
      <c r="Q646" s="68"/>
      <c r="R646" s="68"/>
      <c r="S646" s="68"/>
    </row>
    <row r="647" customFormat="false" ht="12.75" hidden="false" customHeight="false" outlineLevel="0" collapsed="false">
      <c r="M647" s="131"/>
      <c r="N647" s="68"/>
      <c r="O647" s="68"/>
      <c r="P647" s="68"/>
      <c r="Q647" s="68"/>
      <c r="R647" s="68"/>
      <c r="S647" s="68"/>
    </row>
    <row r="648" customFormat="false" ht="12.75" hidden="false" customHeight="false" outlineLevel="0" collapsed="false">
      <c r="M648" s="131"/>
      <c r="N648" s="68"/>
      <c r="O648" s="68"/>
      <c r="P648" s="68"/>
      <c r="Q648" s="68"/>
      <c r="R648" s="68"/>
      <c r="S648" s="68"/>
    </row>
    <row r="649" customFormat="false" ht="12.75" hidden="false" customHeight="false" outlineLevel="0" collapsed="false">
      <c r="M649" s="131"/>
      <c r="N649" s="68"/>
      <c r="O649" s="68"/>
      <c r="P649" s="68"/>
      <c r="Q649" s="68"/>
      <c r="R649" s="68"/>
      <c r="S649" s="68"/>
    </row>
    <row r="650" customFormat="false" ht="12.75" hidden="false" customHeight="false" outlineLevel="0" collapsed="false">
      <c r="M650" s="131"/>
      <c r="N650" s="68"/>
      <c r="O650" s="68"/>
      <c r="P650" s="68"/>
      <c r="Q650" s="68"/>
      <c r="R650" s="68"/>
      <c r="S650" s="68"/>
    </row>
    <row r="651" customFormat="false" ht="12.75" hidden="false" customHeight="false" outlineLevel="0" collapsed="false">
      <c r="M651" s="131"/>
      <c r="N651" s="68"/>
      <c r="O651" s="68"/>
      <c r="P651" s="68"/>
      <c r="Q651" s="68"/>
      <c r="R651" s="68"/>
      <c r="S651" s="68"/>
    </row>
    <row r="652" customFormat="false" ht="12.75" hidden="false" customHeight="false" outlineLevel="0" collapsed="false">
      <c r="M652" s="131"/>
      <c r="N652" s="68"/>
      <c r="O652" s="68"/>
      <c r="P652" s="68"/>
      <c r="Q652" s="68"/>
      <c r="R652" s="68"/>
      <c r="S652" s="68"/>
    </row>
    <row r="653" customFormat="false" ht="12.75" hidden="false" customHeight="false" outlineLevel="0" collapsed="false">
      <c r="M653" s="131"/>
      <c r="N653" s="68"/>
      <c r="O653" s="68"/>
      <c r="P653" s="68"/>
      <c r="Q653" s="68"/>
      <c r="R653" s="68"/>
      <c r="S653" s="68"/>
    </row>
    <row r="654" customFormat="false" ht="12.75" hidden="false" customHeight="false" outlineLevel="0" collapsed="false">
      <c r="M654" s="131"/>
      <c r="N654" s="68"/>
      <c r="O654" s="68"/>
      <c r="P654" s="68"/>
      <c r="Q654" s="68"/>
      <c r="R654" s="68"/>
      <c r="S654" s="68"/>
    </row>
    <row r="655" customFormat="false" ht="12.75" hidden="false" customHeight="false" outlineLevel="0" collapsed="false">
      <c r="M655" s="131"/>
      <c r="N655" s="68"/>
      <c r="O655" s="68"/>
      <c r="P655" s="68"/>
      <c r="Q655" s="68"/>
      <c r="R655" s="68"/>
      <c r="S655" s="68"/>
    </row>
    <row r="656" customFormat="false" ht="12.75" hidden="false" customHeight="false" outlineLevel="0" collapsed="false">
      <c r="M656" s="131"/>
      <c r="N656" s="68"/>
      <c r="O656" s="68"/>
      <c r="P656" s="68"/>
      <c r="Q656" s="68"/>
      <c r="R656" s="68"/>
      <c r="S656" s="68"/>
    </row>
    <row r="657" customFormat="false" ht="12.75" hidden="false" customHeight="false" outlineLevel="0" collapsed="false">
      <c r="M657" s="131"/>
      <c r="N657" s="68"/>
      <c r="O657" s="68"/>
      <c r="P657" s="68"/>
      <c r="Q657" s="68"/>
      <c r="R657" s="68"/>
      <c r="S657" s="68"/>
    </row>
    <row r="658" customFormat="false" ht="12.75" hidden="false" customHeight="false" outlineLevel="0" collapsed="false">
      <c r="M658" s="131"/>
      <c r="N658" s="68"/>
      <c r="O658" s="68"/>
      <c r="P658" s="68"/>
      <c r="Q658" s="68"/>
      <c r="R658" s="68"/>
      <c r="S658" s="68"/>
    </row>
    <row r="659" customFormat="false" ht="12.75" hidden="false" customHeight="false" outlineLevel="0" collapsed="false">
      <c r="M659" s="131"/>
      <c r="N659" s="68"/>
      <c r="O659" s="68"/>
      <c r="P659" s="68"/>
      <c r="Q659" s="68"/>
      <c r="R659" s="68"/>
      <c r="S659" s="68"/>
    </row>
    <row r="660" customFormat="false" ht="12.75" hidden="false" customHeight="false" outlineLevel="0" collapsed="false">
      <c r="M660" s="131"/>
      <c r="N660" s="68"/>
      <c r="O660" s="68"/>
      <c r="P660" s="68"/>
      <c r="Q660" s="68"/>
      <c r="R660" s="68"/>
      <c r="S660" s="68"/>
    </row>
    <row r="661" customFormat="false" ht="12.75" hidden="false" customHeight="false" outlineLevel="0" collapsed="false">
      <c r="M661" s="131"/>
      <c r="N661" s="68"/>
      <c r="O661" s="68"/>
      <c r="P661" s="68"/>
      <c r="Q661" s="68"/>
      <c r="R661" s="68"/>
      <c r="S661" s="68"/>
    </row>
    <row r="662" customFormat="false" ht="12.75" hidden="false" customHeight="false" outlineLevel="0" collapsed="false">
      <c r="M662" s="131"/>
      <c r="N662" s="68"/>
      <c r="O662" s="68"/>
      <c r="P662" s="68"/>
      <c r="Q662" s="68"/>
      <c r="R662" s="68"/>
      <c r="S662" s="68"/>
    </row>
    <row r="663" customFormat="false" ht="12.75" hidden="false" customHeight="false" outlineLevel="0" collapsed="false">
      <c r="M663" s="131"/>
      <c r="N663" s="68"/>
      <c r="O663" s="68"/>
      <c r="P663" s="68"/>
      <c r="Q663" s="68"/>
      <c r="R663" s="68"/>
      <c r="S663" s="68"/>
    </row>
    <row r="664" customFormat="false" ht="12.75" hidden="false" customHeight="false" outlineLevel="0" collapsed="false">
      <c r="M664" s="131"/>
      <c r="N664" s="68"/>
      <c r="O664" s="68"/>
      <c r="P664" s="68"/>
      <c r="Q664" s="68"/>
      <c r="R664" s="68"/>
      <c r="S664" s="68"/>
    </row>
    <row r="665" customFormat="false" ht="12.75" hidden="false" customHeight="false" outlineLevel="0" collapsed="false">
      <c r="M665" s="131"/>
      <c r="N665" s="68"/>
      <c r="O665" s="68"/>
      <c r="P665" s="68"/>
      <c r="Q665" s="68"/>
      <c r="R665" s="68"/>
      <c r="S665" s="68"/>
    </row>
    <row r="666" customFormat="false" ht="12.75" hidden="false" customHeight="false" outlineLevel="0" collapsed="false">
      <c r="M666" s="131"/>
      <c r="N666" s="68"/>
      <c r="O666" s="68"/>
      <c r="P666" s="68"/>
      <c r="Q666" s="68"/>
      <c r="R666" s="68"/>
      <c r="S666" s="68"/>
    </row>
    <row r="667" customFormat="false" ht="12.75" hidden="false" customHeight="false" outlineLevel="0" collapsed="false">
      <c r="M667" s="131"/>
      <c r="N667" s="68"/>
      <c r="O667" s="68"/>
      <c r="P667" s="68"/>
      <c r="Q667" s="68"/>
      <c r="R667" s="68"/>
      <c r="S667" s="68"/>
    </row>
    <row r="668" customFormat="false" ht="12.75" hidden="false" customHeight="false" outlineLevel="0" collapsed="false">
      <c r="M668" s="131"/>
      <c r="N668" s="68"/>
      <c r="O668" s="68"/>
      <c r="P668" s="68"/>
      <c r="Q668" s="68"/>
      <c r="R668" s="68"/>
      <c r="S668" s="68"/>
    </row>
    <row r="669" customFormat="false" ht="12.75" hidden="false" customHeight="false" outlineLevel="0" collapsed="false">
      <c r="M669" s="131"/>
      <c r="N669" s="68"/>
      <c r="O669" s="68"/>
      <c r="P669" s="68"/>
      <c r="Q669" s="68"/>
      <c r="R669" s="68"/>
      <c r="S669" s="68"/>
    </row>
    <row r="670" customFormat="false" ht="12.75" hidden="false" customHeight="false" outlineLevel="0" collapsed="false">
      <c r="M670" s="131"/>
      <c r="N670" s="68"/>
      <c r="O670" s="68"/>
      <c r="P670" s="68"/>
      <c r="Q670" s="68"/>
      <c r="R670" s="68"/>
      <c r="S670" s="68"/>
    </row>
    <row r="671" customFormat="false" ht="12.75" hidden="false" customHeight="false" outlineLevel="0" collapsed="false">
      <c r="M671" s="131"/>
      <c r="N671" s="68"/>
      <c r="O671" s="68"/>
      <c r="P671" s="68"/>
      <c r="Q671" s="68"/>
      <c r="R671" s="68"/>
      <c r="S671" s="68"/>
    </row>
    <row r="672" customFormat="false" ht="12.75" hidden="false" customHeight="false" outlineLevel="0" collapsed="false">
      <c r="M672" s="131"/>
      <c r="N672" s="68"/>
      <c r="O672" s="68"/>
      <c r="P672" s="68"/>
      <c r="Q672" s="68"/>
      <c r="R672" s="68"/>
      <c r="S672" s="68"/>
    </row>
    <row r="673" customFormat="false" ht="12.75" hidden="false" customHeight="false" outlineLevel="0" collapsed="false">
      <c r="M673" s="131"/>
      <c r="N673" s="68"/>
      <c r="O673" s="68"/>
      <c r="P673" s="68"/>
      <c r="Q673" s="68"/>
      <c r="R673" s="68"/>
      <c r="S673" s="68"/>
    </row>
    <row r="674" customFormat="false" ht="12.75" hidden="false" customHeight="false" outlineLevel="0" collapsed="false">
      <c r="M674" s="131"/>
      <c r="N674" s="68"/>
      <c r="O674" s="68"/>
      <c r="P674" s="68"/>
      <c r="Q674" s="68"/>
      <c r="R674" s="68"/>
      <c r="S674" s="68"/>
    </row>
    <row r="675" customFormat="false" ht="12.75" hidden="false" customHeight="false" outlineLevel="0" collapsed="false">
      <c r="M675" s="131"/>
      <c r="N675" s="68"/>
      <c r="O675" s="68"/>
      <c r="P675" s="68"/>
      <c r="Q675" s="68"/>
      <c r="R675" s="68"/>
      <c r="S675" s="68"/>
    </row>
    <row r="676" customFormat="false" ht="12.75" hidden="false" customHeight="false" outlineLevel="0" collapsed="false">
      <c r="M676" s="131"/>
      <c r="N676" s="68"/>
      <c r="O676" s="68"/>
      <c r="P676" s="68"/>
      <c r="Q676" s="68"/>
      <c r="R676" s="68"/>
      <c r="S676" s="68"/>
    </row>
    <row r="677" customFormat="false" ht="12.75" hidden="false" customHeight="false" outlineLevel="0" collapsed="false">
      <c r="M677" s="131"/>
      <c r="N677" s="68"/>
      <c r="O677" s="68"/>
      <c r="P677" s="68"/>
      <c r="Q677" s="68"/>
      <c r="R677" s="68"/>
      <c r="S677" s="68"/>
    </row>
    <row r="678" customFormat="false" ht="12.75" hidden="false" customHeight="false" outlineLevel="0" collapsed="false">
      <c r="M678" s="131"/>
      <c r="N678" s="68"/>
      <c r="O678" s="68"/>
      <c r="P678" s="68"/>
      <c r="Q678" s="68"/>
      <c r="R678" s="68"/>
      <c r="S678" s="68"/>
    </row>
    <row r="679" customFormat="false" ht="12.75" hidden="false" customHeight="false" outlineLevel="0" collapsed="false">
      <c r="M679" s="131"/>
      <c r="N679" s="68"/>
      <c r="O679" s="68"/>
      <c r="P679" s="68"/>
      <c r="Q679" s="68"/>
      <c r="R679" s="68"/>
      <c r="S679" s="68"/>
    </row>
    <row r="680" customFormat="false" ht="12.75" hidden="false" customHeight="false" outlineLevel="0" collapsed="false">
      <c r="M680" s="131"/>
      <c r="N680" s="68"/>
      <c r="O680" s="68"/>
      <c r="P680" s="68"/>
      <c r="Q680" s="68"/>
      <c r="R680" s="68"/>
      <c r="S680" s="68"/>
    </row>
    <row r="681" customFormat="false" ht="12.75" hidden="false" customHeight="false" outlineLevel="0" collapsed="false">
      <c r="M681" s="131"/>
      <c r="N681" s="68"/>
      <c r="O681" s="68"/>
      <c r="P681" s="68"/>
      <c r="Q681" s="68"/>
      <c r="R681" s="68"/>
      <c r="S681" s="68"/>
    </row>
    <row r="682" customFormat="false" ht="12.75" hidden="false" customHeight="false" outlineLevel="0" collapsed="false">
      <c r="M682" s="131"/>
      <c r="N682" s="68"/>
      <c r="O682" s="68"/>
      <c r="P682" s="68"/>
      <c r="Q682" s="68"/>
      <c r="R682" s="68"/>
      <c r="S682" s="68"/>
    </row>
    <row r="683" customFormat="false" ht="12.75" hidden="false" customHeight="false" outlineLevel="0" collapsed="false">
      <c r="M683" s="131"/>
      <c r="N683" s="68"/>
      <c r="O683" s="68"/>
      <c r="P683" s="68"/>
      <c r="Q683" s="68"/>
      <c r="R683" s="68"/>
      <c r="S683" s="68"/>
    </row>
    <row r="684" customFormat="false" ht="12.75" hidden="false" customHeight="false" outlineLevel="0" collapsed="false">
      <c r="M684" s="131"/>
      <c r="N684" s="68"/>
      <c r="O684" s="68"/>
      <c r="P684" s="68"/>
      <c r="Q684" s="68"/>
      <c r="R684" s="68"/>
      <c r="S684" s="68"/>
    </row>
    <row r="685" customFormat="false" ht="12.75" hidden="false" customHeight="false" outlineLevel="0" collapsed="false">
      <c r="M685" s="131"/>
      <c r="N685" s="68"/>
      <c r="O685" s="68"/>
      <c r="P685" s="68"/>
      <c r="Q685" s="68"/>
      <c r="R685" s="68"/>
      <c r="S685" s="68"/>
    </row>
    <row r="686" customFormat="false" ht="12.75" hidden="false" customHeight="false" outlineLevel="0" collapsed="false">
      <c r="M686" s="131"/>
      <c r="N686" s="68"/>
      <c r="O686" s="68"/>
      <c r="P686" s="68"/>
      <c r="Q686" s="68"/>
      <c r="R686" s="68"/>
      <c r="S686" s="68"/>
    </row>
    <row r="687" customFormat="false" ht="12.75" hidden="false" customHeight="false" outlineLevel="0" collapsed="false">
      <c r="M687" s="131"/>
      <c r="N687" s="68"/>
      <c r="O687" s="68"/>
      <c r="P687" s="68"/>
      <c r="Q687" s="68"/>
      <c r="R687" s="68"/>
      <c r="S687" s="68"/>
    </row>
    <row r="688" customFormat="false" ht="12.75" hidden="false" customHeight="false" outlineLevel="0" collapsed="false">
      <c r="M688" s="131"/>
      <c r="N688" s="68"/>
      <c r="O688" s="68"/>
      <c r="P688" s="68"/>
      <c r="Q688" s="68"/>
      <c r="R688" s="68"/>
      <c r="S688" s="68"/>
    </row>
    <row r="689" customFormat="false" ht="12.75" hidden="false" customHeight="false" outlineLevel="0" collapsed="false">
      <c r="M689" s="131"/>
      <c r="N689" s="68"/>
      <c r="O689" s="68"/>
      <c r="P689" s="68"/>
      <c r="Q689" s="68"/>
      <c r="R689" s="68"/>
      <c r="S689" s="68"/>
    </row>
    <row r="690" customFormat="false" ht="12.75" hidden="false" customHeight="false" outlineLevel="0" collapsed="false">
      <c r="M690" s="131"/>
      <c r="N690" s="68"/>
      <c r="O690" s="68"/>
      <c r="P690" s="68"/>
      <c r="Q690" s="68"/>
      <c r="R690" s="68"/>
      <c r="S690" s="68"/>
    </row>
    <row r="691" customFormat="false" ht="12.75" hidden="false" customHeight="false" outlineLevel="0" collapsed="false">
      <c r="M691" s="131"/>
      <c r="N691" s="68"/>
      <c r="O691" s="68"/>
      <c r="P691" s="68"/>
      <c r="Q691" s="68"/>
      <c r="R691" s="68"/>
      <c r="S691" s="68"/>
    </row>
    <row r="692" customFormat="false" ht="12.75" hidden="false" customHeight="false" outlineLevel="0" collapsed="false">
      <c r="M692" s="131"/>
      <c r="N692" s="68"/>
      <c r="O692" s="68"/>
      <c r="P692" s="68"/>
      <c r="Q692" s="68"/>
      <c r="R692" s="68"/>
      <c r="S692" s="68"/>
    </row>
    <row r="693" customFormat="false" ht="12.75" hidden="false" customHeight="false" outlineLevel="0" collapsed="false">
      <c r="M693" s="131"/>
      <c r="N693" s="68"/>
      <c r="O693" s="68"/>
      <c r="P693" s="68"/>
      <c r="Q693" s="68"/>
      <c r="R693" s="68"/>
      <c r="S693" s="68"/>
    </row>
    <row r="694" customFormat="false" ht="12.75" hidden="false" customHeight="false" outlineLevel="0" collapsed="false">
      <c r="M694" s="131"/>
      <c r="N694" s="68"/>
      <c r="O694" s="68"/>
      <c r="P694" s="68"/>
      <c r="Q694" s="68"/>
      <c r="R694" s="68"/>
      <c r="S694" s="68"/>
    </row>
    <row r="695" customFormat="false" ht="12.75" hidden="false" customHeight="false" outlineLevel="0" collapsed="false">
      <c r="M695" s="131"/>
      <c r="N695" s="68"/>
      <c r="O695" s="68"/>
      <c r="P695" s="68"/>
      <c r="Q695" s="68"/>
      <c r="R695" s="68"/>
      <c r="S695" s="68"/>
    </row>
    <row r="696" customFormat="false" ht="12.75" hidden="false" customHeight="false" outlineLevel="0" collapsed="false">
      <c r="M696" s="131"/>
      <c r="N696" s="68"/>
      <c r="O696" s="68"/>
      <c r="P696" s="68"/>
      <c r="Q696" s="68"/>
      <c r="R696" s="68"/>
      <c r="S696" s="68"/>
    </row>
    <row r="697" customFormat="false" ht="12.75" hidden="false" customHeight="false" outlineLevel="0" collapsed="false">
      <c r="M697" s="131"/>
      <c r="N697" s="68"/>
      <c r="O697" s="68"/>
      <c r="P697" s="68"/>
      <c r="Q697" s="68"/>
      <c r="R697" s="68"/>
      <c r="S697" s="68"/>
    </row>
    <row r="698" customFormat="false" ht="12.75" hidden="false" customHeight="false" outlineLevel="0" collapsed="false">
      <c r="M698" s="131"/>
      <c r="N698" s="68"/>
      <c r="O698" s="68"/>
      <c r="P698" s="68"/>
      <c r="Q698" s="68"/>
      <c r="R698" s="68"/>
      <c r="S698" s="68"/>
    </row>
    <row r="699" customFormat="false" ht="12.75" hidden="false" customHeight="false" outlineLevel="0" collapsed="false">
      <c r="M699" s="131"/>
      <c r="N699" s="68"/>
      <c r="O699" s="68"/>
      <c r="P699" s="68"/>
      <c r="Q699" s="68"/>
      <c r="R699" s="68"/>
      <c r="S699" s="68"/>
    </row>
    <row r="700" customFormat="false" ht="12.75" hidden="false" customHeight="false" outlineLevel="0" collapsed="false">
      <c r="M700" s="131"/>
      <c r="N700" s="68"/>
      <c r="O700" s="68"/>
      <c r="P700" s="68"/>
      <c r="Q700" s="68"/>
      <c r="R700" s="68"/>
      <c r="S700" s="68"/>
    </row>
    <row r="701" customFormat="false" ht="12.75" hidden="false" customHeight="false" outlineLevel="0" collapsed="false">
      <c r="M701" s="131"/>
      <c r="N701" s="68"/>
      <c r="O701" s="68"/>
      <c r="P701" s="68"/>
      <c r="Q701" s="68"/>
      <c r="R701" s="68"/>
      <c r="S701" s="68"/>
    </row>
    <row r="702" customFormat="false" ht="12.75" hidden="false" customHeight="false" outlineLevel="0" collapsed="false">
      <c r="M702" s="131"/>
      <c r="N702" s="68"/>
      <c r="O702" s="68"/>
      <c r="P702" s="68"/>
      <c r="Q702" s="68"/>
      <c r="R702" s="68"/>
      <c r="S702" s="68"/>
    </row>
    <row r="703" customFormat="false" ht="12.75" hidden="false" customHeight="false" outlineLevel="0" collapsed="false">
      <c r="M703" s="131"/>
      <c r="N703" s="68"/>
      <c r="O703" s="68"/>
      <c r="P703" s="68"/>
      <c r="Q703" s="68"/>
      <c r="R703" s="68"/>
      <c r="S703" s="68"/>
    </row>
    <row r="704" customFormat="false" ht="12.75" hidden="false" customHeight="false" outlineLevel="0" collapsed="false">
      <c r="M704" s="131"/>
      <c r="N704" s="68"/>
      <c r="O704" s="68"/>
      <c r="P704" s="68"/>
      <c r="Q704" s="68"/>
      <c r="R704" s="68"/>
      <c r="S704" s="68"/>
    </row>
    <row r="705" customFormat="false" ht="12.75" hidden="false" customHeight="false" outlineLevel="0" collapsed="false">
      <c r="M705" s="131"/>
      <c r="N705" s="68"/>
      <c r="O705" s="68"/>
      <c r="P705" s="68"/>
      <c r="Q705" s="68"/>
      <c r="R705" s="68"/>
      <c r="S705" s="68"/>
    </row>
    <row r="706" customFormat="false" ht="12.75" hidden="false" customHeight="false" outlineLevel="0" collapsed="false">
      <c r="M706" s="131"/>
      <c r="N706" s="68"/>
      <c r="O706" s="68"/>
      <c r="P706" s="68"/>
      <c r="Q706" s="68"/>
      <c r="R706" s="68"/>
      <c r="S706" s="68"/>
    </row>
    <row r="707" customFormat="false" ht="12.75" hidden="false" customHeight="false" outlineLevel="0" collapsed="false">
      <c r="M707" s="131"/>
      <c r="N707" s="68"/>
      <c r="O707" s="68"/>
      <c r="P707" s="68"/>
      <c r="Q707" s="68"/>
      <c r="R707" s="68"/>
      <c r="S707" s="68"/>
    </row>
    <row r="708" customFormat="false" ht="12.75" hidden="false" customHeight="false" outlineLevel="0" collapsed="false">
      <c r="M708" s="131"/>
      <c r="N708" s="68"/>
      <c r="O708" s="68"/>
      <c r="P708" s="68"/>
      <c r="Q708" s="68"/>
      <c r="R708" s="68"/>
      <c r="S708" s="68"/>
    </row>
    <row r="709" customFormat="false" ht="12.75" hidden="false" customHeight="false" outlineLevel="0" collapsed="false">
      <c r="M709" s="131"/>
      <c r="N709" s="68"/>
      <c r="O709" s="68"/>
      <c r="P709" s="68"/>
      <c r="Q709" s="68"/>
      <c r="R709" s="68"/>
      <c r="S709" s="68"/>
    </row>
    <row r="710" customFormat="false" ht="12.75" hidden="false" customHeight="false" outlineLevel="0" collapsed="false">
      <c r="M710" s="131"/>
      <c r="N710" s="68"/>
      <c r="O710" s="68"/>
      <c r="P710" s="68"/>
      <c r="Q710" s="68"/>
      <c r="R710" s="68"/>
      <c r="S710" s="68"/>
    </row>
    <row r="711" customFormat="false" ht="12.75" hidden="false" customHeight="false" outlineLevel="0" collapsed="false">
      <c r="M711" s="131"/>
      <c r="N711" s="68"/>
      <c r="O711" s="68"/>
      <c r="P711" s="68"/>
      <c r="Q711" s="68"/>
      <c r="R711" s="68"/>
      <c r="S711" s="68"/>
    </row>
    <row r="712" customFormat="false" ht="12.75" hidden="false" customHeight="false" outlineLevel="0" collapsed="false">
      <c r="M712" s="131"/>
      <c r="N712" s="68"/>
      <c r="O712" s="68"/>
      <c r="P712" s="68"/>
      <c r="Q712" s="68"/>
      <c r="R712" s="68"/>
      <c r="S712" s="68"/>
    </row>
    <row r="713" customFormat="false" ht="12.75" hidden="false" customHeight="false" outlineLevel="0" collapsed="false">
      <c r="M713" s="131"/>
      <c r="N713" s="68"/>
      <c r="O713" s="68"/>
      <c r="P713" s="68"/>
      <c r="Q713" s="68"/>
      <c r="R713" s="68"/>
      <c r="S713" s="68"/>
    </row>
    <row r="714" customFormat="false" ht="12.75" hidden="false" customHeight="false" outlineLevel="0" collapsed="false">
      <c r="M714" s="131"/>
      <c r="N714" s="68"/>
      <c r="O714" s="68"/>
      <c r="P714" s="68"/>
      <c r="Q714" s="68"/>
      <c r="R714" s="68"/>
      <c r="S714" s="68"/>
    </row>
    <row r="715" customFormat="false" ht="12.75" hidden="false" customHeight="false" outlineLevel="0" collapsed="false">
      <c r="M715" s="131"/>
      <c r="N715" s="68"/>
      <c r="O715" s="68"/>
      <c r="P715" s="68"/>
      <c r="Q715" s="68"/>
      <c r="R715" s="68"/>
      <c r="S715" s="68"/>
    </row>
    <row r="716" customFormat="false" ht="12.75" hidden="false" customHeight="false" outlineLevel="0" collapsed="false">
      <c r="M716" s="131"/>
      <c r="N716" s="68"/>
      <c r="O716" s="68"/>
      <c r="P716" s="68"/>
      <c r="Q716" s="68"/>
      <c r="R716" s="68"/>
      <c r="S716" s="68"/>
    </row>
    <row r="717" customFormat="false" ht="12.75" hidden="false" customHeight="false" outlineLevel="0" collapsed="false">
      <c r="M717" s="131"/>
      <c r="N717" s="68"/>
      <c r="O717" s="68"/>
      <c r="P717" s="68"/>
      <c r="Q717" s="68"/>
      <c r="R717" s="68"/>
      <c r="S717" s="68"/>
    </row>
    <row r="718" customFormat="false" ht="12.75" hidden="false" customHeight="false" outlineLevel="0" collapsed="false">
      <c r="M718" s="131"/>
      <c r="N718" s="68"/>
      <c r="O718" s="68"/>
      <c r="P718" s="68"/>
      <c r="Q718" s="68"/>
      <c r="R718" s="68"/>
      <c r="S718" s="68"/>
    </row>
    <row r="719" customFormat="false" ht="12.75" hidden="false" customHeight="false" outlineLevel="0" collapsed="false">
      <c r="M719" s="131"/>
      <c r="N719" s="68"/>
      <c r="O719" s="68"/>
      <c r="P719" s="68"/>
      <c r="Q719" s="68"/>
      <c r="R719" s="68"/>
      <c r="S719" s="68"/>
    </row>
    <row r="720" customFormat="false" ht="12.75" hidden="false" customHeight="false" outlineLevel="0" collapsed="false">
      <c r="M720" s="131"/>
      <c r="N720" s="68"/>
      <c r="O720" s="68"/>
      <c r="P720" s="68"/>
      <c r="Q720" s="68"/>
      <c r="R720" s="68"/>
      <c r="S720" s="68"/>
    </row>
    <row r="721" customFormat="false" ht="12.75" hidden="false" customHeight="false" outlineLevel="0" collapsed="false">
      <c r="M721" s="131"/>
      <c r="N721" s="68"/>
      <c r="O721" s="68"/>
      <c r="P721" s="68"/>
      <c r="Q721" s="68"/>
      <c r="R721" s="68"/>
      <c r="S721" s="68"/>
    </row>
    <row r="722" customFormat="false" ht="12.75" hidden="false" customHeight="false" outlineLevel="0" collapsed="false">
      <c r="M722" s="131"/>
      <c r="N722" s="68"/>
      <c r="O722" s="68"/>
      <c r="P722" s="68"/>
      <c r="Q722" s="68"/>
      <c r="R722" s="68"/>
      <c r="S722" s="68"/>
    </row>
    <row r="723" customFormat="false" ht="12.75" hidden="false" customHeight="false" outlineLevel="0" collapsed="false">
      <c r="M723" s="131"/>
      <c r="N723" s="68"/>
      <c r="O723" s="68"/>
      <c r="P723" s="68"/>
      <c r="Q723" s="68"/>
      <c r="R723" s="68"/>
      <c r="S723" s="68"/>
    </row>
    <row r="724" customFormat="false" ht="12.75" hidden="false" customHeight="false" outlineLevel="0" collapsed="false">
      <c r="M724" s="131"/>
      <c r="N724" s="68"/>
      <c r="O724" s="68"/>
      <c r="P724" s="68"/>
      <c r="Q724" s="68"/>
      <c r="R724" s="68"/>
      <c r="S724" s="68"/>
    </row>
    <row r="725" customFormat="false" ht="12.75" hidden="false" customHeight="false" outlineLevel="0" collapsed="false">
      <c r="M725" s="131"/>
      <c r="N725" s="68"/>
      <c r="O725" s="68"/>
      <c r="P725" s="68"/>
      <c r="Q725" s="68"/>
      <c r="R725" s="68"/>
      <c r="S725" s="68"/>
    </row>
    <row r="726" customFormat="false" ht="12.75" hidden="false" customHeight="false" outlineLevel="0" collapsed="false">
      <c r="M726" s="131"/>
      <c r="N726" s="68"/>
      <c r="O726" s="68"/>
      <c r="P726" s="68"/>
      <c r="Q726" s="68"/>
      <c r="R726" s="68"/>
      <c r="S726" s="68"/>
    </row>
    <row r="727" customFormat="false" ht="12.75" hidden="false" customHeight="false" outlineLevel="0" collapsed="false">
      <c r="M727" s="131"/>
      <c r="N727" s="68"/>
      <c r="O727" s="68"/>
      <c r="P727" s="68"/>
      <c r="Q727" s="68"/>
      <c r="R727" s="68"/>
      <c r="S727" s="68"/>
    </row>
    <row r="728" customFormat="false" ht="12.75" hidden="false" customHeight="false" outlineLevel="0" collapsed="false">
      <c r="M728" s="131"/>
      <c r="N728" s="68"/>
      <c r="O728" s="68"/>
      <c r="P728" s="68"/>
      <c r="Q728" s="68"/>
      <c r="R728" s="68"/>
      <c r="S728" s="68"/>
    </row>
    <row r="729" customFormat="false" ht="12.75" hidden="false" customHeight="false" outlineLevel="0" collapsed="false">
      <c r="M729" s="131"/>
      <c r="N729" s="68"/>
      <c r="O729" s="68"/>
      <c r="P729" s="68"/>
      <c r="Q729" s="68"/>
      <c r="R729" s="68"/>
      <c r="S729" s="68"/>
    </row>
    <row r="730" customFormat="false" ht="12.75" hidden="false" customHeight="false" outlineLevel="0" collapsed="false">
      <c r="M730" s="131"/>
      <c r="N730" s="68"/>
      <c r="O730" s="68"/>
      <c r="P730" s="68"/>
      <c r="Q730" s="68"/>
      <c r="R730" s="68"/>
      <c r="S730" s="68"/>
    </row>
    <row r="731" customFormat="false" ht="12.75" hidden="false" customHeight="false" outlineLevel="0" collapsed="false">
      <c r="M731" s="131"/>
      <c r="N731" s="68"/>
      <c r="O731" s="68"/>
      <c r="P731" s="68"/>
      <c r="Q731" s="68"/>
      <c r="R731" s="68"/>
      <c r="S731" s="68"/>
    </row>
    <row r="732" customFormat="false" ht="12.75" hidden="false" customHeight="false" outlineLevel="0" collapsed="false">
      <c r="M732" s="131"/>
      <c r="N732" s="68"/>
      <c r="O732" s="68"/>
      <c r="P732" s="68"/>
      <c r="Q732" s="68"/>
      <c r="R732" s="68"/>
      <c r="S732" s="68"/>
    </row>
    <row r="733" customFormat="false" ht="12.75" hidden="false" customHeight="false" outlineLevel="0" collapsed="false">
      <c r="M733" s="131"/>
      <c r="N733" s="68"/>
      <c r="O733" s="68"/>
      <c r="P733" s="68"/>
      <c r="Q733" s="68"/>
      <c r="R733" s="68"/>
      <c r="S733" s="68"/>
    </row>
    <row r="734" customFormat="false" ht="12.75" hidden="false" customHeight="false" outlineLevel="0" collapsed="false">
      <c r="M734" s="131"/>
      <c r="N734" s="68"/>
      <c r="O734" s="68"/>
      <c r="P734" s="68"/>
      <c r="Q734" s="68"/>
      <c r="R734" s="68"/>
      <c r="S734" s="68"/>
    </row>
    <row r="735" customFormat="false" ht="12.75" hidden="false" customHeight="false" outlineLevel="0" collapsed="false">
      <c r="M735" s="131"/>
      <c r="N735" s="68"/>
      <c r="O735" s="68"/>
      <c r="P735" s="68"/>
      <c r="Q735" s="68"/>
      <c r="R735" s="68"/>
      <c r="S735" s="68"/>
    </row>
    <row r="736" customFormat="false" ht="12.75" hidden="false" customHeight="false" outlineLevel="0" collapsed="false">
      <c r="M736" s="131"/>
      <c r="N736" s="68"/>
      <c r="O736" s="68"/>
      <c r="P736" s="68"/>
      <c r="Q736" s="68"/>
      <c r="R736" s="68"/>
      <c r="S736" s="68"/>
    </row>
    <row r="737" customFormat="false" ht="12.75" hidden="false" customHeight="false" outlineLevel="0" collapsed="false">
      <c r="M737" s="131"/>
      <c r="N737" s="68"/>
      <c r="O737" s="68"/>
      <c r="P737" s="68"/>
      <c r="Q737" s="68"/>
      <c r="R737" s="68"/>
      <c r="S737" s="68"/>
    </row>
    <row r="738" customFormat="false" ht="12.75" hidden="false" customHeight="false" outlineLevel="0" collapsed="false">
      <c r="M738" s="131"/>
      <c r="N738" s="68"/>
      <c r="O738" s="68"/>
      <c r="P738" s="68"/>
      <c r="Q738" s="68"/>
      <c r="R738" s="68"/>
      <c r="S738" s="68"/>
    </row>
    <row r="739" customFormat="false" ht="12.75" hidden="false" customHeight="false" outlineLevel="0" collapsed="false">
      <c r="M739" s="131"/>
      <c r="N739" s="68"/>
      <c r="O739" s="68"/>
      <c r="P739" s="68"/>
      <c r="Q739" s="68"/>
      <c r="R739" s="68"/>
      <c r="S739" s="68"/>
    </row>
    <row r="740" customFormat="false" ht="12.75" hidden="false" customHeight="false" outlineLevel="0" collapsed="false">
      <c r="M740" s="131"/>
      <c r="N740" s="68"/>
      <c r="O740" s="68"/>
      <c r="P740" s="68"/>
      <c r="Q740" s="68"/>
      <c r="R740" s="68"/>
      <c r="S740" s="68"/>
    </row>
    <row r="741" customFormat="false" ht="12.75" hidden="false" customHeight="false" outlineLevel="0" collapsed="false">
      <c r="M741" s="131"/>
      <c r="N741" s="68"/>
      <c r="O741" s="68"/>
      <c r="P741" s="68"/>
      <c r="Q741" s="68"/>
      <c r="R741" s="68"/>
      <c r="S741" s="68"/>
    </row>
    <row r="742" customFormat="false" ht="12.75" hidden="false" customHeight="false" outlineLevel="0" collapsed="false">
      <c r="M742" s="131"/>
      <c r="N742" s="68"/>
      <c r="O742" s="68"/>
      <c r="P742" s="68"/>
      <c r="Q742" s="68"/>
      <c r="R742" s="68"/>
      <c r="S742" s="68"/>
    </row>
    <row r="743" customFormat="false" ht="12.75" hidden="false" customHeight="false" outlineLevel="0" collapsed="false">
      <c r="M743" s="131"/>
      <c r="N743" s="68"/>
      <c r="O743" s="68"/>
      <c r="P743" s="68"/>
      <c r="Q743" s="68"/>
      <c r="R743" s="68"/>
      <c r="S743" s="68"/>
    </row>
    <row r="744" customFormat="false" ht="12.75" hidden="false" customHeight="false" outlineLevel="0" collapsed="false">
      <c r="M744" s="131"/>
      <c r="N744" s="68"/>
      <c r="O744" s="68"/>
      <c r="P744" s="68"/>
      <c r="Q744" s="68"/>
      <c r="R744" s="68"/>
      <c r="S744" s="68"/>
    </row>
    <row r="745" customFormat="false" ht="12.75" hidden="false" customHeight="false" outlineLevel="0" collapsed="false">
      <c r="M745" s="131"/>
      <c r="N745" s="68"/>
      <c r="O745" s="68"/>
      <c r="P745" s="68"/>
      <c r="Q745" s="68"/>
      <c r="R745" s="68"/>
      <c r="S745" s="68"/>
    </row>
    <row r="746" customFormat="false" ht="12.75" hidden="false" customHeight="false" outlineLevel="0" collapsed="false">
      <c r="M746" s="131"/>
      <c r="N746" s="68"/>
      <c r="O746" s="68"/>
      <c r="P746" s="68"/>
      <c r="Q746" s="68"/>
      <c r="R746" s="68"/>
      <c r="S746" s="68"/>
    </row>
    <row r="747" customFormat="false" ht="12.75" hidden="false" customHeight="false" outlineLevel="0" collapsed="false">
      <c r="M747" s="131"/>
      <c r="N747" s="68"/>
      <c r="O747" s="68"/>
      <c r="P747" s="68"/>
      <c r="Q747" s="68"/>
      <c r="R747" s="68"/>
      <c r="S747" s="68"/>
    </row>
    <row r="748" customFormat="false" ht="12.75" hidden="false" customHeight="false" outlineLevel="0" collapsed="false">
      <c r="M748" s="131"/>
      <c r="N748" s="68"/>
      <c r="O748" s="68"/>
      <c r="P748" s="68"/>
      <c r="Q748" s="68"/>
      <c r="R748" s="68"/>
      <c r="S748" s="68"/>
    </row>
    <row r="749" customFormat="false" ht="12.75" hidden="false" customHeight="false" outlineLevel="0" collapsed="false">
      <c r="M749" s="131"/>
      <c r="N749" s="68"/>
      <c r="O749" s="68"/>
      <c r="P749" s="68"/>
      <c r="Q749" s="68"/>
      <c r="R749" s="68"/>
      <c r="S749" s="68"/>
    </row>
    <row r="750" customFormat="false" ht="12.75" hidden="false" customHeight="false" outlineLevel="0" collapsed="false">
      <c r="M750" s="131"/>
      <c r="N750" s="68"/>
      <c r="O750" s="68"/>
      <c r="P750" s="68"/>
      <c r="Q750" s="68"/>
      <c r="R750" s="68"/>
      <c r="S750" s="68"/>
    </row>
    <row r="751" customFormat="false" ht="12.75" hidden="false" customHeight="false" outlineLevel="0" collapsed="false">
      <c r="M751" s="131"/>
      <c r="N751" s="68"/>
      <c r="O751" s="68"/>
      <c r="P751" s="68"/>
      <c r="Q751" s="68"/>
      <c r="R751" s="68"/>
      <c r="S751" s="68"/>
    </row>
    <row r="752" customFormat="false" ht="12.75" hidden="false" customHeight="false" outlineLevel="0" collapsed="false">
      <c r="M752" s="131"/>
      <c r="N752" s="68"/>
      <c r="O752" s="68"/>
      <c r="P752" s="68"/>
      <c r="Q752" s="68"/>
      <c r="R752" s="68"/>
      <c r="S752" s="68"/>
    </row>
    <row r="753" customFormat="false" ht="12.75" hidden="false" customHeight="false" outlineLevel="0" collapsed="false">
      <c r="M753" s="131"/>
      <c r="N753" s="68"/>
      <c r="O753" s="68"/>
      <c r="P753" s="68"/>
      <c r="Q753" s="68"/>
      <c r="R753" s="68"/>
      <c r="S753" s="68"/>
    </row>
    <row r="754" customFormat="false" ht="12.75" hidden="false" customHeight="false" outlineLevel="0" collapsed="false">
      <c r="M754" s="131"/>
      <c r="N754" s="68"/>
      <c r="O754" s="68"/>
      <c r="P754" s="68"/>
      <c r="Q754" s="68"/>
      <c r="R754" s="68"/>
      <c r="S754" s="68"/>
    </row>
    <row r="755" customFormat="false" ht="12.75" hidden="false" customHeight="false" outlineLevel="0" collapsed="false">
      <c r="M755" s="131"/>
      <c r="N755" s="68"/>
      <c r="O755" s="68"/>
      <c r="P755" s="68"/>
      <c r="Q755" s="68"/>
      <c r="R755" s="68"/>
      <c r="S755" s="68"/>
    </row>
    <row r="756" customFormat="false" ht="12.75" hidden="false" customHeight="false" outlineLevel="0" collapsed="false">
      <c r="M756" s="131"/>
      <c r="N756" s="68"/>
      <c r="O756" s="68"/>
      <c r="P756" s="68"/>
      <c r="Q756" s="68"/>
      <c r="R756" s="68"/>
      <c r="S756" s="68"/>
    </row>
    <row r="757" customFormat="false" ht="12.75" hidden="false" customHeight="false" outlineLevel="0" collapsed="false">
      <c r="M757" s="131"/>
      <c r="N757" s="68"/>
      <c r="O757" s="68"/>
      <c r="P757" s="68"/>
      <c r="Q757" s="68"/>
      <c r="R757" s="68"/>
      <c r="S757" s="68"/>
    </row>
    <row r="758" customFormat="false" ht="12.75" hidden="false" customHeight="false" outlineLevel="0" collapsed="false">
      <c r="M758" s="131"/>
      <c r="N758" s="68"/>
      <c r="O758" s="68"/>
      <c r="P758" s="68"/>
      <c r="Q758" s="68"/>
      <c r="R758" s="68"/>
      <c r="S758" s="68"/>
    </row>
    <row r="759" customFormat="false" ht="12.75" hidden="false" customHeight="false" outlineLevel="0" collapsed="false">
      <c r="M759" s="131"/>
      <c r="N759" s="68"/>
      <c r="O759" s="68"/>
      <c r="P759" s="68"/>
      <c r="Q759" s="68"/>
      <c r="R759" s="68"/>
      <c r="S759" s="68"/>
    </row>
    <row r="760" customFormat="false" ht="12.75" hidden="false" customHeight="false" outlineLevel="0" collapsed="false">
      <c r="M760" s="131"/>
      <c r="N760" s="68"/>
      <c r="O760" s="68"/>
      <c r="P760" s="68"/>
      <c r="Q760" s="68"/>
      <c r="R760" s="68"/>
      <c r="S760" s="68"/>
    </row>
    <row r="761" customFormat="false" ht="12.75" hidden="false" customHeight="false" outlineLevel="0" collapsed="false">
      <c r="M761" s="131"/>
      <c r="N761" s="68"/>
      <c r="O761" s="68"/>
      <c r="P761" s="68"/>
      <c r="Q761" s="68"/>
      <c r="R761" s="68"/>
      <c r="S761" s="68"/>
    </row>
    <row r="762" customFormat="false" ht="12.75" hidden="false" customHeight="false" outlineLevel="0" collapsed="false">
      <c r="M762" s="131"/>
      <c r="N762" s="68"/>
      <c r="O762" s="68"/>
      <c r="P762" s="68"/>
      <c r="Q762" s="68"/>
      <c r="R762" s="68"/>
      <c r="S762" s="68"/>
    </row>
    <row r="763" customFormat="false" ht="12.75" hidden="false" customHeight="false" outlineLevel="0" collapsed="false">
      <c r="M763" s="131"/>
      <c r="N763" s="68"/>
      <c r="O763" s="68"/>
      <c r="P763" s="68"/>
      <c r="Q763" s="68"/>
      <c r="R763" s="68"/>
      <c r="S763" s="68"/>
    </row>
    <row r="764" customFormat="false" ht="12.75" hidden="false" customHeight="false" outlineLevel="0" collapsed="false">
      <c r="M764" s="131"/>
      <c r="N764" s="68"/>
      <c r="O764" s="68"/>
      <c r="P764" s="68"/>
      <c r="Q764" s="68"/>
      <c r="R764" s="68"/>
      <c r="S764" s="68"/>
    </row>
    <row r="765" customFormat="false" ht="12.75" hidden="false" customHeight="false" outlineLevel="0" collapsed="false">
      <c r="M765" s="131"/>
      <c r="N765" s="68"/>
      <c r="O765" s="68"/>
      <c r="P765" s="68"/>
      <c r="Q765" s="68"/>
      <c r="R765" s="68"/>
      <c r="S765" s="68"/>
    </row>
    <row r="766" customFormat="false" ht="12.75" hidden="false" customHeight="false" outlineLevel="0" collapsed="false">
      <c r="M766" s="131"/>
      <c r="N766" s="68"/>
      <c r="O766" s="68"/>
      <c r="P766" s="68"/>
      <c r="Q766" s="68"/>
      <c r="R766" s="68"/>
      <c r="S766" s="68"/>
    </row>
    <row r="767" customFormat="false" ht="12.75" hidden="false" customHeight="false" outlineLevel="0" collapsed="false">
      <c r="M767" s="131"/>
      <c r="N767" s="68"/>
      <c r="O767" s="68"/>
      <c r="P767" s="68"/>
      <c r="Q767" s="68"/>
      <c r="R767" s="68"/>
      <c r="S767" s="68"/>
    </row>
    <row r="768" customFormat="false" ht="12.75" hidden="false" customHeight="false" outlineLevel="0" collapsed="false">
      <c r="M768" s="131"/>
      <c r="N768" s="68"/>
      <c r="O768" s="68"/>
      <c r="P768" s="68"/>
      <c r="Q768" s="68"/>
      <c r="R768" s="68"/>
      <c r="S768" s="68"/>
    </row>
    <row r="769" customFormat="false" ht="12.75" hidden="false" customHeight="false" outlineLevel="0" collapsed="false">
      <c r="M769" s="131"/>
      <c r="N769" s="68"/>
      <c r="O769" s="68"/>
      <c r="P769" s="68"/>
      <c r="Q769" s="68"/>
      <c r="R769" s="68"/>
      <c r="S769" s="68"/>
    </row>
    <row r="770" customFormat="false" ht="12.75" hidden="false" customHeight="false" outlineLevel="0" collapsed="false">
      <c r="M770" s="131"/>
      <c r="N770" s="68"/>
      <c r="O770" s="68"/>
      <c r="P770" s="68"/>
      <c r="Q770" s="68"/>
      <c r="R770" s="68"/>
      <c r="S770" s="68"/>
    </row>
    <row r="771" customFormat="false" ht="12.75" hidden="false" customHeight="false" outlineLevel="0" collapsed="false">
      <c r="M771" s="131"/>
      <c r="N771" s="68"/>
      <c r="O771" s="68"/>
      <c r="P771" s="68"/>
      <c r="Q771" s="68"/>
      <c r="R771" s="68"/>
      <c r="S771" s="68"/>
    </row>
    <row r="772" customFormat="false" ht="12.75" hidden="false" customHeight="false" outlineLevel="0" collapsed="false">
      <c r="M772" s="131"/>
      <c r="N772" s="68"/>
      <c r="O772" s="68"/>
      <c r="P772" s="68"/>
      <c r="Q772" s="68"/>
      <c r="R772" s="68"/>
      <c r="S772" s="68"/>
    </row>
    <row r="773" customFormat="false" ht="12.75" hidden="false" customHeight="false" outlineLevel="0" collapsed="false">
      <c r="M773" s="131"/>
      <c r="N773" s="68"/>
      <c r="O773" s="68"/>
      <c r="P773" s="68"/>
      <c r="Q773" s="68"/>
      <c r="R773" s="68"/>
      <c r="S773" s="68"/>
    </row>
    <row r="774" customFormat="false" ht="12.75" hidden="false" customHeight="false" outlineLevel="0" collapsed="false">
      <c r="M774" s="131"/>
      <c r="N774" s="68"/>
      <c r="O774" s="68"/>
      <c r="P774" s="68"/>
      <c r="Q774" s="68"/>
      <c r="R774" s="68"/>
      <c r="S774" s="68"/>
    </row>
    <row r="775" customFormat="false" ht="12.75" hidden="false" customHeight="false" outlineLevel="0" collapsed="false">
      <c r="M775" s="131"/>
      <c r="N775" s="68"/>
      <c r="O775" s="68"/>
      <c r="P775" s="68"/>
      <c r="Q775" s="68"/>
      <c r="R775" s="68"/>
      <c r="S775" s="68"/>
    </row>
    <row r="776" customFormat="false" ht="12.75" hidden="false" customHeight="false" outlineLevel="0" collapsed="false">
      <c r="M776" s="131"/>
      <c r="N776" s="68"/>
      <c r="O776" s="68"/>
      <c r="P776" s="68"/>
      <c r="Q776" s="68"/>
      <c r="R776" s="68"/>
      <c r="S776" s="68"/>
    </row>
    <row r="777" customFormat="false" ht="12.75" hidden="false" customHeight="false" outlineLevel="0" collapsed="false">
      <c r="M777" s="131"/>
      <c r="N777" s="68"/>
      <c r="O777" s="68"/>
      <c r="P777" s="68"/>
      <c r="Q777" s="68"/>
      <c r="R777" s="68"/>
      <c r="S777" s="68"/>
    </row>
    <row r="778" customFormat="false" ht="12.75" hidden="false" customHeight="false" outlineLevel="0" collapsed="false">
      <c r="M778" s="131"/>
      <c r="N778" s="68"/>
      <c r="O778" s="68"/>
      <c r="P778" s="68"/>
      <c r="Q778" s="68"/>
      <c r="R778" s="68"/>
      <c r="S778" s="68"/>
    </row>
    <row r="779" customFormat="false" ht="12.75" hidden="false" customHeight="false" outlineLevel="0" collapsed="false">
      <c r="M779" s="131"/>
      <c r="N779" s="68"/>
      <c r="O779" s="68"/>
      <c r="P779" s="68"/>
      <c r="Q779" s="68"/>
      <c r="R779" s="68"/>
      <c r="S779" s="68"/>
    </row>
    <row r="780" customFormat="false" ht="12.75" hidden="false" customHeight="false" outlineLevel="0" collapsed="false">
      <c r="M780" s="131"/>
      <c r="N780" s="68"/>
      <c r="O780" s="68"/>
      <c r="P780" s="68"/>
      <c r="Q780" s="68"/>
      <c r="R780" s="68"/>
      <c r="S780" s="68"/>
    </row>
    <row r="781" customFormat="false" ht="12.75" hidden="false" customHeight="false" outlineLevel="0" collapsed="false">
      <c r="M781" s="131"/>
      <c r="N781" s="68"/>
      <c r="O781" s="68"/>
      <c r="P781" s="68"/>
      <c r="Q781" s="68"/>
      <c r="R781" s="68"/>
      <c r="S781" s="68"/>
    </row>
    <row r="782" customFormat="false" ht="12.75" hidden="false" customHeight="false" outlineLevel="0" collapsed="false">
      <c r="M782" s="131"/>
      <c r="N782" s="68"/>
      <c r="O782" s="68"/>
      <c r="P782" s="68"/>
      <c r="Q782" s="68"/>
      <c r="R782" s="68"/>
      <c r="S782" s="68"/>
    </row>
    <row r="783" customFormat="false" ht="12.75" hidden="false" customHeight="false" outlineLevel="0" collapsed="false">
      <c r="M783" s="131"/>
      <c r="N783" s="68"/>
      <c r="O783" s="68"/>
      <c r="P783" s="68"/>
      <c r="Q783" s="68"/>
      <c r="R783" s="68"/>
      <c r="S783" s="68"/>
    </row>
    <row r="784" customFormat="false" ht="12.75" hidden="false" customHeight="false" outlineLevel="0" collapsed="false">
      <c r="M784" s="131"/>
      <c r="N784" s="68"/>
      <c r="O784" s="68"/>
      <c r="P784" s="68"/>
      <c r="Q784" s="68"/>
      <c r="R784" s="68"/>
      <c r="S784" s="68"/>
    </row>
    <row r="785" customFormat="false" ht="12.75" hidden="false" customHeight="false" outlineLevel="0" collapsed="false">
      <c r="M785" s="131"/>
      <c r="N785" s="68"/>
      <c r="O785" s="68"/>
      <c r="P785" s="68"/>
      <c r="Q785" s="68"/>
      <c r="R785" s="68"/>
      <c r="S785" s="68"/>
    </row>
    <row r="786" customFormat="false" ht="12.75" hidden="false" customHeight="false" outlineLevel="0" collapsed="false">
      <c r="M786" s="131"/>
      <c r="N786" s="68"/>
      <c r="O786" s="68"/>
      <c r="P786" s="68"/>
      <c r="Q786" s="68"/>
      <c r="R786" s="68"/>
      <c r="S786" s="68"/>
    </row>
    <row r="787" customFormat="false" ht="12.75" hidden="false" customHeight="false" outlineLevel="0" collapsed="false">
      <c r="M787" s="131"/>
      <c r="N787" s="68"/>
      <c r="O787" s="68"/>
      <c r="P787" s="68"/>
      <c r="Q787" s="68"/>
      <c r="R787" s="68"/>
      <c r="S787" s="68"/>
    </row>
    <row r="788" customFormat="false" ht="12.75" hidden="false" customHeight="false" outlineLevel="0" collapsed="false">
      <c r="M788" s="131"/>
      <c r="N788" s="68"/>
      <c r="O788" s="68"/>
      <c r="P788" s="68"/>
      <c r="Q788" s="68"/>
      <c r="R788" s="68"/>
      <c r="S788" s="68"/>
    </row>
    <row r="789" customFormat="false" ht="12.75" hidden="false" customHeight="false" outlineLevel="0" collapsed="false">
      <c r="M789" s="131"/>
      <c r="N789" s="68"/>
      <c r="O789" s="68"/>
      <c r="P789" s="68"/>
      <c r="Q789" s="68"/>
      <c r="R789" s="68"/>
      <c r="S789" s="68"/>
    </row>
    <row r="790" customFormat="false" ht="12.75" hidden="false" customHeight="false" outlineLevel="0" collapsed="false">
      <c r="M790" s="131"/>
      <c r="N790" s="68"/>
      <c r="O790" s="68"/>
      <c r="P790" s="68"/>
      <c r="Q790" s="68"/>
      <c r="R790" s="68"/>
      <c r="S790" s="68"/>
    </row>
    <row r="791" customFormat="false" ht="12.75" hidden="false" customHeight="false" outlineLevel="0" collapsed="false">
      <c r="M791" s="131"/>
      <c r="N791" s="68"/>
      <c r="O791" s="68"/>
      <c r="P791" s="68"/>
      <c r="Q791" s="68"/>
      <c r="R791" s="68"/>
      <c r="S791" s="68"/>
    </row>
    <row r="792" customFormat="false" ht="12.75" hidden="false" customHeight="false" outlineLevel="0" collapsed="false">
      <c r="M792" s="131"/>
      <c r="N792" s="68"/>
      <c r="O792" s="68"/>
      <c r="P792" s="68"/>
      <c r="Q792" s="68"/>
      <c r="R792" s="68"/>
      <c r="S792" s="68"/>
    </row>
    <row r="793" customFormat="false" ht="12.75" hidden="false" customHeight="false" outlineLevel="0" collapsed="false">
      <c r="M793" s="131"/>
      <c r="N793" s="68"/>
      <c r="O793" s="68"/>
      <c r="P793" s="68"/>
      <c r="Q793" s="68"/>
      <c r="R793" s="68"/>
      <c r="S793" s="68"/>
    </row>
    <row r="794" customFormat="false" ht="12.75" hidden="false" customHeight="false" outlineLevel="0" collapsed="false">
      <c r="M794" s="131"/>
      <c r="N794" s="68"/>
      <c r="O794" s="68"/>
      <c r="P794" s="68"/>
      <c r="Q794" s="68"/>
      <c r="R794" s="68"/>
      <c r="S794" s="68"/>
    </row>
    <row r="795" customFormat="false" ht="12.75" hidden="false" customHeight="false" outlineLevel="0" collapsed="false">
      <c r="M795" s="131"/>
      <c r="N795" s="68"/>
      <c r="O795" s="68"/>
      <c r="P795" s="68"/>
      <c r="Q795" s="68"/>
      <c r="R795" s="68"/>
      <c r="S795" s="68"/>
    </row>
    <row r="796" customFormat="false" ht="12.75" hidden="false" customHeight="false" outlineLevel="0" collapsed="false">
      <c r="M796" s="131"/>
      <c r="N796" s="68"/>
      <c r="O796" s="68"/>
      <c r="P796" s="68"/>
      <c r="Q796" s="68"/>
      <c r="R796" s="68"/>
      <c r="S796" s="68"/>
    </row>
    <row r="797" customFormat="false" ht="12.75" hidden="false" customHeight="false" outlineLevel="0" collapsed="false">
      <c r="M797" s="131"/>
      <c r="N797" s="68"/>
      <c r="O797" s="68"/>
      <c r="P797" s="68"/>
      <c r="Q797" s="68"/>
      <c r="R797" s="68"/>
      <c r="S797" s="68"/>
    </row>
    <row r="798" customFormat="false" ht="12.75" hidden="false" customHeight="false" outlineLevel="0" collapsed="false">
      <c r="M798" s="131"/>
      <c r="N798" s="68"/>
      <c r="O798" s="68"/>
      <c r="P798" s="68"/>
      <c r="Q798" s="68"/>
      <c r="R798" s="68"/>
      <c r="S798" s="68"/>
    </row>
    <row r="799" customFormat="false" ht="12.75" hidden="false" customHeight="false" outlineLevel="0" collapsed="false">
      <c r="M799" s="131"/>
      <c r="N799" s="68"/>
      <c r="O799" s="68"/>
      <c r="P799" s="68"/>
      <c r="Q799" s="68"/>
      <c r="R799" s="68"/>
      <c r="S799" s="68"/>
    </row>
    <row r="800" customFormat="false" ht="12.75" hidden="false" customHeight="false" outlineLevel="0" collapsed="false">
      <c r="M800" s="131"/>
      <c r="N800" s="68"/>
      <c r="O800" s="68"/>
      <c r="P800" s="68"/>
      <c r="Q800" s="68"/>
      <c r="R800" s="68"/>
      <c r="S800" s="68"/>
    </row>
    <row r="801" customFormat="false" ht="12.75" hidden="false" customHeight="false" outlineLevel="0" collapsed="false">
      <c r="M801" s="131"/>
      <c r="N801" s="68"/>
      <c r="O801" s="68"/>
      <c r="P801" s="68"/>
      <c r="Q801" s="68"/>
      <c r="R801" s="68"/>
      <c r="S801" s="68"/>
    </row>
    <row r="802" customFormat="false" ht="12.75" hidden="false" customHeight="false" outlineLevel="0" collapsed="false">
      <c r="M802" s="131"/>
      <c r="N802" s="68"/>
      <c r="O802" s="68"/>
      <c r="P802" s="68"/>
      <c r="Q802" s="68"/>
      <c r="R802" s="68"/>
      <c r="S802" s="68"/>
    </row>
    <row r="803" customFormat="false" ht="12.75" hidden="false" customHeight="false" outlineLevel="0" collapsed="false">
      <c r="M803" s="131"/>
      <c r="N803" s="68"/>
      <c r="O803" s="68"/>
      <c r="P803" s="68"/>
      <c r="Q803" s="68"/>
      <c r="R803" s="68"/>
      <c r="S803" s="68"/>
    </row>
    <row r="804" customFormat="false" ht="12.75" hidden="false" customHeight="false" outlineLevel="0" collapsed="false">
      <c r="M804" s="131"/>
      <c r="N804" s="68"/>
      <c r="O804" s="68"/>
      <c r="P804" s="68"/>
      <c r="Q804" s="68"/>
      <c r="R804" s="68"/>
      <c r="S804" s="68"/>
    </row>
    <row r="805" customFormat="false" ht="12.75" hidden="false" customHeight="false" outlineLevel="0" collapsed="false">
      <c r="M805" s="131"/>
      <c r="N805" s="68"/>
      <c r="O805" s="68"/>
      <c r="P805" s="68"/>
      <c r="Q805" s="68"/>
      <c r="R805" s="68"/>
      <c r="S805" s="68"/>
    </row>
    <row r="806" customFormat="false" ht="12.75" hidden="false" customHeight="false" outlineLevel="0" collapsed="false">
      <c r="M806" s="131"/>
      <c r="N806" s="68"/>
      <c r="O806" s="68"/>
      <c r="P806" s="68"/>
      <c r="Q806" s="68"/>
      <c r="R806" s="68"/>
      <c r="S806" s="68"/>
    </row>
    <row r="807" customFormat="false" ht="12.75" hidden="false" customHeight="false" outlineLevel="0" collapsed="false">
      <c r="M807" s="131"/>
      <c r="N807" s="68"/>
      <c r="O807" s="68"/>
      <c r="P807" s="68"/>
      <c r="Q807" s="68"/>
      <c r="R807" s="68"/>
      <c r="S807" s="68"/>
    </row>
    <row r="808" customFormat="false" ht="12.75" hidden="false" customHeight="false" outlineLevel="0" collapsed="false">
      <c r="M808" s="131"/>
      <c r="N808" s="68"/>
      <c r="O808" s="68"/>
      <c r="P808" s="68"/>
      <c r="Q808" s="68"/>
      <c r="R808" s="68"/>
      <c r="S808" s="68"/>
    </row>
    <row r="809" customFormat="false" ht="12.75" hidden="false" customHeight="false" outlineLevel="0" collapsed="false">
      <c r="M809" s="131"/>
      <c r="N809" s="68"/>
      <c r="O809" s="68"/>
      <c r="P809" s="68"/>
      <c r="Q809" s="68"/>
      <c r="R809" s="68"/>
      <c r="S809" s="68"/>
    </row>
    <row r="810" customFormat="false" ht="12.75" hidden="false" customHeight="false" outlineLevel="0" collapsed="false">
      <c r="M810" s="131"/>
      <c r="N810" s="68"/>
      <c r="O810" s="68"/>
      <c r="P810" s="68"/>
      <c r="Q810" s="68"/>
      <c r="R810" s="68"/>
      <c r="S810" s="68"/>
    </row>
    <row r="811" customFormat="false" ht="12.75" hidden="false" customHeight="false" outlineLevel="0" collapsed="false">
      <c r="M811" s="131"/>
      <c r="N811" s="68"/>
      <c r="O811" s="68"/>
      <c r="P811" s="68"/>
      <c r="Q811" s="68"/>
      <c r="R811" s="68"/>
      <c r="S811" s="68"/>
    </row>
    <row r="812" customFormat="false" ht="12.75" hidden="false" customHeight="false" outlineLevel="0" collapsed="false">
      <c r="M812" s="131"/>
      <c r="N812" s="68"/>
      <c r="O812" s="68"/>
      <c r="P812" s="68"/>
      <c r="Q812" s="68"/>
      <c r="R812" s="68"/>
      <c r="S812" s="68"/>
    </row>
    <row r="813" customFormat="false" ht="12.75" hidden="false" customHeight="false" outlineLevel="0" collapsed="false">
      <c r="M813" s="131"/>
      <c r="N813" s="68"/>
      <c r="O813" s="68"/>
      <c r="P813" s="68"/>
      <c r="Q813" s="68"/>
      <c r="R813" s="68"/>
      <c r="S813" s="68"/>
    </row>
    <row r="814" customFormat="false" ht="12.75" hidden="false" customHeight="false" outlineLevel="0" collapsed="false">
      <c r="M814" s="131"/>
      <c r="N814" s="68"/>
      <c r="O814" s="68"/>
      <c r="P814" s="68"/>
      <c r="Q814" s="68"/>
      <c r="R814" s="68"/>
      <c r="S814" s="68"/>
    </row>
    <row r="815" customFormat="false" ht="12.75" hidden="false" customHeight="false" outlineLevel="0" collapsed="false">
      <c r="M815" s="131"/>
      <c r="N815" s="68"/>
      <c r="O815" s="68"/>
      <c r="P815" s="68"/>
      <c r="Q815" s="68"/>
      <c r="R815" s="68"/>
      <c r="S815" s="68"/>
    </row>
    <row r="816" customFormat="false" ht="12.75" hidden="false" customHeight="false" outlineLevel="0" collapsed="false">
      <c r="M816" s="131"/>
      <c r="N816" s="68"/>
      <c r="O816" s="68"/>
      <c r="P816" s="68"/>
      <c r="Q816" s="68"/>
      <c r="R816" s="68"/>
      <c r="S816" s="68"/>
    </row>
    <row r="817" customFormat="false" ht="12.75" hidden="false" customHeight="false" outlineLevel="0" collapsed="false">
      <c r="M817" s="131"/>
      <c r="N817" s="68"/>
      <c r="O817" s="68"/>
      <c r="P817" s="68"/>
      <c r="Q817" s="68"/>
      <c r="R817" s="68"/>
      <c r="S817" s="68"/>
    </row>
    <row r="818" customFormat="false" ht="12.75" hidden="false" customHeight="false" outlineLevel="0" collapsed="false">
      <c r="M818" s="131"/>
      <c r="N818" s="68"/>
      <c r="O818" s="68"/>
      <c r="P818" s="68"/>
      <c r="Q818" s="68"/>
      <c r="R818" s="68"/>
      <c r="S818" s="68"/>
    </row>
    <row r="819" customFormat="false" ht="12.75" hidden="false" customHeight="false" outlineLevel="0" collapsed="false">
      <c r="M819" s="131"/>
      <c r="N819" s="68"/>
      <c r="O819" s="68"/>
      <c r="P819" s="68"/>
      <c r="Q819" s="68"/>
      <c r="R819" s="68"/>
      <c r="S819" s="68"/>
    </row>
    <row r="820" customFormat="false" ht="12.75" hidden="false" customHeight="false" outlineLevel="0" collapsed="false">
      <c r="M820" s="131"/>
      <c r="N820" s="68"/>
      <c r="O820" s="68"/>
      <c r="P820" s="68"/>
      <c r="Q820" s="68"/>
      <c r="R820" s="68"/>
      <c r="S820" s="68"/>
    </row>
    <row r="821" customFormat="false" ht="12.75" hidden="false" customHeight="false" outlineLevel="0" collapsed="false">
      <c r="M821" s="131"/>
      <c r="N821" s="68"/>
      <c r="O821" s="68"/>
      <c r="P821" s="68"/>
      <c r="Q821" s="68"/>
      <c r="R821" s="68"/>
      <c r="S821" s="68"/>
    </row>
    <row r="822" customFormat="false" ht="12.75" hidden="false" customHeight="false" outlineLevel="0" collapsed="false">
      <c r="M822" s="131"/>
      <c r="N822" s="68"/>
      <c r="O822" s="68"/>
      <c r="P822" s="68"/>
      <c r="Q822" s="68"/>
      <c r="R822" s="68"/>
      <c r="S822" s="68"/>
    </row>
    <row r="823" customFormat="false" ht="12.75" hidden="false" customHeight="false" outlineLevel="0" collapsed="false">
      <c r="M823" s="131"/>
      <c r="N823" s="68"/>
      <c r="O823" s="68"/>
      <c r="P823" s="68"/>
      <c r="Q823" s="68"/>
      <c r="R823" s="68"/>
      <c r="S823" s="68"/>
    </row>
    <row r="824" customFormat="false" ht="12.75" hidden="false" customHeight="false" outlineLevel="0" collapsed="false">
      <c r="M824" s="131"/>
      <c r="N824" s="68"/>
      <c r="O824" s="68"/>
      <c r="P824" s="68"/>
      <c r="Q824" s="68"/>
      <c r="R824" s="68"/>
      <c r="S824" s="68"/>
    </row>
    <row r="825" customFormat="false" ht="12.75" hidden="false" customHeight="false" outlineLevel="0" collapsed="false">
      <c r="M825" s="131"/>
      <c r="N825" s="68"/>
      <c r="O825" s="68"/>
      <c r="P825" s="68"/>
      <c r="Q825" s="68"/>
      <c r="R825" s="68"/>
      <c r="S825" s="68"/>
    </row>
    <row r="826" customFormat="false" ht="12.75" hidden="false" customHeight="false" outlineLevel="0" collapsed="false">
      <c r="M826" s="131"/>
      <c r="N826" s="68"/>
      <c r="O826" s="68"/>
      <c r="P826" s="68"/>
      <c r="Q826" s="68"/>
      <c r="R826" s="68"/>
      <c r="S826" s="68"/>
    </row>
    <row r="827" customFormat="false" ht="12.75" hidden="false" customHeight="false" outlineLevel="0" collapsed="false">
      <c r="M827" s="131"/>
      <c r="N827" s="68"/>
      <c r="O827" s="68"/>
      <c r="P827" s="68"/>
      <c r="Q827" s="68"/>
      <c r="R827" s="68"/>
      <c r="S827" s="68"/>
    </row>
    <row r="828" customFormat="false" ht="12.75" hidden="false" customHeight="false" outlineLevel="0" collapsed="false">
      <c r="M828" s="131"/>
      <c r="N828" s="68"/>
      <c r="O828" s="68"/>
      <c r="P828" s="68"/>
      <c r="Q828" s="68"/>
      <c r="R828" s="68"/>
      <c r="S828" s="68"/>
    </row>
    <row r="829" customFormat="false" ht="12.75" hidden="false" customHeight="false" outlineLevel="0" collapsed="false">
      <c r="M829" s="131"/>
      <c r="N829" s="68"/>
      <c r="O829" s="68"/>
      <c r="P829" s="68"/>
      <c r="Q829" s="68"/>
      <c r="R829" s="68"/>
      <c r="S829" s="68"/>
    </row>
    <row r="830" customFormat="false" ht="12.75" hidden="false" customHeight="false" outlineLevel="0" collapsed="false">
      <c r="M830" s="131"/>
      <c r="N830" s="68"/>
      <c r="O830" s="68"/>
      <c r="P830" s="68"/>
      <c r="Q830" s="68"/>
      <c r="R830" s="68"/>
      <c r="S830" s="68"/>
    </row>
    <row r="831" customFormat="false" ht="12.75" hidden="false" customHeight="false" outlineLevel="0" collapsed="false">
      <c r="M831" s="131"/>
      <c r="N831" s="68"/>
      <c r="O831" s="68"/>
      <c r="P831" s="68"/>
      <c r="Q831" s="68"/>
      <c r="R831" s="68"/>
      <c r="S831" s="68"/>
    </row>
    <row r="832" customFormat="false" ht="12.75" hidden="false" customHeight="false" outlineLevel="0" collapsed="false">
      <c r="M832" s="131"/>
      <c r="N832" s="68"/>
      <c r="O832" s="68"/>
      <c r="P832" s="68"/>
      <c r="Q832" s="68"/>
      <c r="R832" s="68"/>
      <c r="S832" s="68"/>
    </row>
    <row r="833" customFormat="false" ht="12.75" hidden="false" customHeight="false" outlineLevel="0" collapsed="false">
      <c r="M833" s="131"/>
      <c r="N833" s="68"/>
      <c r="O833" s="68"/>
      <c r="P833" s="68"/>
      <c r="Q833" s="68"/>
      <c r="R833" s="68"/>
      <c r="S833" s="68"/>
    </row>
    <row r="834" customFormat="false" ht="12.75" hidden="false" customHeight="false" outlineLevel="0" collapsed="false">
      <c r="M834" s="131"/>
      <c r="N834" s="68"/>
      <c r="O834" s="68"/>
      <c r="P834" s="68"/>
      <c r="Q834" s="68"/>
      <c r="R834" s="68"/>
      <c r="S834" s="68"/>
    </row>
    <row r="835" customFormat="false" ht="12.75" hidden="false" customHeight="false" outlineLevel="0" collapsed="false">
      <c r="M835" s="131"/>
      <c r="N835" s="68"/>
      <c r="O835" s="68"/>
      <c r="P835" s="68"/>
      <c r="Q835" s="68"/>
      <c r="R835" s="68"/>
      <c r="S835" s="68"/>
    </row>
    <row r="836" customFormat="false" ht="12.75" hidden="false" customHeight="false" outlineLevel="0" collapsed="false">
      <c r="M836" s="131"/>
      <c r="N836" s="68"/>
      <c r="O836" s="68"/>
      <c r="P836" s="68"/>
      <c r="Q836" s="68"/>
      <c r="R836" s="68"/>
      <c r="S836" s="68"/>
    </row>
    <row r="837" customFormat="false" ht="12.75" hidden="false" customHeight="false" outlineLevel="0" collapsed="false">
      <c r="M837" s="131"/>
      <c r="N837" s="68"/>
      <c r="O837" s="68"/>
      <c r="P837" s="68"/>
      <c r="Q837" s="68"/>
      <c r="R837" s="68"/>
      <c r="S837" s="68"/>
    </row>
    <row r="838" customFormat="false" ht="12.75" hidden="false" customHeight="false" outlineLevel="0" collapsed="false">
      <c r="M838" s="131"/>
      <c r="N838" s="68"/>
      <c r="O838" s="68"/>
      <c r="P838" s="68"/>
      <c r="Q838" s="68"/>
      <c r="R838" s="68"/>
      <c r="S838" s="68"/>
    </row>
    <row r="839" customFormat="false" ht="12.75" hidden="false" customHeight="false" outlineLevel="0" collapsed="false">
      <c r="M839" s="131"/>
      <c r="N839" s="68"/>
      <c r="O839" s="68"/>
      <c r="P839" s="68"/>
      <c r="Q839" s="68"/>
      <c r="R839" s="68"/>
      <c r="S839" s="68"/>
    </row>
    <row r="840" customFormat="false" ht="12.75" hidden="false" customHeight="false" outlineLevel="0" collapsed="false">
      <c r="M840" s="131"/>
      <c r="N840" s="68"/>
      <c r="O840" s="68"/>
      <c r="P840" s="68"/>
      <c r="Q840" s="68"/>
      <c r="R840" s="68"/>
      <c r="S840" s="68"/>
    </row>
    <row r="841" customFormat="false" ht="12.75" hidden="false" customHeight="false" outlineLevel="0" collapsed="false">
      <c r="M841" s="131"/>
      <c r="N841" s="68"/>
      <c r="O841" s="68"/>
      <c r="P841" s="68"/>
      <c r="Q841" s="68"/>
      <c r="R841" s="68"/>
      <c r="S841" s="68"/>
    </row>
    <row r="842" customFormat="false" ht="12.75" hidden="false" customHeight="false" outlineLevel="0" collapsed="false">
      <c r="M842" s="131"/>
      <c r="N842" s="68"/>
      <c r="O842" s="68"/>
      <c r="P842" s="68"/>
      <c r="Q842" s="68"/>
      <c r="R842" s="68"/>
      <c r="S842" s="68"/>
    </row>
    <row r="843" customFormat="false" ht="12.75" hidden="false" customHeight="false" outlineLevel="0" collapsed="false">
      <c r="M843" s="131"/>
      <c r="N843" s="68"/>
      <c r="O843" s="68"/>
      <c r="P843" s="68"/>
      <c r="Q843" s="68"/>
      <c r="R843" s="68"/>
      <c r="S843" s="68"/>
    </row>
    <row r="844" customFormat="false" ht="12.75" hidden="false" customHeight="false" outlineLevel="0" collapsed="false">
      <c r="M844" s="131"/>
      <c r="N844" s="68"/>
      <c r="O844" s="68"/>
      <c r="P844" s="68"/>
      <c r="Q844" s="68"/>
      <c r="R844" s="68"/>
      <c r="S844" s="68"/>
    </row>
    <row r="845" customFormat="false" ht="12.75" hidden="false" customHeight="false" outlineLevel="0" collapsed="false">
      <c r="M845" s="131"/>
      <c r="N845" s="68"/>
      <c r="O845" s="68"/>
      <c r="P845" s="68"/>
      <c r="Q845" s="68"/>
      <c r="R845" s="68"/>
      <c r="S845" s="68"/>
    </row>
    <row r="846" customFormat="false" ht="12.75" hidden="false" customHeight="false" outlineLevel="0" collapsed="false">
      <c r="M846" s="131"/>
      <c r="N846" s="68"/>
      <c r="O846" s="68"/>
      <c r="P846" s="68"/>
      <c r="Q846" s="68"/>
      <c r="R846" s="68"/>
      <c r="S846" s="68"/>
    </row>
    <row r="847" customFormat="false" ht="12.75" hidden="false" customHeight="false" outlineLevel="0" collapsed="false">
      <c r="M847" s="131"/>
      <c r="N847" s="68"/>
      <c r="O847" s="68"/>
      <c r="P847" s="68"/>
      <c r="Q847" s="68"/>
      <c r="R847" s="68"/>
      <c r="S847" s="68"/>
    </row>
    <row r="848" customFormat="false" ht="12.75" hidden="false" customHeight="false" outlineLevel="0" collapsed="false">
      <c r="M848" s="131"/>
      <c r="N848" s="68"/>
      <c r="O848" s="68"/>
      <c r="P848" s="68"/>
      <c r="Q848" s="68"/>
      <c r="R848" s="68"/>
      <c r="S848" s="68"/>
    </row>
    <row r="849" customFormat="false" ht="12.75" hidden="false" customHeight="false" outlineLevel="0" collapsed="false">
      <c r="M849" s="131"/>
      <c r="N849" s="68"/>
      <c r="O849" s="68"/>
      <c r="P849" s="68"/>
      <c r="Q849" s="68"/>
      <c r="R849" s="68"/>
      <c r="S849" s="68"/>
    </row>
    <row r="850" customFormat="false" ht="12.75" hidden="false" customHeight="false" outlineLevel="0" collapsed="false">
      <c r="M850" s="131"/>
      <c r="N850" s="68"/>
      <c r="O850" s="68"/>
      <c r="P850" s="68"/>
      <c r="Q850" s="68"/>
      <c r="R850" s="68"/>
      <c r="S850" s="68"/>
    </row>
    <row r="851" customFormat="false" ht="12.75" hidden="false" customHeight="false" outlineLevel="0" collapsed="false">
      <c r="M851" s="131"/>
      <c r="N851" s="68"/>
      <c r="O851" s="68"/>
      <c r="P851" s="68"/>
      <c r="Q851" s="68"/>
      <c r="R851" s="68"/>
      <c r="S851" s="68"/>
    </row>
    <row r="852" customFormat="false" ht="12.75" hidden="false" customHeight="false" outlineLevel="0" collapsed="false">
      <c r="M852" s="131"/>
      <c r="N852" s="68"/>
      <c r="O852" s="68"/>
      <c r="P852" s="68"/>
      <c r="Q852" s="68"/>
      <c r="R852" s="68"/>
      <c r="S852" s="68"/>
    </row>
    <row r="853" customFormat="false" ht="12.75" hidden="false" customHeight="false" outlineLevel="0" collapsed="false">
      <c r="M853" s="131"/>
      <c r="N853" s="68"/>
      <c r="O853" s="68"/>
      <c r="P853" s="68"/>
      <c r="Q853" s="68"/>
      <c r="R853" s="68"/>
      <c r="S853" s="68"/>
    </row>
    <row r="854" customFormat="false" ht="12.75" hidden="false" customHeight="false" outlineLevel="0" collapsed="false">
      <c r="M854" s="131"/>
      <c r="N854" s="68"/>
      <c r="O854" s="68"/>
      <c r="P854" s="68"/>
      <c r="Q854" s="68"/>
      <c r="R854" s="68"/>
      <c r="S854" s="68"/>
    </row>
    <row r="855" customFormat="false" ht="12.75" hidden="false" customHeight="false" outlineLevel="0" collapsed="false">
      <c r="M855" s="131"/>
      <c r="N855" s="68"/>
      <c r="O855" s="68"/>
      <c r="P855" s="68"/>
      <c r="Q855" s="68"/>
      <c r="R855" s="68"/>
      <c r="S855" s="68"/>
    </row>
    <row r="856" customFormat="false" ht="12.75" hidden="false" customHeight="false" outlineLevel="0" collapsed="false">
      <c r="M856" s="131"/>
      <c r="N856" s="68"/>
      <c r="O856" s="68"/>
      <c r="P856" s="68"/>
      <c r="Q856" s="68"/>
      <c r="R856" s="68"/>
      <c r="S856" s="68"/>
    </row>
    <row r="857" customFormat="false" ht="12.75" hidden="false" customHeight="false" outlineLevel="0" collapsed="false">
      <c r="M857" s="131"/>
      <c r="N857" s="68"/>
      <c r="O857" s="68"/>
      <c r="P857" s="68"/>
      <c r="Q857" s="68"/>
      <c r="R857" s="68"/>
      <c r="S857" s="68"/>
    </row>
    <row r="858" customFormat="false" ht="12.75" hidden="false" customHeight="false" outlineLevel="0" collapsed="false">
      <c r="M858" s="131"/>
      <c r="N858" s="68"/>
      <c r="O858" s="68"/>
      <c r="P858" s="68"/>
      <c r="Q858" s="68"/>
      <c r="R858" s="68"/>
      <c r="S858" s="68"/>
    </row>
    <row r="859" customFormat="false" ht="12.75" hidden="false" customHeight="false" outlineLevel="0" collapsed="false">
      <c r="M859" s="131"/>
      <c r="N859" s="68"/>
      <c r="O859" s="68"/>
      <c r="P859" s="68"/>
      <c r="Q859" s="68"/>
      <c r="R859" s="68"/>
      <c r="S859" s="68"/>
    </row>
    <row r="860" customFormat="false" ht="12.75" hidden="false" customHeight="false" outlineLevel="0" collapsed="false">
      <c r="M860" s="131"/>
      <c r="N860" s="68"/>
      <c r="O860" s="68"/>
      <c r="P860" s="68"/>
      <c r="Q860" s="68"/>
      <c r="R860" s="68"/>
      <c r="S860" s="68"/>
    </row>
    <row r="861" customFormat="false" ht="12.75" hidden="false" customHeight="false" outlineLevel="0" collapsed="false">
      <c r="M861" s="131"/>
      <c r="N861" s="68"/>
      <c r="O861" s="68"/>
      <c r="P861" s="68"/>
      <c r="Q861" s="68"/>
      <c r="R861" s="68"/>
      <c r="S861" s="68"/>
    </row>
    <row r="862" customFormat="false" ht="12.75" hidden="false" customHeight="false" outlineLevel="0" collapsed="false">
      <c r="M862" s="131"/>
      <c r="N862" s="68"/>
      <c r="O862" s="68"/>
      <c r="P862" s="68"/>
      <c r="Q862" s="68"/>
      <c r="R862" s="68"/>
      <c r="S862" s="68"/>
    </row>
    <row r="863" customFormat="false" ht="12.75" hidden="false" customHeight="false" outlineLevel="0" collapsed="false">
      <c r="M863" s="131"/>
      <c r="N863" s="68"/>
      <c r="O863" s="68"/>
      <c r="P863" s="68"/>
      <c r="Q863" s="68"/>
      <c r="R863" s="68"/>
      <c r="S863" s="68"/>
    </row>
    <row r="864" customFormat="false" ht="12.75" hidden="false" customHeight="false" outlineLevel="0" collapsed="false">
      <c r="M864" s="131"/>
      <c r="N864" s="68"/>
      <c r="O864" s="68"/>
      <c r="P864" s="68"/>
      <c r="Q864" s="68"/>
      <c r="R864" s="68"/>
      <c r="S864" s="68"/>
    </row>
    <row r="865" customFormat="false" ht="12.75" hidden="false" customHeight="false" outlineLevel="0" collapsed="false">
      <c r="M865" s="131"/>
      <c r="N865" s="68"/>
      <c r="O865" s="68"/>
      <c r="P865" s="68"/>
      <c r="Q865" s="68"/>
      <c r="R865" s="68"/>
      <c r="S865" s="68"/>
    </row>
    <row r="866" customFormat="false" ht="12.75" hidden="false" customHeight="false" outlineLevel="0" collapsed="false">
      <c r="M866" s="131"/>
      <c r="N866" s="68"/>
      <c r="O866" s="68"/>
      <c r="P866" s="68"/>
      <c r="Q866" s="68"/>
      <c r="R866" s="68"/>
      <c r="S866" s="68"/>
    </row>
    <row r="867" customFormat="false" ht="12.75" hidden="false" customHeight="false" outlineLevel="0" collapsed="false">
      <c r="M867" s="131"/>
      <c r="N867" s="68"/>
      <c r="O867" s="68"/>
      <c r="P867" s="68"/>
      <c r="Q867" s="68"/>
      <c r="R867" s="68"/>
      <c r="S867" s="68"/>
    </row>
    <row r="868" customFormat="false" ht="12.75" hidden="false" customHeight="false" outlineLevel="0" collapsed="false">
      <c r="M868" s="131"/>
      <c r="N868" s="68"/>
      <c r="O868" s="68"/>
      <c r="P868" s="68"/>
      <c r="Q868" s="68"/>
      <c r="R868" s="68"/>
      <c r="S868" s="68"/>
    </row>
    <row r="869" customFormat="false" ht="12.75" hidden="false" customHeight="false" outlineLevel="0" collapsed="false">
      <c r="M869" s="131"/>
      <c r="N869" s="68"/>
      <c r="O869" s="68"/>
      <c r="P869" s="68"/>
      <c r="Q869" s="68"/>
      <c r="R869" s="68"/>
      <c r="S869" s="68"/>
    </row>
    <row r="870" customFormat="false" ht="12.75" hidden="false" customHeight="false" outlineLevel="0" collapsed="false">
      <c r="M870" s="131"/>
      <c r="N870" s="68"/>
      <c r="O870" s="68"/>
      <c r="P870" s="68"/>
      <c r="Q870" s="68"/>
      <c r="R870" s="68"/>
      <c r="S870" s="68"/>
    </row>
    <row r="871" customFormat="false" ht="12.75" hidden="false" customHeight="false" outlineLevel="0" collapsed="false">
      <c r="M871" s="131"/>
      <c r="N871" s="68"/>
      <c r="O871" s="68"/>
      <c r="P871" s="68"/>
      <c r="Q871" s="68"/>
      <c r="R871" s="68"/>
      <c r="S871" s="68"/>
    </row>
    <row r="872" customFormat="false" ht="12.75" hidden="false" customHeight="false" outlineLevel="0" collapsed="false">
      <c r="M872" s="131"/>
      <c r="N872" s="68"/>
      <c r="O872" s="68"/>
      <c r="P872" s="68"/>
      <c r="Q872" s="68"/>
      <c r="R872" s="68"/>
      <c r="S872" s="68"/>
    </row>
    <row r="873" customFormat="false" ht="12.75" hidden="false" customHeight="false" outlineLevel="0" collapsed="false">
      <c r="M873" s="131"/>
      <c r="N873" s="68"/>
      <c r="O873" s="68"/>
      <c r="P873" s="68"/>
      <c r="Q873" s="68"/>
      <c r="R873" s="68"/>
      <c r="S873" s="68"/>
    </row>
    <row r="874" customFormat="false" ht="12.75" hidden="false" customHeight="false" outlineLevel="0" collapsed="false">
      <c r="M874" s="131"/>
      <c r="N874" s="68"/>
      <c r="O874" s="68"/>
      <c r="P874" s="68"/>
      <c r="Q874" s="68"/>
      <c r="R874" s="68"/>
      <c r="S874" s="68"/>
    </row>
    <row r="875" customFormat="false" ht="12.75" hidden="false" customHeight="false" outlineLevel="0" collapsed="false">
      <c r="M875" s="131"/>
      <c r="N875" s="68"/>
      <c r="O875" s="68"/>
      <c r="P875" s="68"/>
      <c r="Q875" s="68"/>
      <c r="R875" s="68"/>
      <c r="S875" s="68"/>
    </row>
    <row r="876" customFormat="false" ht="12.75" hidden="false" customHeight="false" outlineLevel="0" collapsed="false">
      <c r="M876" s="131"/>
      <c r="N876" s="68"/>
      <c r="O876" s="68"/>
      <c r="P876" s="68"/>
      <c r="Q876" s="68"/>
      <c r="R876" s="68"/>
      <c r="S876" s="68"/>
    </row>
    <row r="877" customFormat="false" ht="12.75" hidden="false" customHeight="false" outlineLevel="0" collapsed="false">
      <c r="M877" s="131"/>
      <c r="N877" s="68"/>
      <c r="O877" s="68"/>
      <c r="P877" s="68"/>
      <c r="Q877" s="68"/>
      <c r="R877" s="68"/>
      <c r="S877" s="68"/>
    </row>
    <row r="878" customFormat="false" ht="12.75" hidden="false" customHeight="false" outlineLevel="0" collapsed="false">
      <c r="M878" s="131"/>
      <c r="N878" s="68"/>
      <c r="O878" s="68"/>
      <c r="P878" s="68"/>
      <c r="Q878" s="68"/>
      <c r="R878" s="68"/>
      <c r="S878" s="68"/>
    </row>
    <row r="879" customFormat="false" ht="12.75" hidden="false" customHeight="false" outlineLevel="0" collapsed="false">
      <c r="M879" s="131"/>
      <c r="N879" s="68"/>
      <c r="O879" s="68"/>
      <c r="P879" s="68"/>
      <c r="Q879" s="68"/>
      <c r="R879" s="68"/>
      <c r="S879" s="68"/>
    </row>
    <row r="880" customFormat="false" ht="12.75" hidden="false" customHeight="false" outlineLevel="0" collapsed="false">
      <c r="M880" s="131"/>
      <c r="N880" s="68"/>
      <c r="O880" s="68"/>
      <c r="P880" s="68"/>
      <c r="Q880" s="68"/>
      <c r="R880" s="68"/>
      <c r="S880" s="68"/>
    </row>
    <row r="881" customFormat="false" ht="12.75" hidden="false" customHeight="false" outlineLevel="0" collapsed="false">
      <c r="M881" s="131"/>
      <c r="N881" s="68"/>
      <c r="O881" s="68"/>
      <c r="P881" s="68"/>
      <c r="Q881" s="68"/>
      <c r="R881" s="68"/>
      <c r="S881" s="68"/>
    </row>
    <row r="882" customFormat="false" ht="12.75" hidden="false" customHeight="false" outlineLevel="0" collapsed="false">
      <c r="M882" s="131"/>
      <c r="N882" s="68"/>
      <c r="O882" s="68"/>
      <c r="P882" s="68"/>
      <c r="Q882" s="68"/>
      <c r="R882" s="68"/>
      <c r="S882" s="68"/>
    </row>
    <row r="883" customFormat="false" ht="12.75" hidden="false" customHeight="false" outlineLevel="0" collapsed="false">
      <c r="M883" s="131"/>
      <c r="N883" s="68"/>
      <c r="O883" s="68"/>
      <c r="P883" s="68"/>
      <c r="Q883" s="68"/>
      <c r="R883" s="68"/>
      <c r="S883" s="68"/>
    </row>
    <row r="884" customFormat="false" ht="12.75" hidden="false" customHeight="false" outlineLevel="0" collapsed="false">
      <c r="M884" s="131"/>
      <c r="N884" s="68"/>
      <c r="O884" s="68"/>
      <c r="P884" s="68"/>
      <c r="Q884" s="68"/>
      <c r="R884" s="68"/>
      <c r="S884" s="68"/>
    </row>
    <row r="885" customFormat="false" ht="12.75" hidden="false" customHeight="false" outlineLevel="0" collapsed="false">
      <c r="M885" s="131"/>
      <c r="N885" s="68"/>
      <c r="O885" s="68"/>
      <c r="P885" s="68"/>
      <c r="Q885" s="68"/>
      <c r="R885" s="68"/>
      <c r="S885" s="68"/>
    </row>
    <row r="886" customFormat="false" ht="12.75" hidden="false" customHeight="false" outlineLevel="0" collapsed="false">
      <c r="M886" s="131"/>
      <c r="N886" s="68"/>
      <c r="O886" s="68"/>
      <c r="P886" s="68"/>
      <c r="Q886" s="68"/>
      <c r="R886" s="68"/>
      <c r="S886" s="68"/>
    </row>
    <row r="887" customFormat="false" ht="12.75" hidden="false" customHeight="false" outlineLevel="0" collapsed="false">
      <c r="M887" s="131"/>
      <c r="N887" s="68"/>
      <c r="O887" s="68"/>
      <c r="P887" s="68"/>
      <c r="Q887" s="68"/>
      <c r="R887" s="68"/>
      <c r="S887" s="68"/>
    </row>
    <row r="888" customFormat="false" ht="12.75" hidden="false" customHeight="false" outlineLevel="0" collapsed="false">
      <c r="M888" s="131"/>
      <c r="N888" s="68"/>
      <c r="O888" s="68"/>
      <c r="P888" s="68"/>
      <c r="Q888" s="68"/>
      <c r="R888" s="68"/>
      <c r="S888" s="68"/>
    </row>
    <row r="889" customFormat="false" ht="12.75" hidden="false" customHeight="false" outlineLevel="0" collapsed="false">
      <c r="M889" s="131"/>
      <c r="N889" s="68"/>
      <c r="O889" s="68"/>
      <c r="P889" s="68"/>
      <c r="Q889" s="68"/>
      <c r="R889" s="68"/>
      <c r="S889" s="68"/>
    </row>
    <row r="890" customFormat="false" ht="12.75" hidden="false" customHeight="false" outlineLevel="0" collapsed="false">
      <c r="M890" s="131"/>
      <c r="N890" s="68"/>
      <c r="O890" s="68"/>
      <c r="P890" s="68"/>
      <c r="Q890" s="68"/>
      <c r="R890" s="68"/>
      <c r="S890" s="68"/>
    </row>
    <row r="891" customFormat="false" ht="12.75" hidden="false" customHeight="false" outlineLevel="0" collapsed="false">
      <c r="M891" s="131"/>
      <c r="N891" s="68"/>
      <c r="O891" s="68"/>
      <c r="P891" s="68"/>
      <c r="Q891" s="68"/>
      <c r="R891" s="68"/>
      <c r="S891" s="68"/>
    </row>
    <row r="892" customFormat="false" ht="12.75" hidden="false" customHeight="false" outlineLevel="0" collapsed="false">
      <c r="M892" s="131"/>
      <c r="N892" s="68"/>
      <c r="O892" s="68"/>
      <c r="P892" s="68"/>
      <c r="Q892" s="68"/>
      <c r="R892" s="68"/>
      <c r="S892" s="68"/>
    </row>
    <row r="893" customFormat="false" ht="12.75" hidden="false" customHeight="false" outlineLevel="0" collapsed="false">
      <c r="M893" s="131"/>
      <c r="N893" s="68"/>
      <c r="O893" s="68"/>
      <c r="P893" s="68"/>
      <c r="Q893" s="68"/>
      <c r="R893" s="68"/>
      <c r="S893" s="68"/>
    </row>
    <row r="894" customFormat="false" ht="12.75" hidden="false" customHeight="false" outlineLevel="0" collapsed="false">
      <c r="M894" s="131"/>
      <c r="N894" s="68"/>
      <c r="O894" s="68"/>
      <c r="P894" s="68"/>
      <c r="Q894" s="68"/>
      <c r="R894" s="68"/>
      <c r="S894" s="68"/>
    </row>
    <row r="895" customFormat="false" ht="12.75" hidden="false" customHeight="false" outlineLevel="0" collapsed="false">
      <c r="M895" s="131"/>
      <c r="N895" s="68"/>
      <c r="O895" s="68"/>
      <c r="P895" s="68"/>
      <c r="Q895" s="68"/>
      <c r="R895" s="68"/>
      <c r="S895" s="68"/>
    </row>
    <row r="896" customFormat="false" ht="12.75" hidden="false" customHeight="false" outlineLevel="0" collapsed="false">
      <c r="M896" s="131"/>
      <c r="N896" s="68"/>
      <c r="O896" s="68"/>
      <c r="P896" s="68"/>
      <c r="Q896" s="68"/>
      <c r="R896" s="68"/>
      <c r="S896" s="68"/>
    </row>
    <row r="897" customFormat="false" ht="12.75" hidden="false" customHeight="false" outlineLevel="0" collapsed="false">
      <c r="M897" s="131"/>
      <c r="N897" s="68"/>
      <c r="O897" s="68"/>
      <c r="P897" s="68"/>
      <c r="Q897" s="68"/>
      <c r="R897" s="68"/>
      <c r="S897" s="68"/>
    </row>
    <row r="898" customFormat="false" ht="12.75" hidden="false" customHeight="false" outlineLevel="0" collapsed="false">
      <c r="M898" s="131"/>
      <c r="N898" s="68"/>
      <c r="O898" s="68"/>
      <c r="P898" s="68"/>
      <c r="Q898" s="68"/>
      <c r="R898" s="68"/>
      <c r="S898" s="68"/>
    </row>
    <row r="899" customFormat="false" ht="12.75" hidden="false" customHeight="false" outlineLevel="0" collapsed="false">
      <c r="M899" s="131"/>
      <c r="N899" s="68"/>
      <c r="O899" s="68"/>
      <c r="P899" s="68"/>
      <c r="Q899" s="68"/>
      <c r="R899" s="68"/>
      <c r="S899" s="68"/>
    </row>
    <row r="900" customFormat="false" ht="12.75" hidden="false" customHeight="false" outlineLevel="0" collapsed="false">
      <c r="M900" s="131"/>
      <c r="N900" s="68"/>
      <c r="O900" s="68"/>
      <c r="P900" s="68"/>
      <c r="Q900" s="68"/>
      <c r="R900" s="68"/>
      <c r="S900" s="68"/>
    </row>
    <row r="901" customFormat="false" ht="12.75" hidden="false" customHeight="false" outlineLevel="0" collapsed="false">
      <c r="M901" s="131"/>
      <c r="N901" s="68"/>
      <c r="O901" s="68"/>
      <c r="P901" s="68"/>
      <c r="Q901" s="68"/>
      <c r="R901" s="68"/>
      <c r="S901" s="68"/>
    </row>
    <row r="902" customFormat="false" ht="12.75" hidden="false" customHeight="false" outlineLevel="0" collapsed="false">
      <c r="M902" s="131"/>
      <c r="N902" s="68"/>
      <c r="O902" s="68"/>
      <c r="P902" s="68"/>
      <c r="Q902" s="68"/>
      <c r="R902" s="68"/>
      <c r="S902" s="68"/>
    </row>
    <row r="903" customFormat="false" ht="12.75" hidden="false" customHeight="false" outlineLevel="0" collapsed="false">
      <c r="M903" s="131"/>
      <c r="N903" s="68"/>
      <c r="O903" s="68"/>
      <c r="P903" s="68"/>
      <c r="Q903" s="68"/>
      <c r="R903" s="68"/>
      <c r="S903" s="68"/>
    </row>
    <row r="904" customFormat="false" ht="12.75" hidden="false" customHeight="false" outlineLevel="0" collapsed="false">
      <c r="M904" s="131"/>
      <c r="N904" s="68"/>
      <c r="O904" s="68"/>
      <c r="P904" s="68"/>
      <c r="Q904" s="68"/>
      <c r="R904" s="68"/>
      <c r="S904" s="68"/>
    </row>
    <row r="905" customFormat="false" ht="12.75" hidden="false" customHeight="false" outlineLevel="0" collapsed="false">
      <c r="M905" s="131"/>
      <c r="N905" s="68"/>
      <c r="O905" s="68"/>
      <c r="P905" s="68"/>
      <c r="Q905" s="68"/>
      <c r="R905" s="68"/>
      <c r="S905" s="68"/>
    </row>
    <row r="906" customFormat="false" ht="12.75" hidden="false" customHeight="false" outlineLevel="0" collapsed="false">
      <c r="M906" s="131"/>
      <c r="N906" s="68"/>
      <c r="O906" s="68"/>
      <c r="P906" s="68"/>
      <c r="Q906" s="68"/>
      <c r="R906" s="68"/>
      <c r="S906" s="68"/>
    </row>
    <row r="907" customFormat="false" ht="12.75" hidden="false" customHeight="false" outlineLevel="0" collapsed="false">
      <c r="M907" s="131"/>
      <c r="N907" s="68"/>
      <c r="O907" s="68"/>
      <c r="P907" s="68"/>
      <c r="Q907" s="68"/>
      <c r="R907" s="68"/>
      <c r="S907" s="68"/>
    </row>
    <row r="908" customFormat="false" ht="12.75" hidden="false" customHeight="false" outlineLevel="0" collapsed="false">
      <c r="M908" s="131"/>
      <c r="N908" s="68"/>
      <c r="O908" s="68"/>
      <c r="P908" s="68"/>
      <c r="Q908" s="68"/>
      <c r="R908" s="68"/>
      <c r="S908" s="68"/>
    </row>
    <row r="909" customFormat="false" ht="12.75" hidden="false" customHeight="false" outlineLevel="0" collapsed="false">
      <c r="M909" s="131"/>
      <c r="N909" s="68"/>
      <c r="O909" s="68"/>
      <c r="P909" s="68"/>
      <c r="Q909" s="68"/>
      <c r="R909" s="68"/>
      <c r="S909" s="68"/>
    </row>
    <row r="910" customFormat="false" ht="12.75" hidden="false" customHeight="false" outlineLevel="0" collapsed="false">
      <c r="M910" s="131"/>
      <c r="N910" s="68"/>
      <c r="O910" s="68"/>
      <c r="P910" s="68"/>
      <c r="Q910" s="68"/>
      <c r="R910" s="68"/>
      <c r="S910" s="68"/>
    </row>
    <row r="911" customFormat="false" ht="12.75" hidden="false" customHeight="false" outlineLevel="0" collapsed="false">
      <c r="M911" s="131"/>
      <c r="N911" s="68"/>
      <c r="O911" s="68"/>
      <c r="P911" s="68"/>
      <c r="Q911" s="68"/>
      <c r="R911" s="68"/>
      <c r="S911" s="68"/>
    </row>
    <row r="912" customFormat="false" ht="12.75" hidden="false" customHeight="false" outlineLevel="0" collapsed="false">
      <c r="M912" s="131"/>
      <c r="N912" s="68"/>
      <c r="O912" s="68"/>
      <c r="P912" s="68"/>
      <c r="Q912" s="68"/>
      <c r="R912" s="68"/>
      <c r="S912" s="68"/>
    </row>
    <row r="913" customFormat="false" ht="12.75" hidden="false" customHeight="false" outlineLevel="0" collapsed="false">
      <c r="M913" s="131"/>
      <c r="N913" s="68"/>
      <c r="O913" s="68"/>
      <c r="P913" s="68"/>
      <c r="Q913" s="68"/>
      <c r="R913" s="68"/>
      <c r="S913" s="68"/>
    </row>
    <row r="914" customFormat="false" ht="12.75" hidden="false" customHeight="false" outlineLevel="0" collapsed="false">
      <c r="M914" s="131"/>
      <c r="N914" s="68"/>
      <c r="O914" s="68"/>
      <c r="P914" s="68"/>
      <c r="Q914" s="68"/>
      <c r="R914" s="68"/>
      <c r="S914" s="68"/>
    </row>
    <row r="915" customFormat="false" ht="12.75" hidden="false" customHeight="false" outlineLevel="0" collapsed="false">
      <c r="M915" s="131"/>
      <c r="N915" s="68"/>
      <c r="O915" s="68"/>
      <c r="P915" s="68"/>
      <c r="Q915" s="68"/>
      <c r="R915" s="68"/>
      <c r="S915" s="68"/>
    </row>
    <row r="916" customFormat="false" ht="12.75" hidden="false" customHeight="false" outlineLevel="0" collapsed="false">
      <c r="M916" s="131"/>
      <c r="N916" s="68"/>
      <c r="O916" s="68"/>
      <c r="P916" s="68"/>
      <c r="Q916" s="68"/>
      <c r="R916" s="68"/>
      <c r="S916" s="68"/>
    </row>
    <row r="917" customFormat="false" ht="12.75" hidden="false" customHeight="false" outlineLevel="0" collapsed="false">
      <c r="M917" s="131"/>
      <c r="N917" s="68"/>
      <c r="O917" s="68"/>
      <c r="P917" s="68"/>
      <c r="Q917" s="68"/>
      <c r="R917" s="68"/>
      <c r="S917" s="68"/>
    </row>
    <row r="918" customFormat="false" ht="12.75" hidden="false" customHeight="false" outlineLevel="0" collapsed="false">
      <c r="M918" s="131"/>
      <c r="N918" s="68"/>
      <c r="O918" s="68"/>
      <c r="P918" s="68"/>
      <c r="Q918" s="68"/>
      <c r="R918" s="68"/>
      <c r="S918" s="68"/>
    </row>
    <row r="919" customFormat="false" ht="12.75" hidden="false" customHeight="false" outlineLevel="0" collapsed="false">
      <c r="M919" s="131"/>
      <c r="N919" s="68"/>
      <c r="O919" s="68"/>
      <c r="P919" s="68"/>
      <c r="Q919" s="68"/>
      <c r="R919" s="68"/>
      <c r="S919" s="68"/>
    </row>
    <row r="920" customFormat="false" ht="12.75" hidden="false" customHeight="false" outlineLevel="0" collapsed="false">
      <c r="M920" s="131"/>
      <c r="N920" s="68"/>
      <c r="O920" s="68"/>
      <c r="P920" s="68"/>
      <c r="Q920" s="68"/>
      <c r="R920" s="68"/>
      <c r="S920" s="68"/>
    </row>
    <row r="921" customFormat="false" ht="12.75" hidden="false" customHeight="false" outlineLevel="0" collapsed="false">
      <c r="M921" s="131"/>
      <c r="N921" s="68"/>
      <c r="O921" s="68"/>
      <c r="P921" s="68"/>
      <c r="Q921" s="68"/>
      <c r="R921" s="68"/>
      <c r="S921" s="68"/>
    </row>
    <row r="922" customFormat="false" ht="12.75" hidden="false" customHeight="false" outlineLevel="0" collapsed="false">
      <c r="M922" s="131"/>
      <c r="N922" s="68"/>
      <c r="O922" s="68"/>
      <c r="P922" s="68"/>
      <c r="Q922" s="68"/>
      <c r="R922" s="68"/>
      <c r="S922" s="68"/>
    </row>
    <row r="923" customFormat="false" ht="12.75" hidden="false" customHeight="false" outlineLevel="0" collapsed="false">
      <c r="M923" s="131"/>
      <c r="N923" s="68"/>
      <c r="O923" s="68"/>
      <c r="P923" s="68"/>
      <c r="Q923" s="68"/>
      <c r="R923" s="68"/>
      <c r="S923" s="68"/>
    </row>
    <row r="924" customFormat="false" ht="12.75" hidden="false" customHeight="false" outlineLevel="0" collapsed="false">
      <c r="M924" s="131"/>
      <c r="N924" s="68"/>
      <c r="O924" s="68"/>
      <c r="P924" s="68"/>
      <c r="Q924" s="68"/>
      <c r="R924" s="68"/>
      <c r="S924" s="68"/>
    </row>
    <row r="925" customFormat="false" ht="12.75" hidden="false" customHeight="false" outlineLevel="0" collapsed="false">
      <c r="M925" s="131"/>
      <c r="N925" s="68"/>
      <c r="O925" s="68"/>
      <c r="P925" s="68"/>
      <c r="Q925" s="68"/>
      <c r="R925" s="68"/>
      <c r="S925" s="68"/>
    </row>
    <row r="926" customFormat="false" ht="12.75" hidden="false" customHeight="false" outlineLevel="0" collapsed="false">
      <c r="M926" s="131"/>
      <c r="N926" s="68"/>
      <c r="O926" s="68"/>
      <c r="P926" s="68"/>
      <c r="Q926" s="68"/>
      <c r="R926" s="68"/>
      <c r="S926" s="68"/>
    </row>
    <row r="927" customFormat="false" ht="12.75" hidden="false" customHeight="false" outlineLevel="0" collapsed="false">
      <c r="M927" s="131"/>
      <c r="N927" s="68"/>
      <c r="O927" s="68"/>
      <c r="P927" s="68"/>
      <c r="Q927" s="68"/>
      <c r="R927" s="68"/>
      <c r="S927" s="68"/>
    </row>
    <row r="928" customFormat="false" ht="12.75" hidden="false" customHeight="false" outlineLevel="0" collapsed="false">
      <c r="M928" s="131"/>
      <c r="N928" s="68"/>
      <c r="O928" s="68"/>
      <c r="P928" s="68"/>
      <c r="Q928" s="68"/>
      <c r="R928" s="68"/>
      <c r="S928" s="68"/>
    </row>
    <row r="929" customFormat="false" ht="12.75" hidden="false" customHeight="false" outlineLevel="0" collapsed="false">
      <c r="M929" s="131"/>
      <c r="N929" s="68"/>
      <c r="O929" s="68"/>
      <c r="P929" s="68"/>
      <c r="Q929" s="68"/>
      <c r="R929" s="68"/>
      <c r="S929" s="68"/>
    </row>
    <row r="930" customFormat="false" ht="12.75" hidden="false" customHeight="false" outlineLevel="0" collapsed="false">
      <c r="M930" s="131"/>
      <c r="N930" s="68"/>
      <c r="O930" s="68"/>
      <c r="P930" s="68"/>
      <c r="Q930" s="68"/>
      <c r="R930" s="68"/>
      <c r="S930" s="68"/>
    </row>
    <row r="931" customFormat="false" ht="12.75" hidden="false" customHeight="false" outlineLevel="0" collapsed="false">
      <c r="M931" s="131"/>
      <c r="N931" s="68"/>
      <c r="O931" s="68"/>
      <c r="P931" s="68"/>
      <c r="Q931" s="68"/>
      <c r="R931" s="68"/>
      <c r="S931" s="68"/>
    </row>
    <row r="932" customFormat="false" ht="12.75" hidden="false" customHeight="false" outlineLevel="0" collapsed="false">
      <c r="M932" s="131"/>
      <c r="N932" s="68"/>
      <c r="O932" s="68"/>
      <c r="P932" s="68"/>
      <c r="Q932" s="68"/>
      <c r="R932" s="68"/>
      <c r="S932" s="68"/>
    </row>
    <row r="933" customFormat="false" ht="12.75" hidden="false" customHeight="false" outlineLevel="0" collapsed="false">
      <c r="M933" s="131"/>
      <c r="N933" s="68"/>
      <c r="O933" s="68"/>
      <c r="P933" s="68"/>
      <c r="Q933" s="68"/>
      <c r="R933" s="68"/>
      <c r="S933" s="68"/>
    </row>
    <row r="934" customFormat="false" ht="12.75" hidden="false" customHeight="false" outlineLevel="0" collapsed="false">
      <c r="M934" s="131"/>
      <c r="N934" s="68"/>
      <c r="O934" s="68"/>
      <c r="P934" s="68"/>
      <c r="Q934" s="68"/>
      <c r="R934" s="68"/>
      <c r="S934" s="68"/>
    </row>
    <row r="935" customFormat="false" ht="12.75" hidden="false" customHeight="false" outlineLevel="0" collapsed="false">
      <c r="M935" s="131"/>
      <c r="N935" s="68"/>
      <c r="O935" s="68"/>
      <c r="P935" s="68"/>
      <c r="Q935" s="68"/>
      <c r="R935" s="68"/>
      <c r="S935" s="68"/>
    </row>
    <row r="936" customFormat="false" ht="12.75" hidden="false" customHeight="false" outlineLevel="0" collapsed="false">
      <c r="M936" s="131"/>
      <c r="N936" s="68"/>
      <c r="O936" s="68"/>
      <c r="P936" s="68"/>
      <c r="Q936" s="68"/>
      <c r="R936" s="68"/>
      <c r="S936" s="68"/>
    </row>
    <row r="937" customFormat="false" ht="12.75" hidden="false" customHeight="false" outlineLevel="0" collapsed="false">
      <c r="M937" s="131"/>
      <c r="N937" s="68"/>
      <c r="O937" s="68"/>
      <c r="P937" s="68"/>
      <c r="Q937" s="68"/>
      <c r="R937" s="68"/>
      <c r="S937" s="68"/>
    </row>
    <row r="938" customFormat="false" ht="12.75" hidden="false" customHeight="false" outlineLevel="0" collapsed="false">
      <c r="M938" s="131"/>
      <c r="N938" s="68"/>
      <c r="O938" s="68"/>
      <c r="P938" s="68"/>
      <c r="Q938" s="68"/>
      <c r="R938" s="68"/>
      <c r="S938" s="68"/>
    </row>
    <row r="939" customFormat="false" ht="12.75" hidden="false" customHeight="false" outlineLevel="0" collapsed="false">
      <c r="M939" s="131"/>
      <c r="N939" s="68"/>
      <c r="O939" s="68"/>
      <c r="P939" s="68"/>
      <c r="Q939" s="68"/>
      <c r="R939" s="68"/>
      <c r="S939" s="68"/>
    </row>
    <row r="940" customFormat="false" ht="12.75" hidden="false" customHeight="false" outlineLevel="0" collapsed="false">
      <c r="M940" s="131"/>
      <c r="N940" s="68"/>
      <c r="O940" s="68"/>
      <c r="P940" s="68"/>
      <c r="Q940" s="68"/>
      <c r="R940" s="68"/>
      <c r="S940" s="68"/>
    </row>
    <row r="941" customFormat="false" ht="12.75" hidden="false" customHeight="false" outlineLevel="0" collapsed="false">
      <c r="M941" s="131"/>
      <c r="N941" s="68"/>
      <c r="O941" s="68"/>
      <c r="P941" s="68"/>
      <c r="Q941" s="68"/>
      <c r="R941" s="68"/>
      <c r="S941" s="68"/>
    </row>
    <row r="942" customFormat="false" ht="12.75" hidden="false" customHeight="false" outlineLevel="0" collapsed="false">
      <c r="M942" s="131"/>
      <c r="N942" s="68"/>
      <c r="O942" s="68"/>
      <c r="P942" s="68"/>
      <c r="Q942" s="68"/>
      <c r="R942" s="68"/>
      <c r="S942" s="68"/>
    </row>
    <row r="943" customFormat="false" ht="12.75" hidden="false" customHeight="false" outlineLevel="0" collapsed="false">
      <c r="M943" s="131"/>
      <c r="N943" s="68"/>
      <c r="O943" s="68"/>
      <c r="P943" s="68"/>
      <c r="Q943" s="68"/>
      <c r="R943" s="68"/>
      <c r="S943" s="68"/>
    </row>
    <row r="944" customFormat="false" ht="12.75" hidden="false" customHeight="false" outlineLevel="0" collapsed="false">
      <c r="M944" s="131"/>
      <c r="N944" s="68"/>
      <c r="O944" s="68"/>
      <c r="P944" s="68"/>
      <c r="Q944" s="68"/>
      <c r="R944" s="68"/>
      <c r="S944" s="68"/>
    </row>
    <row r="945" customFormat="false" ht="12.75" hidden="false" customHeight="false" outlineLevel="0" collapsed="false">
      <c r="M945" s="131"/>
      <c r="N945" s="68"/>
      <c r="O945" s="68"/>
      <c r="P945" s="68"/>
      <c r="Q945" s="68"/>
      <c r="R945" s="68"/>
      <c r="S945" s="68"/>
    </row>
    <row r="946" customFormat="false" ht="12.75" hidden="false" customHeight="false" outlineLevel="0" collapsed="false">
      <c r="M946" s="131"/>
      <c r="N946" s="68"/>
      <c r="O946" s="68"/>
      <c r="P946" s="68"/>
      <c r="Q946" s="68"/>
      <c r="R946" s="68"/>
      <c r="S946" s="68"/>
    </row>
    <row r="947" customFormat="false" ht="12.75" hidden="false" customHeight="false" outlineLevel="0" collapsed="false">
      <c r="M947" s="131"/>
      <c r="N947" s="68"/>
      <c r="O947" s="68"/>
      <c r="P947" s="68"/>
      <c r="Q947" s="68"/>
      <c r="R947" s="68"/>
      <c r="S947" s="68"/>
    </row>
    <row r="948" customFormat="false" ht="12.75" hidden="false" customHeight="false" outlineLevel="0" collapsed="false">
      <c r="M948" s="131"/>
      <c r="N948" s="68"/>
      <c r="O948" s="68"/>
      <c r="P948" s="68"/>
      <c r="Q948" s="68"/>
      <c r="R948" s="68"/>
      <c r="S948" s="68"/>
    </row>
    <row r="949" customFormat="false" ht="12.75" hidden="false" customHeight="false" outlineLevel="0" collapsed="false">
      <c r="M949" s="131"/>
      <c r="N949" s="68"/>
      <c r="O949" s="68"/>
      <c r="P949" s="68"/>
      <c r="Q949" s="68"/>
      <c r="R949" s="68"/>
      <c r="S949" s="68"/>
    </row>
    <row r="950" customFormat="false" ht="12.75" hidden="false" customHeight="false" outlineLevel="0" collapsed="false">
      <c r="M950" s="131"/>
      <c r="N950" s="68"/>
      <c r="O950" s="68"/>
      <c r="P950" s="68"/>
      <c r="Q950" s="68"/>
      <c r="R950" s="68"/>
      <c r="S950" s="68"/>
    </row>
    <row r="951" customFormat="false" ht="12.75" hidden="false" customHeight="false" outlineLevel="0" collapsed="false">
      <c r="M951" s="131"/>
      <c r="N951" s="68"/>
      <c r="O951" s="68"/>
      <c r="P951" s="68"/>
      <c r="Q951" s="68"/>
      <c r="R951" s="68"/>
      <c r="S951" s="68"/>
    </row>
    <row r="952" customFormat="false" ht="12.75" hidden="false" customHeight="false" outlineLevel="0" collapsed="false">
      <c r="M952" s="131"/>
      <c r="N952" s="68"/>
      <c r="O952" s="68"/>
      <c r="P952" s="68"/>
      <c r="Q952" s="68"/>
      <c r="R952" s="68"/>
      <c r="S952" s="68"/>
    </row>
    <row r="953" customFormat="false" ht="12.75" hidden="false" customHeight="false" outlineLevel="0" collapsed="false">
      <c r="M953" s="131"/>
      <c r="N953" s="68"/>
      <c r="O953" s="68"/>
      <c r="P953" s="68"/>
      <c r="Q953" s="68"/>
      <c r="R953" s="68"/>
      <c r="S953" s="68"/>
    </row>
    <row r="954" customFormat="false" ht="12.75" hidden="false" customHeight="false" outlineLevel="0" collapsed="false">
      <c r="M954" s="131"/>
      <c r="N954" s="68"/>
      <c r="O954" s="68"/>
      <c r="P954" s="68"/>
      <c r="Q954" s="68"/>
      <c r="R954" s="68"/>
      <c r="S954" s="68"/>
    </row>
    <row r="955" customFormat="false" ht="12.75" hidden="false" customHeight="false" outlineLevel="0" collapsed="false">
      <c r="M955" s="131"/>
      <c r="N955" s="68"/>
      <c r="O955" s="68"/>
      <c r="P955" s="68"/>
      <c r="Q955" s="68"/>
      <c r="R955" s="68"/>
      <c r="S955" s="68"/>
    </row>
    <row r="956" customFormat="false" ht="12.75" hidden="false" customHeight="false" outlineLevel="0" collapsed="false">
      <c r="M956" s="131"/>
      <c r="N956" s="68"/>
      <c r="O956" s="68"/>
      <c r="P956" s="68"/>
      <c r="Q956" s="68"/>
      <c r="R956" s="68"/>
      <c r="S956" s="68"/>
    </row>
    <row r="957" customFormat="false" ht="12.75" hidden="false" customHeight="false" outlineLevel="0" collapsed="false">
      <c r="M957" s="131"/>
      <c r="N957" s="68"/>
      <c r="O957" s="68"/>
      <c r="P957" s="68"/>
      <c r="Q957" s="68"/>
      <c r="R957" s="68"/>
      <c r="S957" s="68"/>
    </row>
    <row r="958" customFormat="false" ht="12.75" hidden="false" customHeight="false" outlineLevel="0" collapsed="false">
      <c r="M958" s="131"/>
      <c r="N958" s="68"/>
      <c r="O958" s="68"/>
      <c r="P958" s="68"/>
      <c r="Q958" s="68"/>
      <c r="R958" s="68"/>
      <c r="S958" s="68"/>
    </row>
    <row r="959" customFormat="false" ht="12.75" hidden="false" customHeight="false" outlineLevel="0" collapsed="false">
      <c r="M959" s="131"/>
      <c r="N959" s="68"/>
      <c r="O959" s="68"/>
      <c r="P959" s="68"/>
      <c r="Q959" s="68"/>
      <c r="R959" s="68"/>
      <c r="S959" s="68"/>
    </row>
    <row r="960" customFormat="false" ht="12.75" hidden="false" customHeight="false" outlineLevel="0" collapsed="false">
      <c r="M960" s="131"/>
      <c r="N960" s="68"/>
      <c r="O960" s="68"/>
      <c r="P960" s="68"/>
      <c r="Q960" s="68"/>
      <c r="R960" s="68"/>
      <c r="S960" s="68"/>
    </row>
    <row r="961" customFormat="false" ht="12.75" hidden="false" customHeight="false" outlineLevel="0" collapsed="false">
      <c r="M961" s="131"/>
      <c r="N961" s="68"/>
      <c r="O961" s="68"/>
      <c r="P961" s="68"/>
      <c r="Q961" s="68"/>
      <c r="R961" s="68"/>
      <c r="S961" s="68"/>
    </row>
    <row r="962" customFormat="false" ht="12.75" hidden="false" customHeight="false" outlineLevel="0" collapsed="false">
      <c r="M962" s="131"/>
      <c r="N962" s="68"/>
      <c r="O962" s="68"/>
      <c r="P962" s="68"/>
      <c r="Q962" s="68"/>
      <c r="R962" s="68"/>
      <c r="S962" s="68"/>
    </row>
    <row r="963" customFormat="false" ht="12.75" hidden="false" customHeight="false" outlineLevel="0" collapsed="false">
      <c r="M963" s="131"/>
      <c r="N963" s="68"/>
      <c r="O963" s="68"/>
      <c r="P963" s="68"/>
      <c r="Q963" s="68"/>
      <c r="R963" s="68"/>
      <c r="S963" s="68"/>
    </row>
    <row r="964" customFormat="false" ht="12.75" hidden="false" customHeight="false" outlineLevel="0" collapsed="false">
      <c r="M964" s="131"/>
      <c r="N964" s="68"/>
      <c r="O964" s="68"/>
      <c r="P964" s="68"/>
      <c r="Q964" s="68"/>
      <c r="R964" s="68"/>
      <c r="S964" s="68"/>
    </row>
    <row r="965" customFormat="false" ht="12.75" hidden="false" customHeight="false" outlineLevel="0" collapsed="false">
      <c r="M965" s="131"/>
      <c r="N965" s="68"/>
      <c r="O965" s="68"/>
      <c r="P965" s="68"/>
      <c r="Q965" s="68"/>
      <c r="R965" s="68"/>
      <c r="S965" s="68"/>
    </row>
    <row r="966" customFormat="false" ht="12.75" hidden="false" customHeight="false" outlineLevel="0" collapsed="false">
      <c r="M966" s="131"/>
      <c r="N966" s="68"/>
      <c r="O966" s="68"/>
      <c r="P966" s="68"/>
      <c r="Q966" s="68"/>
      <c r="R966" s="68"/>
      <c r="S966" s="68"/>
    </row>
    <row r="967" customFormat="false" ht="12.75" hidden="false" customHeight="false" outlineLevel="0" collapsed="false">
      <c r="M967" s="131"/>
      <c r="N967" s="68"/>
      <c r="O967" s="68"/>
      <c r="P967" s="68"/>
      <c r="Q967" s="68"/>
      <c r="R967" s="68"/>
      <c r="S967" s="68"/>
    </row>
    <row r="968" customFormat="false" ht="12.75" hidden="false" customHeight="false" outlineLevel="0" collapsed="false">
      <c r="M968" s="131"/>
      <c r="N968" s="68"/>
      <c r="O968" s="68"/>
      <c r="P968" s="68"/>
      <c r="Q968" s="68"/>
      <c r="R968" s="68"/>
      <c r="S968" s="68"/>
    </row>
    <row r="969" customFormat="false" ht="12.75" hidden="false" customHeight="false" outlineLevel="0" collapsed="false">
      <c r="M969" s="131"/>
      <c r="N969" s="68"/>
      <c r="O969" s="68"/>
      <c r="P969" s="68"/>
      <c r="Q969" s="68"/>
      <c r="R969" s="68"/>
      <c r="S969" s="68"/>
    </row>
    <row r="970" customFormat="false" ht="12.75" hidden="false" customHeight="false" outlineLevel="0" collapsed="false">
      <c r="M970" s="131"/>
      <c r="N970" s="68"/>
      <c r="O970" s="68"/>
      <c r="P970" s="68"/>
      <c r="Q970" s="68"/>
      <c r="R970" s="68"/>
      <c r="S970" s="68"/>
    </row>
    <row r="971" customFormat="false" ht="12.75" hidden="false" customHeight="false" outlineLevel="0" collapsed="false">
      <c r="M971" s="131"/>
      <c r="N971" s="68"/>
      <c r="O971" s="68"/>
      <c r="P971" s="68"/>
      <c r="Q971" s="68"/>
      <c r="R971" s="68"/>
      <c r="S971" s="68"/>
    </row>
    <row r="972" customFormat="false" ht="12.75" hidden="false" customHeight="false" outlineLevel="0" collapsed="false">
      <c r="M972" s="131"/>
      <c r="N972" s="68"/>
      <c r="O972" s="68"/>
      <c r="P972" s="68"/>
      <c r="Q972" s="68"/>
      <c r="R972" s="68"/>
      <c r="S972" s="68"/>
    </row>
    <row r="973" customFormat="false" ht="12.75" hidden="false" customHeight="false" outlineLevel="0" collapsed="false">
      <c r="M973" s="131"/>
      <c r="N973" s="68"/>
      <c r="O973" s="68"/>
      <c r="P973" s="68"/>
      <c r="Q973" s="68"/>
      <c r="R973" s="68"/>
      <c r="S973" s="68"/>
    </row>
    <row r="974" customFormat="false" ht="12.75" hidden="false" customHeight="false" outlineLevel="0" collapsed="false">
      <c r="M974" s="131"/>
      <c r="N974" s="68"/>
      <c r="O974" s="68"/>
      <c r="P974" s="68"/>
      <c r="Q974" s="68"/>
      <c r="R974" s="68"/>
      <c r="S974" s="68"/>
    </row>
    <row r="975" customFormat="false" ht="12.75" hidden="false" customHeight="false" outlineLevel="0" collapsed="false">
      <c r="M975" s="131"/>
      <c r="N975" s="68"/>
      <c r="O975" s="68"/>
      <c r="P975" s="68"/>
      <c r="Q975" s="68"/>
      <c r="R975" s="68"/>
      <c r="S975" s="68"/>
    </row>
    <row r="976" customFormat="false" ht="12.75" hidden="false" customHeight="false" outlineLevel="0" collapsed="false">
      <c r="M976" s="131"/>
      <c r="N976" s="68"/>
      <c r="O976" s="68"/>
      <c r="P976" s="68"/>
      <c r="Q976" s="68"/>
      <c r="R976" s="68"/>
      <c r="S976" s="68"/>
    </row>
    <row r="977" customFormat="false" ht="12.75" hidden="false" customHeight="false" outlineLevel="0" collapsed="false">
      <c r="M977" s="131"/>
      <c r="N977" s="68"/>
      <c r="O977" s="68"/>
      <c r="P977" s="68"/>
      <c r="Q977" s="68"/>
      <c r="R977" s="68"/>
      <c r="S977" s="68"/>
    </row>
    <row r="978" customFormat="false" ht="12.75" hidden="false" customHeight="false" outlineLevel="0" collapsed="false">
      <c r="M978" s="131"/>
      <c r="N978" s="68"/>
      <c r="O978" s="68"/>
      <c r="P978" s="68"/>
      <c r="Q978" s="68"/>
      <c r="R978" s="68"/>
      <c r="S978" s="68"/>
    </row>
    <row r="979" customFormat="false" ht="12.75" hidden="false" customHeight="false" outlineLevel="0" collapsed="false">
      <c r="M979" s="131"/>
      <c r="N979" s="68"/>
      <c r="O979" s="68"/>
      <c r="P979" s="68"/>
      <c r="Q979" s="68"/>
      <c r="R979" s="68"/>
      <c r="S979" s="68"/>
    </row>
    <row r="980" customFormat="false" ht="12.75" hidden="false" customHeight="false" outlineLevel="0" collapsed="false">
      <c r="M980" s="131"/>
      <c r="N980" s="68"/>
      <c r="O980" s="68"/>
      <c r="P980" s="68"/>
      <c r="Q980" s="68"/>
      <c r="R980" s="68"/>
      <c r="S980" s="68"/>
    </row>
    <row r="981" customFormat="false" ht="12.75" hidden="false" customHeight="false" outlineLevel="0" collapsed="false">
      <c r="M981" s="131"/>
      <c r="N981" s="68"/>
      <c r="O981" s="68"/>
      <c r="P981" s="68"/>
      <c r="Q981" s="68"/>
      <c r="R981" s="68"/>
      <c r="S981" s="68"/>
    </row>
    <row r="982" customFormat="false" ht="12.75" hidden="false" customHeight="false" outlineLevel="0" collapsed="false">
      <c r="M982" s="131"/>
      <c r="N982" s="68"/>
      <c r="O982" s="68"/>
      <c r="P982" s="68"/>
      <c r="Q982" s="68"/>
      <c r="R982" s="68"/>
      <c r="S982" s="68"/>
    </row>
    <row r="983" customFormat="false" ht="12.75" hidden="false" customHeight="false" outlineLevel="0" collapsed="false">
      <c r="M983" s="131"/>
      <c r="N983" s="68"/>
      <c r="O983" s="68"/>
      <c r="P983" s="68"/>
      <c r="Q983" s="68"/>
      <c r="R983" s="68"/>
      <c r="S983" s="68"/>
    </row>
    <row r="984" customFormat="false" ht="12.75" hidden="false" customHeight="false" outlineLevel="0" collapsed="false">
      <c r="M984" s="131"/>
      <c r="N984" s="68"/>
      <c r="O984" s="68"/>
      <c r="P984" s="68"/>
      <c r="Q984" s="68"/>
      <c r="R984" s="68"/>
      <c r="S984" s="68"/>
    </row>
    <row r="985" customFormat="false" ht="12.75" hidden="false" customHeight="false" outlineLevel="0" collapsed="false">
      <c r="M985" s="131"/>
      <c r="N985" s="68"/>
      <c r="O985" s="68"/>
      <c r="P985" s="68"/>
      <c r="Q985" s="68"/>
      <c r="R985" s="68"/>
      <c r="S985" s="68"/>
    </row>
    <row r="986" customFormat="false" ht="12.75" hidden="false" customHeight="false" outlineLevel="0" collapsed="false">
      <c r="M986" s="131"/>
      <c r="N986" s="68"/>
      <c r="O986" s="68"/>
      <c r="P986" s="68"/>
      <c r="Q986" s="68"/>
      <c r="R986" s="68"/>
      <c r="S986" s="68"/>
    </row>
    <row r="987" customFormat="false" ht="12.75" hidden="false" customHeight="false" outlineLevel="0" collapsed="false">
      <c r="M987" s="131"/>
      <c r="N987" s="68"/>
      <c r="O987" s="68"/>
      <c r="P987" s="68"/>
      <c r="Q987" s="68"/>
      <c r="R987" s="68"/>
      <c r="S987" s="68"/>
    </row>
    <row r="988" customFormat="false" ht="12.75" hidden="false" customHeight="false" outlineLevel="0" collapsed="false">
      <c r="M988" s="131"/>
      <c r="N988" s="68"/>
      <c r="O988" s="68"/>
      <c r="P988" s="68"/>
      <c r="Q988" s="68"/>
      <c r="R988" s="68"/>
      <c r="S988" s="68"/>
    </row>
    <row r="989" customFormat="false" ht="12.75" hidden="false" customHeight="false" outlineLevel="0" collapsed="false">
      <c r="M989" s="131"/>
      <c r="N989" s="68"/>
      <c r="O989" s="68"/>
      <c r="P989" s="68"/>
      <c r="Q989" s="68"/>
      <c r="R989" s="68"/>
      <c r="S989" s="68"/>
    </row>
    <row r="990" customFormat="false" ht="12.75" hidden="false" customHeight="false" outlineLevel="0" collapsed="false">
      <c r="M990" s="131"/>
      <c r="N990" s="68"/>
      <c r="O990" s="68"/>
      <c r="P990" s="68"/>
      <c r="Q990" s="68"/>
      <c r="R990" s="68"/>
      <c r="S990" s="68"/>
    </row>
    <row r="991" customFormat="false" ht="12.75" hidden="false" customHeight="false" outlineLevel="0" collapsed="false">
      <c r="M991" s="131"/>
      <c r="N991" s="68"/>
      <c r="O991" s="68"/>
      <c r="P991" s="68"/>
      <c r="Q991" s="68"/>
      <c r="R991" s="68"/>
      <c r="S991" s="68"/>
    </row>
    <row r="992" customFormat="false" ht="12.75" hidden="false" customHeight="false" outlineLevel="0" collapsed="false">
      <c r="M992" s="131"/>
      <c r="N992" s="68"/>
      <c r="O992" s="68"/>
      <c r="P992" s="68"/>
      <c r="Q992" s="68"/>
      <c r="R992" s="68"/>
      <c r="S992" s="68"/>
    </row>
    <row r="993" customFormat="false" ht="12.75" hidden="false" customHeight="false" outlineLevel="0" collapsed="false">
      <c r="M993" s="131"/>
      <c r="N993" s="68"/>
      <c r="O993" s="68"/>
      <c r="P993" s="68"/>
      <c r="Q993" s="68"/>
      <c r="R993" s="68"/>
      <c r="S993" s="68"/>
    </row>
    <row r="994" customFormat="false" ht="12.75" hidden="false" customHeight="false" outlineLevel="0" collapsed="false">
      <c r="M994" s="131"/>
      <c r="N994" s="68"/>
      <c r="O994" s="68"/>
      <c r="P994" s="68"/>
      <c r="Q994" s="68"/>
      <c r="R994" s="68"/>
      <c r="S994" s="68"/>
    </row>
    <row r="995" customFormat="false" ht="12.75" hidden="false" customHeight="false" outlineLevel="0" collapsed="false">
      <c r="M995" s="131"/>
      <c r="N995" s="68"/>
      <c r="O995" s="68"/>
      <c r="P995" s="68"/>
      <c r="Q995" s="68"/>
      <c r="R995" s="68"/>
      <c r="S995" s="68"/>
    </row>
    <row r="996" customFormat="false" ht="12.75" hidden="false" customHeight="false" outlineLevel="0" collapsed="false">
      <c r="M996" s="131"/>
      <c r="N996" s="68"/>
      <c r="O996" s="68"/>
      <c r="P996" s="68"/>
      <c r="Q996" s="68"/>
      <c r="R996" s="68"/>
      <c r="S996" s="68"/>
    </row>
    <row r="997" customFormat="false" ht="12.75" hidden="false" customHeight="false" outlineLevel="0" collapsed="false">
      <c r="M997" s="131"/>
      <c r="N997" s="68"/>
      <c r="O997" s="68"/>
      <c r="P997" s="68"/>
      <c r="Q997" s="68"/>
      <c r="R997" s="68"/>
      <c r="S997" s="68"/>
    </row>
    <row r="998" customFormat="false" ht="12.75" hidden="false" customHeight="false" outlineLevel="0" collapsed="false">
      <c r="M998" s="131"/>
      <c r="N998" s="68"/>
      <c r="O998" s="68"/>
      <c r="P998" s="68"/>
      <c r="Q998" s="68"/>
      <c r="R998" s="68"/>
      <c r="S998" s="68"/>
    </row>
    <row r="999" customFormat="false" ht="12.75" hidden="false" customHeight="false" outlineLevel="0" collapsed="false">
      <c r="M999" s="131"/>
      <c r="N999" s="68"/>
      <c r="O999" s="68"/>
      <c r="P999" s="68"/>
      <c r="Q999" s="68"/>
      <c r="R999" s="68"/>
      <c r="S999" s="68"/>
    </row>
    <row r="1000" customFormat="false" ht="12.75" hidden="false" customHeight="false" outlineLevel="0" collapsed="false">
      <c r="M1000" s="131"/>
      <c r="N1000" s="68"/>
      <c r="O1000" s="68"/>
      <c r="P1000" s="68"/>
      <c r="Q1000" s="68"/>
      <c r="R1000" s="68"/>
      <c r="S1000" s="68"/>
    </row>
    <row r="1001" customFormat="false" ht="12.75" hidden="false" customHeight="false" outlineLevel="0" collapsed="false">
      <c r="M1001" s="131"/>
      <c r="N1001" s="68"/>
      <c r="O1001" s="68"/>
      <c r="P1001" s="68"/>
      <c r="Q1001" s="68"/>
      <c r="R1001" s="68"/>
      <c r="S1001" s="68"/>
    </row>
    <row r="1002" customFormat="false" ht="12.75" hidden="false" customHeight="false" outlineLevel="0" collapsed="false">
      <c r="M1002" s="131"/>
      <c r="N1002" s="68"/>
      <c r="O1002" s="68"/>
      <c r="P1002" s="68"/>
      <c r="Q1002" s="68"/>
      <c r="R1002" s="68"/>
      <c r="S1002" s="68"/>
    </row>
    <row r="1003" customFormat="false" ht="12.75" hidden="false" customHeight="false" outlineLevel="0" collapsed="false">
      <c r="M1003" s="131"/>
      <c r="N1003" s="68"/>
      <c r="O1003" s="68"/>
      <c r="P1003" s="68"/>
      <c r="Q1003" s="68"/>
      <c r="R1003" s="68"/>
      <c r="S1003" s="68"/>
    </row>
    <row r="1004" customFormat="false" ht="12.75" hidden="false" customHeight="false" outlineLevel="0" collapsed="false">
      <c r="M1004" s="131"/>
      <c r="N1004" s="68"/>
      <c r="O1004" s="68"/>
      <c r="P1004" s="68"/>
      <c r="Q1004" s="68"/>
      <c r="R1004" s="68"/>
      <c r="S1004" s="68"/>
    </row>
    <row r="1005" customFormat="false" ht="12.75" hidden="false" customHeight="false" outlineLevel="0" collapsed="false">
      <c r="M1005" s="131"/>
      <c r="N1005" s="68"/>
      <c r="O1005" s="68"/>
      <c r="P1005" s="68"/>
      <c r="Q1005" s="68"/>
      <c r="R1005" s="68"/>
      <c r="S1005" s="68"/>
    </row>
    <row r="1006" customFormat="false" ht="12.75" hidden="false" customHeight="false" outlineLevel="0" collapsed="false">
      <c r="M1006" s="131"/>
      <c r="N1006" s="68"/>
      <c r="O1006" s="68"/>
      <c r="P1006" s="68"/>
      <c r="Q1006" s="68"/>
      <c r="R1006" s="68"/>
      <c r="S1006" s="68"/>
    </row>
    <row r="1007" customFormat="false" ht="12.75" hidden="false" customHeight="false" outlineLevel="0" collapsed="false">
      <c r="M1007" s="131"/>
      <c r="N1007" s="68"/>
      <c r="O1007" s="68"/>
      <c r="P1007" s="68"/>
      <c r="Q1007" s="68"/>
      <c r="R1007" s="68"/>
      <c r="S1007" s="68"/>
    </row>
    <row r="1008" customFormat="false" ht="12.75" hidden="false" customHeight="false" outlineLevel="0" collapsed="false">
      <c r="M1008" s="131"/>
      <c r="N1008" s="68"/>
      <c r="O1008" s="68"/>
      <c r="P1008" s="68"/>
      <c r="Q1008" s="68"/>
      <c r="R1008" s="68"/>
      <c r="S1008" s="68"/>
    </row>
    <row r="1009" customFormat="false" ht="12.75" hidden="false" customHeight="false" outlineLevel="0" collapsed="false">
      <c r="M1009" s="131"/>
      <c r="N1009" s="68"/>
      <c r="O1009" s="68"/>
      <c r="P1009" s="68"/>
      <c r="Q1009" s="68"/>
      <c r="R1009" s="68"/>
      <c r="S1009" s="68"/>
    </row>
    <row r="1010" customFormat="false" ht="12.75" hidden="false" customHeight="false" outlineLevel="0" collapsed="false">
      <c r="M1010" s="131"/>
      <c r="N1010" s="68"/>
      <c r="O1010" s="68"/>
      <c r="P1010" s="68"/>
      <c r="Q1010" s="68"/>
      <c r="R1010" s="68"/>
      <c r="S1010" s="68"/>
    </row>
    <row r="1011" customFormat="false" ht="12.75" hidden="false" customHeight="false" outlineLevel="0" collapsed="false">
      <c r="M1011" s="131"/>
      <c r="N1011" s="68"/>
      <c r="O1011" s="68"/>
      <c r="P1011" s="68"/>
      <c r="Q1011" s="68"/>
      <c r="R1011" s="68"/>
      <c r="S1011" s="68"/>
    </row>
    <row r="1012" customFormat="false" ht="12.75" hidden="false" customHeight="false" outlineLevel="0" collapsed="false">
      <c r="M1012" s="131"/>
      <c r="N1012" s="68"/>
      <c r="O1012" s="68"/>
      <c r="P1012" s="68"/>
      <c r="Q1012" s="68"/>
      <c r="R1012" s="68"/>
      <c r="S1012" s="68"/>
    </row>
    <row r="1013" customFormat="false" ht="12.75" hidden="false" customHeight="false" outlineLevel="0" collapsed="false">
      <c r="M1013" s="131"/>
      <c r="N1013" s="68"/>
      <c r="O1013" s="68"/>
      <c r="P1013" s="68"/>
      <c r="Q1013" s="68"/>
      <c r="R1013" s="68"/>
      <c r="S1013" s="68"/>
    </row>
    <row r="1014" customFormat="false" ht="12.75" hidden="false" customHeight="false" outlineLevel="0" collapsed="false">
      <c r="M1014" s="131"/>
      <c r="N1014" s="68"/>
      <c r="O1014" s="68"/>
      <c r="P1014" s="68"/>
      <c r="Q1014" s="68"/>
      <c r="R1014" s="68"/>
      <c r="S1014" s="68"/>
    </row>
    <row r="1015" customFormat="false" ht="12.75" hidden="false" customHeight="false" outlineLevel="0" collapsed="false">
      <c r="M1015" s="131"/>
      <c r="N1015" s="68"/>
      <c r="O1015" s="68"/>
      <c r="P1015" s="68"/>
      <c r="Q1015" s="68"/>
      <c r="R1015" s="68"/>
      <c r="S1015" s="68"/>
    </row>
    <row r="1016" customFormat="false" ht="12.75" hidden="false" customHeight="false" outlineLevel="0" collapsed="false">
      <c r="M1016" s="131"/>
      <c r="N1016" s="68"/>
      <c r="O1016" s="68"/>
      <c r="P1016" s="68"/>
      <c r="Q1016" s="68"/>
      <c r="R1016" s="68"/>
      <c r="S1016" s="68"/>
    </row>
    <row r="1017" customFormat="false" ht="12.75" hidden="false" customHeight="false" outlineLevel="0" collapsed="false">
      <c r="M1017" s="131"/>
      <c r="N1017" s="68"/>
      <c r="O1017" s="68"/>
      <c r="P1017" s="68"/>
      <c r="Q1017" s="68"/>
      <c r="R1017" s="68"/>
      <c r="S1017" s="68"/>
    </row>
    <row r="1018" customFormat="false" ht="12.75" hidden="false" customHeight="false" outlineLevel="0" collapsed="false">
      <c r="M1018" s="131"/>
      <c r="N1018" s="68"/>
      <c r="O1018" s="68"/>
      <c r="P1018" s="68"/>
      <c r="Q1018" s="68"/>
      <c r="R1018" s="68"/>
      <c r="S1018" s="68"/>
    </row>
    <row r="1019" customFormat="false" ht="12.75" hidden="false" customHeight="false" outlineLevel="0" collapsed="false">
      <c r="M1019" s="131"/>
      <c r="N1019" s="68"/>
      <c r="O1019" s="68"/>
      <c r="P1019" s="68"/>
      <c r="Q1019" s="68"/>
      <c r="R1019" s="68"/>
      <c r="S1019" s="68"/>
    </row>
    <row r="1020" customFormat="false" ht="12.75" hidden="false" customHeight="false" outlineLevel="0" collapsed="false">
      <c r="M1020" s="131"/>
      <c r="N1020" s="68"/>
      <c r="O1020" s="68"/>
      <c r="P1020" s="68"/>
      <c r="Q1020" s="68"/>
      <c r="R1020" s="68"/>
      <c r="S1020" s="68"/>
    </row>
    <row r="1021" customFormat="false" ht="12.75" hidden="false" customHeight="false" outlineLevel="0" collapsed="false">
      <c r="M1021" s="131"/>
      <c r="N1021" s="68"/>
      <c r="O1021" s="68"/>
      <c r="P1021" s="68"/>
      <c r="Q1021" s="68"/>
      <c r="R1021" s="68"/>
      <c r="S1021" s="68"/>
    </row>
    <row r="1022" customFormat="false" ht="12.75" hidden="false" customHeight="false" outlineLevel="0" collapsed="false">
      <c r="M1022" s="131"/>
      <c r="N1022" s="68"/>
      <c r="O1022" s="68"/>
      <c r="P1022" s="68"/>
      <c r="Q1022" s="68"/>
      <c r="R1022" s="68"/>
      <c r="S1022" s="68"/>
    </row>
    <row r="1023" customFormat="false" ht="12.75" hidden="false" customHeight="false" outlineLevel="0" collapsed="false">
      <c r="M1023" s="131"/>
      <c r="N1023" s="68"/>
      <c r="O1023" s="68"/>
      <c r="P1023" s="68"/>
      <c r="Q1023" s="68"/>
      <c r="R1023" s="68"/>
      <c r="S1023" s="68"/>
    </row>
    <row r="1024" customFormat="false" ht="12.75" hidden="false" customHeight="false" outlineLevel="0" collapsed="false">
      <c r="M1024" s="131"/>
      <c r="N1024" s="68"/>
      <c r="O1024" s="68"/>
      <c r="P1024" s="68"/>
      <c r="Q1024" s="68"/>
      <c r="R1024" s="68"/>
      <c r="S1024" s="68"/>
    </row>
    <row r="1025" customFormat="false" ht="12.75" hidden="false" customHeight="false" outlineLevel="0" collapsed="false">
      <c r="M1025" s="131"/>
      <c r="N1025" s="68"/>
      <c r="O1025" s="68"/>
      <c r="P1025" s="68"/>
      <c r="Q1025" s="68"/>
      <c r="R1025" s="68"/>
      <c r="S1025" s="68"/>
    </row>
    <row r="1026" customFormat="false" ht="12.75" hidden="false" customHeight="false" outlineLevel="0" collapsed="false">
      <c r="M1026" s="131"/>
      <c r="N1026" s="68"/>
      <c r="O1026" s="68"/>
      <c r="P1026" s="68"/>
      <c r="Q1026" s="68"/>
      <c r="R1026" s="68"/>
      <c r="S1026" s="68"/>
    </row>
    <row r="1027" customFormat="false" ht="12.75" hidden="false" customHeight="false" outlineLevel="0" collapsed="false">
      <c r="M1027" s="131"/>
      <c r="N1027" s="68"/>
      <c r="O1027" s="68"/>
      <c r="P1027" s="68"/>
      <c r="Q1027" s="68"/>
      <c r="R1027" s="68"/>
      <c r="S1027" s="68"/>
    </row>
    <row r="1028" customFormat="false" ht="12.75" hidden="false" customHeight="false" outlineLevel="0" collapsed="false">
      <c r="M1028" s="131"/>
      <c r="N1028" s="68"/>
      <c r="O1028" s="68"/>
      <c r="P1028" s="68"/>
      <c r="Q1028" s="68"/>
      <c r="R1028" s="68"/>
      <c r="S1028" s="68"/>
    </row>
    <row r="1029" customFormat="false" ht="12.75" hidden="false" customHeight="false" outlineLevel="0" collapsed="false">
      <c r="M1029" s="131"/>
      <c r="N1029" s="68"/>
      <c r="O1029" s="68"/>
      <c r="P1029" s="68"/>
      <c r="Q1029" s="68"/>
      <c r="R1029" s="68"/>
      <c r="S1029" s="68"/>
    </row>
    <row r="1030" customFormat="false" ht="12.75" hidden="false" customHeight="false" outlineLevel="0" collapsed="false">
      <c r="M1030" s="131"/>
      <c r="N1030" s="68"/>
      <c r="O1030" s="68"/>
      <c r="P1030" s="68"/>
      <c r="Q1030" s="68"/>
      <c r="R1030" s="68"/>
      <c r="S1030" s="68"/>
    </row>
    <row r="1031" customFormat="false" ht="12.75" hidden="false" customHeight="false" outlineLevel="0" collapsed="false">
      <c r="M1031" s="131"/>
      <c r="N1031" s="68"/>
      <c r="O1031" s="68"/>
      <c r="P1031" s="68"/>
      <c r="Q1031" s="68"/>
      <c r="R1031" s="68"/>
      <c r="S1031" s="68"/>
    </row>
    <row r="1032" customFormat="false" ht="12.75" hidden="false" customHeight="false" outlineLevel="0" collapsed="false">
      <c r="M1032" s="131"/>
      <c r="N1032" s="68"/>
      <c r="O1032" s="68"/>
      <c r="P1032" s="68"/>
      <c r="Q1032" s="68"/>
      <c r="R1032" s="68"/>
      <c r="S1032" s="68"/>
    </row>
    <row r="1033" customFormat="false" ht="12.75" hidden="false" customHeight="false" outlineLevel="0" collapsed="false">
      <c r="M1033" s="131"/>
      <c r="N1033" s="68"/>
      <c r="O1033" s="68"/>
      <c r="P1033" s="68"/>
      <c r="Q1033" s="68"/>
      <c r="R1033" s="68"/>
      <c r="S1033" s="68"/>
    </row>
    <row r="1034" customFormat="false" ht="12.75" hidden="false" customHeight="false" outlineLevel="0" collapsed="false">
      <c r="M1034" s="131"/>
      <c r="N1034" s="68"/>
      <c r="O1034" s="68"/>
      <c r="P1034" s="68"/>
      <c r="Q1034" s="68"/>
      <c r="R1034" s="68"/>
      <c r="S1034" s="68"/>
    </row>
    <row r="1035" customFormat="false" ht="12.75" hidden="false" customHeight="false" outlineLevel="0" collapsed="false">
      <c r="M1035" s="131"/>
      <c r="N1035" s="68"/>
      <c r="O1035" s="68"/>
      <c r="P1035" s="68"/>
      <c r="Q1035" s="68"/>
      <c r="R1035" s="68"/>
      <c r="S1035" s="68"/>
    </row>
    <row r="1036" customFormat="false" ht="12.75" hidden="false" customHeight="false" outlineLevel="0" collapsed="false">
      <c r="M1036" s="131"/>
      <c r="N1036" s="68"/>
      <c r="O1036" s="68"/>
      <c r="P1036" s="68"/>
      <c r="Q1036" s="68"/>
      <c r="R1036" s="68"/>
      <c r="S1036" s="68"/>
    </row>
    <row r="1037" customFormat="false" ht="12.75" hidden="false" customHeight="false" outlineLevel="0" collapsed="false">
      <c r="M1037" s="131"/>
      <c r="N1037" s="68"/>
      <c r="O1037" s="68"/>
      <c r="P1037" s="68"/>
      <c r="Q1037" s="68"/>
      <c r="R1037" s="68"/>
      <c r="S1037" s="68"/>
    </row>
    <row r="1038" customFormat="false" ht="12.75" hidden="false" customHeight="false" outlineLevel="0" collapsed="false">
      <c r="M1038" s="131"/>
      <c r="N1038" s="68"/>
      <c r="O1038" s="68"/>
      <c r="P1038" s="68"/>
      <c r="Q1038" s="68"/>
      <c r="R1038" s="68"/>
      <c r="S1038" s="68"/>
    </row>
    <row r="1039" customFormat="false" ht="12.75" hidden="false" customHeight="false" outlineLevel="0" collapsed="false">
      <c r="M1039" s="131"/>
      <c r="N1039" s="68"/>
      <c r="O1039" s="68"/>
      <c r="P1039" s="68"/>
      <c r="Q1039" s="68"/>
      <c r="R1039" s="68"/>
      <c r="S1039" s="68"/>
    </row>
    <row r="1040" customFormat="false" ht="12.75" hidden="false" customHeight="false" outlineLevel="0" collapsed="false">
      <c r="M1040" s="131"/>
      <c r="N1040" s="68"/>
      <c r="O1040" s="68"/>
      <c r="P1040" s="68"/>
      <c r="Q1040" s="68"/>
      <c r="R1040" s="68"/>
      <c r="S1040" s="68"/>
    </row>
    <row r="1041" customFormat="false" ht="12.75" hidden="false" customHeight="false" outlineLevel="0" collapsed="false">
      <c r="M1041" s="131"/>
      <c r="N1041" s="68"/>
      <c r="O1041" s="68"/>
      <c r="P1041" s="68"/>
      <c r="Q1041" s="68"/>
      <c r="R1041" s="68"/>
      <c r="S1041" s="68"/>
    </row>
    <row r="1042" customFormat="false" ht="12.75" hidden="false" customHeight="false" outlineLevel="0" collapsed="false">
      <c r="M1042" s="131"/>
      <c r="N1042" s="68"/>
      <c r="O1042" s="68"/>
      <c r="P1042" s="68"/>
      <c r="Q1042" s="68"/>
      <c r="R1042" s="68"/>
      <c r="S1042" s="68"/>
    </row>
    <row r="1043" customFormat="false" ht="12.75" hidden="false" customHeight="false" outlineLevel="0" collapsed="false">
      <c r="M1043" s="131"/>
      <c r="N1043" s="68"/>
      <c r="O1043" s="68"/>
      <c r="P1043" s="68"/>
      <c r="Q1043" s="68"/>
      <c r="R1043" s="68"/>
      <c r="S1043" s="68"/>
    </row>
    <row r="1044" customFormat="false" ht="12.75" hidden="false" customHeight="false" outlineLevel="0" collapsed="false">
      <c r="M1044" s="131"/>
      <c r="N1044" s="68"/>
      <c r="O1044" s="68"/>
      <c r="P1044" s="68"/>
      <c r="Q1044" s="68"/>
      <c r="R1044" s="68"/>
      <c r="S1044" s="68"/>
    </row>
    <row r="1045" customFormat="false" ht="12.75" hidden="false" customHeight="false" outlineLevel="0" collapsed="false">
      <c r="M1045" s="131"/>
      <c r="N1045" s="68"/>
      <c r="O1045" s="68"/>
      <c r="P1045" s="68"/>
      <c r="Q1045" s="68"/>
      <c r="R1045" s="68"/>
      <c r="S1045" s="68"/>
    </row>
    <row r="1046" customFormat="false" ht="12.75" hidden="false" customHeight="false" outlineLevel="0" collapsed="false">
      <c r="M1046" s="131"/>
      <c r="N1046" s="68"/>
      <c r="O1046" s="68"/>
      <c r="P1046" s="68"/>
      <c r="Q1046" s="68"/>
      <c r="R1046" s="68"/>
      <c r="S1046" s="68"/>
    </row>
    <row r="1047" customFormat="false" ht="12.75" hidden="false" customHeight="false" outlineLevel="0" collapsed="false">
      <c r="M1047" s="131"/>
      <c r="N1047" s="68"/>
      <c r="O1047" s="68"/>
      <c r="P1047" s="68"/>
      <c r="Q1047" s="68"/>
      <c r="R1047" s="68"/>
      <c r="S1047" s="68"/>
    </row>
    <row r="1048" customFormat="false" ht="12.75" hidden="false" customHeight="false" outlineLevel="0" collapsed="false">
      <c r="M1048" s="131"/>
      <c r="N1048" s="68"/>
      <c r="O1048" s="68"/>
      <c r="P1048" s="68"/>
      <c r="Q1048" s="68"/>
      <c r="R1048" s="68"/>
      <c r="S1048" s="68"/>
    </row>
    <row r="1049" customFormat="false" ht="12.75" hidden="false" customHeight="false" outlineLevel="0" collapsed="false">
      <c r="M1049" s="131"/>
      <c r="N1049" s="68"/>
      <c r="O1049" s="68"/>
      <c r="P1049" s="68"/>
      <c r="Q1049" s="68"/>
      <c r="R1049" s="68"/>
      <c r="S1049" s="68"/>
    </row>
    <row r="1050" customFormat="false" ht="12.75" hidden="false" customHeight="false" outlineLevel="0" collapsed="false">
      <c r="M1050" s="131"/>
      <c r="N1050" s="68"/>
      <c r="O1050" s="68"/>
      <c r="P1050" s="68"/>
      <c r="Q1050" s="68"/>
      <c r="R1050" s="68"/>
      <c r="S1050" s="68"/>
    </row>
    <row r="1051" customFormat="false" ht="12.75" hidden="false" customHeight="false" outlineLevel="0" collapsed="false">
      <c r="M1051" s="131"/>
      <c r="N1051" s="68"/>
      <c r="O1051" s="68"/>
      <c r="P1051" s="68"/>
      <c r="Q1051" s="68"/>
      <c r="R1051" s="68"/>
      <c r="S1051" s="68"/>
    </row>
    <row r="1052" customFormat="false" ht="12.75" hidden="false" customHeight="false" outlineLevel="0" collapsed="false">
      <c r="M1052" s="131"/>
      <c r="N1052" s="68"/>
      <c r="O1052" s="68"/>
      <c r="P1052" s="68"/>
      <c r="Q1052" s="68"/>
      <c r="R1052" s="68"/>
      <c r="S1052" s="68"/>
    </row>
    <row r="1053" customFormat="false" ht="12.75" hidden="false" customHeight="false" outlineLevel="0" collapsed="false">
      <c r="M1053" s="131"/>
      <c r="N1053" s="68"/>
      <c r="O1053" s="68"/>
      <c r="P1053" s="68"/>
      <c r="Q1053" s="68"/>
      <c r="R1053" s="68"/>
      <c r="S1053" s="68"/>
    </row>
    <row r="1054" customFormat="false" ht="12.75" hidden="false" customHeight="false" outlineLevel="0" collapsed="false">
      <c r="M1054" s="131"/>
      <c r="N1054" s="68"/>
      <c r="O1054" s="68"/>
      <c r="P1054" s="68"/>
      <c r="Q1054" s="68"/>
      <c r="R1054" s="68"/>
      <c r="S1054" s="68"/>
    </row>
    <row r="1055" customFormat="false" ht="12.75" hidden="false" customHeight="false" outlineLevel="0" collapsed="false">
      <c r="M1055" s="131"/>
      <c r="N1055" s="68"/>
      <c r="O1055" s="68"/>
      <c r="P1055" s="68"/>
      <c r="Q1055" s="68"/>
      <c r="R1055" s="68"/>
      <c r="S1055" s="68"/>
    </row>
    <row r="1056" customFormat="false" ht="12.75" hidden="false" customHeight="false" outlineLevel="0" collapsed="false">
      <c r="M1056" s="131"/>
      <c r="N1056" s="68"/>
      <c r="O1056" s="68"/>
      <c r="P1056" s="68"/>
      <c r="Q1056" s="68"/>
      <c r="R1056" s="68"/>
      <c r="S1056" s="68"/>
    </row>
    <row r="1057" customFormat="false" ht="12.75" hidden="false" customHeight="false" outlineLevel="0" collapsed="false">
      <c r="M1057" s="131"/>
      <c r="N1057" s="68"/>
      <c r="O1057" s="68"/>
      <c r="P1057" s="68"/>
      <c r="Q1057" s="68"/>
      <c r="R1057" s="68"/>
      <c r="S1057" s="68"/>
    </row>
    <row r="1058" customFormat="false" ht="12.75" hidden="false" customHeight="false" outlineLevel="0" collapsed="false">
      <c r="M1058" s="131"/>
      <c r="N1058" s="68"/>
      <c r="O1058" s="68"/>
      <c r="P1058" s="68"/>
      <c r="Q1058" s="68"/>
      <c r="R1058" s="68"/>
      <c r="S1058" s="68"/>
    </row>
    <row r="1059" customFormat="false" ht="12.75" hidden="false" customHeight="false" outlineLevel="0" collapsed="false">
      <c r="M1059" s="131"/>
      <c r="N1059" s="68"/>
      <c r="O1059" s="68"/>
      <c r="P1059" s="68"/>
      <c r="Q1059" s="68"/>
      <c r="R1059" s="68"/>
      <c r="S1059" s="68"/>
    </row>
    <row r="1060" customFormat="false" ht="12.75" hidden="false" customHeight="false" outlineLevel="0" collapsed="false">
      <c r="M1060" s="131"/>
      <c r="N1060" s="68"/>
      <c r="O1060" s="68"/>
      <c r="P1060" s="68"/>
      <c r="Q1060" s="68"/>
      <c r="R1060" s="68"/>
      <c r="S1060" s="68"/>
    </row>
    <row r="1061" customFormat="false" ht="12.75" hidden="false" customHeight="false" outlineLevel="0" collapsed="false">
      <c r="M1061" s="131"/>
      <c r="N1061" s="68"/>
      <c r="O1061" s="68"/>
      <c r="P1061" s="68"/>
      <c r="Q1061" s="68"/>
      <c r="R1061" s="68"/>
      <c r="S1061" s="68"/>
    </row>
    <row r="1062" customFormat="false" ht="12.75" hidden="false" customHeight="false" outlineLevel="0" collapsed="false">
      <c r="M1062" s="131"/>
      <c r="N1062" s="68"/>
      <c r="O1062" s="68"/>
      <c r="P1062" s="68"/>
      <c r="Q1062" s="68"/>
      <c r="R1062" s="68"/>
      <c r="S1062" s="68"/>
    </row>
    <row r="1063" customFormat="false" ht="12.75" hidden="false" customHeight="false" outlineLevel="0" collapsed="false">
      <c r="M1063" s="131"/>
      <c r="N1063" s="68"/>
      <c r="O1063" s="68"/>
      <c r="P1063" s="68"/>
      <c r="Q1063" s="68"/>
      <c r="R1063" s="68"/>
      <c r="S1063" s="68"/>
    </row>
    <row r="1064" customFormat="false" ht="12.75" hidden="false" customHeight="false" outlineLevel="0" collapsed="false">
      <c r="M1064" s="131"/>
      <c r="N1064" s="68"/>
      <c r="O1064" s="68"/>
      <c r="P1064" s="68"/>
      <c r="Q1064" s="68"/>
      <c r="R1064" s="68"/>
      <c r="S1064" s="68"/>
    </row>
    <row r="1065" customFormat="false" ht="12.75" hidden="false" customHeight="false" outlineLevel="0" collapsed="false">
      <c r="M1065" s="131"/>
      <c r="N1065" s="68"/>
      <c r="O1065" s="68"/>
      <c r="P1065" s="68"/>
      <c r="Q1065" s="68"/>
      <c r="R1065" s="68"/>
      <c r="S1065" s="68"/>
    </row>
    <row r="1066" customFormat="false" ht="12.75" hidden="false" customHeight="false" outlineLevel="0" collapsed="false">
      <c r="M1066" s="131"/>
      <c r="N1066" s="68"/>
      <c r="O1066" s="68"/>
      <c r="P1066" s="68"/>
      <c r="Q1066" s="68"/>
      <c r="R1066" s="68"/>
      <c r="S1066" s="68"/>
    </row>
    <row r="1067" customFormat="false" ht="12.75" hidden="false" customHeight="false" outlineLevel="0" collapsed="false">
      <c r="M1067" s="131"/>
      <c r="N1067" s="68"/>
      <c r="O1067" s="68"/>
      <c r="P1067" s="68"/>
      <c r="Q1067" s="68"/>
      <c r="R1067" s="68"/>
      <c r="S1067" s="68"/>
    </row>
    <row r="1068" customFormat="false" ht="12.75" hidden="false" customHeight="false" outlineLevel="0" collapsed="false">
      <c r="M1068" s="131"/>
      <c r="N1068" s="68"/>
      <c r="O1068" s="68"/>
      <c r="P1068" s="68"/>
      <c r="Q1068" s="68"/>
      <c r="R1068" s="68"/>
      <c r="S1068" s="68"/>
    </row>
    <row r="1069" customFormat="false" ht="12.75" hidden="false" customHeight="false" outlineLevel="0" collapsed="false">
      <c r="M1069" s="131"/>
      <c r="N1069" s="68"/>
      <c r="O1069" s="68"/>
      <c r="P1069" s="68"/>
      <c r="Q1069" s="68"/>
      <c r="R1069" s="68"/>
      <c r="S1069" s="68"/>
    </row>
    <row r="1070" customFormat="false" ht="12.75" hidden="false" customHeight="false" outlineLevel="0" collapsed="false">
      <c r="M1070" s="131"/>
      <c r="N1070" s="68"/>
      <c r="O1070" s="68"/>
      <c r="P1070" s="68"/>
      <c r="Q1070" s="68"/>
      <c r="R1070" s="68"/>
      <c r="S1070" s="68"/>
    </row>
    <row r="1071" customFormat="false" ht="12.75" hidden="false" customHeight="false" outlineLevel="0" collapsed="false">
      <c r="M1071" s="131"/>
      <c r="N1071" s="68"/>
      <c r="O1071" s="68"/>
      <c r="P1071" s="68"/>
      <c r="Q1071" s="68"/>
      <c r="R1071" s="68"/>
      <c r="S1071" s="68"/>
    </row>
    <row r="1072" customFormat="false" ht="12.75" hidden="false" customHeight="false" outlineLevel="0" collapsed="false">
      <c r="M1072" s="131"/>
      <c r="N1072" s="68"/>
      <c r="O1072" s="68"/>
      <c r="P1072" s="68"/>
      <c r="Q1072" s="68"/>
      <c r="R1072" s="68"/>
      <c r="S1072" s="68"/>
    </row>
    <row r="1073" customFormat="false" ht="12.75" hidden="false" customHeight="false" outlineLevel="0" collapsed="false">
      <c r="M1073" s="131"/>
      <c r="N1073" s="68"/>
      <c r="O1073" s="68"/>
      <c r="P1073" s="68"/>
      <c r="Q1073" s="68"/>
      <c r="R1073" s="68"/>
      <c r="S1073" s="68"/>
    </row>
    <row r="1074" customFormat="false" ht="12.75" hidden="false" customHeight="false" outlineLevel="0" collapsed="false">
      <c r="M1074" s="131"/>
      <c r="N1074" s="68"/>
      <c r="O1074" s="68"/>
      <c r="P1074" s="68"/>
      <c r="Q1074" s="68"/>
      <c r="R1074" s="68"/>
      <c r="S1074" s="68"/>
    </row>
    <row r="1075" customFormat="false" ht="12.75" hidden="false" customHeight="false" outlineLevel="0" collapsed="false">
      <c r="M1075" s="131"/>
      <c r="N1075" s="68"/>
      <c r="O1075" s="68"/>
      <c r="P1075" s="68"/>
      <c r="Q1075" s="68"/>
      <c r="R1075" s="68"/>
      <c r="S1075" s="68"/>
    </row>
    <row r="1076" customFormat="false" ht="12.75" hidden="false" customHeight="false" outlineLevel="0" collapsed="false">
      <c r="M1076" s="131"/>
      <c r="N1076" s="68"/>
      <c r="O1076" s="68"/>
      <c r="P1076" s="68"/>
      <c r="Q1076" s="68"/>
      <c r="R1076" s="68"/>
      <c r="S1076" s="68"/>
    </row>
    <row r="1077" customFormat="false" ht="12.75" hidden="false" customHeight="false" outlineLevel="0" collapsed="false">
      <c r="M1077" s="131"/>
      <c r="N1077" s="68"/>
      <c r="O1077" s="68"/>
      <c r="P1077" s="68"/>
      <c r="Q1077" s="68"/>
      <c r="R1077" s="68"/>
      <c r="S1077" s="68"/>
    </row>
    <row r="1078" customFormat="false" ht="12.75" hidden="false" customHeight="false" outlineLevel="0" collapsed="false">
      <c r="M1078" s="131"/>
      <c r="N1078" s="68"/>
      <c r="O1078" s="68"/>
      <c r="P1078" s="68"/>
      <c r="Q1078" s="68"/>
      <c r="R1078" s="68"/>
      <c r="S1078" s="68"/>
    </row>
    <row r="1079" customFormat="false" ht="12.75" hidden="false" customHeight="false" outlineLevel="0" collapsed="false">
      <c r="M1079" s="131"/>
      <c r="N1079" s="68"/>
      <c r="O1079" s="68"/>
      <c r="P1079" s="68"/>
      <c r="Q1079" s="68"/>
      <c r="R1079" s="68"/>
      <c r="S1079" s="68"/>
    </row>
    <row r="1080" customFormat="false" ht="12.75" hidden="false" customHeight="false" outlineLevel="0" collapsed="false">
      <c r="M1080" s="131"/>
      <c r="N1080" s="68"/>
      <c r="O1080" s="68"/>
      <c r="P1080" s="68"/>
      <c r="Q1080" s="68"/>
      <c r="R1080" s="68"/>
      <c r="S1080" s="68"/>
    </row>
    <row r="1081" customFormat="false" ht="12.75" hidden="false" customHeight="false" outlineLevel="0" collapsed="false">
      <c r="M1081" s="131"/>
      <c r="N1081" s="68"/>
      <c r="O1081" s="68"/>
      <c r="P1081" s="68"/>
      <c r="Q1081" s="68"/>
      <c r="R1081" s="68"/>
      <c r="S1081" s="68"/>
    </row>
    <row r="1082" customFormat="false" ht="12.75" hidden="false" customHeight="false" outlineLevel="0" collapsed="false">
      <c r="M1082" s="131"/>
      <c r="N1082" s="68"/>
      <c r="O1082" s="68"/>
      <c r="P1082" s="68"/>
      <c r="Q1082" s="68"/>
      <c r="R1082" s="68"/>
      <c r="S1082" s="68"/>
    </row>
    <row r="1083" customFormat="false" ht="12.75" hidden="false" customHeight="false" outlineLevel="0" collapsed="false">
      <c r="M1083" s="131"/>
      <c r="N1083" s="68"/>
      <c r="O1083" s="68"/>
      <c r="P1083" s="68"/>
      <c r="Q1083" s="68"/>
      <c r="R1083" s="68"/>
      <c r="S1083" s="68"/>
    </row>
    <row r="1084" customFormat="false" ht="12.75" hidden="false" customHeight="false" outlineLevel="0" collapsed="false">
      <c r="M1084" s="131"/>
      <c r="N1084" s="68"/>
      <c r="O1084" s="68"/>
      <c r="P1084" s="68"/>
      <c r="Q1084" s="68"/>
      <c r="R1084" s="68"/>
      <c r="S1084" s="68"/>
    </row>
    <row r="1085" customFormat="false" ht="12.75" hidden="false" customHeight="false" outlineLevel="0" collapsed="false">
      <c r="M1085" s="131"/>
      <c r="N1085" s="68"/>
      <c r="O1085" s="68"/>
      <c r="P1085" s="68"/>
      <c r="Q1085" s="68"/>
      <c r="R1085" s="68"/>
      <c r="S1085" s="68"/>
    </row>
    <row r="1086" customFormat="false" ht="12.75" hidden="false" customHeight="false" outlineLevel="0" collapsed="false">
      <c r="M1086" s="131"/>
      <c r="N1086" s="68"/>
      <c r="O1086" s="68"/>
      <c r="P1086" s="68"/>
      <c r="Q1086" s="68"/>
      <c r="R1086" s="68"/>
      <c r="S1086" s="68"/>
    </row>
    <row r="1087" customFormat="false" ht="12.75" hidden="false" customHeight="false" outlineLevel="0" collapsed="false">
      <c r="M1087" s="131"/>
      <c r="N1087" s="68"/>
      <c r="O1087" s="68"/>
      <c r="P1087" s="68"/>
      <c r="Q1087" s="68"/>
      <c r="R1087" s="68"/>
      <c r="S1087" s="68"/>
    </row>
    <row r="1088" customFormat="false" ht="12.75" hidden="false" customHeight="false" outlineLevel="0" collapsed="false">
      <c r="M1088" s="131"/>
      <c r="N1088" s="68"/>
      <c r="O1088" s="68"/>
      <c r="P1088" s="68"/>
      <c r="Q1088" s="68"/>
      <c r="R1088" s="68"/>
      <c r="S1088" s="68"/>
    </row>
    <row r="1089" customFormat="false" ht="12.75" hidden="false" customHeight="false" outlineLevel="0" collapsed="false">
      <c r="M1089" s="131"/>
      <c r="N1089" s="68"/>
      <c r="O1089" s="68"/>
      <c r="P1089" s="68"/>
      <c r="Q1089" s="68"/>
      <c r="R1089" s="68"/>
      <c r="S1089" s="68"/>
    </row>
    <row r="1090" customFormat="false" ht="12.75" hidden="false" customHeight="false" outlineLevel="0" collapsed="false">
      <c r="M1090" s="131"/>
      <c r="N1090" s="68"/>
      <c r="O1090" s="68"/>
      <c r="P1090" s="68"/>
      <c r="Q1090" s="68"/>
      <c r="R1090" s="68"/>
      <c r="S1090" s="68"/>
    </row>
    <row r="1091" customFormat="false" ht="12.75" hidden="false" customHeight="false" outlineLevel="0" collapsed="false">
      <c r="M1091" s="131"/>
      <c r="N1091" s="68"/>
      <c r="O1091" s="68"/>
      <c r="P1091" s="68"/>
      <c r="Q1091" s="68"/>
      <c r="R1091" s="68"/>
      <c r="S1091" s="68"/>
    </row>
    <row r="1092" customFormat="false" ht="12.75" hidden="false" customHeight="false" outlineLevel="0" collapsed="false">
      <c r="M1092" s="131"/>
      <c r="N1092" s="68"/>
      <c r="O1092" s="68"/>
      <c r="P1092" s="68"/>
      <c r="Q1092" s="68"/>
      <c r="R1092" s="68"/>
      <c r="S1092" s="68"/>
    </row>
    <row r="1093" customFormat="false" ht="12.75" hidden="false" customHeight="false" outlineLevel="0" collapsed="false">
      <c r="M1093" s="131"/>
      <c r="N1093" s="68"/>
      <c r="O1093" s="68"/>
      <c r="P1093" s="68"/>
      <c r="Q1093" s="68"/>
      <c r="R1093" s="68"/>
      <c r="S1093" s="68"/>
    </row>
    <row r="1094" customFormat="false" ht="12.75" hidden="false" customHeight="false" outlineLevel="0" collapsed="false">
      <c r="M1094" s="131"/>
      <c r="N1094" s="68"/>
      <c r="O1094" s="68"/>
      <c r="P1094" s="68"/>
      <c r="Q1094" s="68"/>
      <c r="R1094" s="68"/>
      <c r="S1094" s="68"/>
    </row>
    <row r="1095" customFormat="false" ht="12.75" hidden="false" customHeight="false" outlineLevel="0" collapsed="false">
      <c r="M1095" s="131"/>
      <c r="N1095" s="68"/>
      <c r="O1095" s="68"/>
      <c r="P1095" s="68"/>
      <c r="Q1095" s="68"/>
      <c r="R1095" s="68"/>
      <c r="S1095" s="68"/>
    </row>
    <row r="1096" customFormat="false" ht="12.75" hidden="false" customHeight="false" outlineLevel="0" collapsed="false">
      <c r="M1096" s="131"/>
      <c r="N1096" s="68"/>
      <c r="O1096" s="68"/>
      <c r="P1096" s="68"/>
      <c r="Q1096" s="68"/>
      <c r="R1096" s="68"/>
      <c r="S1096" s="68"/>
    </row>
    <row r="1097" customFormat="false" ht="12.75" hidden="false" customHeight="false" outlineLevel="0" collapsed="false">
      <c r="M1097" s="131"/>
      <c r="N1097" s="68"/>
      <c r="O1097" s="68"/>
      <c r="P1097" s="68"/>
      <c r="Q1097" s="68"/>
      <c r="R1097" s="68"/>
      <c r="S1097" s="68"/>
    </row>
    <row r="1098" customFormat="false" ht="12.75" hidden="false" customHeight="false" outlineLevel="0" collapsed="false">
      <c r="M1098" s="131"/>
      <c r="N1098" s="68"/>
      <c r="O1098" s="68"/>
      <c r="P1098" s="68"/>
      <c r="Q1098" s="68"/>
      <c r="R1098" s="68"/>
      <c r="S1098" s="68"/>
    </row>
    <row r="1099" customFormat="false" ht="12.75" hidden="false" customHeight="false" outlineLevel="0" collapsed="false">
      <c r="M1099" s="131"/>
      <c r="N1099" s="68"/>
      <c r="O1099" s="68"/>
      <c r="P1099" s="68"/>
      <c r="Q1099" s="68"/>
      <c r="R1099" s="68"/>
      <c r="S1099" s="68"/>
    </row>
    <row r="1100" customFormat="false" ht="12.75" hidden="false" customHeight="false" outlineLevel="0" collapsed="false">
      <c r="M1100" s="131"/>
      <c r="N1100" s="68"/>
      <c r="O1100" s="68"/>
      <c r="P1100" s="68"/>
      <c r="Q1100" s="68"/>
      <c r="R1100" s="68"/>
      <c r="S1100" s="68"/>
    </row>
    <row r="1101" customFormat="false" ht="12.75" hidden="false" customHeight="false" outlineLevel="0" collapsed="false">
      <c r="M1101" s="131"/>
      <c r="N1101" s="68"/>
      <c r="O1101" s="68"/>
      <c r="P1101" s="68"/>
      <c r="Q1101" s="68"/>
      <c r="R1101" s="68"/>
      <c r="S1101" s="68"/>
    </row>
    <row r="1102" customFormat="false" ht="12.75" hidden="false" customHeight="false" outlineLevel="0" collapsed="false">
      <c r="M1102" s="131"/>
      <c r="N1102" s="68"/>
      <c r="O1102" s="68"/>
      <c r="P1102" s="68"/>
      <c r="Q1102" s="68"/>
      <c r="R1102" s="68"/>
      <c r="S1102" s="68"/>
    </row>
    <row r="1103" customFormat="false" ht="12.75" hidden="false" customHeight="false" outlineLevel="0" collapsed="false">
      <c r="M1103" s="131"/>
      <c r="N1103" s="68"/>
      <c r="O1103" s="68"/>
      <c r="P1103" s="68"/>
      <c r="Q1103" s="68"/>
      <c r="R1103" s="68"/>
      <c r="S1103" s="68"/>
    </row>
    <row r="1104" customFormat="false" ht="12.75" hidden="false" customHeight="false" outlineLevel="0" collapsed="false">
      <c r="M1104" s="131"/>
      <c r="N1104" s="68"/>
      <c r="O1104" s="68"/>
      <c r="P1104" s="68"/>
      <c r="Q1104" s="68"/>
      <c r="R1104" s="68"/>
      <c r="S1104" s="68"/>
    </row>
    <row r="1105" customFormat="false" ht="12.75" hidden="false" customHeight="false" outlineLevel="0" collapsed="false">
      <c r="M1105" s="131"/>
      <c r="N1105" s="68"/>
      <c r="O1105" s="68"/>
      <c r="P1105" s="68"/>
      <c r="Q1105" s="68"/>
      <c r="R1105" s="68"/>
      <c r="S1105" s="68"/>
    </row>
    <row r="1106" customFormat="false" ht="12.75" hidden="false" customHeight="false" outlineLevel="0" collapsed="false">
      <c r="M1106" s="131"/>
      <c r="N1106" s="68"/>
      <c r="O1106" s="68"/>
      <c r="P1106" s="68"/>
      <c r="Q1106" s="68"/>
      <c r="R1106" s="68"/>
      <c r="S1106" s="68"/>
    </row>
    <row r="1107" customFormat="false" ht="12.75" hidden="false" customHeight="false" outlineLevel="0" collapsed="false">
      <c r="M1107" s="131"/>
      <c r="N1107" s="68"/>
      <c r="O1107" s="68"/>
      <c r="P1107" s="68"/>
      <c r="Q1107" s="68"/>
      <c r="R1107" s="68"/>
      <c r="S1107" s="68"/>
    </row>
    <row r="1108" customFormat="false" ht="12.75" hidden="false" customHeight="false" outlineLevel="0" collapsed="false">
      <c r="M1108" s="131"/>
      <c r="N1108" s="68"/>
      <c r="O1108" s="68"/>
      <c r="P1108" s="68"/>
      <c r="Q1108" s="68"/>
      <c r="R1108" s="68"/>
      <c r="S1108" s="68"/>
    </row>
    <row r="1109" customFormat="false" ht="12.75" hidden="false" customHeight="false" outlineLevel="0" collapsed="false">
      <c r="M1109" s="131"/>
      <c r="N1109" s="68"/>
      <c r="O1109" s="68"/>
      <c r="P1109" s="68"/>
      <c r="Q1109" s="68"/>
      <c r="R1109" s="68"/>
      <c r="S1109" s="68"/>
    </row>
    <row r="1110" customFormat="false" ht="12.75" hidden="false" customHeight="false" outlineLevel="0" collapsed="false">
      <c r="M1110" s="131"/>
      <c r="N1110" s="68"/>
      <c r="O1110" s="68"/>
      <c r="P1110" s="68"/>
      <c r="Q1110" s="68"/>
      <c r="R1110" s="68"/>
      <c r="S1110" s="68"/>
    </row>
    <row r="1111" customFormat="false" ht="12.75" hidden="false" customHeight="false" outlineLevel="0" collapsed="false">
      <c r="M1111" s="131"/>
      <c r="N1111" s="68"/>
      <c r="O1111" s="68"/>
      <c r="P1111" s="68"/>
      <c r="Q1111" s="68"/>
      <c r="R1111" s="68"/>
      <c r="S1111" s="68"/>
    </row>
    <row r="1112" customFormat="false" ht="12.75" hidden="false" customHeight="false" outlineLevel="0" collapsed="false">
      <c r="M1112" s="131"/>
      <c r="N1112" s="68"/>
      <c r="O1112" s="68"/>
      <c r="P1112" s="68"/>
      <c r="Q1112" s="68"/>
      <c r="R1112" s="68"/>
      <c r="S1112" s="68"/>
    </row>
    <row r="1113" customFormat="false" ht="12.75" hidden="false" customHeight="false" outlineLevel="0" collapsed="false">
      <c r="M1113" s="131"/>
      <c r="N1113" s="68"/>
      <c r="O1113" s="68"/>
      <c r="P1113" s="68"/>
      <c r="Q1113" s="68"/>
      <c r="R1113" s="68"/>
      <c r="S1113" s="68"/>
    </row>
    <row r="1114" customFormat="false" ht="12.75" hidden="false" customHeight="false" outlineLevel="0" collapsed="false">
      <c r="M1114" s="131"/>
      <c r="N1114" s="68"/>
      <c r="O1114" s="68"/>
      <c r="P1114" s="68"/>
      <c r="Q1114" s="68"/>
      <c r="R1114" s="68"/>
      <c r="S1114" s="68"/>
    </row>
    <row r="1115" customFormat="false" ht="12.75" hidden="false" customHeight="false" outlineLevel="0" collapsed="false">
      <c r="M1115" s="131"/>
      <c r="N1115" s="68"/>
      <c r="O1115" s="68"/>
      <c r="P1115" s="68"/>
      <c r="Q1115" s="68"/>
      <c r="R1115" s="68"/>
      <c r="S1115" s="68"/>
    </row>
    <row r="1116" customFormat="false" ht="12.75" hidden="false" customHeight="false" outlineLevel="0" collapsed="false">
      <c r="M1116" s="131"/>
      <c r="N1116" s="68"/>
      <c r="O1116" s="68"/>
      <c r="P1116" s="68"/>
      <c r="Q1116" s="68"/>
      <c r="R1116" s="68"/>
      <c r="S1116" s="68"/>
    </row>
    <row r="1117" customFormat="false" ht="12.75" hidden="false" customHeight="false" outlineLevel="0" collapsed="false">
      <c r="M1117" s="131"/>
      <c r="N1117" s="68"/>
      <c r="O1117" s="68"/>
      <c r="P1117" s="68"/>
      <c r="Q1117" s="68"/>
      <c r="R1117" s="68"/>
      <c r="S1117" s="68"/>
    </row>
    <row r="1118" customFormat="false" ht="12.75" hidden="false" customHeight="false" outlineLevel="0" collapsed="false">
      <c r="M1118" s="131"/>
      <c r="N1118" s="68"/>
      <c r="O1118" s="68"/>
      <c r="P1118" s="68"/>
      <c r="Q1118" s="68"/>
      <c r="R1118" s="68"/>
      <c r="S1118" s="68"/>
    </row>
    <row r="1119" customFormat="false" ht="12.75" hidden="false" customHeight="false" outlineLevel="0" collapsed="false">
      <c r="M1119" s="131"/>
      <c r="N1119" s="68"/>
      <c r="O1119" s="68"/>
      <c r="P1119" s="68"/>
      <c r="Q1119" s="68"/>
      <c r="R1119" s="68"/>
      <c r="S1119" s="68"/>
    </row>
    <row r="1120" customFormat="false" ht="12.75" hidden="false" customHeight="false" outlineLevel="0" collapsed="false">
      <c r="M1120" s="131"/>
      <c r="N1120" s="68"/>
      <c r="O1120" s="68"/>
      <c r="P1120" s="68"/>
      <c r="Q1120" s="68"/>
      <c r="R1120" s="68"/>
      <c r="S1120" s="68"/>
    </row>
    <row r="1121" customFormat="false" ht="12.75" hidden="false" customHeight="false" outlineLevel="0" collapsed="false">
      <c r="M1121" s="131"/>
      <c r="N1121" s="68"/>
      <c r="O1121" s="68"/>
      <c r="P1121" s="68"/>
      <c r="Q1121" s="68"/>
      <c r="R1121" s="68"/>
      <c r="S1121" s="68"/>
    </row>
    <row r="1122" customFormat="false" ht="12.75" hidden="false" customHeight="false" outlineLevel="0" collapsed="false">
      <c r="M1122" s="131"/>
      <c r="N1122" s="68"/>
      <c r="O1122" s="68"/>
      <c r="P1122" s="68"/>
      <c r="Q1122" s="68"/>
      <c r="R1122" s="68"/>
      <c r="S1122" s="68"/>
    </row>
    <row r="1123" customFormat="false" ht="12.75" hidden="false" customHeight="false" outlineLevel="0" collapsed="false">
      <c r="M1123" s="131"/>
      <c r="N1123" s="68"/>
      <c r="O1123" s="68"/>
      <c r="P1123" s="68"/>
      <c r="Q1123" s="68"/>
      <c r="R1123" s="68"/>
      <c r="S1123" s="68"/>
    </row>
    <row r="1124" customFormat="false" ht="12.75" hidden="false" customHeight="false" outlineLevel="0" collapsed="false">
      <c r="M1124" s="131"/>
      <c r="N1124" s="68"/>
      <c r="O1124" s="68"/>
      <c r="P1124" s="68"/>
      <c r="Q1124" s="68"/>
      <c r="R1124" s="68"/>
      <c r="S1124" s="68"/>
    </row>
    <row r="1125" customFormat="false" ht="12.75" hidden="false" customHeight="false" outlineLevel="0" collapsed="false">
      <c r="M1125" s="131"/>
      <c r="N1125" s="68"/>
      <c r="O1125" s="68"/>
      <c r="P1125" s="68"/>
      <c r="Q1125" s="68"/>
      <c r="R1125" s="68"/>
      <c r="S1125" s="68"/>
    </row>
    <row r="1126" customFormat="false" ht="12.75" hidden="false" customHeight="false" outlineLevel="0" collapsed="false">
      <c r="M1126" s="131"/>
      <c r="N1126" s="68"/>
      <c r="O1126" s="68"/>
      <c r="P1126" s="68"/>
      <c r="Q1126" s="68"/>
      <c r="R1126" s="68"/>
      <c r="S1126" s="68"/>
    </row>
    <row r="1127" customFormat="false" ht="12.75" hidden="false" customHeight="false" outlineLevel="0" collapsed="false">
      <c r="M1127" s="131"/>
      <c r="N1127" s="68"/>
      <c r="O1127" s="68"/>
      <c r="P1127" s="68"/>
      <c r="Q1127" s="68"/>
      <c r="R1127" s="68"/>
      <c r="S1127" s="68"/>
    </row>
    <row r="1128" customFormat="false" ht="12.75" hidden="false" customHeight="false" outlineLevel="0" collapsed="false">
      <c r="M1128" s="131"/>
      <c r="N1128" s="68"/>
      <c r="O1128" s="68"/>
      <c r="P1128" s="68"/>
      <c r="Q1128" s="68"/>
      <c r="R1128" s="68"/>
      <c r="S1128" s="68"/>
    </row>
    <row r="1129" customFormat="false" ht="12.75" hidden="false" customHeight="false" outlineLevel="0" collapsed="false">
      <c r="M1129" s="131"/>
      <c r="N1129" s="68"/>
      <c r="O1129" s="68"/>
      <c r="P1129" s="68"/>
      <c r="Q1129" s="68"/>
      <c r="R1129" s="68"/>
      <c r="S1129" s="68"/>
    </row>
    <row r="1130" customFormat="false" ht="12.75" hidden="false" customHeight="false" outlineLevel="0" collapsed="false">
      <c r="M1130" s="131"/>
      <c r="N1130" s="68"/>
      <c r="O1130" s="68"/>
      <c r="P1130" s="68"/>
      <c r="Q1130" s="68"/>
      <c r="R1130" s="68"/>
      <c r="S1130" s="68"/>
    </row>
    <row r="1131" customFormat="false" ht="12.75" hidden="false" customHeight="false" outlineLevel="0" collapsed="false">
      <c r="M1131" s="131"/>
      <c r="N1131" s="68"/>
      <c r="O1131" s="68"/>
      <c r="P1131" s="68"/>
      <c r="Q1131" s="68"/>
      <c r="R1131" s="68"/>
      <c r="S1131" s="68"/>
    </row>
    <row r="1132" customFormat="false" ht="12.75" hidden="false" customHeight="false" outlineLevel="0" collapsed="false">
      <c r="M1132" s="131"/>
      <c r="N1132" s="68"/>
      <c r="O1132" s="68"/>
      <c r="P1132" s="68"/>
      <c r="Q1132" s="68"/>
      <c r="R1132" s="68"/>
      <c r="S1132" s="68"/>
    </row>
    <row r="1133" customFormat="false" ht="12.75" hidden="false" customHeight="false" outlineLevel="0" collapsed="false">
      <c r="M1133" s="131"/>
      <c r="N1133" s="68"/>
      <c r="O1133" s="68"/>
      <c r="P1133" s="68"/>
      <c r="Q1133" s="68"/>
      <c r="R1133" s="68"/>
      <c r="S1133" s="68"/>
    </row>
    <row r="1134" customFormat="false" ht="12.75" hidden="false" customHeight="false" outlineLevel="0" collapsed="false">
      <c r="M1134" s="131"/>
      <c r="N1134" s="68"/>
      <c r="O1134" s="68"/>
      <c r="P1134" s="68"/>
      <c r="Q1134" s="68"/>
      <c r="R1134" s="68"/>
      <c r="S1134" s="68"/>
    </row>
    <row r="1135" customFormat="false" ht="12.75" hidden="false" customHeight="false" outlineLevel="0" collapsed="false">
      <c r="M1135" s="131"/>
      <c r="N1135" s="68"/>
      <c r="O1135" s="68"/>
      <c r="P1135" s="68"/>
      <c r="Q1135" s="68"/>
      <c r="R1135" s="68"/>
      <c r="S1135" s="68"/>
    </row>
    <row r="1136" customFormat="false" ht="12.75" hidden="false" customHeight="false" outlineLevel="0" collapsed="false">
      <c r="M1136" s="131"/>
      <c r="N1136" s="68"/>
      <c r="O1136" s="68"/>
      <c r="P1136" s="68"/>
      <c r="Q1136" s="68"/>
      <c r="R1136" s="68"/>
      <c r="S1136" s="68"/>
    </row>
    <row r="1137" customFormat="false" ht="12.75" hidden="false" customHeight="false" outlineLevel="0" collapsed="false">
      <c r="M1137" s="131"/>
      <c r="N1137" s="68"/>
      <c r="O1137" s="68"/>
      <c r="P1137" s="68"/>
      <c r="Q1137" s="68"/>
      <c r="R1137" s="68"/>
      <c r="S1137" s="68"/>
    </row>
    <row r="1138" customFormat="false" ht="12.75" hidden="false" customHeight="false" outlineLevel="0" collapsed="false">
      <c r="M1138" s="131"/>
      <c r="N1138" s="68"/>
      <c r="O1138" s="68"/>
      <c r="P1138" s="68"/>
      <c r="Q1138" s="68"/>
      <c r="R1138" s="68"/>
      <c r="S1138" s="68"/>
    </row>
    <row r="1139" customFormat="false" ht="12.75" hidden="false" customHeight="false" outlineLevel="0" collapsed="false">
      <c r="M1139" s="131"/>
      <c r="N1139" s="68"/>
      <c r="O1139" s="68"/>
      <c r="P1139" s="68"/>
      <c r="Q1139" s="68"/>
      <c r="R1139" s="68"/>
      <c r="S1139" s="68"/>
    </row>
    <row r="1140" customFormat="false" ht="12.75" hidden="false" customHeight="false" outlineLevel="0" collapsed="false">
      <c r="M1140" s="131"/>
      <c r="N1140" s="68"/>
      <c r="O1140" s="68"/>
      <c r="P1140" s="68"/>
      <c r="Q1140" s="68"/>
      <c r="R1140" s="68"/>
      <c r="S1140" s="68"/>
    </row>
    <row r="1141" customFormat="false" ht="12.75" hidden="false" customHeight="false" outlineLevel="0" collapsed="false">
      <c r="M1141" s="131"/>
      <c r="N1141" s="68"/>
      <c r="O1141" s="68"/>
      <c r="P1141" s="68"/>
      <c r="Q1141" s="68"/>
      <c r="R1141" s="68"/>
      <c r="S1141" s="68"/>
    </row>
    <row r="1142" customFormat="false" ht="12.75" hidden="false" customHeight="false" outlineLevel="0" collapsed="false">
      <c r="M1142" s="131"/>
      <c r="N1142" s="68"/>
      <c r="O1142" s="68"/>
      <c r="P1142" s="68"/>
      <c r="Q1142" s="68"/>
      <c r="R1142" s="68"/>
      <c r="S1142" s="68"/>
    </row>
    <row r="1143" customFormat="false" ht="12.75" hidden="false" customHeight="false" outlineLevel="0" collapsed="false">
      <c r="M1143" s="131"/>
      <c r="N1143" s="68"/>
      <c r="O1143" s="68"/>
      <c r="P1143" s="68"/>
      <c r="Q1143" s="68"/>
      <c r="R1143" s="68"/>
      <c r="S1143" s="68"/>
    </row>
    <row r="1144" customFormat="false" ht="12.75" hidden="false" customHeight="false" outlineLevel="0" collapsed="false">
      <c r="M1144" s="131"/>
      <c r="N1144" s="68"/>
      <c r="O1144" s="68"/>
      <c r="P1144" s="68"/>
      <c r="Q1144" s="68"/>
      <c r="R1144" s="68"/>
      <c r="S1144" s="68"/>
    </row>
    <row r="1145" customFormat="false" ht="12.75" hidden="false" customHeight="false" outlineLevel="0" collapsed="false">
      <c r="M1145" s="131"/>
      <c r="N1145" s="68"/>
      <c r="O1145" s="68"/>
      <c r="P1145" s="68"/>
      <c r="Q1145" s="68"/>
      <c r="R1145" s="68"/>
      <c r="S1145" s="68"/>
    </row>
    <row r="1146" customFormat="false" ht="12.75" hidden="false" customHeight="false" outlineLevel="0" collapsed="false">
      <c r="M1146" s="131"/>
      <c r="N1146" s="68"/>
      <c r="O1146" s="68"/>
      <c r="P1146" s="68"/>
      <c r="Q1146" s="68"/>
      <c r="R1146" s="68"/>
      <c r="S1146" s="68"/>
    </row>
    <row r="1147" customFormat="false" ht="12.75" hidden="false" customHeight="false" outlineLevel="0" collapsed="false">
      <c r="M1147" s="131"/>
      <c r="N1147" s="68"/>
      <c r="O1147" s="68"/>
      <c r="P1147" s="68"/>
      <c r="Q1147" s="68"/>
      <c r="R1147" s="68"/>
      <c r="S1147" s="68"/>
    </row>
    <row r="1148" customFormat="false" ht="12.75" hidden="false" customHeight="false" outlineLevel="0" collapsed="false">
      <c r="M1148" s="131"/>
      <c r="N1148" s="68"/>
      <c r="O1148" s="68"/>
      <c r="P1148" s="68"/>
      <c r="Q1148" s="68"/>
      <c r="R1148" s="68"/>
      <c r="S1148" s="68"/>
    </row>
    <row r="1149" customFormat="false" ht="12.75" hidden="false" customHeight="false" outlineLevel="0" collapsed="false">
      <c r="M1149" s="131"/>
      <c r="N1149" s="68"/>
      <c r="O1149" s="68"/>
      <c r="P1149" s="68"/>
      <c r="Q1149" s="68"/>
      <c r="R1149" s="68"/>
      <c r="S1149" s="68"/>
    </row>
    <row r="1150" customFormat="false" ht="12.75" hidden="false" customHeight="false" outlineLevel="0" collapsed="false">
      <c r="M1150" s="131"/>
      <c r="N1150" s="68"/>
      <c r="O1150" s="68"/>
      <c r="P1150" s="68"/>
      <c r="Q1150" s="68"/>
      <c r="R1150" s="68"/>
      <c r="S1150" s="68"/>
    </row>
    <row r="1151" customFormat="false" ht="12.75" hidden="false" customHeight="false" outlineLevel="0" collapsed="false">
      <c r="M1151" s="131"/>
      <c r="N1151" s="68"/>
      <c r="O1151" s="68"/>
      <c r="P1151" s="68"/>
      <c r="Q1151" s="68"/>
      <c r="R1151" s="68"/>
      <c r="S1151" s="68"/>
    </row>
    <row r="1152" customFormat="false" ht="12.75" hidden="false" customHeight="false" outlineLevel="0" collapsed="false">
      <c r="M1152" s="131"/>
      <c r="N1152" s="68"/>
      <c r="O1152" s="68"/>
      <c r="P1152" s="68"/>
      <c r="Q1152" s="68"/>
      <c r="R1152" s="68"/>
      <c r="S1152" s="68"/>
    </row>
    <row r="1153" customFormat="false" ht="12.75" hidden="false" customHeight="false" outlineLevel="0" collapsed="false">
      <c r="M1153" s="131"/>
      <c r="N1153" s="68"/>
      <c r="O1153" s="68"/>
      <c r="P1153" s="68"/>
      <c r="Q1153" s="68"/>
      <c r="R1153" s="68"/>
      <c r="S1153" s="68"/>
    </row>
    <row r="1154" customFormat="false" ht="12.75" hidden="false" customHeight="false" outlineLevel="0" collapsed="false">
      <c r="M1154" s="131"/>
      <c r="N1154" s="68"/>
      <c r="O1154" s="68"/>
      <c r="P1154" s="68"/>
      <c r="Q1154" s="68"/>
      <c r="R1154" s="68"/>
      <c r="S1154" s="68"/>
    </row>
    <row r="1155" customFormat="false" ht="12.75" hidden="false" customHeight="false" outlineLevel="0" collapsed="false">
      <c r="M1155" s="131"/>
      <c r="N1155" s="68"/>
      <c r="O1155" s="68"/>
      <c r="P1155" s="68"/>
      <c r="Q1155" s="68"/>
      <c r="R1155" s="68"/>
      <c r="S1155" s="68"/>
    </row>
    <row r="1156" customFormat="false" ht="12.75" hidden="false" customHeight="false" outlineLevel="0" collapsed="false">
      <c r="M1156" s="131"/>
      <c r="N1156" s="68"/>
      <c r="O1156" s="68"/>
      <c r="P1156" s="68"/>
      <c r="Q1156" s="68"/>
      <c r="R1156" s="68"/>
      <c r="S1156" s="68"/>
    </row>
    <row r="1157" customFormat="false" ht="12.75" hidden="false" customHeight="false" outlineLevel="0" collapsed="false">
      <c r="M1157" s="131"/>
      <c r="N1157" s="68"/>
      <c r="O1157" s="68"/>
      <c r="P1157" s="68"/>
      <c r="Q1157" s="68"/>
      <c r="R1157" s="68"/>
      <c r="S1157" s="68"/>
    </row>
    <row r="1158" customFormat="false" ht="12.75" hidden="false" customHeight="false" outlineLevel="0" collapsed="false">
      <c r="M1158" s="131"/>
      <c r="N1158" s="68"/>
      <c r="O1158" s="68"/>
      <c r="P1158" s="68"/>
      <c r="Q1158" s="68"/>
      <c r="R1158" s="68"/>
      <c r="S1158" s="68"/>
    </row>
    <row r="1159" customFormat="false" ht="12.75" hidden="false" customHeight="false" outlineLevel="0" collapsed="false">
      <c r="M1159" s="131"/>
      <c r="N1159" s="68"/>
      <c r="O1159" s="68"/>
      <c r="P1159" s="68"/>
      <c r="Q1159" s="68"/>
      <c r="R1159" s="68"/>
      <c r="S1159" s="68"/>
    </row>
    <row r="1160" customFormat="false" ht="12.75" hidden="false" customHeight="false" outlineLevel="0" collapsed="false">
      <c r="M1160" s="131"/>
      <c r="N1160" s="68"/>
      <c r="O1160" s="68"/>
      <c r="P1160" s="68"/>
      <c r="Q1160" s="68"/>
      <c r="R1160" s="68"/>
      <c r="S1160" s="68"/>
    </row>
    <row r="1161" customFormat="false" ht="12.75" hidden="false" customHeight="false" outlineLevel="0" collapsed="false">
      <c r="M1161" s="131"/>
      <c r="N1161" s="68"/>
      <c r="O1161" s="68"/>
      <c r="P1161" s="68"/>
      <c r="Q1161" s="68"/>
      <c r="R1161" s="68"/>
      <c r="S1161" s="68"/>
    </row>
    <row r="1162" customFormat="false" ht="12.75" hidden="false" customHeight="false" outlineLevel="0" collapsed="false">
      <c r="M1162" s="131"/>
      <c r="N1162" s="68"/>
      <c r="O1162" s="68"/>
      <c r="P1162" s="68"/>
      <c r="Q1162" s="68"/>
      <c r="R1162" s="68"/>
      <c r="S1162" s="68"/>
    </row>
    <row r="1163" customFormat="false" ht="12.75" hidden="false" customHeight="false" outlineLevel="0" collapsed="false">
      <c r="M1163" s="131"/>
      <c r="N1163" s="68"/>
      <c r="O1163" s="68"/>
      <c r="P1163" s="68"/>
      <c r="Q1163" s="68"/>
      <c r="R1163" s="68"/>
      <c r="S1163" s="68"/>
    </row>
    <row r="1164" customFormat="false" ht="12.75" hidden="false" customHeight="false" outlineLevel="0" collapsed="false">
      <c r="M1164" s="131"/>
      <c r="N1164" s="68"/>
      <c r="O1164" s="68"/>
      <c r="P1164" s="68"/>
      <c r="Q1164" s="68"/>
      <c r="R1164" s="68"/>
      <c r="S1164" s="68"/>
    </row>
    <row r="1165" customFormat="false" ht="12.75" hidden="false" customHeight="false" outlineLevel="0" collapsed="false">
      <c r="M1165" s="131"/>
      <c r="N1165" s="68"/>
      <c r="O1165" s="68"/>
      <c r="P1165" s="68"/>
      <c r="Q1165" s="68"/>
      <c r="R1165" s="68"/>
      <c r="S1165" s="68"/>
    </row>
    <row r="1166" customFormat="false" ht="12.75" hidden="false" customHeight="false" outlineLevel="0" collapsed="false">
      <c r="M1166" s="131"/>
      <c r="N1166" s="68"/>
      <c r="O1166" s="68"/>
      <c r="P1166" s="68"/>
      <c r="Q1166" s="68"/>
      <c r="R1166" s="68"/>
      <c r="S1166" s="68"/>
    </row>
    <row r="1167" customFormat="false" ht="12.75" hidden="false" customHeight="false" outlineLevel="0" collapsed="false">
      <c r="M1167" s="131"/>
      <c r="N1167" s="68"/>
      <c r="O1167" s="68"/>
      <c r="P1167" s="68"/>
      <c r="Q1167" s="68"/>
      <c r="R1167" s="68"/>
      <c r="S1167" s="68"/>
    </row>
    <row r="1168" customFormat="false" ht="12.75" hidden="false" customHeight="false" outlineLevel="0" collapsed="false">
      <c r="M1168" s="131"/>
      <c r="N1168" s="68"/>
      <c r="O1168" s="68"/>
      <c r="P1168" s="68"/>
      <c r="Q1168" s="68"/>
      <c r="R1168" s="68"/>
      <c r="S1168" s="68"/>
    </row>
    <row r="1169" customFormat="false" ht="12.75" hidden="false" customHeight="false" outlineLevel="0" collapsed="false">
      <c r="M1169" s="131"/>
      <c r="N1169" s="68"/>
      <c r="O1169" s="68"/>
      <c r="P1169" s="68"/>
      <c r="Q1169" s="68"/>
      <c r="R1169" s="68"/>
      <c r="S1169" s="68"/>
    </row>
    <row r="1170" customFormat="false" ht="12.75" hidden="false" customHeight="false" outlineLevel="0" collapsed="false">
      <c r="M1170" s="131"/>
      <c r="N1170" s="68"/>
      <c r="O1170" s="68"/>
      <c r="P1170" s="68"/>
      <c r="Q1170" s="68"/>
      <c r="R1170" s="68"/>
      <c r="S1170" s="68"/>
    </row>
    <row r="1171" customFormat="false" ht="12.75" hidden="false" customHeight="false" outlineLevel="0" collapsed="false">
      <c r="M1171" s="131"/>
      <c r="N1171" s="68"/>
      <c r="O1171" s="68"/>
      <c r="P1171" s="68"/>
      <c r="Q1171" s="68"/>
      <c r="R1171" s="68"/>
      <c r="S1171" s="68"/>
    </row>
    <row r="1172" customFormat="false" ht="12.75" hidden="false" customHeight="false" outlineLevel="0" collapsed="false">
      <c r="M1172" s="131"/>
      <c r="N1172" s="68"/>
      <c r="O1172" s="68"/>
      <c r="P1172" s="68"/>
      <c r="Q1172" s="68"/>
      <c r="R1172" s="68"/>
      <c r="S1172" s="68"/>
    </row>
    <row r="1173" customFormat="false" ht="12.75" hidden="false" customHeight="false" outlineLevel="0" collapsed="false">
      <c r="M1173" s="131"/>
      <c r="N1173" s="68"/>
      <c r="O1173" s="68"/>
      <c r="P1173" s="68"/>
      <c r="Q1173" s="68"/>
      <c r="R1173" s="68"/>
      <c r="S1173" s="68"/>
    </row>
    <row r="1174" customFormat="false" ht="12.75" hidden="false" customHeight="false" outlineLevel="0" collapsed="false">
      <c r="M1174" s="131"/>
      <c r="N1174" s="68"/>
      <c r="O1174" s="68"/>
      <c r="P1174" s="68"/>
      <c r="Q1174" s="68"/>
      <c r="R1174" s="68"/>
      <c r="S1174" s="68"/>
    </row>
    <row r="1175" customFormat="false" ht="12.75" hidden="false" customHeight="false" outlineLevel="0" collapsed="false">
      <c r="M1175" s="131"/>
      <c r="N1175" s="68"/>
      <c r="O1175" s="68"/>
      <c r="P1175" s="68"/>
      <c r="Q1175" s="68"/>
      <c r="R1175" s="68"/>
      <c r="S1175" s="68"/>
    </row>
    <row r="1176" customFormat="false" ht="12.75" hidden="false" customHeight="false" outlineLevel="0" collapsed="false">
      <c r="M1176" s="131"/>
      <c r="N1176" s="68"/>
      <c r="O1176" s="68"/>
      <c r="P1176" s="68"/>
      <c r="Q1176" s="68"/>
      <c r="R1176" s="68"/>
      <c r="S1176" s="68"/>
    </row>
    <row r="1177" customFormat="false" ht="12.75" hidden="false" customHeight="false" outlineLevel="0" collapsed="false">
      <c r="M1177" s="131"/>
      <c r="N1177" s="68"/>
      <c r="O1177" s="68"/>
      <c r="P1177" s="68"/>
      <c r="Q1177" s="68"/>
      <c r="R1177" s="68"/>
      <c r="S1177" s="68"/>
    </row>
    <row r="1178" customFormat="false" ht="12.75" hidden="false" customHeight="false" outlineLevel="0" collapsed="false">
      <c r="M1178" s="131"/>
      <c r="N1178" s="68"/>
      <c r="O1178" s="68"/>
      <c r="P1178" s="68"/>
      <c r="Q1178" s="68"/>
      <c r="R1178" s="68"/>
      <c r="S1178" s="68"/>
    </row>
    <row r="1179" customFormat="false" ht="12.75" hidden="false" customHeight="false" outlineLevel="0" collapsed="false">
      <c r="M1179" s="131"/>
      <c r="N1179" s="68"/>
      <c r="O1179" s="68"/>
      <c r="P1179" s="68"/>
      <c r="Q1179" s="68"/>
      <c r="R1179" s="68"/>
      <c r="S1179" s="68"/>
    </row>
    <row r="1180" customFormat="false" ht="12.75" hidden="false" customHeight="false" outlineLevel="0" collapsed="false">
      <c r="M1180" s="131"/>
      <c r="N1180" s="68"/>
      <c r="O1180" s="68"/>
      <c r="P1180" s="68"/>
      <c r="Q1180" s="68"/>
      <c r="R1180" s="68"/>
      <c r="S1180" s="68"/>
    </row>
    <row r="1181" customFormat="false" ht="12.75" hidden="false" customHeight="false" outlineLevel="0" collapsed="false">
      <c r="M1181" s="131"/>
      <c r="N1181" s="68"/>
      <c r="O1181" s="68"/>
      <c r="P1181" s="68"/>
      <c r="Q1181" s="68"/>
      <c r="R1181" s="68"/>
      <c r="S1181" s="68"/>
    </row>
    <row r="1182" customFormat="false" ht="12.75" hidden="false" customHeight="false" outlineLevel="0" collapsed="false">
      <c r="M1182" s="131"/>
      <c r="N1182" s="68"/>
      <c r="O1182" s="68"/>
      <c r="P1182" s="68"/>
      <c r="Q1182" s="68"/>
      <c r="R1182" s="68"/>
      <c r="S1182" s="68"/>
    </row>
    <row r="1183" customFormat="false" ht="12.75" hidden="false" customHeight="false" outlineLevel="0" collapsed="false">
      <c r="M1183" s="131"/>
      <c r="N1183" s="68"/>
      <c r="O1183" s="68"/>
      <c r="P1183" s="68"/>
      <c r="Q1183" s="68"/>
      <c r="R1183" s="68"/>
      <c r="S1183" s="68"/>
    </row>
    <row r="1184" customFormat="false" ht="12.75" hidden="false" customHeight="false" outlineLevel="0" collapsed="false">
      <c r="M1184" s="131"/>
      <c r="N1184" s="68"/>
      <c r="O1184" s="68"/>
      <c r="P1184" s="68"/>
      <c r="Q1184" s="68"/>
      <c r="R1184" s="68"/>
      <c r="S1184" s="68"/>
    </row>
    <row r="1185" customFormat="false" ht="12.75" hidden="false" customHeight="false" outlineLevel="0" collapsed="false">
      <c r="M1185" s="131"/>
      <c r="N1185" s="68"/>
      <c r="O1185" s="68"/>
      <c r="P1185" s="68"/>
      <c r="Q1185" s="68"/>
      <c r="R1185" s="68"/>
      <c r="S1185" s="68"/>
    </row>
    <row r="1186" customFormat="false" ht="12.75" hidden="false" customHeight="false" outlineLevel="0" collapsed="false">
      <c r="M1186" s="131"/>
      <c r="N1186" s="68"/>
      <c r="O1186" s="68"/>
      <c r="P1186" s="68"/>
      <c r="Q1186" s="68"/>
      <c r="R1186" s="68"/>
      <c r="S1186" s="68"/>
    </row>
    <row r="1187" customFormat="false" ht="12.75" hidden="false" customHeight="false" outlineLevel="0" collapsed="false">
      <c r="M1187" s="131"/>
      <c r="N1187" s="68"/>
      <c r="O1187" s="68"/>
      <c r="P1187" s="68"/>
      <c r="Q1187" s="68"/>
      <c r="R1187" s="68"/>
      <c r="S1187" s="68"/>
    </row>
    <row r="1188" customFormat="false" ht="12.75" hidden="false" customHeight="false" outlineLevel="0" collapsed="false">
      <c r="M1188" s="131"/>
      <c r="N1188" s="68"/>
      <c r="O1188" s="68"/>
      <c r="P1188" s="68"/>
      <c r="Q1188" s="68"/>
      <c r="R1188" s="68"/>
      <c r="S1188" s="68"/>
    </row>
    <row r="1189" customFormat="false" ht="12.75" hidden="false" customHeight="false" outlineLevel="0" collapsed="false">
      <c r="M1189" s="131"/>
      <c r="N1189" s="68"/>
      <c r="O1189" s="68"/>
      <c r="P1189" s="68"/>
      <c r="Q1189" s="68"/>
      <c r="R1189" s="68"/>
      <c r="S1189" s="68"/>
    </row>
    <row r="1190" customFormat="false" ht="12.75" hidden="false" customHeight="false" outlineLevel="0" collapsed="false">
      <c r="M1190" s="131"/>
      <c r="N1190" s="68"/>
      <c r="O1190" s="68"/>
      <c r="P1190" s="68"/>
      <c r="Q1190" s="68"/>
      <c r="R1190" s="68"/>
      <c r="S1190" s="68"/>
    </row>
    <row r="1191" customFormat="false" ht="12.75" hidden="false" customHeight="false" outlineLevel="0" collapsed="false">
      <c r="M1191" s="131"/>
      <c r="N1191" s="68"/>
      <c r="O1191" s="68"/>
      <c r="P1191" s="68"/>
      <c r="Q1191" s="68"/>
      <c r="R1191" s="68"/>
      <c r="S1191" s="68"/>
    </row>
    <row r="1192" customFormat="false" ht="12.75" hidden="false" customHeight="false" outlineLevel="0" collapsed="false">
      <c r="M1192" s="131"/>
      <c r="N1192" s="68"/>
      <c r="O1192" s="68"/>
      <c r="P1192" s="68"/>
      <c r="Q1192" s="68"/>
      <c r="R1192" s="68"/>
      <c r="S1192" s="68"/>
    </row>
    <row r="1193" customFormat="false" ht="12.75" hidden="false" customHeight="false" outlineLevel="0" collapsed="false">
      <c r="M1193" s="131"/>
      <c r="N1193" s="68"/>
      <c r="O1193" s="68"/>
      <c r="P1193" s="68"/>
      <c r="Q1193" s="68"/>
      <c r="R1193" s="68"/>
      <c r="S1193" s="68"/>
    </row>
    <row r="1194" customFormat="false" ht="12.75" hidden="false" customHeight="false" outlineLevel="0" collapsed="false">
      <c r="M1194" s="131"/>
      <c r="N1194" s="68"/>
      <c r="O1194" s="68"/>
      <c r="P1194" s="68"/>
      <c r="Q1194" s="68"/>
      <c r="R1194" s="68"/>
      <c r="S1194" s="68"/>
    </row>
    <row r="1195" customFormat="false" ht="12.75" hidden="false" customHeight="false" outlineLevel="0" collapsed="false">
      <c r="M1195" s="131"/>
      <c r="N1195" s="68"/>
      <c r="O1195" s="68"/>
      <c r="P1195" s="68"/>
      <c r="Q1195" s="68"/>
      <c r="R1195" s="68"/>
      <c r="S1195" s="68"/>
    </row>
    <row r="1196" customFormat="false" ht="12.75" hidden="false" customHeight="false" outlineLevel="0" collapsed="false">
      <c r="M1196" s="131"/>
      <c r="N1196" s="68"/>
      <c r="O1196" s="68"/>
      <c r="P1196" s="68"/>
      <c r="Q1196" s="68"/>
      <c r="R1196" s="68"/>
      <c r="S1196" s="68"/>
    </row>
    <row r="1197" customFormat="false" ht="12.75" hidden="false" customHeight="false" outlineLevel="0" collapsed="false">
      <c r="M1197" s="131"/>
      <c r="N1197" s="68"/>
      <c r="O1197" s="68"/>
      <c r="P1197" s="68"/>
      <c r="Q1197" s="68"/>
      <c r="R1197" s="68"/>
      <c r="S1197" s="68"/>
    </row>
    <row r="1198" customFormat="false" ht="12.75" hidden="false" customHeight="false" outlineLevel="0" collapsed="false">
      <c r="M1198" s="131"/>
      <c r="N1198" s="68"/>
      <c r="O1198" s="68"/>
      <c r="P1198" s="68"/>
      <c r="Q1198" s="68"/>
      <c r="R1198" s="68"/>
      <c r="S1198" s="68"/>
    </row>
    <row r="1199" customFormat="false" ht="12.75" hidden="false" customHeight="false" outlineLevel="0" collapsed="false">
      <c r="M1199" s="131"/>
      <c r="N1199" s="68"/>
      <c r="O1199" s="68"/>
      <c r="P1199" s="68"/>
      <c r="Q1199" s="68"/>
      <c r="R1199" s="68"/>
      <c r="S1199" s="68"/>
    </row>
    <row r="1200" customFormat="false" ht="12.75" hidden="false" customHeight="false" outlineLevel="0" collapsed="false">
      <c r="M1200" s="131"/>
      <c r="N1200" s="68"/>
      <c r="O1200" s="68"/>
      <c r="P1200" s="68"/>
      <c r="Q1200" s="68"/>
      <c r="R1200" s="68"/>
      <c r="S1200" s="68"/>
    </row>
    <row r="1201" customFormat="false" ht="12.75" hidden="false" customHeight="false" outlineLevel="0" collapsed="false">
      <c r="M1201" s="131"/>
      <c r="N1201" s="68"/>
      <c r="O1201" s="68"/>
      <c r="P1201" s="68"/>
      <c r="Q1201" s="68"/>
      <c r="R1201" s="68"/>
      <c r="S1201" s="68"/>
    </row>
    <row r="1202" customFormat="false" ht="12.75" hidden="false" customHeight="false" outlineLevel="0" collapsed="false">
      <c r="M1202" s="131"/>
      <c r="N1202" s="68"/>
      <c r="O1202" s="68"/>
      <c r="P1202" s="68"/>
      <c r="Q1202" s="68"/>
      <c r="R1202" s="68"/>
      <c r="S1202" s="68"/>
    </row>
    <row r="1203" customFormat="false" ht="12.75" hidden="false" customHeight="false" outlineLevel="0" collapsed="false">
      <c r="M1203" s="131"/>
      <c r="N1203" s="68"/>
      <c r="O1203" s="68"/>
      <c r="P1203" s="68"/>
      <c r="Q1203" s="68"/>
      <c r="R1203" s="68"/>
      <c r="S1203" s="68"/>
    </row>
    <row r="1204" customFormat="false" ht="12.75" hidden="false" customHeight="false" outlineLevel="0" collapsed="false">
      <c r="M1204" s="131"/>
      <c r="N1204" s="68"/>
      <c r="O1204" s="68"/>
      <c r="P1204" s="68"/>
      <c r="Q1204" s="68"/>
      <c r="R1204" s="68"/>
      <c r="S1204" s="68"/>
    </row>
    <row r="1205" customFormat="false" ht="12.75" hidden="false" customHeight="false" outlineLevel="0" collapsed="false">
      <c r="M1205" s="131"/>
      <c r="N1205" s="68"/>
      <c r="O1205" s="68"/>
      <c r="P1205" s="68"/>
      <c r="Q1205" s="68"/>
      <c r="R1205" s="68"/>
      <c r="S1205" s="68"/>
    </row>
    <row r="1206" customFormat="false" ht="12.75" hidden="false" customHeight="false" outlineLevel="0" collapsed="false">
      <c r="M1206" s="131"/>
      <c r="N1206" s="68"/>
      <c r="O1206" s="68"/>
      <c r="P1206" s="68"/>
      <c r="Q1206" s="68"/>
      <c r="R1206" s="68"/>
      <c r="S1206" s="68"/>
    </row>
    <row r="1207" customFormat="false" ht="12.75" hidden="false" customHeight="false" outlineLevel="0" collapsed="false">
      <c r="M1207" s="131"/>
      <c r="N1207" s="68"/>
      <c r="O1207" s="68"/>
      <c r="P1207" s="68"/>
      <c r="Q1207" s="68"/>
      <c r="R1207" s="68"/>
      <c r="S1207" s="68"/>
    </row>
    <row r="1208" customFormat="false" ht="12.75" hidden="false" customHeight="false" outlineLevel="0" collapsed="false">
      <c r="M1208" s="131"/>
      <c r="N1208" s="68"/>
      <c r="O1208" s="68"/>
      <c r="P1208" s="68"/>
      <c r="Q1208" s="68"/>
      <c r="R1208" s="68"/>
      <c r="S1208" s="68"/>
    </row>
    <row r="1209" customFormat="false" ht="12.75" hidden="false" customHeight="false" outlineLevel="0" collapsed="false">
      <c r="M1209" s="131"/>
      <c r="N1209" s="68"/>
      <c r="O1209" s="68"/>
      <c r="P1209" s="68"/>
      <c r="Q1209" s="68"/>
      <c r="R1209" s="68"/>
      <c r="S1209" s="68"/>
    </row>
    <row r="1210" customFormat="false" ht="12.75" hidden="false" customHeight="false" outlineLevel="0" collapsed="false">
      <c r="M1210" s="131"/>
      <c r="N1210" s="68"/>
      <c r="O1210" s="68"/>
      <c r="P1210" s="68"/>
      <c r="Q1210" s="68"/>
      <c r="R1210" s="68"/>
      <c r="S1210" s="68"/>
    </row>
    <row r="1211" customFormat="false" ht="12.75" hidden="false" customHeight="false" outlineLevel="0" collapsed="false">
      <c r="M1211" s="131"/>
      <c r="N1211" s="68"/>
      <c r="O1211" s="68"/>
      <c r="P1211" s="68"/>
      <c r="Q1211" s="68"/>
      <c r="R1211" s="68"/>
      <c r="S1211" s="68"/>
    </row>
    <row r="1212" customFormat="false" ht="12.75" hidden="false" customHeight="false" outlineLevel="0" collapsed="false">
      <c r="M1212" s="131"/>
      <c r="N1212" s="68"/>
      <c r="O1212" s="68"/>
      <c r="P1212" s="68"/>
      <c r="Q1212" s="68"/>
      <c r="R1212" s="68"/>
      <c r="S1212" s="68"/>
    </row>
    <row r="1213" customFormat="false" ht="12.75" hidden="false" customHeight="false" outlineLevel="0" collapsed="false">
      <c r="M1213" s="131"/>
      <c r="N1213" s="68"/>
      <c r="O1213" s="68"/>
      <c r="P1213" s="68"/>
      <c r="Q1213" s="68"/>
      <c r="R1213" s="68"/>
      <c r="S1213" s="68"/>
    </row>
    <row r="1214" customFormat="false" ht="12.75" hidden="false" customHeight="false" outlineLevel="0" collapsed="false">
      <c r="M1214" s="131"/>
      <c r="N1214" s="68"/>
      <c r="O1214" s="68"/>
      <c r="P1214" s="68"/>
      <c r="Q1214" s="68"/>
      <c r="R1214" s="68"/>
      <c r="S1214" s="68"/>
    </row>
    <row r="1215" customFormat="false" ht="12.75" hidden="false" customHeight="false" outlineLevel="0" collapsed="false">
      <c r="M1215" s="131"/>
      <c r="N1215" s="68"/>
      <c r="O1215" s="68"/>
      <c r="P1215" s="68"/>
      <c r="Q1215" s="68"/>
      <c r="R1215" s="68"/>
      <c r="S1215" s="68"/>
    </row>
    <row r="1216" customFormat="false" ht="12.75" hidden="false" customHeight="false" outlineLevel="0" collapsed="false">
      <c r="M1216" s="131"/>
      <c r="N1216" s="68"/>
      <c r="O1216" s="68"/>
      <c r="P1216" s="68"/>
      <c r="Q1216" s="68"/>
      <c r="R1216" s="68"/>
      <c r="S1216" s="68"/>
    </row>
    <row r="1217" customFormat="false" ht="12.75" hidden="false" customHeight="false" outlineLevel="0" collapsed="false">
      <c r="M1217" s="131"/>
      <c r="N1217" s="68"/>
      <c r="O1217" s="68"/>
      <c r="P1217" s="68"/>
      <c r="Q1217" s="68"/>
      <c r="R1217" s="68"/>
      <c r="S1217" s="68"/>
    </row>
    <row r="1218" customFormat="false" ht="12.75" hidden="false" customHeight="false" outlineLevel="0" collapsed="false">
      <c r="M1218" s="131"/>
      <c r="N1218" s="68"/>
      <c r="O1218" s="68"/>
      <c r="P1218" s="68"/>
      <c r="Q1218" s="68"/>
      <c r="R1218" s="68"/>
      <c r="S1218" s="68"/>
    </row>
    <row r="1219" customFormat="false" ht="12.75" hidden="false" customHeight="false" outlineLevel="0" collapsed="false">
      <c r="M1219" s="131"/>
      <c r="N1219" s="68"/>
      <c r="O1219" s="68"/>
      <c r="P1219" s="68"/>
      <c r="Q1219" s="68"/>
      <c r="R1219" s="68"/>
      <c r="S1219" s="68"/>
    </row>
    <row r="1220" customFormat="false" ht="12.75" hidden="false" customHeight="false" outlineLevel="0" collapsed="false">
      <c r="M1220" s="131"/>
      <c r="N1220" s="68"/>
      <c r="O1220" s="68"/>
      <c r="P1220" s="68"/>
      <c r="Q1220" s="68"/>
      <c r="R1220" s="68"/>
      <c r="S1220" s="68"/>
    </row>
    <row r="1221" customFormat="false" ht="12.75" hidden="false" customHeight="false" outlineLevel="0" collapsed="false">
      <c r="M1221" s="131"/>
      <c r="N1221" s="68"/>
      <c r="O1221" s="68"/>
      <c r="P1221" s="68"/>
      <c r="Q1221" s="68"/>
      <c r="R1221" s="68"/>
      <c r="S1221" s="68"/>
    </row>
    <row r="1222" customFormat="false" ht="12.75" hidden="false" customHeight="false" outlineLevel="0" collapsed="false">
      <c r="M1222" s="131"/>
      <c r="N1222" s="68"/>
      <c r="O1222" s="68"/>
      <c r="P1222" s="68"/>
      <c r="Q1222" s="68"/>
      <c r="R1222" s="68"/>
      <c r="S1222" s="68"/>
    </row>
    <row r="1223" customFormat="false" ht="12.75" hidden="false" customHeight="false" outlineLevel="0" collapsed="false">
      <c r="M1223" s="131"/>
      <c r="N1223" s="68"/>
      <c r="O1223" s="68"/>
      <c r="P1223" s="68"/>
      <c r="Q1223" s="68"/>
      <c r="R1223" s="68"/>
      <c r="S1223" s="68"/>
    </row>
    <row r="1224" customFormat="false" ht="12.75" hidden="false" customHeight="false" outlineLevel="0" collapsed="false">
      <c r="M1224" s="131"/>
      <c r="N1224" s="68"/>
      <c r="O1224" s="68"/>
      <c r="P1224" s="68"/>
      <c r="Q1224" s="68"/>
      <c r="R1224" s="68"/>
      <c r="S1224" s="68"/>
    </row>
    <row r="1225" customFormat="false" ht="12.75" hidden="false" customHeight="false" outlineLevel="0" collapsed="false">
      <c r="M1225" s="131"/>
      <c r="N1225" s="68"/>
      <c r="O1225" s="68"/>
      <c r="P1225" s="68"/>
      <c r="Q1225" s="68"/>
      <c r="R1225" s="68"/>
      <c r="S1225" s="68"/>
    </row>
    <row r="1226" customFormat="false" ht="12.75" hidden="false" customHeight="false" outlineLevel="0" collapsed="false">
      <c r="M1226" s="131"/>
      <c r="N1226" s="68"/>
      <c r="O1226" s="68"/>
      <c r="P1226" s="68"/>
      <c r="Q1226" s="68"/>
      <c r="R1226" s="68"/>
      <c r="S1226" s="68"/>
    </row>
    <row r="1227" customFormat="false" ht="12.75" hidden="false" customHeight="false" outlineLevel="0" collapsed="false">
      <c r="M1227" s="131"/>
      <c r="N1227" s="68"/>
      <c r="O1227" s="68"/>
      <c r="P1227" s="68"/>
      <c r="Q1227" s="68"/>
      <c r="R1227" s="68"/>
      <c r="S1227" s="68"/>
    </row>
    <row r="1228" customFormat="false" ht="12.75" hidden="false" customHeight="false" outlineLevel="0" collapsed="false">
      <c r="M1228" s="131"/>
      <c r="N1228" s="68"/>
      <c r="O1228" s="68"/>
      <c r="P1228" s="68"/>
      <c r="Q1228" s="68"/>
      <c r="R1228" s="68"/>
      <c r="S1228" s="68"/>
    </row>
    <row r="1229" customFormat="false" ht="12.75" hidden="false" customHeight="false" outlineLevel="0" collapsed="false">
      <c r="M1229" s="131"/>
      <c r="N1229" s="68"/>
      <c r="O1229" s="68"/>
      <c r="P1229" s="68"/>
      <c r="Q1229" s="68"/>
      <c r="R1229" s="68"/>
      <c r="S1229" s="68"/>
    </row>
    <row r="1230" customFormat="false" ht="12.75" hidden="false" customHeight="false" outlineLevel="0" collapsed="false">
      <c r="M1230" s="131"/>
      <c r="N1230" s="68"/>
      <c r="O1230" s="68"/>
      <c r="P1230" s="68"/>
      <c r="Q1230" s="68"/>
      <c r="R1230" s="68"/>
      <c r="S1230" s="68"/>
    </row>
    <row r="1231" customFormat="false" ht="12.75" hidden="false" customHeight="false" outlineLevel="0" collapsed="false">
      <c r="M1231" s="131"/>
      <c r="N1231" s="68"/>
      <c r="O1231" s="68"/>
      <c r="P1231" s="68"/>
      <c r="Q1231" s="68"/>
      <c r="R1231" s="68"/>
      <c r="S1231" s="68"/>
    </row>
    <row r="1232" customFormat="false" ht="12.75" hidden="false" customHeight="false" outlineLevel="0" collapsed="false">
      <c r="M1232" s="131"/>
      <c r="N1232" s="68"/>
      <c r="O1232" s="68"/>
      <c r="P1232" s="68"/>
      <c r="Q1232" s="68"/>
      <c r="R1232" s="68"/>
      <c r="S1232" s="68"/>
    </row>
    <row r="1233" customFormat="false" ht="12.75" hidden="false" customHeight="false" outlineLevel="0" collapsed="false">
      <c r="M1233" s="131"/>
      <c r="N1233" s="68"/>
      <c r="O1233" s="68"/>
      <c r="P1233" s="68"/>
      <c r="Q1233" s="68"/>
      <c r="R1233" s="68"/>
      <c r="S1233" s="68"/>
    </row>
    <row r="1234" customFormat="false" ht="12.75" hidden="false" customHeight="false" outlineLevel="0" collapsed="false">
      <c r="M1234" s="131"/>
      <c r="N1234" s="68"/>
      <c r="O1234" s="68"/>
      <c r="P1234" s="68"/>
      <c r="Q1234" s="68"/>
      <c r="R1234" s="68"/>
      <c r="S1234" s="68"/>
    </row>
    <row r="1235" customFormat="false" ht="12.75" hidden="false" customHeight="false" outlineLevel="0" collapsed="false">
      <c r="M1235" s="131"/>
      <c r="N1235" s="68"/>
      <c r="O1235" s="68"/>
      <c r="P1235" s="68"/>
      <c r="Q1235" s="68"/>
      <c r="R1235" s="68"/>
      <c r="S1235" s="68"/>
    </row>
    <row r="1236" customFormat="false" ht="12.75" hidden="false" customHeight="false" outlineLevel="0" collapsed="false">
      <c r="M1236" s="131"/>
      <c r="N1236" s="68"/>
      <c r="O1236" s="68"/>
      <c r="P1236" s="68"/>
      <c r="Q1236" s="68"/>
      <c r="R1236" s="68"/>
      <c r="S1236" s="68"/>
    </row>
    <row r="1237" customFormat="false" ht="12.75" hidden="false" customHeight="false" outlineLevel="0" collapsed="false">
      <c r="M1237" s="131"/>
      <c r="N1237" s="68"/>
      <c r="O1237" s="68"/>
      <c r="P1237" s="68"/>
      <c r="Q1237" s="68"/>
      <c r="R1237" s="68"/>
      <c r="S1237" s="68"/>
    </row>
    <row r="1238" customFormat="false" ht="12.75" hidden="false" customHeight="false" outlineLevel="0" collapsed="false">
      <c r="M1238" s="131"/>
      <c r="N1238" s="68"/>
      <c r="O1238" s="68"/>
      <c r="P1238" s="68"/>
      <c r="Q1238" s="68"/>
      <c r="R1238" s="68"/>
      <c r="S1238" s="68"/>
    </row>
    <row r="1239" customFormat="false" ht="12.75" hidden="false" customHeight="false" outlineLevel="0" collapsed="false">
      <c r="M1239" s="131"/>
      <c r="N1239" s="68"/>
      <c r="O1239" s="68"/>
      <c r="P1239" s="68"/>
      <c r="Q1239" s="68"/>
      <c r="R1239" s="68"/>
      <c r="S1239" s="68"/>
    </row>
    <row r="1240" customFormat="false" ht="12.75" hidden="false" customHeight="false" outlineLevel="0" collapsed="false">
      <c r="M1240" s="131"/>
      <c r="N1240" s="68"/>
      <c r="O1240" s="68"/>
      <c r="P1240" s="68"/>
      <c r="Q1240" s="68"/>
      <c r="R1240" s="68"/>
      <c r="S1240" s="68"/>
    </row>
    <row r="1241" customFormat="false" ht="12.75" hidden="false" customHeight="false" outlineLevel="0" collapsed="false">
      <c r="M1241" s="131"/>
      <c r="N1241" s="68"/>
      <c r="O1241" s="68"/>
      <c r="P1241" s="68"/>
      <c r="Q1241" s="68"/>
      <c r="R1241" s="68"/>
      <c r="S1241" s="68"/>
    </row>
    <row r="1242" customFormat="false" ht="12.75" hidden="false" customHeight="false" outlineLevel="0" collapsed="false">
      <c r="M1242" s="131"/>
      <c r="N1242" s="68"/>
      <c r="O1242" s="68"/>
      <c r="P1242" s="68"/>
      <c r="Q1242" s="68"/>
      <c r="R1242" s="68"/>
      <c r="S1242" s="68"/>
    </row>
    <row r="1243" customFormat="false" ht="12.75" hidden="false" customHeight="false" outlineLevel="0" collapsed="false">
      <c r="M1243" s="131"/>
      <c r="N1243" s="68"/>
      <c r="O1243" s="68"/>
      <c r="P1243" s="68"/>
      <c r="Q1243" s="68"/>
      <c r="R1243" s="68"/>
      <c r="S1243" s="68"/>
    </row>
    <row r="1244" customFormat="false" ht="12.75" hidden="false" customHeight="false" outlineLevel="0" collapsed="false">
      <c r="M1244" s="131"/>
      <c r="N1244" s="68"/>
      <c r="O1244" s="68"/>
      <c r="P1244" s="68"/>
      <c r="Q1244" s="68"/>
      <c r="R1244" s="68"/>
      <c r="S1244" s="68"/>
    </row>
    <row r="1245" customFormat="false" ht="12.75" hidden="false" customHeight="false" outlineLevel="0" collapsed="false">
      <c r="M1245" s="131"/>
      <c r="N1245" s="68"/>
      <c r="O1245" s="68"/>
      <c r="P1245" s="68"/>
      <c r="Q1245" s="68"/>
      <c r="R1245" s="68"/>
      <c r="S1245" s="68"/>
    </row>
    <row r="1246" customFormat="false" ht="12.75" hidden="false" customHeight="false" outlineLevel="0" collapsed="false">
      <c r="M1246" s="131"/>
      <c r="N1246" s="68"/>
      <c r="O1246" s="68"/>
      <c r="P1246" s="68"/>
      <c r="Q1246" s="68"/>
      <c r="R1246" s="68"/>
      <c r="S1246" s="68"/>
    </row>
    <row r="1247" customFormat="false" ht="12.75" hidden="false" customHeight="false" outlineLevel="0" collapsed="false">
      <c r="M1247" s="131"/>
      <c r="N1247" s="68"/>
      <c r="O1247" s="68"/>
      <c r="P1247" s="68"/>
      <c r="Q1247" s="68"/>
      <c r="R1247" s="68"/>
      <c r="S1247" s="68"/>
    </row>
    <row r="1248" customFormat="false" ht="12.75" hidden="false" customHeight="false" outlineLevel="0" collapsed="false">
      <c r="M1248" s="131"/>
      <c r="N1248" s="68"/>
      <c r="O1248" s="68"/>
      <c r="P1248" s="68"/>
      <c r="Q1248" s="68"/>
      <c r="R1248" s="68"/>
      <c r="S1248" s="68"/>
    </row>
    <row r="1249" customFormat="false" ht="12.75" hidden="false" customHeight="false" outlineLevel="0" collapsed="false">
      <c r="M1249" s="131"/>
      <c r="N1249" s="68"/>
      <c r="O1249" s="68"/>
      <c r="P1249" s="68"/>
      <c r="Q1249" s="68"/>
      <c r="R1249" s="68"/>
      <c r="S1249" s="68"/>
    </row>
    <row r="1250" customFormat="false" ht="12.75" hidden="false" customHeight="false" outlineLevel="0" collapsed="false">
      <c r="M1250" s="131"/>
      <c r="N1250" s="68"/>
      <c r="O1250" s="68"/>
      <c r="P1250" s="68"/>
      <c r="Q1250" s="68"/>
      <c r="R1250" s="68"/>
      <c r="S1250" s="68"/>
    </row>
    <row r="1251" customFormat="false" ht="12.75" hidden="false" customHeight="false" outlineLevel="0" collapsed="false">
      <c r="M1251" s="131"/>
      <c r="N1251" s="68"/>
      <c r="O1251" s="68"/>
      <c r="P1251" s="68"/>
      <c r="Q1251" s="68"/>
      <c r="R1251" s="68"/>
      <c r="S1251" s="68"/>
    </row>
    <row r="1252" customFormat="false" ht="12.75" hidden="false" customHeight="false" outlineLevel="0" collapsed="false">
      <c r="M1252" s="131"/>
      <c r="N1252" s="68"/>
      <c r="O1252" s="68"/>
      <c r="P1252" s="68"/>
      <c r="Q1252" s="68"/>
      <c r="R1252" s="68"/>
      <c r="S1252" s="68"/>
    </row>
    <row r="1253" customFormat="false" ht="12.75" hidden="false" customHeight="false" outlineLevel="0" collapsed="false">
      <c r="M1253" s="131"/>
      <c r="N1253" s="68"/>
      <c r="O1253" s="68"/>
      <c r="P1253" s="68"/>
      <c r="Q1253" s="68"/>
      <c r="R1253" s="68"/>
      <c r="S1253" s="68"/>
    </row>
    <row r="1254" customFormat="false" ht="12.75" hidden="false" customHeight="false" outlineLevel="0" collapsed="false">
      <c r="M1254" s="131"/>
      <c r="N1254" s="68"/>
      <c r="O1254" s="68"/>
      <c r="P1254" s="68"/>
      <c r="Q1254" s="68"/>
      <c r="R1254" s="68"/>
      <c r="S1254" s="68"/>
    </row>
    <row r="1255" customFormat="false" ht="12.75" hidden="false" customHeight="false" outlineLevel="0" collapsed="false">
      <c r="M1255" s="131"/>
      <c r="N1255" s="68"/>
      <c r="O1255" s="68"/>
      <c r="P1255" s="68"/>
      <c r="Q1255" s="68"/>
      <c r="R1255" s="68"/>
      <c r="S1255" s="68"/>
    </row>
    <row r="1256" customFormat="false" ht="12.75" hidden="false" customHeight="false" outlineLevel="0" collapsed="false">
      <c r="M1256" s="131"/>
      <c r="N1256" s="68"/>
      <c r="O1256" s="68"/>
      <c r="P1256" s="68"/>
      <c r="Q1256" s="68"/>
      <c r="R1256" s="68"/>
      <c r="S1256" s="68"/>
    </row>
    <row r="1257" customFormat="false" ht="12.75" hidden="false" customHeight="false" outlineLevel="0" collapsed="false">
      <c r="M1257" s="131"/>
      <c r="N1257" s="68"/>
      <c r="O1257" s="68"/>
      <c r="P1257" s="68"/>
      <c r="Q1257" s="68"/>
      <c r="R1257" s="68"/>
      <c r="S1257" s="68"/>
    </row>
    <row r="1258" customFormat="false" ht="12.75" hidden="false" customHeight="false" outlineLevel="0" collapsed="false">
      <c r="M1258" s="131"/>
      <c r="N1258" s="68"/>
      <c r="O1258" s="68"/>
      <c r="P1258" s="68"/>
      <c r="Q1258" s="68"/>
      <c r="R1258" s="68"/>
      <c r="S1258" s="68"/>
    </row>
    <row r="1259" customFormat="false" ht="12.75" hidden="false" customHeight="false" outlineLevel="0" collapsed="false">
      <c r="M1259" s="131"/>
      <c r="N1259" s="68"/>
      <c r="O1259" s="68"/>
      <c r="P1259" s="68"/>
      <c r="Q1259" s="68"/>
      <c r="R1259" s="68"/>
      <c r="S1259" s="68"/>
    </row>
    <row r="1260" customFormat="false" ht="12.75" hidden="false" customHeight="false" outlineLevel="0" collapsed="false">
      <c r="M1260" s="131"/>
      <c r="N1260" s="68"/>
      <c r="O1260" s="68"/>
      <c r="P1260" s="68"/>
      <c r="Q1260" s="68"/>
      <c r="R1260" s="68"/>
      <c r="S1260" s="68"/>
    </row>
    <row r="1261" customFormat="false" ht="12.75" hidden="false" customHeight="false" outlineLevel="0" collapsed="false">
      <c r="M1261" s="131"/>
      <c r="N1261" s="68"/>
      <c r="O1261" s="68"/>
      <c r="P1261" s="68"/>
      <c r="Q1261" s="68"/>
      <c r="R1261" s="68"/>
      <c r="S1261" s="68"/>
    </row>
    <row r="1262" customFormat="false" ht="12.75" hidden="false" customHeight="false" outlineLevel="0" collapsed="false">
      <c r="M1262" s="131"/>
      <c r="N1262" s="68"/>
      <c r="O1262" s="68"/>
      <c r="P1262" s="68"/>
      <c r="Q1262" s="68"/>
      <c r="R1262" s="68"/>
      <c r="S1262" s="68"/>
    </row>
    <row r="1263" customFormat="false" ht="12.75" hidden="false" customHeight="false" outlineLevel="0" collapsed="false">
      <c r="M1263" s="131"/>
      <c r="N1263" s="68"/>
      <c r="O1263" s="68"/>
      <c r="P1263" s="68"/>
      <c r="Q1263" s="68"/>
      <c r="R1263" s="68"/>
      <c r="S1263" s="68"/>
    </row>
    <row r="1264" customFormat="false" ht="12.75" hidden="false" customHeight="false" outlineLevel="0" collapsed="false">
      <c r="M1264" s="131"/>
      <c r="N1264" s="68"/>
      <c r="O1264" s="68"/>
      <c r="P1264" s="68"/>
      <c r="Q1264" s="68"/>
      <c r="R1264" s="68"/>
      <c r="S1264" s="68"/>
    </row>
    <row r="1265" customFormat="false" ht="12.75" hidden="false" customHeight="false" outlineLevel="0" collapsed="false">
      <c r="M1265" s="131"/>
      <c r="N1265" s="68"/>
      <c r="O1265" s="68"/>
      <c r="P1265" s="68"/>
      <c r="Q1265" s="68"/>
      <c r="R1265" s="68"/>
      <c r="S1265" s="68"/>
    </row>
    <row r="1266" customFormat="false" ht="12.75" hidden="false" customHeight="false" outlineLevel="0" collapsed="false">
      <c r="M1266" s="131"/>
      <c r="N1266" s="68"/>
      <c r="O1266" s="68"/>
      <c r="P1266" s="68"/>
      <c r="Q1266" s="68"/>
      <c r="R1266" s="68"/>
      <c r="S1266" s="68"/>
    </row>
    <row r="1267" customFormat="false" ht="12.75" hidden="false" customHeight="false" outlineLevel="0" collapsed="false">
      <c r="M1267" s="131"/>
      <c r="N1267" s="68"/>
      <c r="O1267" s="68"/>
      <c r="P1267" s="68"/>
      <c r="Q1267" s="68"/>
      <c r="R1267" s="68"/>
      <c r="S1267" s="68"/>
    </row>
    <row r="1268" customFormat="false" ht="12.75" hidden="false" customHeight="false" outlineLevel="0" collapsed="false">
      <c r="M1268" s="131"/>
      <c r="N1268" s="68"/>
      <c r="O1268" s="68"/>
      <c r="P1268" s="68"/>
      <c r="Q1268" s="68"/>
      <c r="R1268" s="68"/>
      <c r="S1268" s="68"/>
    </row>
    <row r="1269" customFormat="false" ht="12.75" hidden="false" customHeight="false" outlineLevel="0" collapsed="false">
      <c r="M1269" s="131"/>
      <c r="N1269" s="68"/>
      <c r="O1269" s="68"/>
      <c r="P1269" s="68"/>
      <c r="Q1269" s="68"/>
      <c r="R1269" s="68"/>
      <c r="S1269" s="68"/>
    </row>
    <row r="1270" customFormat="false" ht="12.75" hidden="false" customHeight="false" outlineLevel="0" collapsed="false">
      <c r="M1270" s="131"/>
      <c r="N1270" s="68"/>
      <c r="O1270" s="68"/>
      <c r="P1270" s="68"/>
      <c r="Q1270" s="68"/>
      <c r="R1270" s="68"/>
      <c r="S1270" s="68"/>
    </row>
    <row r="1271" customFormat="false" ht="12.75" hidden="false" customHeight="false" outlineLevel="0" collapsed="false">
      <c r="M1271" s="131"/>
      <c r="N1271" s="68"/>
      <c r="O1271" s="68"/>
      <c r="P1271" s="68"/>
      <c r="Q1271" s="68"/>
      <c r="R1271" s="68"/>
      <c r="S1271" s="68"/>
    </row>
    <row r="1272" customFormat="false" ht="12.75" hidden="false" customHeight="false" outlineLevel="0" collapsed="false">
      <c r="M1272" s="131"/>
      <c r="N1272" s="68"/>
      <c r="O1272" s="68"/>
      <c r="P1272" s="68"/>
      <c r="Q1272" s="68"/>
      <c r="R1272" s="68"/>
      <c r="S1272" s="68"/>
    </row>
    <row r="1273" customFormat="false" ht="12.75" hidden="false" customHeight="false" outlineLevel="0" collapsed="false">
      <c r="M1273" s="131"/>
      <c r="N1273" s="68"/>
      <c r="O1273" s="68"/>
      <c r="P1273" s="68"/>
      <c r="Q1273" s="68"/>
      <c r="R1273" s="68"/>
      <c r="S1273" s="68"/>
    </row>
    <row r="1274" customFormat="false" ht="12.75" hidden="false" customHeight="false" outlineLevel="0" collapsed="false">
      <c r="M1274" s="131"/>
      <c r="N1274" s="68"/>
      <c r="O1274" s="68"/>
      <c r="P1274" s="68"/>
      <c r="Q1274" s="68"/>
      <c r="R1274" s="68"/>
      <c r="S1274" s="68"/>
    </row>
    <row r="1275" customFormat="false" ht="12.75" hidden="false" customHeight="false" outlineLevel="0" collapsed="false">
      <c r="M1275" s="131"/>
      <c r="N1275" s="68"/>
      <c r="O1275" s="68"/>
      <c r="P1275" s="68"/>
      <c r="Q1275" s="68"/>
      <c r="R1275" s="68"/>
      <c r="S1275" s="68"/>
    </row>
    <row r="1276" customFormat="false" ht="12.75" hidden="false" customHeight="false" outlineLevel="0" collapsed="false">
      <c r="M1276" s="131"/>
      <c r="N1276" s="68"/>
      <c r="O1276" s="68"/>
      <c r="P1276" s="68"/>
      <c r="Q1276" s="68"/>
      <c r="R1276" s="68"/>
      <c r="S1276" s="68"/>
    </row>
    <row r="1277" customFormat="false" ht="12.75" hidden="false" customHeight="false" outlineLevel="0" collapsed="false">
      <c r="M1277" s="131"/>
      <c r="N1277" s="68"/>
      <c r="O1277" s="68"/>
      <c r="P1277" s="68"/>
      <c r="Q1277" s="68"/>
      <c r="R1277" s="68"/>
      <c r="S1277" s="68"/>
    </row>
    <row r="1278" customFormat="false" ht="12.75" hidden="false" customHeight="false" outlineLevel="0" collapsed="false">
      <c r="M1278" s="131"/>
      <c r="N1278" s="68"/>
      <c r="O1278" s="68"/>
      <c r="P1278" s="68"/>
      <c r="Q1278" s="68"/>
      <c r="R1278" s="68"/>
      <c r="S1278" s="68"/>
    </row>
    <row r="1279" customFormat="false" ht="12.75" hidden="false" customHeight="false" outlineLevel="0" collapsed="false">
      <c r="M1279" s="131"/>
      <c r="N1279" s="68"/>
      <c r="O1279" s="68"/>
      <c r="P1279" s="68"/>
      <c r="Q1279" s="68"/>
      <c r="R1279" s="68"/>
      <c r="S1279" s="68"/>
    </row>
    <row r="1280" customFormat="false" ht="12.75" hidden="false" customHeight="false" outlineLevel="0" collapsed="false">
      <c r="M1280" s="131"/>
      <c r="N1280" s="68"/>
      <c r="O1280" s="68"/>
      <c r="P1280" s="68"/>
      <c r="Q1280" s="68"/>
      <c r="R1280" s="68"/>
      <c r="S1280" s="68"/>
    </row>
    <row r="1281" customFormat="false" ht="12.75" hidden="false" customHeight="false" outlineLevel="0" collapsed="false">
      <c r="M1281" s="131"/>
      <c r="N1281" s="68"/>
      <c r="O1281" s="68"/>
      <c r="P1281" s="68"/>
      <c r="Q1281" s="68"/>
      <c r="R1281" s="68"/>
      <c r="S1281" s="68"/>
    </row>
    <row r="1282" customFormat="false" ht="12.75" hidden="false" customHeight="false" outlineLevel="0" collapsed="false">
      <c r="M1282" s="131"/>
      <c r="N1282" s="68"/>
      <c r="O1282" s="68"/>
      <c r="P1282" s="68"/>
      <c r="Q1282" s="68"/>
      <c r="R1282" s="68"/>
      <c r="S1282" s="68"/>
    </row>
    <row r="1283" customFormat="false" ht="12.75" hidden="false" customHeight="false" outlineLevel="0" collapsed="false">
      <c r="M1283" s="131"/>
      <c r="N1283" s="68"/>
      <c r="O1283" s="68"/>
      <c r="P1283" s="68"/>
      <c r="Q1283" s="68"/>
      <c r="R1283" s="68"/>
      <c r="S1283" s="68"/>
    </row>
    <row r="1284" customFormat="false" ht="12.75" hidden="false" customHeight="false" outlineLevel="0" collapsed="false">
      <c r="M1284" s="131"/>
      <c r="N1284" s="68"/>
      <c r="O1284" s="68"/>
      <c r="P1284" s="68"/>
      <c r="Q1284" s="68"/>
      <c r="R1284" s="68"/>
      <c r="S1284" s="68"/>
    </row>
    <row r="1285" customFormat="false" ht="12.75" hidden="false" customHeight="false" outlineLevel="0" collapsed="false">
      <c r="M1285" s="131"/>
      <c r="N1285" s="68"/>
      <c r="O1285" s="68"/>
      <c r="P1285" s="68"/>
      <c r="Q1285" s="68"/>
      <c r="R1285" s="68"/>
      <c r="S1285" s="68"/>
    </row>
    <row r="1286" customFormat="false" ht="12.75" hidden="false" customHeight="false" outlineLevel="0" collapsed="false">
      <c r="M1286" s="131"/>
      <c r="N1286" s="68"/>
      <c r="O1286" s="68"/>
      <c r="P1286" s="68"/>
      <c r="Q1286" s="68"/>
      <c r="R1286" s="68"/>
      <c r="S1286" s="68"/>
    </row>
    <row r="1287" customFormat="false" ht="12.75" hidden="false" customHeight="false" outlineLevel="0" collapsed="false">
      <c r="M1287" s="131"/>
      <c r="N1287" s="68"/>
      <c r="O1287" s="68"/>
      <c r="P1287" s="68"/>
      <c r="Q1287" s="68"/>
      <c r="R1287" s="68"/>
      <c r="S1287" s="68"/>
    </row>
    <row r="1288" customFormat="false" ht="12.75" hidden="false" customHeight="false" outlineLevel="0" collapsed="false">
      <c r="M1288" s="131"/>
      <c r="N1288" s="68"/>
      <c r="O1288" s="68"/>
      <c r="P1288" s="68"/>
      <c r="Q1288" s="68"/>
      <c r="R1288" s="68"/>
      <c r="S1288" s="68"/>
    </row>
  </sheetData>
  <mergeCells count="2">
    <mergeCell ref="B2:I2"/>
    <mergeCell ref="B5:I5"/>
  </mergeCells>
  <printOptions headings="false" gridLines="false" gridLinesSet="true" horizontalCentered="false" verticalCentered="false"/>
  <pageMargins left="0" right="0" top="0" bottom="0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352"/>
  <sheetViews>
    <sheetView showFormulas="false" showGridLines="false" showRowColHeaders="true" showZeros="true" rightToLeft="false" tabSelected="false" showOutlineSymbols="true" defaultGridColor="true" view="normal" topLeftCell="A1" colorId="64" zoomScale="65" zoomScaleNormal="65" zoomScalePageLayoutView="100" workbookViewId="0">
      <selection pane="topLeft" activeCell="L6" activeCellId="0" sqref="L6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31" width="9.28"/>
    <col collapsed="false" customWidth="true" hidden="false" outlineLevel="0" max="2" min="2" style="231" width="2.28"/>
    <col collapsed="false" customWidth="true" hidden="false" outlineLevel="0" max="3" min="3" style="231" width="16.99"/>
    <col collapsed="false" customWidth="true" hidden="false" outlineLevel="0" max="11" min="4" style="24" width="14.7"/>
    <col collapsed="false" customWidth="true" hidden="false" outlineLevel="0" max="12" min="12" style="24" width="4.14"/>
    <col collapsed="false" customWidth="true" hidden="false" outlineLevel="0" max="17" min="13" style="24" width="15.56"/>
    <col collapsed="false" customWidth="false" hidden="false" outlineLevel="0" max="18" min="18" style="24" width="9.14"/>
    <col collapsed="false" customWidth="true" hidden="false" outlineLevel="0" max="19" min="19" style="24" width="14.14"/>
    <col collapsed="false" customWidth="true" hidden="false" outlineLevel="0" max="20" min="20" style="24" width="11.99"/>
    <col collapsed="false" customWidth="false" hidden="false" outlineLevel="0" max="22" min="21" style="24" width="9.14"/>
    <col collapsed="false" customWidth="true" hidden="false" outlineLevel="0" max="23" min="23" style="24" width="20.41"/>
    <col collapsed="false" customWidth="true" hidden="false" outlineLevel="0" max="25" min="24" style="24" width="21.42"/>
    <col collapsed="false" customWidth="true" hidden="false" outlineLevel="0" max="26" min="26" style="24" width="24.56"/>
    <col collapsed="false" customWidth="true" hidden="false" outlineLevel="0" max="32" min="27" style="24" width="21.42"/>
    <col collapsed="false" customWidth="false" hidden="false" outlineLevel="0" max="257" min="33" style="24" width="9.14"/>
  </cols>
  <sheetData>
    <row r="1" customFormat="false" ht="12.75" hidden="false" customHeight="false" outlineLevel="0" collapsed="false">
      <c r="A1" s="232" t="s">
        <v>104</v>
      </c>
      <c r="B1" s="233"/>
      <c r="C1" s="234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  <c r="IT1" s="5"/>
      <c r="IU1" s="5"/>
      <c r="IV1" s="5"/>
      <c r="IW1" s="5"/>
    </row>
    <row r="2" customFormat="false" ht="12.75" hidden="false" customHeight="false" outlineLevel="0" collapsed="false">
      <c r="A2" s="235" t="s">
        <v>105</v>
      </c>
      <c r="B2" s="236"/>
      <c r="C2" s="237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238" t="s">
        <v>106</v>
      </c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  <c r="IT2" s="5"/>
      <c r="IU2" s="5"/>
      <c r="IV2" s="5"/>
      <c r="IW2" s="5"/>
    </row>
    <row r="3" customFormat="false" ht="12.75" hidden="false" customHeight="false" outlineLevel="0" collapsed="false">
      <c r="A3" s="239"/>
      <c r="B3" s="240"/>
      <c r="C3" s="241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238" t="s">
        <v>107</v>
      </c>
      <c r="Z3" s="238" t="s">
        <v>108</v>
      </c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  <c r="IT3" s="5"/>
      <c r="IU3" s="5"/>
      <c r="IV3" s="5"/>
      <c r="IW3" s="5"/>
    </row>
    <row r="4" customFormat="false" ht="12.75" hidden="false" customHeight="false" outlineLevel="0" collapsed="false">
      <c r="A4" s="242"/>
      <c r="B4" s="243"/>
      <c r="C4" s="234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244" t="s">
        <v>109</v>
      </c>
      <c r="S4" s="5"/>
      <c r="T4" s="244" t="s">
        <v>109</v>
      </c>
      <c r="U4" s="5"/>
      <c r="V4" s="5"/>
      <c r="W4" s="244" t="s">
        <v>109</v>
      </c>
      <c r="X4" s="5"/>
      <c r="Y4" s="244" t="s">
        <v>110</v>
      </c>
      <c r="Z4" s="244" t="s">
        <v>110</v>
      </c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  <c r="IR4" s="5"/>
      <c r="IS4" s="5"/>
      <c r="IT4" s="5"/>
      <c r="IU4" s="5"/>
      <c r="IV4" s="5"/>
      <c r="IW4" s="5"/>
    </row>
    <row r="5" customFormat="false" ht="12.75" hidden="false" customHeight="false" outlineLevel="0" collapsed="false">
      <c r="A5" s="239"/>
      <c r="B5" s="240"/>
      <c r="C5" s="241"/>
      <c r="D5" s="245" t="s">
        <v>82</v>
      </c>
      <c r="E5" s="246" t="s">
        <v>80</v>
      </c>
      <c r="F5" s="246" t="s">
        <v>81</v>
      </c>
      <c r="G5" s="246" t="s">
        <v>85</v>
      </c>
      <c r="H5" s="246" t="s">
        <v>86</v>
      </c>
      <c r="I5" s="246" t="s">
        <v>111</v>
      </c>
      <c r="J5" s="246" t="s">
        <v>112</v>
      </c>
      <c r="K5" s="247" t="s">
        <v>113</v>
      </c>
      <c r="L5" s="5"/>
      <c r="M5" s="17" t="s">
        <v>75</v>
      </c>
      <c r="N5" s="19" t="s">
        <v>114</v>
      </c>
      <c r="O5" s="19" t="s">
        <v>115</v>
      </c>
      <c r="P5" s="19" t="s">
        <v>116</v>
      </c>
      <c r="Q5" s="19" t="s">
        <v>89</v>
      </c>
      <c r="R5" s="247" t="s">
        <v>117</v>
      </c>
      <c r="S5" s="247" t="s">
        <v>118</v>
      </c>
      <c r="T5" s="247" t="s">
        <v>119</v>
      </c>
      <c r="U5" s="5"/>
      <c r="V5" s="5"/>
      <c r="W5" s="248" t="s">
        <v>120</v>
      </c>
      <c r="X5" s="5"/>
      <c r="Y5" s="248" t="s">
        <v>121</v>
      </c>
      <c r="Z5" s="248" t="s">
        <v>121</v>
      </c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  <c r="IR5" s="5"/>
      <c r="IS5" s="5"/>
      <c r="IT5" s="5"/>
      <c r="IU5" s="5"/>
      <c r="IV5" s="5"/>
      <c r="IW5" s="5"/>
    </row>
    <row r="6" customFormat="false" ht="12.75" hidden="false" customHeight="false" outlineLevel="0" collapsed="false">
      <c r="A6" s="5" t="n">
        <f aca="false">YEAR(C6)</f>
        <v>2002</v>
      </c>
      <c r="B6" s="249"/>
      <c r="C6" s="250" t="n">
        <v>37258</v>
      </c>
      <c r="D6" s="251" t="n">
        <f aca="false">+SUMPRODUCT(SUPPLY!L6:O6,SUPPLY!L$2:O$2)</f>
        <v>4.1</v>
      </c>
      <c r="E6" s="252" t="n">
        <f aca="false">+SUMPRODUCT(SUPPLY!D6:J6,SUPPLY!D$2:J$2)</f>
        <v>8.2</v>
      </c>
      <c r="F6" s="252" t="n">
        <f aca="false">+SUMPRODUCT(SUPPLY!Q6:U6,SUPPLY!$Q$2:$U$2)</f>
        <v>34.8</v>
      </c>
      <c r="G6" s="252" t="n">
        <f aca="false">+SUPPLY!X6*SUPPLY!$X$2</f>
        <v>0</v>
      </c>
      <c r="H6" s="252" t="n">
        <f aca="false">SUMPRODUCT(SUPPLY!Y6:AB6,SUPPLY!$Y$2:$AB$2)</f>
        <v>0</v>
      </c>
      <c r="I6" s="252" t="n">
        <f aca="false">SUMPRODUCT(SUPPLY!AC6:AD6,SUPPLY!$AC$2:$AD$2)</f>
        <v>0</v>
      </c>
      <c r="J6" s="252" t="n">
        <f aca="false">SUPPLY!W6*SUPPLY!$W$2</f>
        <v>0</v>
      </c>
      <c r="K6" s="253" t="n">
        <f aca="false">SUM(D6:J6)</f>
        <v>47.1</v>
      </c>
      <c r="L6" s="254"/>
      <c r="M6" s="255" t="n">
        <f aca="false">+SUMPRODUCT(DEMAND!D6:E6,DEMAND!$D$2:$E$2)</f>
        <v>6.2</v>
      </c>
      <c r="N6" s="256" t="n">
        <f aca="false">+SUMPRODUCT(DEMAND!F6:G6,DEMAND!$F$2:$G$2)</f>
        <v>0</v>
      </c>
      <c r="O6" s="256" t="n">
        <f aca="false">+SUMPRODUCT(DEMAND!H6:I6,DEMAND!$H$2:$I$2)</f>
        <v>3.7</v>
      </c>
      <c r="P6" s="256" t="n">
        <f aca="false">+SUMPRODUCT(DEMAND!J6:K6,DEMAND!$J$2:$K$2)</f>
        <v>10.3</v>
      </c>
      <c r="Q6" s="256" t="n">
        <f aca="false">+SUMPRODUCT(DEMAND!L6:M6,DEMAND!$L$2:$M$2)</f>
        <v>0</v>
      </c>
      <c r="R6" s="257" t="n">
        <f aca="false">SUM(M6:Q6)</f>
        <v>20.2</v>
      </c>
      <c r="S6" s="257" t="n">
        <f aca="false">+SUMPRODUCT(DEMAND!Q6:AI6,DEMAND!$Q$2:$AI$2)</f>
        <v>52.6</v>
      </c>
      <c r="T6" s="257" t="n">
        <f aca="false">+S6+R6</f>
        <v>72.8</v>
      </c>
      <c r="U6" s="5"/>
      <c r="V6" s="5"/>
      <c r="W6" s="258" t="n">
        <f aca="false">+K6-T6</f>
        <v>-25.7</v>
      </c>
      <c r="X6" s="5"/>
      <c r="Y6" s="258" t="n">
        <f aca="false">K6-(+M6+Q6+N6)</f>
        <v>40.9</v>
      </c>
      <c r="Z6" s="258" t="n">
        <f aca="false">+Y6-F6</f>
        <v>6.09999999999999</v>
      </c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  <c r="IU6" s="5"/>
      <c r="IV6" s="5"/>
      <c r="IW6" s="5"/>
    </row>
    <row r="7" customFormat="false" ht="12.75" hidden="false" customHeight="false" outlineLevel="0" collapsed="false">
      <c r="A7" s="5" t="n">
        <f aca="false">YEAR(C7)</f>
        <v>2002</v>
      </c>
      <c r="B7" s="259"/>
      <c r="C7" s="260" t="n">
        <v>37289</v>
      </c>
      <c r="D7" s="251" t="n">
        <f aca="false">+SUMPRODUCT(SUPPLY!L7:O7,SUPPLY!L$2:O$2)</f>
        <v>4.1</v>
      </c>
      <c r="E7" s="252" t="n">
        <f aca="false">+SUMPRODUCT(SUPPLY!D7:J7,SUPPLY!D$2:J$2)</f>
        <v>8.2</v>
      </c>
      <c r="F7" s="252" t="n">
        <f aca="false">+SUMPRODUCT(SUPPLY!Q7:U7,SUPPLY!$Q$2:$U$2)</f>
        <v>34.8</v>
      </c>
      <c r="G7" s="252" t="n">
        <f aca="false">+SUPPLY!X7*SUPPLY!$X$2</f>
        <v>0</v>
      </c>
      <c r="H7" s="252" t="n">
        <f aca="false">SUMPRODUCT(SUPPLY!Y7:AB7,SUPPLY!$Y$2:$AB$2)</f>
        <v>0</v>
      </c>
      <c r="I7" s="252" t="n">
        <f aca="false">SUMPRODUCT(SUPPLY!AC7:AD7,SUPPLY!$AC$2:$AD$2)</f>
        <v>0</v>
      </c>
      <c r="J7" s="252" t="n">
        <f aca="false">SUPPLY!W7*SUPPLY!$W$2</f>
        <v>0</v>
      </c>
      <c r="K7" s="253" t="n">
        <f aca="false">SUM(D7:J7)</f>
        <v>47.1</v>
      </c>
      <c r="L7" s="254"/>
      <c r="M7" s="251" t="n">
        <f aca="false">+SUMPRODUCT(DEMAND!D7:E7,DEMAND!$D$2:$E$2)</f>
        <v>6.2</v>
      </c>
      <c r="N7" s="252" t="n">
        <f aca="false">+SUMPRODUCT(DEMAND!F7:G7,DEMAND!$F$2:$G$2)</f>
        <v>0</v>
      </c>
      <c r="O7" s="252" t="n">
        <f aca="false">+SUMPRODUCT(DEMAND!H7:I7,DEMAND!$H$2:$I$2)</f>
        <v>3.7</v>
      </c>
      <c r="P7" s="252" t="n">
        <f aca="false">+SUMPRODUCT(DEMAND!J7:K7,DEMAND!$J$2:$K$2)</f>
        <v>10.3</v>
      </c>
      <c r="Q7" s="252" t="n">
        <f aca="false">+SUMPRODUCT(DEMAND!L7:M7,DEMAND!$L$2:$M$2)</f>
        <v>0</v>
      </c>
      <c r="R7" s="253" t="n">
        <f aca="false">SUM(M7:Q7)</f>
        <v>20.2</v>
      </c>
      <c r="S7" s="253" t="n">
        <f aca="false">+SUMPRODUCT(DEMAND!Q7:AI7,DEMAND!$Q$2:$AI$2)</f>
        <v>52.6</v>
      </c>
      <c r="T7" s="253" t="n">
        <f aca="false">+S7+R7</f>
        <v>72.8</v>
      </c>
      <c r="U7" s="5"/>
      <c r="V7" s="5"/>
      <c r="W7" s="258" t="n">
        <f aca="false">+K7-T7</f>
        <v>-25.7</v>
      </c>
      <c r="X7" s="5"/>
      <c r="Y7" s="258" t="n">
        <f aca="false">K7-(+M7+Q7+N7)</f>
        <v>40.9</v>
      </c>
      <c r="Z7" s="258" t="n">
        <f aca="false">+Y7-F7</f>
        <v>6.09999999999999</v>
      </c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  <c r="IR7" s="5"/>
      <c r="IS7" s="5"/>
      <c r="IT7" s="5"/>
      <c r="IU7" s="5"/>
      <c r="IV7" s="5"/>
      <c r="IW7" s="5"/>
    </row>
    <row r="8" customFormat="false" ht="12.75" hidden="false" customHeight="false" outlineLevel="0" collapsed="false">
      <c r="A8" s="5" t="n">
        <f aca="false">YEAR(C8)</f>
        <v>2002</v>
      </c>
      <c r="B8" s="259"/>
      <c r="C8" s="260" t="n">
        <v>37317</v>
      </c>
      <c r="D8" s="251" t="n">
        <f aca="false">+SUMPRODUCT(SUPPLY!L8:O8,SUPPLY!L$2:O$2)</f>
        <v>4.1</v>
      </c>
      <c r="E8" s="252" t="n">
        <f aca="false">+SUMPRODUCT(SUPPLY!D8:J8,SUPPLY!D$2:J$2)</f>
        <v>8.2</v>
      </c>
      <c r="F8" s="252" t="n">
        <f aca="false">+SUMPRODUCT(SUPPLY!Q8:U8,SUPPLY!$Q$2:$U$2)</f>
        <v>34.8</v>
      </c>
      <c r="G8" s="252" t="n">
        <f aca="false">+SUPPLY!X8*SUPPLY!$X$2</f>
        <v>0</v>
      </c>
      <c r="H8" s="252" t="n">
        <f aca="false">SUMPRODUCT(SUPPLY!Y8:AB8,SUPPLY!$Y$2:$AB$2)</f>
        <v>0</v>
      </c>
      <c r="I8" s="252" t="n">
        <f aca="false">SUMPRODUCT(SUPPLY!AC8:AD8,SUPPLY!$AC$2:$AD$2)</f>
        <v>0</v>
      </c>
      <c r="J8" s="252" t="n">
        <f aca="false">SUPPLY!W8*SUPPLY!$W$2</f>
        <v>0</v>
      </c>
      <c r="K8" s="253" t="n">
        <f aca="false">SUM(D8:J8)</f>
        <v>47.1</v>
      </c>
      <c r="L8" s="254"/>
      <c r="M8" s="251" t="n">
        <f aca="false">+SUMPRODUCT(DEMAND!D8:E8,DEMAND!$D$2:$E$2)</f>
        <v>6.2</v>
      </c>
      <c r="N8" s="252" t="n">
        <f aca="false">+SUMPRODUCT(DEMAND!F8:G8,DEMAND!$F$2:$G$2)</f>
        <v>0</v>
      </c>
      <c r="O8" s="252" t="n">
        <f aca="false">+SUMPRODUCT(DEMAND!H8:I8,DEMAND!$H$2:$I$2)</f>
        <v>3.7</v>
      </c>
      <c r="P8" s="252" t="n">
        <f aca="false">+SUMPRODUCT(DEMAND!J8:K8,DEMAND!$J$2:$K$2)</f>
        <v>10.3</v>
      </c>
      <c r="Q8" s="252" t="n">
        <f aca="false">+SUMPRODUCT(DEMAND!L8:M8,DEMAND!$L$2:$M$2)</f>
        <v>0</v>
      </c>
      <c r="R8" s="253" t="n">
        <f aca="false">SUM(M8:Q8)</f>
        <v>20.2</v>
      </c>
      <c r="S8" s="253" t="n">
        <f aca="false">+SUMPRODUCT(DEMAND!Q8:AI8,DEMAND!$Q$2:$AI$2)</f>
        <v>52.6</v>
      </c>
      <c r="T8" s="253" t="n">
        <f aca="false">+S8+R8</f>
        <v>72.8</v>
      </c>
      <c r="U8" s="5"/>
      <c r="V8" s="5"/>
      <c r="W8" s="258" t="n">
        <f aca="false">+K8-T8</f>
        <v>-25.7</v>
      </c>
      <c r="X8" s="5"/>
      <c r="Y8" s="258" t="n">
        <f aca="false">K8-(+M8+Q8+N8)</f>
        <v>40.9</v>
      </c>
      <c r="Z8" s="258" t="n">
        <f aca="false">+Y8-F8</f>
        <v>6.09999999999999</v>
      </c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5"/>
      <c r="GV8" s="5"/>
      <c r="GW8" s="5"/>
      <c r="GX8" s="5"/>
      <c r="GY8" s="5"/>
      <c r="GZ8" s="5"/>
      <c r="HA8" s="5"/>
      <c r="HB8" s="5"/>
      <c r="HC8" s="5"/>
      <c r="HD8" s="5"/>
      <c r="HE8" s="5"/>
      <c r="HF8" s="5"/>
      <c r="HG8" s="5"/>
      <c r="HH8" s="5"/>
      <c r="HI8" s="5"/>
      <c r="HJ8" s="5"/>
      <c r="HK8" s="5"/>
      <c r="HL8" s="5"/>
      <c r="HM8" s="5"/>
      <c r="HN8" s="5"/>
      <c r="HO8" s="5"/>
      <c r="HP8" s="5"/>
      <c r="HQ8" s="5"/>
      <c r="HR8" s="5"/>
      <c r="HS8" s="5"/>
      <c r="HT8" s="5"/>
      <c r="HU8" s="5"/>
      <c r="HV8" s="5"/>
      <c r="HW8" s="5"/>
      <c r="HX8" s="5"/>
      <c r="HY8" s="5"/>
      <c r="HZ8" s="5"/>
      <c r="IA8" s="5"/>
      <c r="IB8" s="5"/>
      <c r="IC8" s="5"/>
      <c r="ID8" s="5"/>
      <c r="IE8" s="5"/>
      <c r="IF8" s="5"/>
      <c r="IG8" s="5"/>
      <c r="IH8" s="5"/>
      <c r="II8" s="5"/>
      <c r="IJ8" s="5"/>
      <c r="IK8" s="5"/>
      <c r="IL8" s="5"/>
      <c r="IM8" s="5"/>
      <c r="IN8" s="5"/>
      <c r="IO8" s="5"/>
      <c r="IP8" s="5"/>
      <c r="IQ8" s="5"/>
      <c r="IR8" s="5"/>
      <c r="IS8" s="5"/>
      <c r="IT8" s="5"/>
      <c r="IU8" s="5"/>
      <c r="IV8" s="5"/>
      <c r="IW8" s="5"/>
    </row>
    <row r="9" customFormat="false" ht="12.75" hidden="false" customHeight="false" outlineLevel="0" collapsed="false">
      <c r="A9" s="5" t="n">
        <f aca="false">YEAR(C9)</f>
        <v>2002</v>
      </c>
      <c r="B9" s="259"/>
      <c r="C9" s="260" t="n">
        <v>37348</v>
      </c>
      <c r="D9" s="251" t="n">
        <f aca="false">+SUMPRODUCT(SUPPLY!L9:O9,SUPPLY!L$2:O$2)</f>
        <v>4.1</v>
      </c>
      <c r="E9" s="252" t="n">
        <f aca="false">+SUMPRODUCT(SUPPLY!D9:J9,SUPPLY!D$2:J$2)</f>
        <v>8.2</v>
      </c>
      <c r="F9" s="252" t="n">
        <f aca="false">+SUMPRODUCT(SUPPLY!Q9:U9,SUPPLY!$Q$2:$U$2)</f>
        <v>34.8</v>
      </c>
      <c r="G9" s="252" t="n">
        <f aca="false">+SUPPLY!X9*SUPPLY!$X$2</f>
        <v>0</v>
      </c>
      <c r="H9" s="252" t="n">
        <f aca="false">SUMPRODUCT(SUPPLY!Y9:AB9,SUPPLY!$Y$2:$AB$2)</f>
        <v>0</v>
      </c>
      <c r="I9" s="252" t="n">
        <f aca="false">SUMPRODUCT(SUPPLY!AC9:AD9,SUPPLY!$AC$2:$AD$2)</f>
        <v>0</v>
      </c>
      <c r="J9" s="252" t="n">
        <f aca="false">SUPPLY!W9*SUPPLY!$W$2</f>
        <v>0</v>
      </c>
      <c r="K9" s="253" t="n">
        <f aca="false">SUM(D9:J9)</f>
        <v>47.1</v>
      </c>
      <c r="L9" s="254"/>
      <c r="M9" s="251" t="n">
        <f aca="false">+SUMPRODUCT(DEMAND!D9:E9,DEMAND!$D$2:$E$2)</f>
        <v>6.2</v>
      </c>
      <c r="N9" s="252" t="n">
        <f aca="false">+SUMPRODUCT(DEMAND!F9:G9,DEMAND!$F$2:$G$2)</f>
        <v>0</v>
      </c>
      <c r="O9" s="252" t="n">
        <f aca="false">+SUMPRODUCT(DEMAND!H9:I9,DEMAND!$H$2:$I$2)</f>
        <v>3.7</v>
      </c>
      <c r="P9" s="252" t="n">
        <f aca="false">+SUMPRODUCT(DEMAND!J9:K9,DEMAND!$J$2:$K$2)</f>
        <v>10.3</v>
      </c>
      <c r="Q9" s="252" t="n">
        <f aca="false">+SUMPRODUCT(DEMAND!L9:M9,DEMAND!$L$2:$M$2)</f>
        <v>0</v>
      </c>
      <c r="R9" s="253" t="n">
        <f aca="false">SUM(M9:Q9)</f>
        <v>20.2</v>
      </c>
      <c r="S9" s="253" t="n">
        <f aca="false">+SUMPRODUCT(DEMAND!Q9:AI9,DEMAND!$Q$2:$AI$2)</f>
        <v>52.6</v>
      </c>
      <c r="T9" s="253" t="n">
        <f aca="false">+S9+R9</f>
        <v>72.8</v>
      </c>
      <c r="U9" s="5"/>
      <c r="V9" s="5"/>
      <c r="W9" s="258" t="n">
        <f aca="false">+K9-T9</f>
        <v>-25.7</v>
      </c>
      <c r="X9" s="5"/>
      <c r="Y9" s="258" t="n">
        <f aca="false">K9-(+M9+Q9+N9)</f>
        <v>40.9</v>
      </c>
      <c r="Z9" s="258" t="n">
        <f aca="false">+Y9-F9</f>
        <v>6.09999999999999</v>
      </c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  <c r="IT9" s="5"/>
      <c r="IU9" s="5"/>
      <c r="IV9" s="5"/>
      <c r="IW9" s="5"/>
    </row>
    <row r="10" customFormat="false" ht="12.75" hidden="false" customHeight="false" outlineLevel="0" collapsed="false">
      <c r="A10" s="5" t="n">
        <f aca="false">YEAR(C10)</f>
        <v>2002</v>
      </c>
      <c r="B10" s="259"/>
      <c r="C10" s="260" t="n">
        <v>37378</v>
      </c>
      <c r="D10" s="251" t="n">
        <f aca="false">+SUMPRODUCT(SUPPLY!L10:O10,SUPPLY!L$2:O$2)</f>
        <v>4.1</v>
      </c>
      <c r="E10" s="252" t="n">
        <f aca="false">+SUMPRODUCT(SUPPLY!D10:J10,SUPPLY!D$2:J$2)</f>
        <v>8.2</v>
      </c>
      <c r="F10" s="252" t="n">
        <f aca="false">+SUMPRODUCT(SUPPLY!Q10:U10,SUPPLY!$Q$2:$U$2)</f>
        <v>34.8</v>
      </c>
      <c r="G10" s="252" t="n">
        <f aca="false">+SUPPLY!X10*SUPPLY!$X$2</f>
        <v>0</v>
      </c>
      <c r="H10" s="252" t="n">
        <f aca="false">SUMPRODUCT(SUPPLY!Y10:AB10,SUPPLY!$Y$2:$AB$2)</f>
        <v>0</v>
      </c>
      <c r="I10" s="252" t="n">
        <f aca="false">SUMPRODUCT(SUPPLY!AC10:AD10,SUPPLY!$AC$2:$AD$2)</f>
        <v>0</v>
      </c>
      <c r="J10" s="252" t="n">
        <f aca="false">SUPPLY!W10*SUPPLY!$W$2</f>
        <v>0</v>
      </c>
      <c r="K10" s="253" t="n">
        <f aca="false">SUM(D10:J10)</f>
        <v>47.1</v>
      </c>
      <c r="L10" s="254"/>
      <c r="M10" s="251" t="n">
        <f aca="false">+SUMPRODUCT(DEMAND!D10:E10,DEMAND!$D$2:$E$2)</f>
        <v>6.2</v>
      </c>
      <c r="N10" s="252" t="n">
        <f aca="false">+SUMPRODUCT(DEMAND!F10:G10,DEMAND!$F$2:$G$2)</f>
        <v>0</v>
      </c>
      <c r="O10" s="252" t="n">
        <f aca="false">+SUMPRODUCT(DEMAND!H10:I10,DEMAND!$H$2:$I$2)</f>
        <v>3.7</v>
      </c>
      <c r="P10" s="252" t="n">
        <f aca="false">+SUMPRODUCT(DEMAND!J10:K10,DEMAND!$J$2:$K$2)</f>
        <v>10.3</v>
      </c>
      <c r="Q10" s="252" t="n">
        <f aca="false">+SUMPRODUCT(DEMAND!L10:M10,DEMAND!$L$2:$M$2)</f>
        <v>0</v>
      </c>
      <c r="R10" s="253" t="n">
        <f aca="false">SUM(M10:Q10)</f>
        <v>20.2</v>
      </c>
      <c r="S10" s="253" t="n">
        <f aca="false">+SUMPRODUCT(DEMAND!Q10:AI10,DEMAND!$Q$2:$AI$2)</f>
        <v>52.6</v>
      </c>
      <c r="T10" s="253" t="n">
        <f aca="false">+S10+R10</f>
        <v>72.8</v>
      </c>
      <c r="U10" s="5"/>
      <c r="V10" s="5"/>
      <c r="W10" s="258" t="n">
        <f aca="false">+K10-T10</f>
        <v>-25.7</v>
      </c>
      <c r="X10" s="5"/>
      <c r="Y10" s="258" t="n">
        <f aca="false">K10-(+M10+Q10+N10)</f>
        <v>40.9</v>
      </c>
      <c r="Z10" s="258" t="n">
        <f aca="false">+Y10-F10</f>
        <v>6.09999999999999</v>
      </c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  <c r="IT10" s="5"/>
      <c r="IU10" s="5"/>
      <c r="IV10" s="5"/>
      <c r="IW10" s="5"/>
    </row>
    <row r="11" customFormat="false" ht="12.75" hidden="false" customHeight="false" outlineLevel="0" collapsed="false">
      <c r="A11" s="5" t="n">
        <f aca="false">YEAR(C11)</f>
        <v>2002</v>
      </c>
      <c r="B11" s="259"/>
      <c r="C11" s="260" t="n">
        <v>37409</v>
      </c>
      <c r="D11" s="251" t="n">
        <f aca="false">+SUMPRODUCT(SUPPLY!L11:O11,SUPPLY!L$2:O$2)</f>
        <v>4.1</v>
      </c>
      <c r="E11" s="252" t="n">
        <f aca="false">+SUMPRODUCT(SUPPLY!D11:J11,SUPPLY!D$2:J$2)</f>
        <v>8.2</v>
      </c>
      <c r="F11" s="252" t="n">
        <f aca="false">+SUMPRODUCT(SUPPLY!Q11:U11,SUPPLY!$Q$2:$U$2)</f>
        <v>34.8</v>
      </c>
      <c r="G11" s="252" t="n">
        <f aca="false">+SUPPLY!X11*SUPPLY!$X$2</f>
        <v>0</v>
      </c>
      <c r="H11" s="252" t="n">
        <f aca="false">SUMPRODUCT(SUPPLY!Y11:AB11,SUPPLY!$Y$2:$AB$2)</f>
        <v>0</v>
      </c>
      <c r="I11" s="252" t="n">
        <f aca="false">SUMPRODUCT(SUPPLY!AC11:AD11,SUPPLY!$AC$2:$AD$2)</f>
        <v>0</v>
      </c>
      <c r="J11" s="252" t="n">
        <f aca="false">SUPPLY!W11*SUPPLY!$W$2</f>
        <v>0</v>
      </c>
      <c r="K11" s="253" t="n">
        <f aca="false">SUM(D11:J11)</f>
        <v>47.1</v>
      </c>
      <c r="L11" s="254"/>
      <c r="M11" s="251" t="n">
        <f aca="false">+SUMPRODUCT(DEMAND!D11:E11,DEMAND!$D$2:$E$2)</f>
        <v>6.2</v>
      </c>
      <c r="N11" s="252" t="n">
        <f aca="false">+SUMPRODUCT(DEMAND!F11:G11,DEMAND!$F$2:$G$2)</f>
        <v>0</v>
      </c>
      <c r="O11" s="252" t="n">
        <f aca="false">+SUMPRODUCT(DEMAND!H11:I11,DEMAND!$H$2:$I$2)</f>
        <v>3.7</v>
      </c>
      <c r="P11" s="252" t="n">
        <f aca="false">+SUMPRODUCT(DEMAND!J11:K11,DEMAND!$J$2:$K$2)</f>
        <v>10.3</v>
      </c>
      <c r="Q11" s="252" t="n">
        <f aca="false">+SUMPRODUCT(DEMAND!L11:M11,DEMAND!$L$2:$M$2)</f>
        <v>0</v>
      </c>
      <c r="R11" s="253" t="n">
        <f aca="false">SUM(M11:Q11)</f>
        <v>20.2</v>
      </c>
      <c r="S11" s="253" t="n">
        <f aca="false">+SUMPRODUCT(DEMAND!Q11:AI11,DEMAND!$Q$2:$AI$2)</f>
        <v>52.6</v>
      </c>
      <c r="T11" s="253" t="n">
        <f aca="false">+S11+R11</f>
        <v>72.8</v>
      </c>
      <c r="U11" s="5"/>
      <c r="V11" s="5"/>
      <c r="W11" s="258" t="n">
        <f aca="false">+K11-T11</f>
        <v>-25.7</v>
      </c>
      <c r="X11" s="5"/>
      <c r="Y11" s="258" t="n">
        <f aca="false">K11-(+M11+Q11+N11)</f>
        <v>40.9</v>
      </c>
      <c r="Z11" s="258" t="n">
        <f aca="false">+Y11-F11</f>
        <v>6.09999999999999</v>
      </c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  <c r="IR11" s="5"/>
      <c r="IS11" s="5"/>
      <c r="IT11" s="5"/>
      <c r="IU11" s="5"/>
      <c r="IV11" s="5"/>
      <c r="IW11" s="5"/>
    </row>
    <row r="12" customFormat="false" ht="12.75" hidden="false" customHeight="false" outlineLevel="0" collapsed="false">
      <c r="A12" s="5" t="n">
        <f aca="false">YEAR(C12)</f>
        <v>2002</v>
      </c>
      <c r="B12" s="259"/>
      <c r="C12" s="260" t="n">
        <v>37439</v>
      </c>
      <c r="D12" s="251" t="n">
        <f aca="false">+SUMPRODUCT(SUPPLY!L12:O12,SUPPLY!L$2:O$2)</f>
        <v>4.1</v>
      </c>
      <c r="E12" s="252" t="n">
        <f aca="false">+SUMPRODUCT(SUPPLY!D12:J12,SUPPLY!D$2:J$2)</f>
        <v>8.2</v>
      </c>
      <c r="F12" s="252" t="n">
        <f aca="false">+SUMPRODUCT(SUPPLY!Q12:U12,SUPPLY!$Q$2:$U$2)</f>
        <v>34.8</v>
      </c>
      <c r="G12" s="252" t="n">
        <f aca="false">+SUPPLY!X12*SUPPLY!$X$2</f>
        <v>0</v>
      </c>
      <c r="H12" s="252" t="n">
        <f aca="false">SUMPRODUCT(SUPPLY!Y12:AB12,SUPPLY!$Y$2:$AB$2)</f>
        <v>0</v>
      </c>
      <c r="I12" s="252" t="n">
        <f aca="false">SUMPRODUCT(SUPPLY!AC12:AD12,SUPPLY!$AC$2:$AD$2)</f>
        <v>0</v>
      </c>
      <c r="J12" s="252" t="n">
        <f aca="false">SUPPLY!W12*SUPPLY!$W$2</f>
        <v>0</v>
      </c>
      <c r="K12" s="253" t="n">
        <f aca="false">SUM(D12:J12)</f>
        <v>47.1</v>
      </c>
      <c r="L12" s="254"/>
      <c r="M12" s="251" t="n">
        <f aca="false">+SUMPRODUCT(DEMAND!D12:E12,DEMAND!$D$2:$E$2)</f>
        <v>6.2</v>
      </c>
      <c r="N12" s="252" t="n">
        <f aca="false">+SUMPRODUCT(DEMAND!F12:G12,DEMAND!$F$2:$G$2)</f>
        <v>0</v>
      </c>
      <c r="O12" s="252" t="n">
        <f aca="false">+SUMPRODUCT(DEMAND!H12:I12,DEMAND!$H$2:$I$2)</f>
        <v>3.7</v>
      </c>
      <c r="P12" s="252" t="n">
        <f aca="false">+SUMPRODUCT(DEMAND!J12:K12,DEMAND!$J$2:$K$2)</f>
        <v>10.3</v>
      </c>
      <c r="Q12" s="252" t="n">
        <f aca="false">+SUMPRODUCT(DEMAND!L12:M12,DEMAND!$L$2:$M$2)</f>
        <v>0</v>
      </c>
      <c r="R12" s="253" t="n">
        <f aca="false">SUM(M12:Q12)</f>
        <v>20.2</v>
      </c>
      <c r="S12" s="253" t="n">
        <f aca="false">+SUMPRODUCT(DEMAND!Q12:AI12,DEMAND!$Q$2:$AI$2)</f>
        <v>52.6</v>
      </c>
      <c r="T12" s="253" t="n">
        <f aca="false">+S12+R12</f>
        <v>72.8</v>
      </c>
      <c r="U12" s="5"/>
      <c r="V12" s="5"/>
      <c r="W12" s="258" t="n">
        <f aca="false">+K12-T12</f>
        <v>-25.7</v>
      </c>
      <c r="X12" s="5"/>
      <c r="Y12" s="258" t="n">
        <f aca="false">K12-(+M12+Q12+N12)</f>
        <v>40.9</v>
      </c>
      <c r="Z12" s="258" t="n">
        <f aca="false">+Y12-F12</f>
        <v>6.09999999999999</v>
      </c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  <c r="IM12" s="5"/>
      <c r="IN12" s="5"/>
      <c r="IO12" s="5"/>
      <c r="IP12" s="5"/>
      <c r="IQ12" s="5"/>
      <c r="IR12" s="5"/>
      <c r="IS12" s="5"/>
      <c r="IT12" s="5"/>
      <c r="IU12" s="5"/>
      <c r="IV12" s="5"/>
      <c r="IW12" s="5"/>
    </row>
    <row r="13" customFormat="false" ht="12.75" hidden="false" customHeight="false" outlineLevel="0" collapsed="false">
      <c r="A13" s="5" t="n">
        <f aca="false">YEAR(C13)</f>
        <v>2002</v>
      </c>
      <c r="B13" s="259"/>
      <c r="C13" s="260" t="n">
        <v>37470</v>
      </c>
      <c r="D13" s="251" t="n">
        <f aca="false">+SUMPRODUCT(SUPPLY!L13:O13,SUPPLY!L$2:O$2)</f>
        <v>4.1</v>
      </c>
      <c r="E13" s="252" t="n">
        <f aca="false">+SUMPRODUCT(SUPPLY!D13:J13,SUPPLY!D$2:J$2)</f>
        <v>8.2</v>
      </c>
      <c r="F13" s="252" t="n">
        <f aca="false">+SUMPRODUCT(SUPPLY!Q13:U13,SUPPLY!$Q$2:$U$2)</f>
        <v>34.8</v>
      </c>
      <c r="G13" s="252" t="n">
        <f aca="false">+SUPPLY!X13*SUPPLY!$X$2</f>
        <v>0</v>
      </c>
      <c r="H13" s="252" t="n">
        <f aca="false">SUMPRODUCT(SUPPLY!Y13:AB13,SUPPLY!$Y$2:$AB$2)</f>
        <v>0</v>
      </c>
      <c r="I13" s="252" t="n">
        <f aca="false">SUMPRODUCT(SUPPLY!AC13:AD13,SUPPLY!$AC$2:$AD$2)</f>
        <v>0</v>
      </c>
      <c r="J13" s="252" t="n">
        <f aca="false">SUPPLY!W13*SUPPLY!$W$2</f>
        <v>0</v>
      </c>
      <c r="K13" s="253" t="n">
        <f aca="false">SUM(D13:J13)</f>
        <v>47.1</v>
      </c>
      <c r="L13" s="254"/>
      <c r="M13" s="251" t="n">
        <f aca="false">+SUMPRODUCT(DEMAND!D13:E13,DEMAND!$D$2:$E$2)</f>
        <v>6.2</v>
      </c>
      <c r="N13" s="252" t="n">
        <f aca="false">+SUMPRODUCT(DEMAND!F13:G13,DEMAND!$F$2:$G$2)</f>
        <v>0</v>
      </c>
      <c r="O13" s="252" t="n">
        <f aca="false">+SUMPRODUCT(DEMAND!H13:I13,DEMAND!$H$2:$I$2)</f>
        <v>3.7</v>
      </c>
      <c r="P13" s="252" t="n">
        <f aca="false">+SUMPRODUCT(DEMAND!J13:K13,DEMAND!$J$2:$K$2)</f>
        <v>10.3</v>
      </c>
      <c r="Q13" s="252" t="n">
        <f aca="false">+SUMPRODUCT(DEMAND!L13:M13,DEMAND!$L$2:$M$2)</f>
        <v>0</v>
      </c>
      <c r="R13" s="253" t="n">
        <f aca="false">SUM(M13:Q13)</f>
        <v>20.2</v>
      </c>
      <c r="S13" s="253" t="n">
        <f aca="false">+SUMPRODUCT(DEMAND!Q13:AI13,DEMAND!$Q$2:$AI$2)</f>
        <v>52.6</v>
      </c>
      <c r="T13" s="253" t="n">
        <f aca="false">+S13+R13</f>
        <v>72.8</v>
      </c>
      <c r="U13" s="5"/>
      <c r="V13" s="5"/>
      <c r="W13" s="258" t="n">
        <f aca="false">+K13-T13</f>
        <v>-25.7</v>
      </c>
      <c r="X13" s="5"/>
      <c r="Y13" s="258" t="n">
        <f aca="false">K13-(+M13+Q13+N13)</f>
        <v>40.9</v>
      </c>
      <c r="Z13" s="258" t="n">
        <f aca="false">+Y13-F13</f>
        <v>6.09999999999999</v>
      </c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  <c r="IF13" s="5"/>
      <c r="IG13" s="5"/>
      <c r="IH13" s="5"/>
      <c r="II13" s="5"/>
      <c r="IJ13" s="5"/>
      <c r="IK13" s="5"/>
      <c r="IL13" s="5"/>
      <c r="IM13" s="5"/>
      <c r="IN13" s="5"/>
      <c r="IO13" s="5"/>
      <c r="IP13" s="5"/>
      <c r="IQ13" s="5"/>
      <c r="IR13" s="5"/>
      <c r="IS13" s="5"/>
      <c r="IT13" s="5"/>
      <c r="IU13" s="5"/>
      <c r="IV13" s="5"/>
      <c r="IW13" s="5"/>
    </row>
    <row r="14" customFormat="false" ht="12.75" hidden="false" customHeight="false" outlineLevel="0" collapsed="false">
      <c r="A14" s="5" t="n">
        <f aca="false">YEAR(C14)</f>
        <v>2002</v>
      </c>
      <c r="B14" s="259"/>
      <c r="C14" s="260" t="n">
        <v>37501</v>
      </c>
      <c r="D14" s="251" t="n">
        <f aca="false">+SUMPRODUCT(SUPPLY!L14:O14,SUPPLY!L$2:O$2)</f>
        <v>4.1</v>
      </c>
      <c r="E14" s="252" t="n">
        <f aca="false">+SUMPRODUCT(SUPPLY!D14:J14,SUPPLY!D$2:J$2)</f>
        <v>8.2</v>
      </c>
      <c r="F14" s="252" t="n">
        <f aca="false">+SUMPRODUCT(SUPPLY!Q14:U14,SUPPLY!$Q$2:$U$2)</f>
        <v>34.8</v>
      </c>
      <c r="G14" s="252" t="n">
        <f aca="false">+SUPPLY!X14*SUPPLY!$X$2</f>
        <v>0</v>
      </c>
      <c r="H14" s="252" t="n">
        <f aca="false">SUMPRODUCT(SUPPLY!Y14:AB14,SUPPLY!$Y$2:$AB$2)</f>
        <v>0</v>
      </c>
      <c r="I14" s="252" t="n">
        <f aca="false">SUMPRODUCT(SUPPLY!AC14:AD14,SUPPLY!$AC$2:$AD$2)</f>
        <v>0</v>
      </c>
      <c r="J14" s="252" t="n">
        <f aca="false">SUPPLY!W14*SUPPLY!$W$2</f>
        <v>0</v>
      </c>
      <c r="K14" s="253" t="n">
        <f aca="false">SUM(D14:J14)</f>
        <v>47.1</v>
      </c>
      <c r="L14" s="254"/>
      <c r="M14" s="251" t="n">
        <f aca="false">+SUMPRODUCT(DEMAND!D14:E14,DEMAND!$D$2:$E$2)</f>
        <v>6.2</v>
      </c>
      <c r="N14" s="252" t="n">
        <f aca="false">+SUMPRODUCT(DEMAND!F14:G14,DEMAND!$F$2:$G$2)</f>
        <v>0</v>
      </c>
      <c r="O14" s="252" t="n">
        <f aca="false">+SUMPRODUCT(DEMAND!H14:I14,DEMAND!$H$2:$I$2)</f>
        <v>4.5</v>
      </c>
      <c r="P14" s="252" t="n">
        <f aca="false">+SUMPRODUCT(DEMAND!J14:K14,DEMAND!$J$2:$K$2)</f>
        <v>10.3</v>
      </c>
      <c r="Q14" s="252" t="n">
        <f aca="false">+SUMPRODUCT(DEMAND!L14:M14,DEMAND!$L$2:$M$2)</f>
        <v>0</v>
      </c>
      <c r="R14" s="253" t="n">
        <f aca="false">SUM(M14:Q14)</f>
        <v>21</v>
      </c>
      <c r="S14" s="253" t="n">
        <f aca="false">+SUMPRODUCT(DEMAND!Q14:AI14,DEMAND!$Q$2:$AI$2)</f>
        <v>52.6</v>
      </c>
      <c r="T14" s="253" t="n">
        <f aca="false">+S14+R14</f>
        <v>73.6</v>
      </c>
      <c r="U14" s="5"/>
      <c r="V14" s="5"/>
      <c r="W14" s="258" t="n">
        <f aca="false">+K14-T14</f>
        <v>-26.5</v>
      </c>
      <c r="X14" s="5"/>
      <c r="Y14" s="258" t="n">
        <f aca="false">K14-(+M14+Q14+N14)</f>
        <v>40.9</v>
      </c>
      <c r="Z14" s="258" t="n">
        <f aca="false">+Y14-F14</f>
        <v>6.09999999999999</v>
      </c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  <c r="IC14" s="5"/>
      <c r="ID14" s="5"/>
      <c r="IE14" s="5"/>
      <c r="IF14" s="5"/>
      <c r="IG14" s="5"/>
      <c r="IH14" s="5"/>
      <c r="II14" s="5"/>
      <c r="IJ14" s="5"/>
      <c r="IK14" s="5"/>
      <c r="IL14" s="5"/>
      <c r="IM14" s="5"/>
      <c r="IN14" s="5"/>
      <c r="IO14" s="5"/>
      <c r="IP14" s="5"/>
      <c r="IQ14" s="5"/>
      <c r="IR14" s="5"/>
      <c r="IS14" s="5"/>
      <c r="IT14" s="5"/>
      <c r="IU14" s="5"/>
      <c r="IV14" s="5"/>
      <c r="IW14" s="5"/>
    </row>
    <row r="15" customFormat="false" ht="12.75" hidden="false" customHeight="false" outlineLevel="0" collapsed="false">
      <c r="A15" s="5" t="n">
        <f aca="false">YEAR(C15)</f>
        <v>2002</v>
      </c>
      <c r="B15" s="259"/>
      <c r="C15" s="260" t="n">
        <v>37531</v>
      </c>
      <c r="D15" s="251" t="n">
        <f aca="false">+SUMPRODUCT(SUPPLY!L15:O15,SUPPLY!L$2:O$2)</f>
        <v>8.2</v>
      </c>
      <c r="E15" s="252" t="n">
        <f aca="false">+SUMPRODUCT(SUPPLY!D15:J15,SUPPLY!D$2:J$2)</f>
        <v>12.7</v>
      </c>
      <c r="F15" s="252" t="n">
        <f aca="false">+SUMPRODUCT(SUPPLY!Q15:U15,SUPPLY!$Q$2:$U$2)</f>
        <v>34.8</v>
      </c>
      <c r="G15" s="252" t="n">
        <f aca="false">+SUPPLY!X15*SUPPLY!$X$2</f>
        <v>0</v>
      </c>
      <c r="H15" s="252" t="n">
        <f aca="false">SUMPRODUCT(SUPPLY!Y15:AB15,SUPPLY!$Y$2:$AB$2)</f>
        <v>0</v>
      </c>
      <c r="I15" s="252" t="n">
        <f aca="false">SUMPRODUCT(SUPPLY!AC15:AD15,SUPPLY!$AC$2:$AD$2)</f>
        <v>0</v>
      </c>
      <c r="J15" s="252" t="n">
        <f aca="false">SUPPLY!W15*SUPPLY!$W$2</f>
        <v>0</v>
      </c>
      <c r="K15" s="253" t="n">
        <f aca="false">SUM(D15:J15)</f>
        <v>55.7</v>
      </c>
      <c r="L15" s="254"/>
      <c r="M15" s="251" t="n">
        <f aca="false">+SUMPRODUCT(DEMAND!D15:E15,DEMAND!$D$2:$E$2)</f>
        <v>6.2</v>
      </c>
      <c r="N15" s="252" t="n">
        <f aca="false">+SUMPRODUCT(DEMAND!F15:G15,DEMAND!$F$2:$G$2)</f>
        <v>7.7</v>
      </c>
      <c r="O15" s="252" t="n">
        <f aca="false">+SUMPRODUCT(DEMAND!H15:I15,DEMAND!$H$2:$I$2)</f>
        <v>4.5</v>
      </c>
      <c r="P15" s="252" t="n">
        <f aca="false">+SUMPRODUCT(DEMAND!J15:K15,DEMAND!$J$2:$K$2)</f>
        <v>10.3</v>
      </c>
      <c r="Q15" s="252" t="n">
        <f aca="false">+SUMPRODUCT(DEMAND!L15:M15,DEMAND!$L$2:$M$2)</f>
        <v>0</v>
      </c>
      <c r="R15" s="253" t="n">
        <f aca="false">SUM(M15:Q15)</f>
        <v>28.7</v>
      </c>
      <c r="S15" s="253" t="n">
        <f aca="false">+SUMPRODUCT(DEMAND!Q15:AI15,DEMAND!$Q$2:$AI$2)</f>
        <v>52.6</v>
      </c>
      <c r="T15" s="253" t="n">
        <f aca="false">+S15+R15</f>
        <v>81.3</v>
      </c>
      <c r="U15" s="5"/>
      <c r="V15" s="5"/>
      <c r="W15" s="258" t="n">
        <f aca="false">+K15-T15</f>
        <v>-25.6</v>
      </c>
      <c r="X15" s="5"/>
      <c r="Y15" s="258" t="n">
        <f aca="false">K15-(+M15+Q15+N15)</f>
        <v>41.8</v>
      </c>
      <c r="Z15" s="258" t="n">
        <f aca="false">+Y15-F15</f>
        <v>7</v>
      </c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  <c r="GU15" s="5"/>
      <c r="GV15" s="5"/>
      <c r="GW15" s="5"/>
      <c r="GX15" s="5"/>
      <c r="GY15" s="5"/>
      <c r="GZ15" s="5"/>
      <c r="HA15" s="5"/>
      <c r="HB15" s="5"/>
      <c r="HC15" s="5"/>
      <c r="HD15" s="5"/>
      <c r="HE15" s="5"/>
      <c r="HF15" s="5"/>
      <c r="HG15" s="5"/>
      <c r="HH15" s="5"/>
      <c r="HI15" s="5"/>
      <c r="HJ15" s="5"/>
      <c r="HK15" s="5"/>
      <c r="HL15" s="5"/>
      <c r="HM15" s="5"/>
      <c r="HN15" s="5"/>
      <c r="HO15" s="5"/>
      <c r="HP15" s="5"/>
      <c r="HQ15" s="5"/>
      <c r="HR15" s="5"/>
      <c r="HS15" s="5"/>
      <c r="HT15" s="5"/>
      <c r="HU15" s="5"/>
      <c r="HV15" s="5"/>
      <c r="HW15" s="5"/>
      <c r="HX15" s="5"/>
      <c r="HY15" s="5"/>
      <c r="HZ15" s="5"/>
      <c r="IA15" s="5"/>
      <c r="IB15" s="5"/>
      <c r="IC15" s="5"/>
      <c r="ID15" s="5"/>
      <c r="IE15" s="5"/>
      <c r="IF15" s="5"/>
      <c r="IG15" s="5"/>
      <c r="IH15" s="5"/>
      <c r="II15" s="5"/>
      <c r="IJ15" s="5"/>
      <c r="IK15" s="5"/>
      <c r="IL15" s="5"/>
      <c r="IM15" s="5"/>
      <c r="IN15" s="5"/>
      <c r="IO15" s="5"/>
      <c r="IP15" s="5"/>
      <c r="IQ15" s="5"/>
      <c r="IR15" s="5"/>
      <c r="IS15" s="5"/>
      <c r="IT15" s="5"/>
      <c r="IU15" s="5"/>
      <c r="IV15" s="5"/>
      <c r="IW15" s="5"/>
    </row>
    <row r="16" customFormat="false" ht="12.75" hidden="false" customHeight="false" outlineLevel="0" collapsed="false">
      <c r="A16" s="5" t="n">
        <f aca="false">YEAR(C16)</f>
        <v>2002</v>
      </c>
      <c r="B16" s="259"/>
      <c r="C16" s="260" t="n">
        <v>37562</v>
      </c>
      <c r="D16" s="251" t="n">
        <f aca="false">+SUMPRODUCT(SUPPLY!L16:O16,SUPPLY!L$2:O$2)</f>
        <v>8.2</v>
      </c>
      <c r="E16" s="252" t="n">
        <f aca="false">+SUMPRODUCT(SUPPLY!D16:J16,SUPPLY!D$2:J$2)</f>
        <v>12.7</v>
      </c>
      <c r="F16" s="252" t="n">
        <f aca="false">+SUMPRODUCT(SUPPLY!Q16:U16,SUPPLY!$Q$2:$U$2)</f>
        <v>34.8</v>
      </c>
      <c r="G16" s="252" t="n">
        <f aca="false">+SUPPLY!X16*SUPPLY!$X$2</f>
        <v>0</v>
      </c>
      <c r="H16" s="252" t="n">
        <f aca="false">SUMPRODUCT(SUPPLY!Y16:AB16,SUPPLY!$Y$2:$AB$2)</f>
        <v>0</v>
      </c>
      <c r="I16" s="252" t="n">
        <f aca="false">SUMPRODUCT(SUPPLY!AC16:AD16,SUPPLY!$AC$2:$AD$2)</f>
        <v>0</v>
      </c>
      <c r="J16" s="252" t="n">
        <f aca="false">SUPPLY!W16*SUPPLY!$W$2</f>
        <v>0</v>
      </c>
      <c r="K16" s="253" t="n">
        <f aca="false">SUM(D16:J16)</f>
        <v>55.7</v>
      </c>
      <c r="L16" s="254"/>
      <c r="M16" s="251" t="n">
        <f aca="false">+SUMPRODUCT(DEMAND!D16:E16,DEMAND!$D$2:$E$2)</f>
        <v>6.2</v>
      </c>
      <c r="N16" s="252" t="n">
        <f aca="false">+SUMPRODUCT(DEMAND!F16:G16,DEMAND!$F$2:$G$2)</f>
        <v>7.7</v>
      </c>
      <c r="O16" s="252" t="n">
        <f aca="false">+SUMPRODUCT(DEMAND!H16:I16,DEMAND!$H$2:$I$2)</f>
        <v>4.5</v>
      </c>
      <c r="P16" s="252" t="n">
        <f aca="false">+SUMPRODUCT(DEMAND!J16:K16,DEMAND!$J$2:$K$2)</f>
        <v>10.3</v>
      </c>
      <c r="Q16" s="252" t="n">
        <f aca="false">+SUMPRODUCT(DEMAND!L16:M16,DEMAND!$L$2:$M$2)</f>
        <v>0</v>
      </c>
      <c r="R16" s="253" t="n">
        <f aca="false">SUM(M16:Q16)</f>
        <v>28.7</v>
      </c>
      <c r="S16" s="253" t="n">
        <f aca="false">+SUMPRODUCT(DEMAND!Q16:AI16,DEMAND!$Q$2:$AI$2)</f>
        <v>52.6</v>
      </c>
      <c r="T16" s="253" t="n">
        <f aca="false">+S16+R16</f>
        <v>81.3</v>
      </c>
      <c r="U16" s="5"/>
      <c r="V16" s="5"/>
      <c r="W16" s="258" t="n">
        <f aca="false">+K16-T16</f>
        <v>-25.6</v>
      </c>
      <c r="X16" s="5"/>
      <c r="Y16" s="258" t="n">
        <f aca="false">K16-(+M16+Q16+N16)</f>
        <v>41.8</v>
      </c>
      <c r="Z16" s="258" t="n">
        <f aca="false">+Y16-F16</f>
        <v>7</v>
      </c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  <c r="HK16" s="5"/>
      <c r="HL16" s="5"/>
      <c r="HM16" s="5"/>
      <c r="HN16" s="5"/>
      <c r="HO16" s="5"/>
      <c r="HP16" s="5"/>
      <c r="HQ16" s="5"/>
      <c r="HR16" s="5"/>
      <c r="HS16" s="5"/>
      <c r="HT16" s="5"/>
      <c r="HU16" s="5"/>
      <c r="HV16" s="5"/>
      <c r="HW16" s="5"/>
      <c r="HX16" s="5"/>
      <c r="HY16" s="5"/>
      <c r="HZ16" s="5"/>
      <c r="IA16" s="5"/>
      <c r="IB16" s="5"/>
      <c r="IC16" s="5"/>
      <c r="ID16" s="5"/>
      <c r="IE16" s="5"/>
      <c r="IF16" s="5"/>
      <c r="IG16" s="5"/>
      <c r="IH16" s="5"/>
      <c r="II16" s="5"/>
      <c r="IJ16" s="5"/>
      <c r="IK16" s="5"/>
      <c r="IL16" s="5"/>
      <c r="IM16" s="5"/>
      <c r="IN16" s="5"/>
      <c r="IO16" s="5"/>
      <c r="IP16" s="5"/>
      <c r="IQ16" s="5"/>
      <c r="IR16" s="5"/>
      <c r="IS16" s="5"/>
      <c r="IT16" s="5"/>
      <c r="IU16" s="5"/>
      <c r="IV16" s="5"/>
      <c r="IW16" s="5"/>
    </row>
    <row r="17" customFormat="false" ht="12.75" hidden="false" customHeight="false" outlineLevel="0" collapsed="false">
      <c r="A17" s="5" t="n">
        <f aca="false">YEAR(C17)</f>
        <v>2002</v>
      </c>
      <c r="B17" s="259"/>
      <c r="C17" s="260" t="n">
        <v>37592</v>
      </c>
      <c r="D17" s="251" t="n">
        <f aca="false">+SUMPRODUCT(SUPPLY!L17:O17,SUPPLY!L$2:O$2)</f>
        <v>8.2</v>
      </c>
      <c r="E17" s="252" t="n">
        <f aca="false">+SUMPRODUCT(SUPPLY!D17:J17,SUPPLY!D$2:J$2)</f>
        <v>12.7</v>
      </c>
      <c r="F17" s="252" t="n">
        <f aca="false">+SUMPRODUCT(SUPPLY!Q17:U17,SUPPLY!$Q$2:$U$2)</f>
        <v>34.8</v>
      </c>
      <c r="G17" s="252" t="n">
        <f aca="false">+SUPPLY!X17*SUPPLY!$X$2</f>
        <v>0</v>
      </c>
      <c r="H17" s="252" t="n">
        <f aca="false">SUMPRODUCT(SUPPLY!Y17:AB17,SUPPLY!$Y$2:$AB$2)</f>
        <v>0</v>
      </c>
      <c r="I17" s="252" t="n">
        <f aca="false">SUMPRODUCT(SUPPLY!AC17:AD17,SUPPLY!$AC$2:$AD$2)</f>
        <v>0</v>
      </c>
      <c r="J17" s="252" t="n">
        <f aca="false">SUPPLY!W17*SUPPLY!$W$2</f>
        <v>0</v>
      </c>
      <c r="K17" s="253" t="n">
        <f aca="false">SUM(D17:J17)</f>
        <v>55.7</v>
      </c>
      <c r="L17" s="254"/>
      <c r="M17" s="251" t="n">
        <f aca="false">+SUMPRODUCT(DEMAND!D17:E17,DEMAND!$D$2:$E$2)</f>
        <v>6.2</v>
      </c>
      <c r="N17" s="252" t="n">
        <f aca="false">+SUMPRODUCT(DEMAND!F17:G17,DEMAND!$F$2:$G$2)</f>
        <v>7.7</v>
      </c>
      <c r="O17" s="252" t="n">
        <f aca="false">+SUMPRODUCT(DEMAND!H17:I17,DEMAND!$H$2:$I$2)</f>
        <v>4.5</v>
      </c>
      <c r="P17" s="252" t="n">
        <f aca="false">+SUMPRODUCT(DEMAND!J17:K17,DEMAND!$J$2:$K$2)</f>
        <v>10.3</v>
      </c>
      <c r="Q17" s="252" t="n">
        <f aca="false">+SUMPRODUCT(DEMAND!L17:M17,DEMAND!$L$2:$M$2)</f>
        <v>0</v>
      </c>
      <c r="R17" s="253" t="n">
        <f aca="false">SUM(M17:Q17)</f>
        <v>28.7</v>
      </c>
      <c r="S17" s="253" t="n">
        <f aca="false">+SUMPRODUCT(DEMAND!Q17:AI17,DEMAND!$Q$2:$AI$2)</f>
        <v>52.6</v>
      </c>
      <c r="T17" s="253" t="n">
        <f aca="false">+S17+R17</f>
        <v>81.3</v>
      </c>
      <c r="U17" s="5"/>
      <c r="V17" s="5"/>
      <c r="W17" s="258" t="n">
        <f aca="false">+K17-T17</f>
        <v>-25.6</v>
      </c>
      <c r="X17" s="5"/>
      <c r="Y17" s="258" t="n">
        <f aca="false">K17-(+M17+Q17+N17)</f>
        <v>41.8</v>
      </c>
      <c r="Z17" s="258" t="n">
        <f aca="false">+Y17-F17</f>
        <v>7</v>
      </c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  <c r="CW17" s="5"/>
      <c r="CX17" s="5"/>
      <c r="CY17" s="5"/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/>
      <c r="DS17" s="5"/>
      <c r="DT17" s="5"/>
      <c r="DU17" s="5"/>
      <c r="DV17" s="5"/>
      <c r="DW17" s="5"/>
      <c r="DX17" s="5"/>
      <c r="DY17" s="5"/>
      <c r="DZ17" s="5"/>
      <c r="EA17" s="5"/>
      <c r="EB17" s="5"/>
      <c r="EC17" s="5"/>
      <c r="ED17" s="5"/>
      <c r="EE17" s="5"/>
      <c r="EF17" s="5"/>
      <c r="EG17" s="5"/>
      <c r="EH17" s="5"/>
      <c r="EI17" s="5"/>
      <c r="EJ17" s="5"/>
      <c r="EK17" s="5"/>
      <c r="EL17" s="5"/>
      <c r="EM17" s="5"/>
      <c r="EN17" s="5"/>
      <c r="EO17" s="5"/>
      <c r="EP17" s="5"/>
      <c r="EQ17" s="5"/>
      <c r="ER17" s="5"/>
      <c r="ES17" s="5"/>
      <c r="ET17" s="5"/>
      <c r="EU17" s="5"/>
      <c r="EV17" s="5"/>
      <c r="EW17" s="5"/>
      <c r="EX17" s="5"/>
      <c r="EY17" s="5"/>
      <c r="EZ17" s="5"/>
      <c r="FA17" s="5"/>
      <c r="FB17" s="5"/>
      <c r="FC17" s="5"/>
      <c r="FD17" s="5"/>
      <c r="FE17" s="5"/>
      <c r="FF17" s="5"/>
      <c r="FG17" s="5"/>
      <c r="FH17" s="5"/>
      <c r="FI17" s="5"/>
      <c r="FJ17" s="5"/>
      <c r="FK17" s="5"/>
      <c r="FL17" s="5"/>
      <c r="FM17" s="5"/>
      <c r="FN17" s="5"/>
      <c r="FO17" s="5"/>
      <c r="FP17" s="5"/>
      <c r="FQ17" s="5"/>
      <c r="FR17" s="5"/>
      <c r="FS17" s="5"/>
      <c r="FT17" s="5"/>
      <c r="FU17" s="5"/>
      <c r="FV17" s="5"/>
      <c r="FW17" s="5"/>
      <c r="FX17" s="5"/>
      <c r="FY17" s="5"/>
      <c r="FZ17" s="5"/>
      <c r="GA17" s="5"/>
      <c r="GB17" s="5"/>
      <c r="GC17" s="5"/>
      <c r="GD17" s="5"/>
      <c r="GE17" s="5"/>
      <c r="GF17" s="5"/>
      <c r="GG17" s="5"/>
      <c r="GH17" s="5"/>
      <c r="GI17" s="5"/>
      <c r="GJ17" s="5"/>
      <c r="GK17" s="5"/>
      <c r="GL17" s="5"/>
      <c r="GM17" s="5"/>
      <c r="GN17" s="5"/>
      <c r="GO17" s="5"/>
      <c r="GP17" s="5"/>
      <c r="GQ17" s="5"/>
      <c r="GR17" s="5"/>
      <c r="GS17" s="5"/>
      <c r="GT17" s="5"/>
      <c r="GU17" s="5"/>
      <c r="GV17" s="5"/>
      <c r="GW17" s="5"/>
      <c r="GX17" s="5"/>
      <c r="GY17" s="5"/>
      <c r="GZ17" s="5"/>
      <c r="HA17" s="5"/>
      <c r="HB17" s="5"/>
      <c r="HC17" s="5"/>
      <c r="HD17" s="5"/>
      <c r="HE17" s="5"/>
      <c r="HF17" s="5"/>
      <c r="HG17" s="5"/>
      <c r="HH17" s="5"/>
      <c r="HI17" s="5"/>
      <c r="HJ17" s="5"/>
      <c r="HK17" s="5"/>
      <c r="HL17" s="5"/>
      <c r="HM17" s="5"/>
      <c r="HN17" s="5"/>
      <c r="HO17" s="5"/>
      <c r="HP17" s="5"/>
      <c r="HQ17" s="5"/>
      <c r="HR17" s="5"/>
      <c r="HS17" s="5"/>
      <c r="HT17" s="5"/>
      <c r="HU17" s="5"/>
      <c r="HV17" s="5"/>
      <c r="HW17" s="5"/>
      <c r="HX17" s="5"/>
      <c r="HY17" s="5"/>
      <c r="HZ17" s="5"/>
      <c r="IA17" s="5"/>
      <c r="IB17" s="5"/>
      <c r="IC17" s="5"/>
      <c r="ID17" s="5"/>
      <c r="IE17" s="5"/>
      <c r="IF17" s="5"/>
      <c r="IG17" s="5"/>
      <c r="IH17" s="5"/>
      <c r="II17" s="5"/>
      <c r="IJ17" s="5"/>
      <c r="IK17" s="5"/>
      <c r="IL17" s="5"/>
      <c r="IM17" s="5"/>
      <c r="IN17" s="5"/>
      <c r="IO17" s="5"/>
      <c r="IP17" s="5"/>
      <c r="IQ17" s="5"/>
      <c r="IR17" s="5"/>
      <c r="IS17" s="5"/>
      <c r="IT17" s="5"/>
      <c r="IU17" s="5"/>
      <c r="IV17" s="5"/>
      <c r="IW17" s="5"/>
    </row>
    <row r="18" customFormat="false" ht="12.75" hidden="false" customHeight="false" outlineLevel="0" collapsed="false">
      <c r="A18" s="5" t="n">
        <f aca="false">YEAR(C18)</f>
        <v>2003</v>
      </c>
      <c r="B18" s="259"/>
      <c r="C18" s="260" t="n">
        <v>37623</v>
      </c>
      <c r="D18" s="251" t="n">
        <f aca="false">+SUMPRODUCT(SUPPLY!L18:O18,SUPPLY!L$2:O$2)</f>
        <v>8.2</v>
      </c>
      <c r="E18" s="252" t="n">
        <f aca="false">+SUMPRODUCT(SUPPLY!D18:J18,SUPPLY!D$2:J$2)</f>
        <v>12.7</v>
      </c>
      <c r="F18" s="252" t="n">
        <f aca="false">+SUMPRODUCT(SUPPLY!Q18:U18,SUPPLY!$Q$2:$U$2)</f>
        <v>34.8</v>
      </c>
      <c r="G18" s="252" t="n">
        <f aca="false">+SUPPLY!X18*SUPPLY!$X$2</f>
        <v>0</v>
      </c>
      <c r="H18" s="252" t="n">
        <f aca="false">SUMPRODUCT(SUPPLY!Y18:AB18,SUPPLY!$Y$2:$AB$2)</f>
        <v>0</v>
      </c>
      <c r="I18" s="252" t="n">
        <f aca="false">SUMPRODUCT(SUPPLY!AC18:AD18,SUPPLY!$AC$2:$AD$2)</f>
        <v>0</v>
      </c>
      <c r="J18" s="252" t="n">
        <f aca="false">SUPPLY!W18*SUPPLY!$W$2</f>
        <v>0</v>
      </c>
      <c r="K18" s="253" t="n">
        <f aca="false">SUM(D18:J18)</f>
        <v>55.7</v>
      </c>
      <c r="L18" s="254"/>
      <c r="M18" s="251" t="n">
        <f aca="false">+SUMPRODUCT(DEMAND!D18:E18,DEMAND!$D$2:$E$2)</f>
        <v>6.2</v>
      </c>
      <c r="N18" s="252" t="n">
        <f aca="false">+SUMPRODUCT(DEMAND!F18:G18,DEMAND!$F$2:$G$2)</f>
        <v>7.7</v>
      </c>
      <c r="O18" s="252" t="n">
        <f aca="false">+SUMPRODUCT(DEMAND!H18:I18,DEMAND!$H$2:$I$2)</f>
        <v>4.5</v>
      </c>
      <c r="P18" s="252" t="n">
        <f aca="false">+SUMPRODUCT(DEMAND!J18:K18,DEMAND!$J$2:$K$2)</f>
        <v>11.6</v>
      </c>
      <c r="Q18" s="252" t="n">
        <f aca="false">+SUMPRODUCT(DEMAND!L18:M18,DEMAND!$L$2:$M$2)</f>
        <v>0</v>
      </c>
      <c r="R18" s="253" t="n">
        <f aca="false">SUM(M18:Q18)</f>
        <v>30</v>
      </c>
      <c r="S18" s="253" t="n">
        <f aca="false">+SUMPRODUCT(DEMAND!Q18:AI18,DEMAND!$Q$2:$AI$2)</f>
        <v>63.2</v>
      </c>
      <c r="T18" s="253" t="n">
        <f aca="false">+S18+R18</f>
        <v>93.2</v>
      </c>
      <c r="U18" s="5"/>
      <c r="V18" s="5"/>
      <c r="W18" s="258" t="n">
        <f aca="false">+K18-T18</f>
        <v>-37.5</v>
      </c>
      <c r="X18" s="5"/>
      <c r="Y18" s="258" t="n">
        <f aca="false">K18-(+M18+Q18+N18)</f>
        <v>41.8</v>
      </c>
      <c r="Z18" s="258" t="n">
        <f aca="false">+Y18-F18</f>
        <v>7</v>
      </c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5"/>
      <c r="EO18" s="5"/>
      <c r="EP18" s="5"/>
      <c r="EQ18" s="5"/>
      <c r="ER18" s="5"/>
      <c r="ES18" s="5"/>
      <c r="ET18" s="5"/>
      <c r="EU18" s="5"/>
      <c r="EV18" s="5"/>
      <c r="EW18" s="5"/>
      <c r="EX18" s="5"/>
      <c r="EY18" s="5"/>
      <c r="EZ18" s="5"/>
      <c r="FA18" s="5"/>
      <c r="FB18" s="5"/>
      <c r="FC18" s="5"/>
      <c r="FD18" s="5"/>
      <c r="FE18" s="5"/>
      <c r="FF18" s="5"/>
      <c r="FG18" s="5"/>
      <c r="FH18" s="5"/>
      <c r="FI18" s="5"/>
      <c r="FJ18" s="5"/>
      <c r="FK18" s="5"/>
      <c r="FL18" s="5"/>
      <c r="FM18" s="5"/>
      <c r="FN18" s="5"/>
      <c r="FO18" s="5"/>
      <c r="FP18" s="5"/>
      <c r="FQ18" s="5"/>
      <c r="FR18" s="5"/>
      <c r="FS18" s="5"/>
      <c r="FT18" s="5"/>
      <c r="FU18" s="5"/>
      <c r="FV18" s="5"/>
      <c r="FW18" s="5"/>
      <c r="FX18" s="5"/>
      <c r="FY18" s="5"/>
      <c r="FZ18" s="5"/>
      <c r="GA18" s="5"/>
      <c r="GB18" s="5"/>
      <c r="GC18" s="5"/>
      <c r="GD18" s="5"/>
      <c r="GE18" s="5"/>
      <c r="GF18" s="5"/>
      <c r="GG18" s="5"/>
      <c r="GH18" s="5"/>
      <c r="GI18" s="5"/>
      <c r="GJ18" s="5"/>
      <c r="GK18" s="5"/>
      <c r="GL18" s="5"/>
      <c r="GM18" s="5"/>
      <c r="GN18" s="5"/>
      <c r="GO18" s="5"/>
      <c r="GP18" s="5"/>
      <c r="GQ18" s="5"/>
      <c r="GR18" s="5"/>
      <c r="GS18" s="5"/>
      <c r="GT18" s="5"/>
      <c r="GU18" s="5"/>
      <c r="GV18" s="5"/>
      <c r="GW18" s="5"/>
      <c r="GX18" s="5"/>
      <c r="GY18" s="5"/>
      <c r="GZ18" s="5"/>
      <c r="HA18" s="5"/>
      <c r="HB18" s="5"/>
      <c r="HC18" s="5"/>
      <c r="HD18" s="5"/>
      <c r="HE18" s="5"/>
      <c r="HF18" s="5"/>
      <c r="HG18" s="5"/>
      <c r="HH18" s="5"/>
      <c r="HI18" s="5"/>
      <c r="HJ18" s="5"/>
      <c r="HK18" s="5"/>
      <c r="HL18" s="5"/>
      <c r="HM18" s="5"/>
      <c r="HN18" s="5"/>
      <c r="HO18" s="5"/>
      <c r="HP18" s="5"/>
      <c r="HQ18" s="5"/>
      <c r="HR18" s="5"/>
      <c r="HS18" s="5"/>
      <c r="HT18" s="5"/>
      <c r="HU18" s="5"/>
      <c r="HV18" s="5"/>
      <c r="HW18" s="5"/>
      <c r="HX18" s="5"/>
      <c r="HY18" s="5"/>
      <c r="HZ18" s="5"/>
      <c r="IA18" s="5"/>
      <c r="IB18" s="5"/>
      <c r="IC18" s="5"/>
      <c r="ID18" s="5"/>
      <c r="IE18" s="5"/>
      <c r="IF18" s="5"/>
      <c r="IG18" s="5"/>
      <c r="IH18" s="5"/>
      <c r="II18" s="5"/>
      <c r="IJ18" s="5"/>
      <c r="IK18" s="5"/>
      <c r="IL18" s="5"/>
      <c r="IM18" s="5"/>
      <c r="IN18" s="5"/>
      <c r="IO18" s="5"/>
      <c r="IP18" s="5"/>
      <c r="IQ18" s="5"/>
      <c r="IR18" s="5"/>
      <c r="IS18" s="5"/>
      <c r="IT18" s="5"/>
      <c r="IU18" s="5"/>
      <c r="IV18" s="5"/>
      <c r="IW18" s="5"/>
    </row>
    <row r="19" customFormat="false" ht="12.75" hidden="false" customHeight="false" outlineLevel="0" collapsed="false">
      <c r="A19" s="5" t="n">
        <f aca="false">YEAR(C19)</f>
        <v>2003</v>
      </c>
      <c r="B19" s="259"/>
      <c r="C19" s="260" t="n">
        <v>37654</v>
      </c>
      <c r="D19" s="251" t="n">
        <f aca="false">+SUMPRODUCT(SUPPLY!L19:O19,SUPPLY!L$2:O$2)</f>
        <v>8.2</v>
      </c>
      <c r="E19" s="252" t="n">
        <f aca="false">+SUMPRODUCT(SUPPLY!D19:J19,SUPPLY!D$2:J$2)</f>
        <v>12.7</v>
      </c>
      <c r="F19" s="252" t="n">
        <f aca="false">+SUMPRODUCT(SUPPLY!Q19:U19,SUPPLY!$Q$2:$U$2)</f>
        <v>34.8</v>
      </c>
      <c r="G19" s="252" t="n">
        <f aca="false">+SUPPLY!X19*SUPPLY!$X$2</f>
        <v>0</v>
      </c>
      <c r="H19" s="252" t="n">
        <f aca="false">SUMPRODUCT(SUPPLY!Y19:AB19,SUPPLY!$Y$2:$AB$2)</f>
        <v>0</v>
      </c>
      <c r="I19" s="252" t="n">
        <f aca="false">SUMPRODUCT(SUPPLY!AC19:AD19,SUPPLY!$AC$2:$AD$2)</f>
        <v>0</v>
      </c>
      <c r="J19" s="252" t="n">
        <f aca="false">SUPPLY!W19*SUPPLY!$W$2</f>
        <v>0</v>
      </c>
      <c r="K19" s="253" t="n">
        <f aca="false">SUM(D19:J19)</f>
        <v>55.7</v>
      </c>
      <c r="L19" s="254"/>
      <c r="M19" s="251" t="n">
        <f aca="false">+SUMPRODUCT(DEMAND!D19:E19,DEMAND!$D$2:$E$2)</f>
        <v>6.2</v>
      </c>
      <c r="N19" s="252" t="n">
        <f aca="false">+SUMPRODUCT(DEMAND!F19:G19,DEMAND!$F$2:$G$2)</f>
        <v>7.7</v>
      </c>
      <c r="O19" s="252" t="n">
        <f aca="false">+SUMPRODUCT(DEMAND!H19:I19,DEMAND!$H$2:$I$2)</f>
        <v>4.5</v>
      </c>
      <c r="P19" s="252" t="n">
        <f aca="false">+SUMPRODUCT(DEMAND!J19:K19,DEMAND!$J$2:$K$2)</f>
        <v>11.6</v>
      </c>
      <c r="Q19" s="252" t="n">
        <f aca="false">+SUMPRODUCT(DEMAND!L19:M19,DEMAND!$L$2:$M$2)</f>
        <v>0</v>
      </c>
      <c r="R19" s="253" t="n">
        <f aca="false">SUM(M19:Q19)</f>
        <v>30</v>
      </c>
      <c r="S19" s="253" t="n">
        <f aca="false">+SUMPRODUCT(DEMAND!Q19:AI19,DEMAND!$Q$2:$AI$2)</f>
        <v>63.2</v>
      </c>
      <c r="T19" s="253" t="n">
        <f aca="false">+S19+R19</f>
        <v>93.2</v>
      </c>
      <c r="U19" s="5"/>
      <c r="V19" s="5"/>
      <c r="W19" s="258" t="n">
        <f aca="false">+K19-T19</f>
        <v>-37.5</v>
      </c>
      <c r="X19" s="5"/>
      <c r="Y19" s="258" t="n">
        <f aca="false">K19-(+M19+Q19+N19)</f>
        <v>41.8</v>
      </c>
      <c r="Z19" s="258" t="n">
        <f aca="false">+Y19-F19</f>
        <v>7</v>
      </c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  <c r="CW19" s="5"/>
      <c r="CX19" s="5"/>
      <c r="CY19" s="5"/>
      <c r="CZ19" s="5"/>
      <c r="DA19" s="5"/>
      <c r="DB19" s="5"/>
      <c r="DC19" s="5"/>
      <c r="DD19" s="5"/>
      <c r="DE19" s="5"/>
      <c r="DF19" s="5"/>
      <c r="DG19" s="5"/>
      <c r="DH19" s="5"/>
      <c r="DI19" s="5"/>
      <c r="DJ19" s="5"/>
      <c r="DK19" s="5"/>
      <c r="DL19" s="5"/>
      <c r="DM19" s="5"/>
      <c r="DN19" s="5"/>
      <c r="DO19" s="5"/>
      <c r="DP19" s="5"/>
      <c r="DQ19" s="5"/>
      <c r="DR19" s="5"/>
      <c r="DS19" s="5"/>
      <c r="DT19" s="5"/>
      <c r="DU19" s="5"/>
      <c r="DV19" s="5"/>
      <c r="DW19" s="5"/>
      <c r="DX19" s="5"/>
      <c r="DY19" s="5"/>
      <c r="DZ19" s="5"/>
      <c r="EA19" s="5"/>
      <c r="EB19" s="5"/>
      <c r="EC19" s="5"/>
      <c r="ED19" s="5"/>
      <c r="EE19" s="5"/>
      <c r="EF19" s="5"/>
      <c r="EG19" s="5"/>
      <c r="EH19" s="5"/>
      <c r="EI19" s="5"/>
      <c r="EJ19" s="5"/>
      <c r="EK19" s="5"/>
      <c r="EL19" s="5"/>
      <c r="EM19" s="5"/>
      <c r="EN19" s="5"/>
      <c r="EO19" s="5"/>
      <c r="EP19" s="5"/>
      <c r="EQ19" s="5"/>
      <c r="ER19" s="5"/>
      <c r="ES19" s="5"/>
      <c r="ET19" s="5"/>
      <c r="EU19" s="5"/>
      <c r="EV19" s="5"/>
      <c r="EW19" s="5"/>
      <c r="EX19" s="5"/>
      <c r="EY19" s="5"/>
      <c r="EZ19" s="5"/>
      <c r="FA19" s="5"/>
      <c r="FB19" s="5"/>
      <c r="FC19" s="5"/>
      <c r="FD19" s="5"/>
      <c r="FE19" s="5"/>
      <c r="FF19" s="5"/>
      <c r="FG19" s="5"/>
      <c r="FH19" s="5"/>
      <c r="FI19" s="5"/>
      <c r="FJ19" s="5"/>
      <c r="FK19" s="5"/>
      <c r="FL19" s="5"/>
      <c r="FM19" s="5"/>
      <c r="FN19" s="5"/>
      <c r="FO19" s="5"/>
      <c r="FP19" s="5"/>
      <c r="FQ19" s="5"/>
      <c r="FR19" s="5"/>
      <c r="FS19" s="5"/>
      <c r="FT19" s="5"/>
      <c r="FU19" s="5"/>
      <c r="FV19" s="5"/>
      <c r="FW19" s="5"/>
      <c r="FX19" s="5"/>
      <c r="FY19" s="5"/>
      <c r="FZ19" s="5"/>
      <c r="GA19" s="5"/>
      <c r="GB19" s="5"/>
      <c r="GC19" s="5"/>
      <c r="GD19" s="5"/>
      <c r="GE19" s="5"/>
      <c r="GF19" s="5"/>
      <c r="GG19" s="5"/>
      <c r="GH19" s="5"/>
      <c r="GI19" s="5"/>
      <c r="GJ19" s="5"/>
      <c r="GK19" s="5"/>
      <c r="GL19" s="5"/>
      <c r="GM19" s="5"/>
      <c r="GN19" s="5"/>
      <c r="GO19" s="5"/>
      <c r="GP19" s="5"/>
      <c r="GQ19" s="5"/>
      <c r="GR19" s="5"/>
      <c r="GS19" s="5"/>
      <c r="GT19" s="5"/>
      <c r="GU19" s="5"/>
      <c r="GV19" s="5"/>
      <c r="GW19" s="5"/>
      <c r="GX19" s="5"/>
      <c r="GY19" s="5"/>
      <c r="GZ19" s="5"/>
      <c r="HA19" s="5"/>
      <c r="HB19" s="5"/>
      <c r="HC19" s="5"/>
      <c r="HD19" s="5"/>
      <c r="HE19" s="5"/>
      <c r="HF19" s="5"/>
      <c r="HG19" s="5"/>
      <c r="HH19" s="5"/>
      <c r="HI19" s="5"/>
      <c r="HJ19" s="5"/>
      <c r="HK19" s="5"/>
      <c r="HL19" s="5"/>
      <c r="HM19" s="5"/>
      <c r="HN19" s="5"/>
      <c r="HO19" s="5"/>
      <c r="HP19" s="5"/>
      <c r="HQ19" s="5"/>
      <c r="HR19" s="5"/>
      <c r="HS19" s="5"/>
      <c r="HT19" s="5"/>
      <c r="HU19" s="5"/>
      <c r="HV19" s="5"/>
      <c r="HW19" s="5"/>
      <c r="HX19" s="5"/>
      <c r="HY19" s="5"/>
      <c r="HZ19" s="5"/>
      <c r="IA19" s="5"/>
      <c r="IB19" s="5"/>
      <c r="IC19" s="5"/>
      <c r="ID19" s="5"/>
      <c r="IE19" s="5"/>
      <c r="IF19" s="5"/>
      <c r="IG19" s="5"/>
      <c r="IH19" s="5"/>
      <c r="II19" s="5"/>
      <c r="IJ19" s="5"/>
      <c r="IK19" s="5"/>
      <c r="IL19" s="5"/>
      <c r="IM19" s="5"/>
      <c r="IN19" s="5"/>
      <c r="IO19" s="5"/>
      <c r="IP19" s="5"/>
      <c r="IQ19" s="5"/>
      <c r="IR19" s="5"/>
      <c r="IS19" s="5"/>
      <c r="IT19" s="5"/>
      <c r="IU19" s="5"/>
      <c r="IV19" s="5"/>
      <c r="IW19" s="5"/>
    </row>
    <row r="20" customFormat="false" ht="12.75" hidden="false" customHeight="false" outlineLevel="0" collapsed="false">
      <c r="A20" s="5" t="n">
        <f aca="false">YEAR(C20)</f>
        <v>2003</v>
      </c>
      <c r="B20" s="259"/>
      <c r="C20" s="260" t="n">
        <v>37682</v>
      </c>
      <c r="D20" s="251" t="n">
        <f aca="false">+SUMPRODUCT(SUPPLY!L20:O20,SUPPLY!L$2:O$2)</f>
        <v>8.2</v>
      </c>
      <c r="E20" s="252" t="n">
        <f aca="false">+SUMPRODUCT(SUPPLY!D20:J20,SUPPLY!D$2:J$2)</f>
        <v>12.7</v>
      </c>
      <c r="F20" s="252" t="n">
        <f aca="false">+SUMPRODUCT(SUPPLY!Q20:U20,SUPPLY!$Q$2:$U$2)</f>
        <v>34.8</v>
      </c>
      <c r="G20" s="252" t="n">
        <f aca="false">+SUPPLY!X20*SUPPLY!$X$2</f>
        <v>0</v>
      </c>
      <c r="H20" s="252" t="n">
        <f aca="false">SUMPRODUCT(SUPPLY!Y20:AB20,SUPPLY!$Y$2:$AB$2)</f>
        <v>0</v>
      </c>
      <c r="I20" s="252" t="n">
        <f aca="false">SUMPRODUCT(SUPPLY!AC20:AD20,SUPPLY!$AC$2:$AD$2)</f>
        <v>0</v>
      </c>
      <c r="J20" s="252" t="n">
        <f aca="false">SUPPLY!W20*SUPPLY!$W$2</f>
        <v>0</v>
      </c>
      <c r="K20" s="253" t="n">
        <f aca="false">SUM(D20:J20)</f>
        <v>55.7</v>
      </c>
      <c r="L20" s="254"/>
      <c r="M20" s="251" t="n">
        <f aca="false">+SUMPRODUCT(DEMAND!D20:E20,DEMAND!$D$2:$E$2)</f>
        <v>6.2</v>
      </c>
      <c r="N20" s="252" t="n">
        <f aca="false">+SUMPRODUCT(DEMAND!F20:G20,DEMAND!$F$2:$G$2)</f>
        <v>7.7</v>
      </c>
      <c r="O20" s="252" t="n">
        <f aca="false">+SUMPRODUCT(DEMAND!H20:I20,DEMAND!$H$2:$I$2)</f>
        <v>4.5</v>
      </c>
      <c r="P20" s="252" t="n">
        <f aca="false">+SUMPRODUCT(DEMAND!J20:K20,DEMAND!$J$2:$K$2)</f>
        <v>11.6</v>
      </c>
      <c r="Q20" s="252" t="n">
        <f aca="false">+SUMPRODUCT(DEMAND!L20:M20,DEMAND!$L$2:$M$2)</f>
        <v>0</v>
      </c>
      <c r="R20" s="253" t="n">
        <f aca="false">SUM(M20:Q20)</f>
        <v>30</v>
      </c>
      <c r="S20" s="253" t="n">
        <f aca="false">+SUMPRODUCT(DEMAND!Q20:AI20,DEMAND!$Q$2:$AI$2)</f>
        <v>63.2</v>
      </c>
      <c r="T20" s="253" t="n">
        <f aca="false">+S20+R20</f>
        <v>93.2</v>
      </c>
      <c r="U20" s="5"/>
      <c r="V20" s="5"/>
      <c r="W20" s="258" t="n">
        <f aca="false">+K20-T20</f>
        <v>-37.5</v>
      </c>
      <c r="X20" s="5"/>
      <c r="Y20" s="258" t="n">
        <f aca="false">K20-(+M20+Q20+N20)</f>
        <v>41.8</v>
      </c>
      <c r="Z20" s="258" t="n">
        <f aca="false">+Y20-F20</f>
        <v>7</v>
      </c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/>
      <c r="DS20" s="5"/>
      <c r="DT20" s="5"/>
      <c r="DU20" s="5"/>
      <c r="DV20" s="5"/>
      <c r="DW20" s="5"/>
      <c r="DX20" s="5"/>
      <c r="DY20" s="5"/>
      <c r="DZ20" s="5"/>
      <c r="EA20" s="5"/>
      <c r="EB20" s="5"/>
      <c r="EC20" s="5"/>
      <c r="ED20" s="5"/>
      <c r="EE20" s="5"/>
      <c r="EF20" s="5"/>
      <c r="EG20" s="5"/>
      <c r="EH20" s="5"/>
      <c r="EI20" s="5"/>
      <c r="EJ20" s="5"/>
      <c r="EK20" s="5"/>
      <c r="EL20" s="5"/>
      <c r="EM20" s="5"/>
      <c r="EN20" s="5"/>
      <c r="EO20" s="5"/>
      <c r="EP20" s="5"/>
      <c r="EQ20" s="5"/>
      <c r="ER20" s="5"/>
      <c r="ES20" s="5"/>
      <c r="ET20" s="5"/>
      <c r="EU20" s="5"/>
      <c r="EV20" s="5"/>
      <c r="EW20" s="5"/>
      <c r="EX20" s="5"/>
      <c r="EY20" s="5"/>
      <c r="EZ20" s="5"/>
      <c r="FA20" s="5"/>
      <c r="FB20" s="5"/>
      <c r="FC20" s="5"/>
      <c r="FD20" s="5"/>
      <c r="FE20" s="5"/>
      <c r="FF20" s="5"/>
      <c r="FG20" s="5"/>
      <c r="FH20" s="5"/>
      <c r="FI20" s="5"/>
      <c r="FJ20" s="5"/>
      <c r="FK20" s="5"/>
      <c r="FL20" s="5"/>
      <c r="FM20" s="5"/>
      <c r="FN20" s="5"/>
      <c r="FO20" s="5"/>
      <c r="FP20" s="5"/>
      <c r="FQ20" s="5"/>
      <c r="FR20" s="5"/>
      <c r="FS20" s="5"/>
      <c r="FT20" s="5"/>
      <c r="FU20" s="5"/>
      <c r="FV20" s="5"/>
      <c r="FW20" s="5"/>
      <c r="FX20" s="5"/>
      <c r="FY20" s="5"/>
      <c r="FZ20" s="5"/>
      <c r="GA20" s="5"/>
      <c r="GB20" s="5"/>
      <c r="GC20" s="5"/>
      <c r="GD20" s="5"/>
      <c r="GE20" s="5"/>
      <c r="GF20" s="5"/>
      <c r="GG20" s="5"/>
      <c r="GH20" s="5"/>
      <c r="GI20" s="5"/>
      <c r="GJ20" s="5"/>
      <c r="GK20" s="5"/>
      <c r="GL20" s="5"/>
      <c r="GM20" s="5"/>
      <c r="GN20" s="5"/>
      <c r="GO20" s="5"/>
      <c r="GP20" s="5"/>
      <c r="GQ20" s="5"/>
      <c r="GR20" s="5"/>
      <c r="GS20" s="5"/>
      <c r="GT20" s="5"/>
      <c r="GU20" s="5"/>
      <c r="GV20" s="5"/>
      <c r="GW20" s="5"/>
      <c r="GX20" s="5"/>
      <c r="GY20" s="5"/>
      <c r="GZ20" s="5"/>
      <c r="HA20" s="5"/>
      <c r="HB20" s="5"/>
      <c r="HC20" s="5"/>
      <c r="HD20" s="5"/>
      <c r="HE20" s="5"/>
      <c r="HF20" s="5"/>
      <c r="HG20" s="5"/>
      <c r="HH20" s="5"/>
      <c r="HI20" s="5"/>
      <c r="HJ20" s="5"/>
      <c r="HK20" s="5"/>
      <c r="HL20" s="5"/>
      <c r="HM20" s="5"/>
      <c r="HN20" s="5"/>
      <c r="HO20" s="5"/>
      <c r="HP20" s="5"/>
      <c r="HQ20" s="5"/>
      <c r="HR20" s="5"/>
      <c r="HS20" s="5"/>
      <c r="HT20" s="5"/>
      <c r="HU20" s="5"/>
      <c r="HV20" s="5"/>
      <c r="HW20" s="5"/>
      <c r="HX20" s="5"/>
      <c r="HY20" s="5"/>
      <c r="HZ20" s="5"/>
      <c r="IA20" s="5"/>
      <c r="IB20" s="5"/>
      <c r="IC20" s="5"/>
      <c r="ID20" s="5"/>
      <c r="IE20" s="5"/>
      <c r="IF20" s="5"/>
      <c r="IG20" s="5"/>
      <c r="IH20" s="5"/>
      <c r="II20" s="5"/>
      <c r="IJ20" s="5"/>
      <c r="IK20" s="5"/>
      <c r="IL20" s="5"/>
      <c r="IM20" s="5"/>
      <c r="IN20" s="5"/>
      <c r="IO20" s="5"/>
      <c r="IP20" s="5"/>
      <c r="IQ20" s="5"/>
      <c r="IR20" s="5"/>
      <c r="IS20" s="5"/>
      <c r="IT20" s="5"/>
      <c r="IU20" s="5"/>
      <c r="IV20" s="5"/>
      <c r="IW20" s="5"/>
    </row>
    <row r="21" customFormat="false" ht="12.75" hidden="false" customHeight="false" outlineLevel="0" collapsed="false">
      <c r="A21" s="5" t="n">
        <f aca="false">YEAR(C21)</f>
        <v>2003</v>
      </c>
      <c r="B21" s="259"/>
      <c r="C21" s="260" t="n">
        <v>37713</v>
      </c>
      <c r="D21" s="251" t="n">
        <f aca="false">+SUMPRODUCT(SUPPLY!L21:O21,SUPPLY!L$2:O$2)</f>
        <v>8.2</v>
      </c>
      <c r="E21" s="252" t="n">
        <f aca="false">+SUMPRODUCT(SUPPLY!D21:J21,SUPPLY!D$2:J$2)</f>
        <v>12.7</v>
      </c>
      <c r="F21" s="252" t="n">
        <f aca="false">+SUMPRODUCT(SUPPLY!Q21:U21,SUPPLY!$Q$2:$U$2)</f>
        <v>34.8</v>
      </c>
      <c r="G21" s="252" t="n">
        <f aca="false">+SUPPLY!X21*SUPPLY!$X$2</f>
        <v>0</v>
      </c>
      <c r="H21" s="252" t="n">
        <f aca="false">SUMPRODUCT(SUPPLY!Y21:AB21,SUPPLY!$Y$2:$AB$2)</f>
        <v>0</v>
      </c>
      <c r="I21" s="252" t="n">
        <f aca="false">SUMPRODUCT(SUPPLY!AC21:AD21,SUPPLY!$AC$2:$AD$2)</f>
        <v>0</v>
      </c>
      <c r="J21" s="252" t="n">
        <f aca="false">SUPPLY!W21*SUPPLY!$W$2</f>
        <v>0</v>
      </c>
      <c r="K21" s="253" t="n">
        <f aca="false">SUM(D21:J21)</f>
        <v>55.7</v>
      </c>
      <c r="L21" s="254"/>
      <c r="M21" s="251" t="n">
        <f aca="false">+SUMPRODUCT(DEMAND!D21:E21,DEMAND!$D$2:$E$2)</f>
        <v>6.2</v>
      </c>
      <c r="N21" s="252" t="n">
        <f aca="false">+SUMPRODUCT(DEMAND!F21:G21,DEMAND!$F$2:$G$2)</f>
        <v>7.7</v>
      </c>
      <c r="O21" s="252" t="n">
        <f aca="false">+SUMPRODUCT(DEMAND!H21:I21,DEMAND!$H$2:$I$2)</f>
        <v>4.5</v>
      </c>
      <c r="P21" s="252" t="n">
        <f aca="false">+SUMPRODUCT(DEMAND!J21:K21,DEMAND!$J$2:$K$2)</f>
        <v>11.6</v>
      </c>
      <c r="Q21" s="252" t="n">
        <f aca="false">+SUMPRODUCT(DEMAND!L21:M21,DEMAND!$L$2:$M$2)</f>
        <v>0</v>
      </c>
      <c r="R21" s="253" t="n">
        <f aca="false">SUM(M21:Q21)</f>
        <v>30</v>
      </c>
      <c r="S21" s="253" t="n">
        <f aca="false">+SUMPRODUCT(DEMAND!Q21:AI21,DEMAND!$Q$2:$AI$2)</f>
        <v>63.2</v>
      </c>
      <c r="T21" s="253" t="n">
        <f aca="false">+S21+R21</f>
        <v>93.2</v>
      </c>
      <c r="U21" s="5"/>
      <c r="V21" s="5"/>
      <c r="W21" s="258" t="n">
        <f aca="false">+K21-T21</f>
        <v>-37.5</v>
      </c>
      <c r="X21" s="5"/>
      <c r="Y21" s="258" t="n">
        <f aca="false">K21-(+M21+Q21+N21)</f>
        <v>41.8</v>
      </c>
      <c r="Z21" s="258" t="n">
        <f aca="false">+Y21-F21</f>
        <v>7</v>
      </c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5"/>
      <c r="CV21" s="5"/>
      <c r="CW21" s="5"/>
      <c r="CX21" s="5"/>
      <c r="CY21" s="5"/>
      <c r="CZ21" s="5"/>
      <c r="DA21" s="5"/>
      <c r="DB21" s="5"/>
      <c r="DC21" s="5"/>
      <c r="DD21" s="5"/>
      <c r="DE21" s="5"/>
      <c r="DF21" s="5"/>
      <c r="DG21" s="5"/>
      <c r="DH21" s="5"/>
      <c r="DI21" s="5"/>
      <c r="DJ21" s="5"/>
      <c r="DK21" s="5"/>
      <c r="DL21" s="5"/>
      <c r="DM21" s="5"/>
      <c r="DN21" s="5"/>
      <c r="DO21" s="5"/>
      <c r="DP21" s="5"/>
      <c r="DQ21" s="5"/>
      <c r="DR21" s="5"/>
      <c r="DS21" s="5"/>
      <c r="DT21" s="5"/>
      <c r="DU21" s="5"/>
      <c r="DV21" s="5"/>
      <c r="DW21" s="5"/>
      <c r="DX21" s="5"/>
      <c r="DY21" s="5"/>
      <c r="DZ21" s="5"/>
      <c r="EA21" s="5"/>
      <c r="EB21" s="5"/>
      <c r="EC21" s="5"/>
      <c r="ED21" s="5"/>
      <c r="EE21" s="5"/>
      <c r="EF21" s="5"/>
      <c r="EG21" s="5"/>
      <c r="EH21" s="5"/>
      <c r="EI21" s="5"/>
      <c r="EJ21" s="5"/>
      <c r="EK21" s="5"/>
      <c r="EL21" s="5"/>
      <c r="EM21" s="5"/>
      <c r="EN21" s="5"/>
      <c r="EO21" s="5"/>
      <c r="EP21" s="5"/>
      <c r="EQ21" s="5"/>
      <c r="ER21" s="5"/>
      <c r="ES21" s="5"/>
      <c r="ET21" s="5"/>
      <c r="EU21" s="5"/>
      <c r="EV21" s="5"/>
      <c r="EW21" s="5"/>
      <c r="EX21" s="5"/>
      <c r="EY21" s="5"/>
      <c r="EZ21" s="5"/>
      <c r="FA21" s="5"/>
      <c r="FB21" s="5"/>
      <c r="FC21" s="5"/>
      <c r="FD21" s="5"/>
      <c r="FE21" s="5"/>
      <c r="FF21" s="5"/>
      <c r="FG21" s="5"/>
      <c r="FH21" s="5"/>
      <c r="FI21" s="5"/>
      <c r="FJ21" s="5"/>
      <c r="FK21" s="5"/>
      <c r="FL21" s="5"/>
      <c r="FM21" s="5"/>
      <c r="FN21" s="5"/>
      <c r="FO21" s="5"/>
      <c r="FP21" s="5"/>
      <c r="FQ21" s="5"/>
      <c r="FR21" s="5"/>
      <c r="FS21" s="5"/>
      <c r="FT21" s="5"/>
      <c r="FU21" s="5"/>
      <c r="FV21" s="5"/>
      <c r="FW21" s="5"/>
      <c r="FX21" s="5"/>
      <c r="FY21" s="5"/>
      <c r="FZ21" s="5"/>
      <c r="GA21" s="5"/>
      <c r="GB21" s="5"/>
      <c r="GC21" s="5"/>
      <c r="GD21" s="5"/>
      <c r="GE21" s="5"/>
      <c r="GF21" s="5"/>
      <c r="GG21" s="5"/>
      <c r="GH21" s="5"/>
      <c r="GI21" s="5"/>
      <c r="GJ21" s="5"/>
      <c r="GK21" s="5"/>
      <c r="GL21" s="5"/>
      <c r="GM21" s="5"/>
      <c r="GN21" s="5"/>
      <c r="GO21" s="5"/>
      <c r="GP21" s="5"/>
      <c r="GQ21" s="5"/>
      <c r="GR21" s="5"/>
      <c r="GS21" s="5"/>
      <c r="GT21" s="5"/>
      <c r="GU21" s="5"/>
      <c r="GV21" s="5"/>
      <c r="GW21" s="5"/>
      <c r="GX21" s="5"/>
      <c r="GY21" s="5"/>
      <c r="GZ21" s="5"/>
      <c r="HA21" s="5"/>
      <c r="HB21" s="5"/>
      <c r="HC21" s="5"/>
      <c r="HD21" s="5"/>
      <c r="HE21" s="5"/>
      <c r="HF21" s="5"/>
      <c r="HG21" s="5"/>
      <c r="HH21" s="5"/>
      <c r="HI21" s="5"/>
      <c r="HJ21" s="5"/>
      <c r="HK21" s="5"/>
      <c r="HL21" s="5"/>
      <c r="HM21" s="5"/>
      <c r="HN21" s="5"/>
      <c r="HO21" s="5"/>
      <c r="HP21" s="5"/>
      <c r="HQ21" s="5"/>
      <c r="HR21" s="5"/>
      <c r="HS21" s="5"/>
      <c r="HT21" s="5"/>
      <c r="HU21" s="5"/>
      <c r="HV21" s="5"/>
      <c r="HW21" s="5"/>
      <c r="HX21" s="5"/>
      <c r="HY21" s="5"/>
      <c r="HZ21" s="5"/>
      <c r="IA21" s="5"/>
      <c r="IB21" s="5"/>
      <c r="IC21" s="5"/>
      <c r="ID21" s="5"/>
      <c r="IE21" s="5"/>
      <c r="IF21" s="5"/>
      <c r="IG21" s="5"/>
      <c r="IH21" s="5"/>
      <c r="II21" s="5"/>
      <c r="IJ21" s="5"/>
      <c r="IK21" s="5"/>
      <c r="IL21" s="5"/>
      <c r="IM21" s="5"/>
      <c r="IN21" s="5"/>
      <c r="IO21" s="5"/>
      <c r="IP21" s="5"/>
      <c r="IQ21" s="5"/>
      <c r="IR21" s="5"/>
      <c r="IS21" s="5"/>
      <c r="IT21" s="5"/>
      <c r="IU21" s="5"/>
      <c r="IV21" s="5"/>
      <c r="IW21" s="5"/>
    </row>
    <row r="22" customFormat="false" ht="12.75" hidden="false" customHeight="false" outlineLevel="0" collapsed="false">
      <c r="A22" s="5" t="n">
        <f aca="false">YEAR(C22)</f>
        <v>2003</v>
      </c>
      <c r="B22" s="259"/>
      <c r="C22" s="260" t="n">
        <v>37743</v>
      </c>
      <c r="D22" s="251" t="n">
        <f aca="false">+SUMPRODUCT(SUPPLY!L22:O22,SUPPLY!L$2:O$2)</f>
        <v>8.2</v>
      </c>
      <c r="E22" s="252" t="n">
        <f aca="false">+SUMPRODUCT(SUPPLY!D22:J22,SUPPLY!D$2:J$2)</f>
        <v>12.7</v>
      </c>
      <c r="F22" s="252" t="n">
        <f aca="false">+SUMPRODUCT(SUPPLY!Q22:U22,SUPPLY!$Q$2:$U$2)</f>
        <v>34.8</v>
      </c>
      <c r="G22" s="252" t="n">
        <f aca="false">+SUPPLY!X22*SUPPLY!$X$2</f>
        <v>0</v>
      </c>
      <c r="H22" s="252" t="n">
        <f aca="false">SUMPRODUCT(SUPPLY!Y22:AB22,SUPPLY!$Y$2:$AB$2)</f>
        <v>0</v>
      </c>
      <c r="I22" s="252" t="n">
        <f aca="false">SUMPRODUCT(SUPPLY!AC22:AD22,SUPPLY!$AC$2:$AD$2)</f>
        <v>0</v>
      </c>
      <c r="J22" s="252" t="n">
        <f aca="false">SUPPLY!W22*SUPPLY!$W$2</f>
        <v>0</v>
      </c>
      <c r="K22" s="253" t="n">
        <f aca="false">SUM(D22:J22)</f>
        <v>55.7</v>
      </c>
      <c r="L22" s="254"/>
      <c r="M22" s="251" t="n">
        <f aca="false">+SUMPRODUCT(DEMAND!D22:E22,DEMAND!$D$2:$E$2)</f>
        <v>6.2</v>
      </c>
      <c r="N22" s="252" t="n">
        <f aca="false">+SUMPRODUCT(DEMAND!F22:G22,DEMAND!$F$2:$G$2)</f>
        <v>7.7</v>
      </c>
      <c r="O22" s="252" t="n">
        <f aca="false">+SUMPRODUCT(DEMAND!H22:I22,DEMAND!$H$2:$I$2)</f>
        <v>4.5</v>
      </c>
      <c r="P22" s="252" t="n">
        <f aca="false">+SUMPRODUCT(DEMAND!J22:K22,DEMAND!$J$2:$K$2)</f>
        <v>11.6</v>
      </c>
      <c r="Q22" s="252" t="n">
        <f aca="false">+SUMPRODUCT(DEMAND!L22:M22,DEMAND!$L$2:$M$2)</f>
        <v>0</v>
      </c>
      <c r="R22" s="253" t="n">
        <f aca="false">SUM(M22:Q22)</f>
        <v>30</v>
      </c>
      <c r="S22" s="253" t="n">
        <f aca="false">+SUMPRODUCT(DEMAND!Q22:AI22,DEMAND!$Q$2:$AI$2)</f>
        <v>63.2</v>
      </c>
      <c r="T22" s="253" t="n">
        <f aca="false">+S22+R22</f>
        <v>93.2</v>
      </c>
      <c r="U22" s="5"/>
      <c r="V22" s="5"/>
      <c r="W22" s="258" t="n">
        <f aca="false">+K22-T22</f>
        <v>-37.5</v>
      </c>
      <c r="X22" s="5"/>
      <c r="Y22" s="258" t="n">
        <f aca="false">K22-(+M22+Q22+N22)</f>
        <v>41.8</v>
      </c>
      <c r="Z22" s="258" t="n">
        <f aca="false">+Y22-F22</f>
        <v>7</v>
      </c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  <c r="CW22" s="5"/>
      <c r="CX22" s="5"/>
      <c r="CY22" s="5"/>
      <c r="CZ22" s="5"/>
      <c r="DA22" s="5"/>
      <c r="DB22" s="5"/>
      <c r="DC22" s="5"/>
      <c r="DD22" s="5"/>
      <c r="DE22" s="5"/>
      <c r="DF22" s="5"/>
      <c r="DG22" s="5"/>
      <c r="DH22" s="5"/>
      <c r="DI22" s="5"/>
      <c r="DJ22" s="5"/>
      <c r="DK22" s="5"/>
      <c r="DL22" s="5"/>
      <c r="DM22" s="5"/>
      <c r="DN22" s="5"/>
      <c r="DO22" s="5"/>
      <c r="DP22" s="5"/>
      <c r="DQ22" s="5"/>
      <c r="DR22" s="5"/>
      <c r="DS22" s="5"/>
      <c r="DT22" s="5"/>
      <c r="DU22" s="5"/>
      <c r="DV22" s="5"/>
      <c r="DW22" s="5"/>
      <c r="DX22" s="5"/>
      <c r="DY22" s="5"/>
      <c r="DZ22" s="5"/>
      <c r="EA22" s="5"/>
      <c r="EB22" s="5"/>
      <c r="EC22" s="5"/>
      <c r="ED22" s="5"/>
      <c r="EE22" s="5"/>
      <c r="EF22" s="5"/>
      <c r="EG22" s="5"/>
      <c r="EH22" s="5"/>
      <c r="EI22" s="5"/>
      <c r="EJ22" s="5"/>
      <c r="EK22" s="5"/>
      <c r="EL22" s="5"/>
      <c r="EM22" s="5"/>
      <c r="EN22" s="5"/>
      <c r="EO22" s="5"/>
      <c r="EP22" s="5"/>
      <c r="EQ22" s="5"/>
      <c r="ER22" s="5"/>
      <c r="ES22" s="5"/>
      <c r="ET22" s="5"/>
      <c r="EU22" s="5"/>
      <c r="EV22" s="5"/>
      <c r="EW22" s="5"/>
      <c r="EX22" s="5"/>
      <c r="EY22" s="5"/>
      <c r="EZ22" s="5"/>
      <c r="FA22" s="5"/>
      <c r="FB22" s="5"/>
      <c r="FC22" s="5"/>
      <c r="FD22" s="5"/>
      <c r="FE22" s="5"/>
      <c r="FF22" s="5"/>
      <c r="FG22" s="5"/>
      <c r="FH22" s="5"/>
      <c r="FI22" s="5"/>
      <c r="FJ22" s="5"/>
      <c r="FK22" s="5"/>
      <c r="FL22" s="5"/>
      <c r="FM22" s="5"/>
      <c r="FN22" s="5"/>
      <c r="FO22" s="5"/>
      <c r="FP22" s="5"/>
      <c r="FQ22" s="5"/>
      <c r="FR22" s="5"/>
      <c r="FS22" s="5"/>
      <c r="FT22" s="5"/>
      <c r="FU22" s="5"/>
      <c r="FV22" s="5"/>
      <c r="FW22" s="5"/>
      <c r="FX22" s="5"/>
      <c r="FY22" s="5"/>
      <c r="FZ22" s="5"/>
      <c r="GA22" s="5"/>
      <c r="GB22" s="5"/>
      <c r="GC22" s="5"/>
      <c r="GD22" s="5"/>
      <c r="GE22" s="5"/>
      <c r="GF22" s="5"/>
      <c r="GG22" s="5"/>
      <c r="GH22" s="5"/>
      <c r="GI22" s="5"/>
      <c r="GJ22" s="5"/>
      <c r="GK22" s="5"/>
      <c r="GL22" s="5"/>
      <c r="GM22" s="5"/>
      <c r="GN22" s="5"/>
      <c r="GO22" s="5"/>
      <c r="GP22" s="5"/>
      <c r="GQ22" s="5"/>
      <c r="GR22" s="5"/>
      <c r="GS22" s="5"/>
      <c r="GT22" s="5"/>
      <c r="GU22" s="5"/>
      <c r="GV22" s="5"/>
      <c r="GW22" s="5"/>
      <c r="GX22" s="5"/>
      <c r="GY22" s="5"/>
      <c r="GZ22" s="5"/>
      <c r="HA22" s="5"/>
      <c r="HB22" s="5"/>
      <c r="HC22" s="5"/>
      <c r="HD22" s="5"/>
      <c r="HE22" s="5"/>
      <c r="HF22" s="5"/>
      <c r="HG22" s="5"/>
      <c r="HH22" s="5"/>
      <c r="HI22" s="5"/>
      <c r="HJ22" s="5"/>
      <c r="HK22" s="5"/>
      <c r="HL22" s="5"/>
      <c r="HM22" s="5"/>
      <c r="HN22" s="5"/>
      <c r="HO22" s="5"/>
      <c r="HP22" s="5"/>
      <c r="HQ22" s="5"/>
      <c r="HR22" s="5"/>
      <c r="HS22" s="5"/>
      <c r="HT22" s="5"/>
      <c r="HU22" s="5"/>
      <c r="HV22" s="5"/>
      <c r="HW22" s="5"/>
      <c r="HX22" s="5"/>
      <c r="HY22" s="5"/>
      <c r="HZ22" s="5"/>
      <c r="IA22" s="5"/>
      <c r="IB22" s="5"/>
      <c r="IC22" s="5"/>
      <c r="ID22" s="5"/>
      <c r="IE22" s="5"/>
      <c r="IF22" s="5"/>
      <c r="IG22" s="5"/>
      <c r="IH22" s="5"/>
      <c r="II22" s="5"/>
      <c r="IJ22" s="5"/>
      <c r="IK22" s="5"/>
      <c r="IL22" s="5"/>
      <c r="IM22" s="5"/>
      <c r="IN22" s="5"/>
      <c r="IO22" s="5"/>
      <c r="IP22" s="5"/>
      <c r="IQ22" s="5"/>
      <c r="IR22" s="5"/>
      <c r="IS22" s="5"/>
      <c r="IT22" s="5"/>
      <c r="IU22" s="5"/>
      <c r="IV22" s="5"/>
      <c r="IW22" s="5"/>
    </row>
    <row r="23" customFormat="false" ht="12.75" hidden="false" customHeight="false" outlineLevel="0" collapsed="false">
      <c r="A23" s="5" t="n">
        <f aca="false">YEAR(C23)</f>
        <v>2003</v>
      </c>
      <c r="B23" s="259"/>
      <c r="C23" s="260" t="n">
        <v>37774</v>
      </c>
      <c r="D23" s="251" t="n">
        <f aca="false">+SUMPRODUCT(SUPPLY!L23:O23,SUPPLY!L$2:O$2)</f>
        <v>12.3</v>
      </c>
      <c r="E23" s="252" t="n">
        <f aca="false">+SUMPRODUCT(SUPPLY!D23:J23,SUPPLY!D$2:J$2)</f>
        <v>12.7</v>
      </c>
      <c r="F23" s="252" t="n">
        <f aca="false">+SUMPRODUCT(SUPPLY!Q23:U23,SUPPLY!$Q$2:$U$2)</f>
        <v>34.8</v>
      </c>
      <c r="G23" s="252" t="n">
        <f aca="false">+SUPPLY!X23*SUPPLY!$X$2</f>
        <v>0</v>
      </c>
      <c r="H23" s="252" t="n">
        <f aca="false">SUMPRODUCT(SUPPLY!Y23:AB23,SUPPLY!$Y$2:$AB$2)</f>
        <v>0</v>
      </c>
      <c r="I23" s="252" t="n">
        <f aca="false">SUMPRODUCT(SUPPLY!AC23:AD23,SUPPLY!$AC$2:$AD$2)</f>
        <v>0</v>
      </c>
      <c r="J23" s="252" t="n">
        <f aca="false">SUPPLY!W23*SUPPLY!$W$2</f>
        <v>0</v>
      </c>
      <c r="K23" s="253" t="n">
        <f aca="false">SUM(D23:J23)</f>
        <v>59.8</v>
      </c>
      <c r="L23" s="254"/>
      <c r="M23" s="251" t="n">
        <f aca="false">+SUMPRODUCT(DEMAND!D23:E23,DEMAND!$D$2:$E$2)</f>
        <v>6.2</v>
      </c>
      <c r="N23" s="252" t="n">
        <f aca="false">+SUMPRODUCT(DEMAND!F23:G23,DEMAND!$F$2:$G$2)</f>
        <v>7.7</v>
      </c>
      <c r="O23" s="252" t="n">
        <f aca="false">+SUMPRODUCT(DEMAND!H23:I23,DEMAND!$H$2:$I$2)</f>
        <v>4.5</v>
      </c>
      <c r="P23" s="252" t="n">
        <f aca="false">+SUMPRODUCT(DEMAND!J23:K23,DEMAND!$J$2:$K$2)</f>
        <v>11.6</v>
      </c>
      <c r="Q23" s="252" t="n">
        <f aca="false">+SUMPRODUCT(DEMAND!L23:M23,DEMAND!$L$2:$M$2)</f>
        <v>0</v>
      </c>
      <c r="R23" s="253" t="n">
        <f aca="false">SUM(M23:Q23)</f>
        <v>30</v>
      </c>
      <c r="S23" s="253" t="n">
        <f aca="false">+SUMPRODUCT(DEMAND!Q23:AI23,DEMAND!$Q$2:$AI$2)</f>
        <v>63.2</v>
      </c>
      <c r="T23" s="253" t="n">
        <f aca="false">+S23+R23</f>
        <v>93.2</v>
      </c>
      <c r="U23" s="5"/>
      <c r="V23" s="5"/>
      <c r="W23" s="258" t="n">
        <f aca="false">+K23-T23</f>
        <v>-33.4</v>
      </c>
      <c r="X23" s="5"/>
      <c r="Y23" s="258" t="n">
        <f aca="false">K23-(+M23+Q23+N23)</f>
        <v>45.9</v>
      </c>
      <c r="Z23" s="258" t="n">
        <f aca="false">+Y23-F23</f>
        <v>11.1</v>
      </c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  <c r="DO23" s="5"/>
      <c r="DP23" s="5"/>
      <c r="DQ23" s="5"/>
      <c r="DR23" s="5"/>
      <c r="DS23" s="5"/>
      <c r="DT23" s="5"/>
      <c r="DU23" s="5"/>
      <c r="DV23" s="5"/>
      <c r="DW23" s="5"/>
      <c r="DX23" s="5"/>
      <c r="DY23" s="5"/>
      <c r="DZ23" s="5"/>
      <c r="EA23" s="5"/>
      <c r="EB23" s="5"/>
      <c r="EC23" s="5"/>
      <c r="ED23" s="5"/>
      <c r="EE23" s="5"/>
      <c r="EF23" s="5"/>
      <c r="EG23" s="5"/>
      <c r="EH23" s="5"/>
      <c r="EI23" s="5"/>
      <c r="EJ23" s="5"/>
      <c r="EK23" s="5"/>
      <c r="EL23" s="5"/>
      <c r="EM23" s="5"/>
      <c r="EN23" s="5"/>
      <c r="EO23" s="5"/>
      <c r="EP23" s="5"/>
      <c r="EQ23" s="5"/>
      <c r="ER23" s="5"/>
      <c r="ES23" s="5"/>
      <c r="ET23" s="5"/>
      <c r="EU23" s="5"/>
      <c r="EV23" s="5"/>
      <c r="EW23" s="5"/>
      <c r="EX23" s="5"/>
      <c r="EY23" s="5"/>
      <c r="EZ23" s="5"/>
      <c r="FA23" s="5"/>
      <c r="FB23" s="5"/>
      <c r="FC23" s="5"/>
      <c r="FD23" s="5"/>
      <c r="FE23" s="5"/>
      <c r="FF23" s="5"/>
      <c r="FG23" s="5"/>
      <c r="FH23" s="5"/>
      <c r="FI23" s="5"/>
      <c r="FJ23" s="5"/>
      <c r="FK23" s="5"/>
      <c r="FL23" s="5"/>
      <c r="FM23" s="5"/>
      <c r="FN23" s="5"/>
      <c r="FO23" s="5"/>
      <c r="FP23" s="5"/>
      <c r="FQ23" s="5"/>
      <c r="FR23" s="5"/>
      <c r="FS23" s="5"/>
      <c r="FT23" s="5"/>
      <c r="FU23" s="5"/>
      <c r="FV23" s="5"/>
      <c r="FW23" s="5"/>
      <c r="FX23" s="5"/>
      <c r="FY23" s="5"/>
      <c r="FZ23" s="5"/>
      <c r="GA23" s="5"/>
      <c r="GB23" s="5"/>
      <c r="GC23" s="5"/>
      <c r="GD23" s="5"/>
      <c r="GE23" s="5"/>
      <c r="GF23" s="5"/>
      <c r="GG23" s="5"/>
      <c r="GH23" s="5"/>
      <c r="GI23" s="5"/>
      <c r="GJ23" s="5"/>
      <c r="GK23" s="5"/>
      <c r="GL23" s="5"/>
      <c r="GM23" s="5"/>
      <c r="GN23" s="5"/>
      <c r="GO23" s="5"/>
      <c r="GP23" s="5"/>
      <c r="GQ23" s="5"/>
      <c r="GR23" s="5"/>
      <c r="GS23" s="5"/>
      <c r="GT23" s="5"/>
      <c r="GU23" s="5"/>
      <c r="GV23" s="5"/>
      <c r="GW23" s="5"/>
      <c r="GX23" s="5"/>
      <c r="GY23" s="5"/>
      <c r="GZ23" s="5"/>
      <c r="HA23" s="5"/>
      <c r="HB23" s="5"/>
      <c r="HC23" s="5"/>
      <c r="HD23" s="5"/>
      <c r="HE23" s="5"/>
      <c r="HF23" s="5"/>
      <c r="HG23" s="5"/>
      <c r="HH23" s="5"/>
      <c r="HI23" s="5"/>
      <c r="HJ23" s="5"/>
      <c r="HK23" s="5"/>
      <c r="HL23" s="5"/>
      <c r="HM23" s="5"/>
      <c r="HN23" s="5"/>
      <c r="HO23" s="5"/>
      <c r="HP23" s="5"/>
      <c r="HQ23" s="5"/>
      <c r="HR23" s="5"/>
      <c r="HS23" s="5"/>
      <c r="HT23" s="5"/>
      <c r="HU23" s="5"/>
      <c r="HV23" s="5"/>
      <c r="HW23" s="5"/>
      <c r="HX23" s="5"/>
      <c r="HY23" s="5"/>
      <c r="HZ23" s="5"/>
      <c r="IA23" s="5"/>
      <c r="IB23" s="5"/>
      <c r="IC23" s="5"/>
      <c r="ID23" s="5"/>
      <c r="IE23" s="5"/>
      <c r="IF23" s="5"/>
      <c r="IG23" s="5"/>
      <c r="IH23" s="5"/>
      <c r="II23" s="5"/>
      <c r="IJ23" s="5"/>
      <c r="IK23" s="5"/>
      <c r="IL23" s="5"/>
      <c r="IM23" s="5"/>
      <c r="IN23" s="5"/>
      <c r="IO23" s="5"/>
      <c r="IP23" s="5"/>
      <c r="IQ23" s="5"/>
      <c r="IR23" s="5"/>
      <c r="IS23" s="5"/>
      <c r="IT23" s="5"/>
      <c r="IU23" s="5"/>
      <c r="IV23" s="5"/>
      <c r="IW23" s="5"/>
    </row>
    <row r="24" customFormat="false" ht="12.75" hidden="false" customHeight="false" outlineLevel="0" collapsed="false">
      <c r="A24" s="5" t="n">
        <f aca="false">YEAR(C24)</f>
        <v>2003</v>
      </c>
      <c r="B24" s="259"/>
      <c r="C24" s="260" t="n">
        <v>37804</v>
      </c>
      <c r="D24" s="251" t="n">
        <f aca="false">+SUMPRODUCT(SUPPLY!L24:O24,SUPPLY!L$2:O$2)</f>
        <v>12.3</v>
      </c>
      <c r="E24" s="252" t="n">
        <f aca="false">+SUMPRODUCT(SUPPLY!D24:J24,SUPPLY!D$2:J$2)</f>
        <v>12.7</v>
      </c>
      <c r="F24" s="252" t="n">
        <f aca="false">+SUMPRODUCT(SUPPLY!Q24:U24,SUPPLY!$Q$2:$U$2)</f>
        <v>34.8</v>
      </c>
      <c r="G24" s="252" t="n">
        <f aca="false">+SUPPLY!X24*SUPPLY!$X$2</f>
        <v>0</v>
      </c>
      <c r="H24" s="252" t="n">
        <f aca="false">SUMPRODUCT(SUPPLY!Y24:AB24,SUPPLY!$Y$2:$AB$2)</f>
        <v>0</v>
      </c>
      <c r="I24" s="252" t="n">
        <f aca="false">SUMPRODUCT(SUPPLY!AC24:AD24,SUPPLY!$AC$2:$AD$2)</f>
        <v>0</v>
      </c>
      <c r="J24" s="252" t="n">
        <f aca="false">SUPPLY!W24*SUPPLY!$W$2</f>
        <v>0</v>
      </c>
      <c r="K24" s="253" t="n">
        <f aca="false">SUM(D24:J24)</f>
        <v>59.8</v>
      </c>
      <c r="L24" s="254"/>
      <c r="M24" s="251" t="n">
        <f aca="false">+SUMPRODUCT(DEMAND!D24:E24,DEMAND!$D$2:$E$2)</f>
        <v>6.2</v>
      </c>
      <c r="N24" s="252" t="n">
        <f aca="false">+SUMPRODUCT(DEMAND!F24:G24,DEMAND!$F$2:$G$2)</f>
        <v>7.7</v>
      </c>
      <c r="O24" s="252" t="n">
        <f aca="false">+SUMPRODUCT(DEMAND!H24:I24,DEMAND!$H$2:$I$2)</f>
        <v>6.25</v>
      </c>
      <c r="P24" s="252" t="n">
        <f aca="false">+SUMPRODUCT(DEMAND!J24:K24,DEMAND!$J$2:$K$2)</f>
        <v>11.6</v>
      </c>
      <c r="Q24" s="252" t="n">
        <f aca="false">+SUMPRODUCT(DEMAND!L24:M24,DEMAND!$L$2:$M$2)</f>
        <v>0</v>
      </c>
      <c r="R24" s="253" t="n">
        <f aca="false">SUM(M24:Q24)</f>
        <v>31.75</v>
      </c>
      <c r="S24" s="253" t="n">
        <f aca="false">+SUMPRODUCT(DEMAND!Q24:AI24,DEMAND!$Q$2:$AI$2)</f>
        <v>63.2</v>
      </c>
      <c r="T24" s="253" t="n">
        <f aca="false">+S24+R24</f>
        <v>94.95</v>
      </c>
      <c r="U24" s="5"/>
      <c r="V24" s="5"/>
      <c r="W24" s="258" t="n">
        <f aca="false">+K24-T24</f>
        <v>-35.15</v>
      </c>
      <c r="X24" s="5"/>
      <c r="Y24" s="258" t="n">
        <f aca="false">K24-(+M24+Q24+N24)</f>
        <v>45.9</v>
      </c>
      <c r="Z24" s="258" t="n">
        <f aca="false">+Y24-F24</f>
        <v>11.1</v>
      </c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  <c r="DS24" s="5"/>
      <c r="DT24" s="5"/>
      <c r="DU24" s="5"/>
      <c r="DV24" s="5"/>
      <c r="DW24" s="5"/>
      <c r="DX24" s="5"/>
      <c r="DY24" s="5"/>
      <c r="DZ24" s="5"/>
      <c r="EA24" s="5"/>
      <c r="EB24" s="5"/>
      <c r="EC24" s="5"/>
      <c r="ED24" s="5"/>
      <c r="EE24" s="5"/>
      <c r="EF24" s="5"/>
      <c r="EG24" s="5"/>
      <c r="EH24" s="5"/>
      <c r="EI24" s="5"/>
      <c r="EJ24" s="5"/>
      <c r="EK24" s="5"/>
      <c r="EL24" s="5"/>
      <c r="EM24" s="5"/>
      <c r="EN24" s="5"/>
      <c r="EO24" s="5"/>
      <c r="EP24" s="5"/>
      <c r="EQ24" s="5"/>
      <c r="ER24" s="5"/>
      <c r="ES24" s="5"/>
      <c r="ET24" s="5"/>
      <c r="EU24" s="5"/>
      <c r="EV24" s="5"/>
      <c r="EW24" s="5"/>
      <c r="EX24" s="5"/>
      <c r="EY24" s="5"/>
      <c r="EZ24" s="5"/>
      <c r="FA24" s="5"/>
      <c r="FB24" s="5"/>
      <c r="FC24" s="5"/>
      <c r="FD24" s="5"/>
      <c r="FE24" s="5"/>
      <c r="FF24" s="5"/>
      <c r="FG24" s="5"/>
      <c r="FH24" s="5"/>
      <c r="FI24" s="5"/>
      <c r="FJ24" s="5"/>
      <c r="FK24" s="5"/>
      <c r="FL24" s="5"/>
      <c r="FM24" s="5"/>
      <c r="FN24" s="5"/>
      <c r="FO24" s="5"/>
      <c r="FP24" s="5"/>
      <c r="FQ24" s="5"/>
      <c r="FR24" s="5"/>
      <c r="FS24" s="5"/>
      <c r="FT24" s="5"/>
      <c r="FU24" s="5"/>
      <c r="FV24" s="5"/>
      <c r="FW24" s="5"/>
      <c r="FX24" s="5"/>
      <c r="FY24" s="5"/>
      <c r="FZ24" s="5"/>
      <c r="GA24" s="5"/>
      <c r="GB24" s="5"/>
      <c r="GC24" s="5"/>
      <c r="GD24" s="5"/>
      <c r="GE24" s="5"/>
      <c r="GF24" s="5"/>
      <c r="GG24" s="5"/>
      <c r="GH24" s="5"/>
      <c r="GI24" s="5"/>
      <c r="GJ24" s="5"/>
      <c r="GK24" s="5"/>
      <c r="GL24" s="5"/>
      <c r="GM24" s="5"/>
      <c r="GN24" s="5"/>
      <c r="GO24" s="5"/>
      <c r="GP24" s="5"/>
      <c r="GQ24" s="5"/>
      <c r="GR24" s="5"/>
      <c r="GS24" s="5"/>
      <c r="GT24" s="5"/>
      <c r="GU24" s="5"/>
      <c r="GV24" s="5"/>
      <c r="GW24" s="5"/>
      <c r="GX24" s="5"/>
      <c r="GY24" s="5"/>
      <c r="GZ24" s="5"/>
      <c r="HA24" s="5"/>
      <c r="HB24" s="5"/>
      <c r="HC24" s="5"/>
      <c r="HD24" s="5"/>
      <c r="HE24" s="5"/>
      <c r="HF24" s="5"/>
      <c r="HG24" s="5"/>
      <c r="HH24" s="5"/>
      <c r="HI24" s="5"/>
      <c r="HJ24" s="5"/>
      <c r="HK24" s="5"/>
      <c r="HL24" s="5"/>
      <c r="HM24" s="5"/>
      <c r="HN24" s="5"/>
      <c r="HO24" s="5"/>
      <c r="HP24" s="5"/>
      <c r="HQ24" s="5"/>
      <c r="HR24" s="5"/>
      <c r="HS24" s="5"/>
      <c r="HT24" s="5"/>
      <c r="HU24" s="5"/>
      <c r="HV24" s="5"/>
      <c r="HW24" s="5"/>
      <c r="HX24" s="5"/>
      <c r="HY24" s="5"/>
      <c r="HZ24" s="5"/>
      <c r="IA24" s="5"/>
      <c r="IB24" s="5"/>
      <c r="IC24" s="5"/>
      <c r="ID24" s="5"/>
      <c r="IE24" s="5"/>
      <c r="IF24" s="5"/>
      <c r="IG24" s="5"/>
      <c r="IH24" s="5"/>
      <c r="II24" s="5"/>
      <c r="IJ24" s="5"/>
      <c r="IK24" s="5"/>
      <c r="IL24" s="5"/>
      <c r="IM24" s="5"/>
      <c r="IN24" s="5"/>
      <c r="IO24" s="5"/>
      <c r="IP24" s="5"/>
      <c r="IQ24" s="5"/>
      <c r="IR24" s="5"/>
      <c r="IS24" s="5"/>
      <c r="IT24" s="5"/>
      <c r="IU24" s="5"/>
      <c r="IV24" s="5"/>
      <c r="IW24" s="5"/>
    </row>
    <row r="25" customFormat="false" ht="12.75" hidden="false" customHeight="false" outlineLevel="0" collapsed="false">
      <c r="A25" s="5" t="n">
        <f aca="false">YEAR(C25)</f>
        <v>2003</v>
      </c>
      <c r="B25" s="259"/>
      <c r="C25" s="260" t="n">
        <v>37835</v>
      </c>
      <c r="D25" s="251" t="n">
        <f aca="false">+SUMPRODUCT(SUPPLY!L25:O25,SUPPLY!L$2:O$2)</f>
        <v>12.3</v>
      </c>
      <c r="E25" s="252" t="n">
        <f aca="false">+SUMPRODUCT(SUPPLY!D25:J25,SUPPLY!D$2:J$2)</f>
        <v>12.7</v>
      </c>
      <c r="F25" s="252" t="n">
        <f aca="false">+SUMPRODUCT(SUPPLY!Q25:U25,SUPPLY!$Q$2:$U$2)</f>
        <v>34.8</v>
      </c>
      <c r="G25" s="252" t="n">
        <f aca="false">+SUPPLY!X25*SUPPLY!$X$2</f>
        <v>0</v>
      </c>
      <c r="H25" s="252" t="n">
        <f aca="false">SUMPRODUCT(SUPPLY!Y25:AB25,SUPPLY!$Y$2:$AB$2)</f>
        <v>0</v>
      </c>
      <c r="I25" s="252" t="n">
        <f aca="false">SUMPRODUCT(SUPPLY!AC25:AD25,SUPPLY!$AC$2:$AD$2)</f>
        <v>0</v>
      </c>
      <c r="J25" s="252" t="n">
        <f aca="false">SUPPLY!W25*SUPPLY!$W$2</f>
        <v>0</v>
      </c>
      <c r="K25" s="253" t="n">
        <f aca="false">SUM(D25:J25)</f>
        <v>59.8</v>
      </c>
      <c r="L25" s="254"/>
      <c r="M25" s="251" t="n">
        <f aca="false">+SUMPRODUCT(DEMAND!D25:E25,DEMAND!$D$2:$E$2)</f>
        <v>6.2</v>
      </c>
      <c r="N25" s="252" t="n">
        <f aca="false">+SUMPRODUCT(DEMAND!F25:G25,DEMAND!$F$2:$G$2)</f>
        <v>7.7</v>
      </c>
      <c r="O25" s="252" t="n">
        <f aca="false">+SUMPRODUCT(DEMAND!H25:I25,DEMAND!$H$2:$I$2)</f>
        <v>6.25</v>
      </c>
      <c r="P25" s="252" t="n">
        <f aca="false">+SUMPRODUCT(DEMAND!J25:K25,DEMAND!$J$2:$K$2)</f>
        <v>11.6</v>
      </c>
      <c r="Q25" s="252" t="n">
        <f aca="false">+SUMPRODUCT(DEMAND!L25:M25,DEMAND!$L$2:$M$2)</f>
        <v>0</v>
      </c>
      <c r="R25" s="253" t="n">
        <f aca="false">SUM(M25:Q25)</f>
        <v>31.75</v>
      </c>
      <c r="S25" s="253" t="n">
        <f aca="false">+SUMPRODUCT(DEMAND!Q25:AI25,DEMAND!$Q$2:$AI$2)</f>
        <v>63.2</v>
      </c>
      <c r="T25" s="253" t="n">
        <f aca="false">+S25+R25</f>
        <v>94.95</v>
      </c>
      <c r="U25" s="5"/>
      <c r="V25" s="5"/>
      <c r="W25" s="258" t="n">
        <f aca="false">+K25-T25</f>
        <v>-35.15</v>
      </c>
      <c r="X25" s="5"/>
      <c r="Y25" s="258" t="n">
        <f aca="false">K25-(+M25+Q25+N25)</f>
        <v>45.9</v>
      </c>
      <c r="Z25" s="258" t="n">
        <f aca="false">+Y25-F25</f>
        <v>11.1</v>
      </c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5"/>
      <c r="DQ25" s="5"/>
      <c r="DR25" s="5"/>
      <c r="DS25" s="5"/>
      <c r="DT25" s="5"/>
      <c r="DU25" s="5"/>
      <c r="DV25" s="5"/>
      <c r="DW25" s="5"/>
      <c r="DX25" s="5"/>
      <c r="DY25" s="5"/>
      <c r="DZ25" s="5"/>
      <c r="EA25" s="5"/>
      <c r="EB25" s="5"/>
      <c r="EC25" s="5"/>
      <c r="ED25" s="5"/>
      <c r="EE25" s="5"/>
      <c r="EF25" s="5"/>
      <c r="EG25" s="5"/>
      <c r="EH25" s="5"/>
      <c r="EI25" s="5"/>
      <c r="EJ25" s="5"/>
      <c r="EK25" s="5"/>
      <c r="EL25" s="5"/>
      <c r="EM25" s="5"/>
      <c r="EN25" s="5"/>
      <c r="EO25" s="5"/>
      <c r="EP25" s="5"/>
      <c r="EQ25" s="5"/>
      <c r="ER25" s="5"/>
      <c r="ES25" s="5"/>
      <c r="ET25" s="5"/>
      <c r="EU25" s="5"/>
      <c r="EV25" s="5"/>
      <c r="EW25" s="5"/>
      <c r="EX25" s="5"/>
      <c r="EY25" s="5"/>
      <c r="EZ25" s="5"/>
      <c r="FA25" s="5"/>
      <c r="FB25" s="5"/>
      <c r="FC25" s="5"/>
      <c r="FD25" s="5"/>
      <c r="FE25" s="5"/>
      <c r="FF25" s="5"/>
      <c r="FG25" s="5"/>
      <c r="FH25" s="5"/>
      <c r="FI25" s="5"/>
      <c r="FJ25" s="5"/>
      <c r="FK25" s="5"/>
      <c r="FL25" s="5"/>
      <c r="FM25" s="5"/>
      <c r="FN25" s="5"/>
      <c r="FO25" s="5"/>
      <c r="FP25" s="5"/>
      <c r="FQ25" s="5"/>
      <c r="FR25" s="5"/>
      <c r="FS25" s="5"/>
      <c r="FT25" s="5"/>
      <c r="FU25" s="5"/>
      <c r="FV25" s="5"/>
      <c r="FW25" s="5"/>
      <c r="FX25" s="5"/>
      <c r="FY25" s="5"/>
      <c r="FZ25" s="5"/>
      <c r="GA25" s="5"/>
      <c r="GB25" s="5"/>
      <c r="GC25" s="5"/>
      <c r="GD25" s="5"/>
      <c r="GE25" s="5"/>
      <c r="GF25" s="5"/>
      <c r="GG25" s="5"/>
      <c r="GH25" s="5"/>
      <c r="GI25" s="5"/>
      <c r="GJ25" s="5"/>
      <c r="GK25" s="5"/>
      <c r="GL25" s="5"/>
      <c r="GM25" s="5"/>
      <c r="GN25" s="5"/>
      <c r="GO25" s="5"/>
      <c r="GP25" s="5"/>
      <c r="GQ25" s="5"/>
      <c r="GR25" s="5"/>
      <c r="GS25" s="5"/>
      <c r="GT25" s="5"/>
      <c r="GU25" s="5"/>
      <c r="GV25" s="5"/>
      <c r="GW25" s="5"/>
      <c r="GX25" s="5"/>
      <c r="GY25" s="5"/>
      <c r="GZ25" s="5"/>
      <c r="HA25" s="5"/>
      <c r="HB25" s="5"/>
      <c r="HC25" s="5"/>
      <c r="HD25" s="5"/>
      <c r="HE25" s="5"/>
      <c r="HF25" s="5"/>
      <c r="HG25" s="5"/>
      <c r="HH25" s="5"/>
      <c r="HI25" s="5"/>
      <c r="HJ25" s="5"/>
      <c r="HK25" s="5"/>
      <c r="HL25" s="5"/>
      <c r="HM25" s="5"/>
      <c r="HN25" s="5"/>
      <c r="HO25" s="5"/>
      <c r="HP25" s="5"/>
      <c r="HQ25" s="5"/>
      <c r="HR25" s="5"/>
      <c r="HS25" s="5"/>
      <c r="HT25" s="5"/>
      <c r="HU25" s="5"/>
      <c r="HV25" s="5"/>
      <c r="HW25" s="5"/>
      <c r="HX25" s="5"/>
      <c r="HY25" s="5"/>
      <c r="HZ25" s="5"/>
      <c r="IA25" s="5"/>
      <c r="IB25" s="5"/>
      <c r="IC25" s="5"/>
      <c r="ID25" s="5"/>
      <c r="IE25" s="5"/>
      <c r="IF25" s="5"/>
      <c r="IG25" s="5"/>
      <c r="IH25" s="5"/>
      <c r="II25" s="5"/>
      <c r="IJ25" s="5"/>
      <c r="IK25" s="5"/>
      <c r="IL25" s="5"/>
      <c r="IM25" s="5"/>
      <c r="IN25" s="5"/>
      <c r="IO25" s="5"/>
      <c r="IP25" s="5"/>
      <c r="IQ25" s="5"/>
      <c r="IR25" s="5"/>
      <c r="IS25" s="5"/>
      <c r="IT25" s="5"/>
      <c r="IU25" s="5"/>
      <c r="IV25" s="5"/>
      <c r="IW25" s="5"/>
    </row>
    <row r="26" customFormat="false" ht="12.75" hidden="false" customHeight="false" outlineLevel="0" collapsed="false">
      <c r="A26" s="5" t="n">
        <f aca="false">YEAR(C26)</f>
        <v>2003</v>
      </c>
      <c r="B26" s="259"/>
      <c r="C26" s="260" t="n">
        <v>37866</v>
      </c>
      <c r="D26" s="251" t="n">
        <f aca="false">+SUMPRODUCT(SUPPLY!L26:O26,SUPPLY!L$2:O$2)</f>
        <v>12.3</v>
      </c>
      <c r="E26" s="252" t="n">
        <f aca="false">+SUMPRODUCT(SUPPLY!D26:J26,SUPPLY!D$2:J$2)</f>
        <v>12.7</v>
      </c>
      <c r="F26" s="252" t="n">
        <f aca="false">+SUMPRODUCT(SUPPLY!Q26:U26,SUPPLY!$Q$2:$U$2)</f>
        <v>34.8</v>
      </c>
      <c r="G26" s="252" t="n">
        <f aca="false">+SUPPLY!X26*SUPPLY!$X$2</f>
        <v>0</v>
      </c>
      <c r="H26" s="252" t="n">
        <f aca="false">SUMPRODUCT(SUPPLY!Y26:AB26,SUPPLY!$Y$2:$AB$2)</f>
        <v>0</v>
      </c>
      <c r="I26" s="252" t="n">
        <f aca="false">SUMPRODUCT(SUPPLY!AC26:AD26,SUPPLY!$AC$2:$AD$2)</f>
        <v>0</v>
      </c>
      <c r="J26" s="252" t="n">
        <f aca="false">SUPPLY!W26*SUPPLY!$W$2</f>
        <v>0</v>
      </c>
      <c r="K26" s="253" t="n">
        <f aca="false">SUM(D26:J26)</f>
        <v>59.8</v>
      </c>
      <c r="L26" s="254"/>
      <c r="M26" s="251" t="n">
        <f aca="false">+SUMPRODUCT(DEMAND!D26:E26,DEMAND!$D$2:$E$2)</f>
        <v>6.2</v>
      </c>
      <c r="N26" s="252" t="n">
        <f aca="false">+SUMPRODUCT(DEMAND!F26:G26,DEMAND!$F$2:$G$2)</f>
        <v>7.7</v>
      </c>
      <c r="O26" s="252" t="n">
        <f aca="false">+SUMPRODUCT(DEMAND!H26:I26,DEMAND!$H$2:$I$2)</f>
        <v>6.25</v>
      </c>
      <c r="P26" s="252" t="n">
        <f aca="false">+SUMPRODUCT(DEMAND!J26:K26,DEMAND!$J$2:$K$2)</f>
        <v>11.6</v>
      </c>
      <c r="Q26" s="252" t="n">
        <f aca="false">+SUMPRODUCT(DEMAND!L26:M26,DEMAND!$L$2:$M$2)</f>
        <v>0</v>
      </c>
      <c r="R26" s="253" t="n">
        <f aca="false">SUM(M26:Q26)</f>
        <v>31.75</v>
      </c>
      <c r="S26" s="253" t="n">
        <f aca="false">+SUMPRODUCT(DEMAND!Q26:AI26,DEMAND!$Q$2:$AI$2)</f>
        <v>63.2</v>
      </c>
      <c r="T26" s="253" t="n">
        <f aca="false">+S26+R26</f>
        <v>94.95</v>
      </c>
      <c r="U26" s="5"/>
      <c r="V26" s="5"/>
      <c r="W26" s="258" t="n">
        <f aca="false">+K26-T26</f>
        <v>-35.15</v>
      </c>
      <c r="X26" s="5"/>
      <c r="Y26" s="258" t="n">
        <f aca="false">K26-(+M26+Q26+N26)</f>
        <v>45.9</v>
      </c>
      <c r="Z26" s="258" t="n">
        <f aca="false">+Y26-F26</f>
        <v>11.1</v>
      </c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W26" s="5"/>
      <c r="CX26" s="5"/>
      <c r="CY26" s="5"/>
      <c r="CZ26" s="5"/>
      <c r="DA26" s="5"/>
      <c r="DB26" s="5"/>
      <c r="DC26" s="5"/>
      <c r="DD26" s="5"/>
      <c r="DE26" s="5"/>
      <c r="DF26" s="5"/>
      <c r="DG26" s="5"/>
      <c r="DH26" s="5"/>
      <c r="DI26" s="5"/>
      <c r="DJ26" s="5"/>
      <c r="DK26" s="5"/>
      <c r="DL26" s="5"/>
      <c r="DM26" s="5"/>
      <c r="DN26" s="5"/>
      <c r="DO26" s="5"/>
      <c r="DP26" s="5"/>
      <c r="DQ26" s="5"/>
      <c r="DR26" s="5"/>
      <c r="DS26" s="5"/>
      <c r="DT26" s="5"/>
      <c r="DU26" s="5"/>
      <c r="DV26" s="5"/>
      <c r="DW26" s="5"/>
      <c r="DX26" s="5"/>
      <c r="DY26" s="5"/>
      <c r="DZ26" s="5"/>
      <c r="EA26" s="5"/>
      <c r="EB26" s="5"/>
      <c r="EC26" s="5"/>
      <c r="ED26" s="5"/>
      <c r="EE26" s="5"/>
      <c r="EF26" s="5"/>
      <c r="EG26" s="5"/>
      <c r="EH26" s="5"/>
      <c r="EI26" s="5"/>
      <c r="EJ26" s="5"/>
      <c r="EK26" s="5"/>
      <c r="EL26" s="5"/>
      <c r="EM26" s="5"/>
      <c r="EN26" s="5"/>
      <c r="EO26" s="5"/>
      <c r="EP26" s="5"/>
      <c r="EQ26" s="5"/>
      <c r="ER26" s="5"/>
      <c r="ES26" s="5"/>
      <c r="ET26" s="5"/>
      <c r="EU26" s="5"/>
      <c r="EV26" s="5"/>
      <c r="EW26" s="5"/>
      <c r="EX26" s="5"/>
      <c r="EY26" s="5"/>
      <c r="EZ26" s="5"/>
      <c r="FA26" s="5"/>
      <c r="FB26" s="5"/>
      <c r="FC26" s="5"/>
      <c r="FD26" s="5"/>
      <c r="FE26" s="5"/>
      <c r="FF26" s="5"/>
      <c r="FG26" s="5"/>
      <c r="FH26" s="5"/>
      <c r="FI26" s="5"/>
      <c r="FJ26" s="5"/>
      <c r="FK26" s="5"/>
      <c r="FL26" s="5"/>
      <c r="FM26" s="5"/>
      <c r="FN26" s="5"/>
      <c r="FO26" s="5"/>
      <c r="FP26" s="5"/>
      <c r="FQ26" s="5"/>
      <c r="FR26" s="5"/>
      <c r="FS26" s="5"/>
      <c r="FT26" s="5"/>
      <c r="FU26" s="5"/>
      <c r="FV26" s="5"/>
      <c r="FW26" s="5"/>
      <c r="FX26" s="5"/>
      <c r="FY26" s="5"/>
      <c r="FZ26" s="5"/>
      <c r="GA26" s="5"/>
      <c r="GB26" s="5"/>
      <c r="GC26" s="5"/>
      <c r="GD26" s="5"/>
      <c r="GE26" s="5"/>
      <c r="GF26" s="5"/>
      <c r="GG26" s="5"/>
      <c r="GH26" s="5"/>
      <c r="GI26" s="5"/>
      <c r="GJ26" s="5"/>
      <c r="GK26" s="5"/>
      <c r="GL26" s="5"/>
      <c r="GM26" s="5"/>
      <c r="GN26" s="5"/>
      <c r="GO26" s="5"/>
      <c r="GP26" s="5"/>
      <c r="GQ26" s="5"/>
      <c r="GR26" s="5"/>
      <c r="GS26" s="5"/>
      <c r="GT26" s="5"/>
      <c r="GU26" s="5"/>
      <c r="GV26" s="5"/>
      <c r="GW26" s="5"/>
      <c r="GX26" s="5"/>
      <c r="GY26" s="5"/>
      <c r="GZ26" s="5"/>
      <c r="HA26" s="5"/>
      <c r="HB26" s="5"/>
      <c r="HC26" s="5"/>
      <c r="HD26" s="5"/>
      <c r="HE26" s="5"/>
      <c r="HF26" s="5"/>
      <c r="HG26" s="5"/>
      <c r="HH26" s="5"/>
      <c r="HI26" s="5"/>
      <c r="HJ26" s="5"/>
      <c r="HK26" s="5"/>
      <c r="HL26" s="5"/>
      <c r="HM26" s="5"/>
      <c r="HN26" s="5"/>
      <c r="HO26" s="5"/>
      <c r="HP26" s="5"/>
      <c r="HQ26" s="5"/>
      <c r="HR26" s="5"/>
      <c r="HS26" s="5"/>
      <c r="HT26" s="5"/>
      <c r="HU26" s="5"/>
      <c r="HV26" s="5"/>
      <c r="HW26" s="5"/>
      <c r="HX26" s="5"/>
      <c r="HY26" s="5"/>
      <c r="HZ26" s="5"/>
      <c r="IA26" s="5"/>
      <c r="IB26" s="5"/>
      <c r="IC26" s="5"/>
      <c r="ID26" s="5"/>
      <c r="IE26" s="5"/>
      <c r="IF26" s="5"/>
      <c r="IG26" s="5"/>
      <c r="IH26" s="5"/>
      <c r="II26" s="5"/>
      <c r="IJ26" s="5"/>
      <c r="IK26" s="5"/>
      <c r="IL26" s="5"/>
      <c r="IM26" s="5"/>
      <c r="IN26" s="5"/>
      <c r="IO26" s="5"/>
      <c r="IP26" s="5"/>
      <c r="IQ26" s="5"/>
      <c r="IR26" s="5"/>
      <c r="IS26" s="5"/>
      <c r="IT26" s="5"/>
      <c r="IU26" s="5"/>
      <c r="IV26" s="5"/>
      <c r="IW26" s="5"/>
    </row>
    <row r="27" customFormat="false" ht="12.75" hidden="false" customHeight="false" outlineLevel="0" collapsed="false">
      <c r="A27" s="5" t="n">
        <f aca="false">YEAR(C27)</f>
        <v>2003</v>
      </c>
      <c r="B27" s="259"/>
      <c r="C27" s="260" t="n">
        <v>37896</v>
      </c>
      <c r="D27" s="251" t="n">
        <f aca="false">+SUMPRODUCT(SUPPLY!L27:O27,SUPPLY!L$2:O$2)</f>
        <v>12.3</v>
      </c>
      <c r="E27" s="252" t="n">
        <f aca="false">+SUMPRODUCT(SUPPLY!D27:J27,SUPPLY!D$2:J$2)</f>
        <v>12.7</v>
      </c>
      <c r="F27" s="252" t="n">
        <f aca="false">+SUMPRODUCT(SUPPLY!Q27:U27,SUPPLY!$Q$2:$U$2)</f>
        <v>34.8</v>
      </c>
      <c r="G27" s="252" t="n">
        <f aca="false">+SUPPLY!X27*SUPPLY!$X$2</f>
        <v>0</v>
      </c>
      <c r="H27" s="252" t="n">
        <f aca="false">SUMPRODUCT(SUPPLY!Y27:AB27,SUPPLY!$Y$2:$AB$2)</f>
        <v>0</v>
      </c>
      <c r="I27" s="252" t="n">
        <f aca="false">SUMPRODUCT(SUPPLY!AC27:AD27,SUPPLY!$AC$2:$AD$2)</f>
        <v>0</v>
      </c>
      <c r="J27" s="252" t="n">
        <f aca="false">SUPPLY!W27*SUPPLY!$W$2</f>
        <v>0</v>
      </c>
      <c r="K27" s="253" t="n">
        <f aca="false">SUM(D27:J27)</f>
        <v>59.8</v>
      </c>
      <c r="L27" s="254"/>
      <c r="M27" s="251" t="n">
        <f aca="false">+SUMPRODUCT(DEMAND!D27:E27,DEMAND!$D$2:$E$2)</f>
        <v>6.2</v>
      </c>
      <c r="N27" s="252" t="n">
        <f aca="false">+SUMPRODUCT(DEMAND!F27:G27,DEMAND!$F$2:$G$2)</f>
        <v>7.7</v>
      </c>
      <c r="O27" s="252" t="n">
        <f aca="false">+SUMPRODUCT(DEMAND!H27:I27,DEMAND!$H$2:$I$2)</f>
        <v>6.25</v>
      </c>
      <c r="P27" s="252" t="n">
        <f aca="false">+SUMPRODUCT(DEMAND!J27:K27,DEMAND!$J$2:$K$2)</f>
        <v>11.6</v>
      </c>
      <c r="Q27" s="252" t="n">
        <f aca="false">+SUMPRODUCT(DEMAND!L27:M27,DEMAND!$L$2:$M$2)</f>
        <v>0</v>
      </c>
      <c r="R27" s="253" t="n">
        <f aca="false">SUM(M27:Q27)</f>
        <v>31.75</v>
      </c>
      <c r="S27" s="253" t="n">
        <f aca="false">+SUMPRODUCT(DEMAND!Q27:AI27,DEMAND!$Q$2:$AI$2)</f>
        <v>63.2</v>
      </c>
      <c r="T27" s="253" t="n">
        <f aca="false">+S27+R27</f>
        <v>94.95</v>
      </c>
      <c r="U27" s="5"/>
      <c r="V27" s="5"/>
      <c r="W27" s="258" t="n">
        <f aca="false">+K27-T27</f>
        <v>-35.15</v>
      </c>
      <c r="X27" s="5"/>
      <c r="Y27" s="258" t="n">
        <f aca="false">K27-(+M27+Q27+N27)</f>
        <v>45.9</v>
      </c>
      <c r="Z27" s="258" t="n">
        <f aca="false">+Y27-F27</f>
        <v>11.1</v>
      </c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CZ27" s="5"/>
      <c r="DA27" s="5"/>
      <c r="DB27" s="5"/>
      <c r="DC27" s="5"/>
      <c r="DD27" s="5"/>
      <c r="DE27" s="5"/>
      <c r="DF27" s="5"/>
      <c r="DG27" s="5"/>
      <c r="DH27" s="5"/>
      <c r="DI27" s="5"/>
      <c r="DJ27" s="5"/>
      <c r="DK27" s="5"/>
      <c r="DL27" s="5"/>
      <c r="DM27" s="5"/>
      <c r="DN27" s="5"/>
      <c r="DO27" s="5"/>
      <c r="DP27" s="5"/>
      <c r="DQ27" s="5"/>
      <c r="DR27" s="5"/>
      <c r="DS27" s="5"/>
      <c r="DT27" s="5"/>
      <c r="DU27" s="5"/>
      <c r="DV27" s="5"/>
      <c r="DW27" s="5"/>
      <c r="DX27" s="5"/>
      <c r="DY27" s="5"/>
      <c r="DZ27" s="5"/>
      <c r="EA27" s="5"/>
      <c r="EB27" s="5"/>
      <c r="EC27" s="5"/>
      <c r="ED27" s="5"/>
      <c r="EE27" s="5"/>
      <c r="EF27" s="5"/>
      <c r="EG27" s="5"/>
      <c r="EH27" s="5"/>
      <c r="EI27" s="5"/>
      <c r="EJ27" s="5"/>
      <c r="EK27" s="5"/>
      <c r="EL27" s="5"/>
      <c r="EM27" s="5"/>
      <c r="EN27" s="5"/>
      <c r="EO27" s="5"/>
      <c r="EP27" s="5"/>
      <c r="EQ27" s="5"/>
      <c r="ER27" s="5"/>
      <c r="ES27" s="5"/>
      <c r="ET27" s="5"/>
      <c r="EU27" s="5"/>
      <c r="EV27" s="5"/>
      <c r="EW27" s="5"/>
      <c r="EX27" s="5"/>
      <c r="EY27" s="5"/>
      <c r="EZ27" s="5"/>
      <c r="FA27" s="5"/>
      <c r="FB27" s="5"/>
      <c r="FC27" s="5"/>
      <c r="FD27" s="5"/>
      <c r="FE27" s="5"/>
      <c r="FF27" s="5"/>
      <c r="FG27" s="5"/>
      <c r="FH27" s="5"/>
      <c r="FI27" s="5"/>
      <c r="FJ27" s="5"/>
      <c r="FK27" s="5"/>
      <c r="FL27" s="5"/>
      <c r="FM27" s="5"/>
      <c r="FN27" s="5"/>
      <c r="FO27" s="5"/>
      <c r="FP27" s="5"/>
      <c r="FQ27" s="5"/>
      <c r="FR27" s="5"/>
      <c r="FS27" s="5"/>
      <c r="FT27" s="5"/>
      <c r="FU27" s="5"/>
      <c r="FV27" s="5"/>
      <c r="FW27" s="5"/>
      <c r="FX27" s="5"/>
      <c r="FY27" s="5"/>
      <c r="FZ27" s="5"/>
      <c r="GA27" s="5"/>
      <c r="GB27" s="5"/>
      <c r="GC27" s="5"/>
      <c r="GD27" s="5"/>
      <c r="GE27" s="5"/>
      <c r="GF27" s="5"/>
      <c r="GG27" s="5"/>
      <c r="GH27" s="5"/>
      <c r="GI27" s="5"/>
      <c r="GJ27" s="5"/>
      <c r="GK27" s="5"/>
      <c r="GL27" s="5"/>
      <c r="GM27" s="5"/>
      <c r="GN27" s="5"/>
      <c r="GO27" s="5"/>
      <c r="GP27" s="5"/>
      <c r="GQ27" s="5"/>
      <c r="GR27" s="5"/>
      <c r="GS27" s="5"/>
      <c r="GT27" s="5"/>
      <c r="GU27" s="5"/>
      <c r="GV27" s="5"/>
      <c r="GW27" s="5"/>
      <c r="GX27" s="5"/>
      <c r="GY27" s="5"/>
      <c r="GZ27" s="5"/>
      <c r="HA27" s="5"/>
      <c r="HB27" s="5"/>
      <c r="HC27" s="5"/>
      <c r="HD27" s="5"/>
      <c r="HE27" s="5"/>
      <c r="HF27" s="5"/>
      <c r="HG27" s="5"/>
      <c r="HH27" s="5"/>
      <c r="HI27" s="5"/>
      <c r="HJ27" s="5"/>
      <c r="HK27" s="5"/>
      <c r="HL27" s="5"/>
      <c r="HM27" s="5"/>
      <c r="HN27" s="5"/>
      <c r="HO27" s="5"/>
      <c r="HP27" s="5"/>
      <c r="HQ27" s="5"/>
      <c r="HR27" s="5"/>
      <c r="HS27" s="5"/>
      <c r="HT27" s="5"/>
      <c r="HU27" s="5"/>
      <c r="HV27" s="5"/>
      <c r="HW27" s="5"/>
      <c r="HX27" s="5"/>
      <c r="HY27" s="5"/>
      <c r="HZ27" s="5"/>
      <c r="IA27" s="5"/>
      <c r="IB27" s="5"/>
      <c r="IC27" s="5"/>
      <c r="ID27" s="5"/>
      <c r="IE27" s="5"/>
      <c r="IF27" s="5"/>
      <c r="IG27" s="5"/>
      <c r="IH27" s="5"/>
      <c r="II27" s="5"/>
      <c r="IJ27" s="5"/>
      <c r="IK27" s="5"/>
      <c r="IL27" s="5"/>
      <c r="IM27" s="5"/>
      <c r="IN27" s="5"/>
      <c r="IO27" s="5"/>
      <c r="IP27" s="5"/>
      <c r="IQ27" s="5"/>
      <c r="IR27" s="5"/>
      <c r="IS27" s="5"/>
      <c r="IT27" s="5"/>
      <c r="IU27" s="5"/>
      <c r="IV27" s="5"/>
      <c r="IW27" s="5"/>
    </row>
    <row r="28" customFormat="false" ht="12.75" hidden="false" customHeight="false" outlineLevel="0" collapsed="false">
      <c r="A28" s="5" t="n">
        <f aca="false">YEAR(C28)</f>
        <v>2003</v>
      </c>
      <c r="B28" s="259"/>
      <c r="C28" s="260" t="n">
        <v>37927</v>
      </c>
      <c r="D28" s="251" t="n">
        <f aca="false">+SUMPRODUCT(SUPPLY!L28:O28,SUPPLY!L$2:O$2)</f>
        <v>12.3</v>
      </c>
      <c r="E28" s="252" t="n">
        <f aca="false">+SUMPRODUCT(SUPPLY!D28:J28,SUPPLY!D$2:J$2)</f>
        <v>12.7</v>
      </c>
      <c r="F28" s="252" t="n">
        <f aca="false">+SUMPRODUCT(SUPPLY!Q28:U28,SUPPLY!$Q$2:$U$2)</f>
        <v>34.8</v>
      </c>
      <c r="G28" s="252" t="n">
        <f aca="false">+SUPPLY!X28*SUPPLY!$X$2</f>
        <v>0</v>
      </c>
      <c r="H28" s="252" t="n">
        <f aca="false">SUMPRODUCT(SUPPLY!Y28:AB28,SUPPLY!$Y$2:$AB$2)</f>
        <v>0</v>
      </c>
      <c r="I28" s="252" t="n">
        <f aca="false">SUMPRODUCT(SUPPLY!AC28:AD28,SUPPLY!$AC$2:$AD$2)</f>
        <v>0</v>
      </c>
      <c r="J28" s="252" t="n">
        <f aca="false">SUPPLY!W28*SUPPLY!$W$2</f>
        <v>0</v>
      </c>
      <c r="K28" s="253" t="n">
        <f aca="false">SUM(D28:J28)</f>
        <v>59.8</v>
      </c>
      <c r="L28" s="254"/>
      <c r="M28" s="251" t="n">
        <f aca="false">+SUMPRODUCT(DEMAND!D28:E28,DEMAND!$D$2:$E$2)</f>
        <v>6.2</v>
      </c>
      <c r="N28" s="252" t="n">
        <f aca="false">+SUMPRODUCT(DEMAND!F28:G28,DEMAND!$F$2:$G$2)</f>
        <v>7.7</v>
      </c>
      <c r="O28" s="252" t="n">
        <f aca="false">+SUMPRODUCT(DEMAND!H28:I28,DEMAND!$H$2:$I$2)</f>
        <v>6.25</v>
      </c>
      <c r="P28" s="252" t="n">
        <f aca="false">+SUMPRODUCT(DEMAND!J28:K28,DEMAND!$J$2:$K$2)</f>
        <v>11.6</v>
      </c>
      <c r="Q28" s="252" t="n">
        <f aca="false">+SUMPRODUCT(DEMAND!L28:M28,DEMAND!$L$2:$M$2)</f>
        <v>0</v>
      </c>
      <c r="R28" s="253" t="n">
        <f aca="false">SUM(M28:Q28)</f>
        <v>31.75</v>
      </c>
      <c r="S28" s="253" t="n">
        <f aca="false">+SUMPRODUCT(DEMAND!Q28:AI28,DEMAND!$Q$2:$AI$2)</f>
        <v>63.2</v>
      </c>
      <c r="T28" s="253" t="n">
        <f aca="false">+S28+R28</f>
        <v>94.95</v>
      </c>
      <c r="U28" s="5"/>
      <c r="V28" s="5"/>
      <c r="W28" s="258" t="n">
        <f aca="false">+K28-T28</f>
        <v>-35.15</v>
      </c>
      <c r="X28" s="5"/>
      <c r="Y28" s="258" t="n">
        <f aca="false">K28-(+M28+Q28+N28)</f>
        <v>45.9</v>
      </c>
      <c r="Z28" s="258" t="n">
        <f aca="false">+Y28-F28</f>
        <v>11.1</v>
      </c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5"/>
      <c r="CU28" s="5"/>
      <c r="CV28" s="5"/>
      <c r="CW28" s="5"/>
      <c r="CX28" s="5"/>
      <c r="CY28" s="5"/>
      <c r="CZ28" s="5"/>
      <c r="DA28" s="5"/>
      <c r="DB28" s="5"/>
      <c r="DC28" s="5"/>
      <c r="DD28" s="5"/>
      <c r="DE28" s="5"/>
      <c r="DF28" s="5"/>
      <c r="DG28" s="5"/>
      <c r="DH28" s="5"/>
      <c r="DI28" s="5"/>
      <c r="DJ28" s="5"/>
      <c r="DK28" s="5"/>
      <c r="DL28" s="5"/>
      <c r="DM28" s="5"/>
      <c r="DN28" s="5"/>
      <c r="DO28" s="5"/>
      <c r="DP28" s="5"/>
      <c r="DQ28" s="5"/>
      <c r="DR28" s="5"/>
      <c r="DS28" s="5"/>
      <c r="DT28" s="5"/>
      <c r="DU28" s="5"/>
      <c r="DV28" s="5"/>
      <c r="DW28" s="5"/>
      <c r="DX28" s="5"/>
      <c r="DY28" s="5"/>
      <c r="DZ28" s="5"/>
      <c r="EA28" s="5"/>
      <c r="EB28" s="5"/>
      <c r="EC28" s="5"/>
      <c r="ED28" s="5"/>
      <c r="EE28" s="5"/>
      <c r="EF28" s="5"/>
      <c r="EG28" s="5"/>
      <c r="EH28" s="5"/>
      <c r="EI28" s="5"/>
      <c r="EJ28" s="5"/>
      <c r="EK28" s="5"/>
      <c r="EL28" s="5"/>
      <c r="EM28" s="5"/>
      <c r="EN28" s="5"/>
      <c r="EO28" s="5"/>
      <c r="EP28" s="5"/>
      <c r="EQ28" s="5"/>
      <c r="ER28" s="5"/>
      <c r="ES28" s="5"/>
      <c r="ET28" s="5"/>
      <c r="EU28" s="5"/>
      <c r="EV28" s="5"/>
      <c r="EW28" s="5"/>
      <c r="EX28" s="5"/>
      <c r="EY28" s="5"/>
      <c r="EZ28" s="5"/>
      <c r="FA28" s="5"/>
      <c r="FB28" s="5"/>
      <c r="FC28" s="5"/>
      <c r="FD28" s="5"/>
      <c r="FE28" s="5"/>
      <c r="FF28" s="5"/>
      <c r="FG28" s="5"/>
      <c r="FH28" s="5"/>
      <c r="FI28" s="5"/>
      <c r="FJ28" s="5"/>
      <c r="FK28" s="5"/>
      <c r="FL28" s="5"/>
      <c r="FM28" s="5"/>
      <c r="FN28" s="5"/>
      <c r="FO28" s="5"/>
      <c r="FP28" s="5"/>
      <c r="FQ28" s="5"/>
      <c r="FR28" s="5"/>
      <c r="FS28" s="5"/>
      <c r="FT28" s="5"/>
      <c r="FU28" s="5"/>
      <c r="FV28" s="5"/>
      <c r="FW28" s="5"/>
      <c r="FX28" s="5"/>
      <c r="FY28" s="5"/>
      <c r="FZ28" s="5"/>
      <c r="GA28" s="5"/>
      <c r="GB28" s="5"/>
      <c r="GC28" s="5"/>
      <c r="GD28" s="5"/>
      <c r="GE28" s="5"/>
      <c r="GF28" s="5"/>
      <c r="GG28" s="5"/>
      <c r="GH28" s="5"/>
      <c r="GI28" s="5"/>
      <c r="GJ28" s="5"/>
      <c r="GK28" s="5"/>
      <c r="GL28" s="5"/>
      <c r="GM28" s="5"/>
      <c r="GN28" s="5"/>
      <c r="GO28" s="5"/>
      <c r="GP28" s="5"/>
      <c r="GQ28" s="5"/>
      <c r="GR28" s="5"/>
      <c r="GS28" s="5"/>
      <c r="GT28" s="5"/>
      <c r="GU28" s="5"/>
      <c r="GV28" s="5"/>
      <c r="GW28" s="5"/>
      <c r="GX28" s="5"/>
      <c r="GY28" s="5"/>
      <c r="GZ28" s="5"/>
      <c r="HA28" s="5"/>
      <c r="HB28" s="5"/>
      <c r="HC28" s="5"/>
      <c r="HD28" s="5"/>
      <c r="HE28" s="5"/>
      <c r="HF28" s="5"/>
      <c r="HG28" s="5"/>
      <c r="HH28" s="5"/>
      <c r="HI28" s="5"/>
      <c r="HJ28" s="5"/>
      <c r="HK28" s="5"/>
      <c r="HL28" s="5"/>
      <c r="HM28" s="5"/>
      <c r="HN28" s="5"/>
      <c r="HO28" s="5"/>
      <c r="HP28" s="5"/>
      <c r="HQ28" s="5"/>
      <c r="HR28" s="5"/>
      <c r="HS28" s="5"/>
      <c r="HT28" s="5"/>
      <c r="HU28" s="5"/>
      <c r="HV28" s="5"/>
      <c r="HW28" s="5"/>
      <c r="HX28" s="5"/>
      <c r="HY28" s="5"/>
      <c r="HZ28" s="5"/>
      <c r="IA28" s="5"/>
      <c r="IB28" s="5"/>
      <c r="IC28" s="5"/>
      <c r="ID28" s="5"/>
      <c r="IE28" s="5"/>
      <c r="IF28" s="5"/>
      <c r="IG28" s="5"/>
      <c r="IH28" s="5"/>
      <c r="II28" s="5"/>
      <c r="IJ28" s="5"/>
      <c r="IK28" s="5"/>
      <c r="IL28" s="5"/>
      <c r="IM28" s="5"/>
      <c r="IN28" s="5"/>
      <c r="IO28" s="5"/>
      <c r="IP28" s="5"/>
      <c r="IQ28" s="5"/>
      <c r="IR28" s="5"/>
      <c r="IS28" s="5"/>
      <c r="IT28" s="5"/>
      <c r="IU28" s="5"/>
      <c r="IV28" s="5"/>
      <c r="IW28" s="5"/>
    </row>
    <row r="29" customFormat="false" ht="12.75" hidden="false" customHeight="false" outlineLevel="0" collapsed="false">
      <c r="A29" s="5" t="n">
        <f aca="false">YEAR(C29)</f>
        <v>2003</v>
      </c>
      <c r="B29" s="259"/>
      <c r="C29" s="260" t="n">
        <v>37957</v>
      </c>
      <c r="D29" s="251" t="n">
        <f aca="false">+SUMPRODUCT(SUPPLY!L29:O29,SUPPLY!L$2:O$2)</f>
        <v>12.3</v>
      </c>
      <c r="E29" s="252" t="n">
        <f aca="false">+SUMPRODUCT(SUPPLY!D29:J29,SUPPLY!D$2:J$2)</f>
        <v>12.7</v>
      </c>
      <c r="F29" s="252" t="n">
        <f aca="false">+SUMPRODUCT(SUPPLY!Q29:U29,SUPPLY!$Q$2:$U$2)</f>
        <v>34.8</v>
      </c>
      <c r="G29" s="252" t="n">
        <f aca="false">+SUPPLY!X29*SUPPLY!$X$2</f>
        <v>0</v>
      </c>
      <c r="H29" s="252" t="n">
        <f aca="false">SUMPRODUCT(SUPPLY!Y29:AB29,SUPPLY!$Y$2:$AB$2)</f>
        <v>0</v>
      </c>
      <c r="I29" s="252" t="n">
        <f aca="false">SUMPRODUCT(SUPPLY!AC29:AD29,SUPPLY!$AC$2:$AD$2)</f>
        <v>0</v>
      </c>
      <c r="J29" s="252" t="n">
        <f aca="false">SUPPLY!W29*SUPPLY!$W$2</f>
        <v>0</v>
      </c>
      <c r="K29" s="253" t="n">
        <f aca="false">SUM(D29:J29)</f>
        <v>59.8</v>
      </c>
      <c r="L29" s="254"/>
      <c r="M29" s="251" t="n">
        <f aca="false">+SUMPRODUCT(DEMAND!D29:E29,DEMAND!$D$2:$E$2)</f>
        <v>6.2</v>
      </c>
      <c r="N29" s="252" t="n">
        <f aca="false">+SUMPRODUCT(DEMAND!F29:G29,DEMAND!$F$2:$G$2)</f>
        <v>7.7</v>
      </c>
      <c r="O29" s="252" t="n">
        <f aca="false">+SUMPRODUCT(DEMAND!H29:I29,DEMAND!$H$2:$I$2)</f>
        <v>6.25</v>
      </c>
      <c r="P29" s="252" t="n">
        <f aca="false">+SUMPRODUCT(DEMAND!J29:K29,DEMAND!$J$2:$K$2)</f>
        <v>11.6</v>
      </c>
      <c r="Q29" s="252" t="n">
        <f aca="false">+SUMPRODUCT(DEMAND!L29:M29,DEMAND!$L$2:$M$2)</f>
        <v>0</v>
      </c>
      <c r="R29" s="253" t="n">
        <f aca="false">SUM(M29:Q29)</f>
        <v>31.75</v>
      </c>
      <c r="S29" s="253" t="n">
        <f aca="false">+SUMPRODUCT(DEMAND!Q29:AI29,DEMAND!$Q$2:$AI$2)</f>
        <v>63.2</v>
      </c>
      <c r="T29" s="253" t="n">
        <f aca="false">+S29+R29</f>
        <v>94.95</v>
      </c>
      <c r="U29" s="5"/>
      <c r="V29" s="5"/>
      <c r="W29" s="258" t="n">
        <f aca="false">+K29-T29</f>
        <v>-35.15</v>
      </c>
      <c r="X29" s="5"/>
      <c r="Y29" s="258" t="n">
        <f aca="false">K29-(+M29+Q29+N29)</f>
        <v>45.9</v>
      </c>
      <c r="Z29" s="258" t="n">
        <f aca="false">+Y29-F29</f>
        <v>11.1</v>
      </c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5"/>
      <c r="CV29" s="5"/>
      <c r="CW29" s="5"/>
      <c r="CX29" s="5"/>
      <c r="CY29" s="5"/>
      <c r="CZ29" s="5"/>
      <c r="DA29" s="5"/>
      <c r="DB29" s="5"/>
      <c r="DC29" s="5"/>
      <c r="DD29" s="5"/>
      <c r="DE29" s="5"/>
      <c r="DF29" s="5"/>
      <c r="DG29" s="5"/>
      <c r="DH29" s="5"/>
      <c r="DI29" s="5"/>
      <c r="DJ29" s="5"/>
      <c r="DK29" s="5"/>
      <c r="DL29" s="5"/>
      <c r="DM29" s="5"/>
      <c r="DN29" s="5"/>
      <c r="DO29" s="5"/>
      <c r="DP29" s="5"/>
      <c r="DQ29" s="5"/>
      <c r="DR29" s="5"/>
      <c r="DS29" s="5"/>
      <c r="DT29" s="5"/>
      <c r="DU29" s="5"/>
      <c r="DV29" s="5"/>
      <c r="DW29" s="5"/>
      <c r="DX29" s="5"/>
      <c r="DY29" s="5"/>
      <c r="DZ29" s="5"/>
      <c r="EA29" s="5"/>
      <c r="EB29" s="5"/>
      <c r="EC29" s="5"/>
      <c r="ED29" s="5"/>
      <c r="EE29" s="5"/>
      <c r="EF29" s="5"/>
      <c r="EG29" s="5"/>
      <c r="EH29" s="5"/>
      <c r="EI29" s="5"/>
      <c r="EJ29" s="5"/>
      <c r="EK29" s="5"/>
      <c r="EL29" s="5"/>
      <c r="EM29" s="5"/>
      <c r="EN29" s="5"/>
      <c r="EO29" s="5"/>
      <c r="EP29" s="5"/>
      <c r="EQ29" s="5"/>
      <c r="ER29" s="5"/>
      <c r="ES29" s="5"/>
      <c r="ET29" s="5"/>
      <c r="EU29" s="5"/>
      <c r="EV29" s="5"/>
      <c r="EW29" s="5"/>
      <c r="EX29" s="5"/>
      <c r="EY29" s="5"/>
      <c r="EZ29" s="5"/>
      <c r="FA29" s="5"/>
      <c r="FB29" s="5"/>
      <c r="FC29" s="5"/>
      <c r="FD29" s="5"/>
      <c r="FE29" s="5"/>
      <c r="FF29" s="5"/>
      <c r="FG29" s="5"/>
      <c r="FH29" s="5"/>
      <c r="FI29" s="5"/>
      <c r="FJ29" s="5"/>
      <c r="FK29" s="5"/>
      <c r="FL29" s="5"/>
      <c r="FM29" s="5"/>
      <c r="FN29" s="5"/>
      <c r="FO29" s="5"/>
      <c r="FP29" s="5"/>
      <c r="FQ29" s="5"/>
      <c r="FR29" s="5"/>
      <c r="FS29" s="5"/>
      <c r="FT29" s="5"/>
      <c r="FU29" s="5"/>
      <c r="FV29" s="5"/>
      <c r="FW29" s="5"/>
      <c r="FX29" s="5"/>
      <c r="FY29" s="5"/>
      <c r="FZ29" s="5"/>
      <c r="GA29" s="5"/>
      <c r="GB29" s="5"/>
      <c r="GC29" s="5"/>
      <c r="GD29" s="5"/>
      <c r="GE29" s="5"/>
      <c r="GF29" s="5"/>
      <c r="GG29" s="5"/>
      <c r="GH29" s="5"/>
      <c r="GI29" s="5"/>
      <c r="GJ29" s="5"/>
      <c r="GK29" s="5"/>
      <c r="GL29" s="5"/>
      <c r="GM29" s="5"/>
      <c r="GN29" s="5"/>
      <c r="GO29" s="5"/>
      <c r="GP29" s="5"/>
      <c r="GQ29" s="5"/>
      <c r="GR29" s="5"/>
      <c r="GS29" s="5"/>
      <c r="GT29" s="5"/>
      <c r="GU29" s="5"/>
      <c r="GV29" s="5"/>
      <c r="GW29" s="5"/>
      <c r="GX29" s="5"/>
      <c r="GY29" s="5"/>
      <c r="GZ29" s="5"/>
      <c r="HA29" s="5"/>
      <c r="HB29" s="5"/>
      <c r="HC29" s="5"/>
      <c r="HD29" s="5"/>
      <c r="HE29" s="5"/>
      <c r="HF29" s="5"/>
      <c r="HG29" s="5"/>
      <c r="HH29" s="5"/>
      <c r="HI29" s="5"/>
      <c r="HJ29" s="5"/>
      <c r="HK29" s="5"/>
      <c r="HL29" s="5"/>
      <c r="HM29" s="5"/>
      <c r="HN29" s="5"/>
      <c r="HO29" s="5"/>
      <c r="HP29" s="5"/>
      <c r="HQ29" s="5"/>
      <c r="HR29" s="5"/>
      <c r="HS29" s="5"/>
      <c r="HT29" s="5"/>
      <c r="HU29" s="5"/>
      <c r="HV29" s="5"/>
      <c r="HW29" s="5"/>
      <c r="HX29" s="5"/>
      <c r="HY29" s="5"/>
      <c r="HZ29" s="5"/>
      <c r="IA29" s="5"/>
      <c r="IB29" s="5"/>
      <c r="IC29" s="5"/>
      <c r="ID29" s="5"/>
      <c r="IE29" s="5"/>
      <c r="IF29" s="5"/>
      <c r="IG29" s="5"/>
      <c r="IH29" s="5"/>
      <c r="II29" s="5"/>
      <c r="IJ29" s="5"/>
      <c r="IK29" s="5"/>
      <c r="IL29" s="5"/>
      <c r="IM29" s="5"/>
      <c r="IN29" s="5"/>
      <c r="IO29" s="5"/>
      <c r="IP29" s="5"/>
      <c r="IQ29" s="5"/>
      <c r="IR29" s="5"/>
      <c r="IS29" s="5"/>
      <c r="IT29" s="5"/>
      <c r="IU29" s="5"/>
      <c r="IV29" s="5"/>
      <c r="IW29" s="5"/>
    </row>
    <row r="30" customFormat="false" ht="12.75" hidden="false" customHeight="false" outlineLevel="0" collapsed="false">
      <c r="A30" s="5" t="n">
        <f aca="false">YEAR(C30)</f>
        <v>2004</v>
      </c>
      <c r="B30" s="259"/>
      <c r="C30" s="260" t="n">
        <v>37988</v>
      </c>
      <c r="D30" s="251" t="n">
        <f aca="false">+SUMPRODUCT(SUPPLY!L30:O30,SUPPLY!L$2:O$2)</f>
        <v>12.3</v>
      </c>
      <c r="E30" s="252" t="n">
        <f aca="false">+SUMPRODUCT(SUPPLY!D30:J30,SUPPLY!D$2:J$2)</f>
        <v>12.7</v>
      </c>
      <c r="F30" s="252" t="n">
        <f aca="false">+SUMPRODUCT(SUPPLY!Q30:U30,SUPPLY!$Q$2:$U$2)</f>
        <v>34.8</v>
      </c>
      <c r="G30" s="252" t="n">
        <f aca="false">+SUPPLY!X30*SUPPLY!$X$2</f>
        <v>0</v>
      </c>
      <c r="H30" s="252" t="n">
        <f aca="false">SUMPRODUCT(SUPPLY!Y30:AB30,SUPPLY!$Y$2:$AB$2)</f>
        <v>0</v>
      </c>
      <c r="I30" s="252" t="n">
        <f aca="false">SUMPRODUCT(SUPPLY!AC30:AD30,SUPPLY!$AC$2:$AD$2)</f>
        <v>0</v>
      </c>
      <c r="J30" s="252" t="n">
        <f aca="false">SUPPLY!W30*SUPPLY!$W$2</f>
        <v>0</v>
      </c>
      <c r="K30" s="253" t="n">
        <f aca="false">SUM(D30:J30)</f>
        <v>59.8</v>
      </c>
      <c r="L30" s="254"/>
      <c r="M30" s="251" t="n">
        <f aca="false">+SUMPRODUCT(DEMAND!D30:E30,DEMAND!$D$2:$E$2)</f>
        <v>6.2</v>
      </c>
      <c r="N30" s="252" t="n">
        <f aca="false">+SUMPRODUCT(DEMAND!F30:G30,DEMAND!$F$2:$G$2)</f>
        <v>7.7</v>
      </c>
      <c r="O30" s="252" t="n">
        <f aca="false">+SUMPRODUCT(DEMAND!H30:I30,DEMAND!$H$2:$I$2)</f>
        <v>6.25</v>
      </c>
      <c r="P30" s="252" t="n">
        <f aca="false">+SUMPRODUCT(DEMAND!J30:K30,DEMAND!$J$2:$K$2)</f>
        <v>11.6</v>
      </c>
      <c r="Q30" s="252" t="n">
        <f aca="false">+SUMPRODUCT(DEMAND!L30:M30,DEMAND!$L$2:$M$2)</f>
        <v>0</v>
      </c>
      <c r="R30" s="253" t="n">
        <f aca="false">SUM(M30:Q30)</f>
        <v>31.75</v>
      </c>
      <c r="S30" s="253" t="n">
        <f aca="false">+SUMPRODUCT(DEMAND!Q30:AI30,DEMAND!$Q$2:$AI$2)</f>
        <v>66.2</v>
      </c>
      <c r="T30" s="253" t="n">
        <f aca="false">+S30+R30</f>
        <v>97.95</v>
      </c>
      <c r="U30" s="5"/>
      <c r="V30" s="5"/>
      <c r="W30" s="258" t="n">
        <f aca="false">+K30-T30</f>
        <v>-38.15</v>
      </c>
      <c r="X30" s="5"/>
      <c r="Y30" s="258" t="n">
        <f aca="false">K30-(+M30+Q30+N30)</f>
        <v>45.9</v>
      </c>
      <c r="Z30" s="258" t="n">
        <f aca="false">+Y30-F30</f>
        <v>11.1</v>
      </c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  <c r="DO30" s="5"/>
      <c r="DP30" s="5"/>
      <c r="DQ30" s="5"/>
      <c r="DR30" s="5"/>
      <c r="DS30" s="5"/>
      <c r="DT30" s="5"/>
      <c r="DU30" s="5"/>
      <c r="DV30" s="5"/>
      <c r="DW30" s="5"/>
      <c r="DX30" s="5"/>
      <c r="DY30" s="5"/>
      <c r="DZ30" s="5"/>
      <c r="EA30" s="5"/>
      <c r="EB30" s="5"/>
      <c r="EC30" s="5"/>
      <c r="ED30" s="5"/>
      <c r="EE30" s="5"/>
      <c r="EF30" s="5"/>
      <c r="EG30" s="5"/>
      <c r="EH30" s="5"/>
      <c r="EI30" s="5"/>
      <c r="EJ30" s="5"/>
      <c r="EK30" s="5"/>
      <c r="EL30" s="5"/>
      <c r="EM30" s="5"/>
      <c r="EN30" s="5"/>
      <c r="EO30" s="5"/>
      <c r="EP30" s="5"/>
      <c r="EQ30" s="5"/>
      <c r="ER30" s="5"/>
      <c r="ES30" s="5"/>
      <c r="ET30" s="5"/>
      <c r="EU30" s="5"/>
      <c r="EV30" s="5"/>
      <c r="EW30" s="5"/>
      <c r="EX30" s="5"/>
      <c r="EY30" s="5"/>
      <c r="EZ30" s="5"/>
      <c r="FA30" s="5"/>
      <c r="FB30" s="5"/>
      <c r="FC30" s="5"/>
      <c r="FD30" s="5"/>
      <c r="FE30" s="5"/>
      <c r="FF30" s="5"/>
      <c r="FG30" s="5"/>
      <c r="FH30" s="5"/>
      <c r="FI30" s="5"/>
      <c r="FJ30" s="5"/>
      <c r="FK30" s="5"/>
      <c r="FL30" s="5"/>
      <c r="FM30" s="5"/>
      <c r="FN30" s="5"/>
      <c r="FO30" s="5"/>
      <c r="FP30" s="5"/>
      <c r="FQ30" s="5"/>
      <c r="FR30" s="5"/>
      <c r="FS30" s="5"/>
      <c r="FT30" s="5"/>
      <c r="FU30" s="5"/>
      <c r="FV30" s="5"/>
      <c r="FW30" s="5"/>
      <c r="FX30" s="5"/>
      <c r="FY30" s="5"/>
      <c r="FZ30" s="5"/>
      <c r="GA30" s="5"/>
      <c r="GB30" s="5"/>
      <c r="GC30" s="5"/>
      <c r="GD30" s="5"/>
      <c r="GE30" s="5"/>
      <c r="GF30" s="5"/>
      <c r="GG30" s="5"/>
      <c r="GH30" s="5"/>
      <c r="GI30" s="5"/>
      <c r="GJ30" s="5"/>
      <c r="GK30" s="5"/>
      <c r="GL30" s="5"/>
      <c r="GM30" s="5"/>
      <c r="GN30" s="5"/>
      <c r="GO30" s="5"/>
      <c r="GP30" s="5"/>
      <c r="GQ30" s="5"/>
      <c r="GR30" s="5"/>
      <c r="GS30" s="5"/>
      <c r="GT30" s="5"/>
      <c r="GU30" s="5"/>
      <c r="GV30" s="5"/>
      <c r="GW30" s="5"/>
      <c r="GX30" s="5"/>
      <c r="GY30" s="5"/>
      <c r="GZ30" s="5"/>
      <c r="HA30" s="5"/>
      <c r="HB30" s="5"/>
      <c r="HC30" s="5"/>
      <c r="HD30" s="5"/>
      <c r="HE30" s="5"/>
      <c r="HF30" s="5"/>
      <c r="HG30" s="5"/>
      <c r="HH30" s="5"/>
      <c r="HI30" s="5"/>
      <c r="HJ30" s="5"/>
      <c r="HK30" s="5"/>
      <c r="HL30" s="5"/>
      <c r="HM30" s="5"/>
      <c r="HN30" s="5"/>
      <c r="HO30" s="5"/>
      <c r="HP30" s="5"/>
      <c r="HQ30" s="5"/>
      <c r="HR30" s="5"/>
      <c r="HS30" s="5"/>
      <c r="HT30" s="5"/>
      <c r="HU30" s="5"/>
      <c r="HV30" s="5"/>
      <c r="HW30" s="5"/>
      <c r="HX30" s="5"/>
      <c r="HY30" s="5"/>
      <c r="HZ30" s="5"/>
      <c r="IA30" s="5"/>
      <c r="IB30" s="5"/>
      <c r="IC30" s="5"/>
      <c r="ID30" s="5"/>
      <c r="IE30" s="5"/>
      <c r="IF30" s="5"/>
      <c r="IG30" s="5"/>
      <c r="IH30" s="5"/>
      <c r="II30" s="5"/>
      <c r="IJ30" s="5"/>
      <c r="IK30" s="5"/>
      <c r="IL30" s="5"/>
      <c r="IM30" s="5"/>
      <c r="IN30" s="5"/>
      <c r="IO30" s="5"/>
      <c r="IP30" s="5"/>
      <c r="IQ30" s="5"/>
      <c r="IR30" s="5"/>
      <c r="IS30" s="5"/>
      <c r="IT30" s="5"/>
      <c r="IU30" s="5"/>
      <c r="IV30" s="5"/>
      <c r="IW30" s="5"/>
    </row>
    <row r="31" customFormat="false" ht="12.75" hidden="false" customHeight="false" outlineLevel="0" collapsed="false">
      <c r="A31" s="5" t="n">
        <f aca="false">YEAR(C31)</f>
        <v>2004</v>
      </c>
      <c r="B31" s="259"/>
      <c r="C31" s="260" t="n">
        <v>38019</v>
      </c>
      <c r="D31" s="251" t="n">
        <f aca="false">+SUMPRODUCT(SUPPLY!L31:O31,SUPPLY!L$2:O$2)</f>
        <v>12.3</v>
      </c>
      <c r="E31" s="252" t="n">
        <f aca="false">+SUMPRODUCT(SUPPLY!D31:J31,SUPPLY!D$2:J$2)</f>
        <v>12.7</v>
      </c>
      <c r="F31" s="252" t="n">
        <f aca="false">+SUMPRODUCT(SUPPLY!Q31:U31,SUPPLY!$Q$2:$U$2)</f>
        <v>34.8</v>
      </c>
      <c r="G31" s="252" t="n">
        <f aca="false">+SUPPLY!X31*SUPPLY!$X$2</f>
        <v>0</v>
      </c>
      <c r="H31" s="252" t="n">
        <f aca="false">SUMPRODUCT(SUPPLY!Y31:AB31,SUPPLY!$Y$2:$AB$2)</f>
        <v>0</v>
      </c>
      <c r="I31" s="252" t="n">
        <f aca="false">SUMPRODUCT(SUPPLY!AC31:AD31,SUPPLY!$AC$2:$AD$2)</f>
        <v>0</v>
      </c>
      <c r="J31" s="252" t="n">
        <f aca="false">SUPPLY!W31*SUPPLY!$W$2</f>
        <v>0</v>
      </c>
      <c r="K31" s="253" t="n">
        <f aca="false">SUM(D31:J31)</f>
        <v>59.8</v>
      </c>
      <c r="L31" s="254"/>
      <c r="M31" s="251" t="n">
        <f aca="false">+SUMPRODUCT(DEMAND!D31:E31,DEMAND!$D$2:$E$2)</f>
        <v>6.2</v>
      </c>
      <c r="N31" s="252" t="n">
        <f aca="false">+SUMPRODUCT(DEMAND!F31:G31,DEMAND!$F$2:$G$2)</f>
        <v>7.7</v>
      </c>
      <c r="O31" s="252" t="n">
        <f aca="false">+SUMPRODUCT(DEMAND!H31:I31,DEMAND!$H$2:$I$2)</f>
        <v>6.25</v>
      </c>
      <c r="P31" s="252" t="n">
        <f aca="false">+SUMPRODUCT(DEMAND!J31:K31,DEMAND!$J$2:$K$2)</f>
        <v>11.6</v>
      </c>
      <c r="Q31" s="252" t="n">
        <f aca="false">+SUMPRODUCT(DEMAND!L31:M31,DEMAND!$L$2:$M$2)</f>
        <v>0</v>
      </c>
      <c r="R31" s="253" t="n">
        <f aca="false">SUM(M31:Q31)</f>
        <v>31.75</v>
      </c>
      <c r="S31" s="253" t="n">
        <f aca="false">+SUMPRODUCT(DEMAND!Q31:AI31,DEMAND!$Q$2:$AI$2)</f>
        <v>66.2</v>
      </c>
      <c r="T31" s="253" t="n">
        <f aca="false">+S31+R31</f>
        <v>97.95</v>
      </c>
      <c r="U31" s="5"/>
      <c r="V31" s="5"/>
      <c r="W31" s="258" t="n">
        <f aca="false">+K31-T31</f>
        <v>-38.15</v>
      </c>
      <c r="X31" s="5"/>
      <c r="Y31" s="258" t="n">
        <f aca="false">K31-(+M31+Q31+N31)</f>
        <v>45.9</v>
      </c>
      <c r="Z31" s="258" t="n">
        <f aca="false">+Y31-F31</f>
        <v>11.1</v>
      </c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U31" s="5"/>
      <c r="CV31" s="5"/>
      <c r="CW31" s="5"/>
      <c r="CX31" s="5"/>
      <c r="CY31" s="5"/>
      <c r="CZ31" s="5"/>
      <c r="DA31" s="5"/>
      <c r="DB31" s="5"/>
      <c r="DC31" s="5"/>
      <c r="DD31" s="5"/>
      <c r="DE31" s="5"/>
      <c r="DF31" s="5"/>
      <c r="DG31" s="5"/>
      <c r="DH31" s="5"/>
      <c r="DI31" s="5"/>
      <c r="DJ31" s="5"/>
      <c r="DK31" s="5"/>
      <c r="DL31" s="5"/>
      <c r="DM31" s="5"/>
      <c r="DN31" s="5"/>
      <c r="DO31" s="5"/>
      <c r="DP31" s="5"/>
      <c r="DQ31" s="5"/>
      <c r="DR31" s="5"/>
      <c r="DS31" s="5"/>
      <c r="DT31" s="5"/>
      <c r="DU31" s="5"/>
      <c r="DV31" s="5"/>
      <c r="DW31" s="5"/>
      <c r="DX31" s="5"/>
      <c r="DY31" s="5"/>
      <c r="DZ31" s="5"/>
      <c r="EA31" s="5"/>
      <c r="EB31" s="5"/>
      <c r="EC31" s="5"/>
      <c r="ED31" s="5"/>
      <c r="EE31" s="5"/>
      <c r="EF31" s="5"/>
      <c r="EG31" s="5"/>
      <c r="EH31" s="5"/>
      <c r="EI31" s="5"/>
      <c r="EJ31" s="5"/>
      <c r="EK31" s="5"/>
      <c r="EL31" s="5"/>
      <c r="EM31" s="5"/>
      <c r="EN31" s="5"/>
      <c r="EO31" s="5"/>
      <c r="EP31" s="5"/>
      <c r="EQ31" s="5"/>
      <c r="ER31" s="5"/>
      <c r="ES31" s="5"/>
      <c r="ET31" s="5"/>
      <c r="EU31" s="5"/>
      <c r="EV31" s="5"/>
      <c r="EW31" s="5"/>
      <c r="EX31" s="5"/>
      <c r="EY31" s="5"/>
      <c r="EZ31" s="5"/>
      <c r="FA31" s="5"/>
      <c r="FB31" s="5"/>
      <c r="FC31" s="5"/>
      <c r="FD31" s="5"/>
      <c r="FE31" s="5"/>
      <c r="FF31" s="5"/>
      <c r="FG31" s="5"/>
      <c r="FH31" s="5"/>
      <c r="FI31" s="5"/>
      <c r="FJ31" s="5"/>
      <c r="FK31" s="5"/>
      <c r="FL31" s="5"/>
      <c r="FM31" s="5"/>
      <c r="FN31" s="5"/>
      <c r="FO31" s="5"/>
      <c r="FP31" s="5"/>
      <c r="FQ31" s="5"/>
      <c r="FR31" s="5"/>
      <c r="FS31" s="5"/>
      <c r="FT31" s="5"/>
      <c r="FU31" s="5"/>
      <c r="FV31" s="5"/>
      <c r="FW31" s="5"/>
      <c r="FX31" s="5"/>
      <c r="FY31" s="5"/>
      <c r="FZ31" s="5"/>
      <c r="GA31" s="5"/>
      <c r="GB31" s="5"/>
      <c r="GC31" s="5"/>
      <c r="GD31" s="5"/>
      <c r="GE31" s="5"/>
      <c r="GF31" s="5"/>
      <c r="GG31" s="5"/>
      <c r="GH31" s="5"/>
      <c r="GI31" s="5"/>
      <c r="GJ31" s="5"/>
      <c r="GK31" s="5"/>
      <c r="GL31" s="5"/>
      <c r="GM31" s="5"/>
      <c r="GN31" s="5"/>
      <c r="GO31" s="5"/>
      <c r="GP31" s="5"/>
      <c r="GQ31" s="5"/>
      <c r="GR31" s="5"/>
      <c r="GS31" s="5"/>
      <c r="GT31" s="5"/>
      <c r="GU31" s="5"/>
      <c r="GV31" s="5"/>
      <c r="GW31" s="5"/>
      <c r="GX31" s="5"/>
      <c r="GY31" s="5"/>
      <c r="GZ31" s="5"/>
      <c r="HA31" s="5"/>
      <c r="HB31" s="5"/>
      <c r="HC31" s="5"/>
      <c r="HD31" s="5"/>
      <c r="HE31" s="5"/>
      <c r="HF31" s="5"/>
      <c r="HG31" s="5"/>
      <c r="HH31" s="5"/>
      <c r="HI31" s="5"/>
      <c r="HJ31" s="5"/>
      <c r="HK31" s="5"/>
      <c r="HL31" s="5"/>
      <c r="HM31" s="5"/>
      <c r="HN31" s="5"/>
      <c r="HO31" s="5"/>
      <c r="HP31" s="5"/>
      <c r="HQ31" s="5"/>
      <c r="HR31" s="5"/>
      <c r="HS31" s="5"/>
      <c r="HT31" s="5"/>
      <c r="HU31" s="5"/>
      <c r="HV31" s="5"/>
      <c r="HW31" s="5"/>
      <c r="HX31" s="5"/>
      <c r="HY31" s="5"/>
      <c r="HZ31" s="5"/>
      <c r="IA31" s="5"/>
      <c r="IB31" s="5"/>
      <c r="IC31" s="5"/>
      <c r="ID31" s="5"/>
      <c r="IE31" s="5"/>
      <c r="IF31" s="5"/>
      <c r="IG31" s="5"/>
      <c r="IH31" s="5"/>
      <c r="II31" s="5"/>
      <c r="IJ31" s="5"/>
      <c r="IK31" s="5"/>
      <c r="IL31" s="5"/>
      <c r="IM31" s="5"/>
      <c r="IN31" s="5"/>
      <c r="IO31" s="5"/>
      <c r="IP31" s="5"/>
      <c r="IQ31" s="5"/>
      <c r="IR31" s="5"/>
      <c r="IS31" s="5"/>
      <c r="IT31" s="5"/>
      <c r="IU31" s="5"/>
      <c r="IV31" s="5"/>
      <c r="IW31" s="5"/>
    </row>
    <row r="32" customFormat="false" ht="12.75" hidden="false" customHeight="false" outlineLevel="0" collapsed="false">
      <c r="A32" s="5" t="n">
        <f aca="false">YEAR(C32)</f>
        <v>2004</v>
      </c>
      <c r="B32" s="259"/>
      <c r="C32" s="260" t="n">
        <v>38048</v>
      </c>
      <c r="D32" s="251" t="n">
        <f aca="false">+SUMPRODUCT(SUPPLY!L32:O32,SUPPLY!L$2:O$2)</f>
        <v>12.3</v>
      </c>
      <c r="E32" s="252" t="n">
        <f aca="false">+SUMPRODUCT(SUPPLY!D32:J32,SUPPLY!D$2:J$2)</f>
        <v>12.7</v>
      </c>
      <c r="F32" s="252" t="n">
        <f aca="false">+SUMPRODUCT(SUPPLY!Q32:U32,SUPPLY!$Q$2:$U$2)</f>
        <v>34.8</v>
      </c>
      <c r="G32" s="252" t="n">
        <f aca="false">+SUPPLY!X32*SUPPLY!$X$2</f>
        <v>0</v>
      </c>
      <c r="H32" s="252" t="n">
        <f aca="false">SUMPRODUCT(SUPPLY!Y32:AB32,SUPPLY!$Y$2:$AB$2)</f>
        <v>0</v>
      </c>
      <c r="I32" s="252" t="n">
        <f aca="false">SUMPRODUCT(SUPPLY!AC32:AD32,SUPPLY!$AC$2:$AD$2)</f>
        <v>0</v>
      </c>
      <c r="J32" s="252" t="n">
        <f aca="false">SUPPLY!W32*SUPPLY!$W$2</f>
        <v>0</v>
      </c>
      <c r="K32" s="253" t="n">
        <f aca="false">SUM(D32:J32)</f>
        <v>59.8</v>
      </c>
      <c r="L32" s="254"/>
      <c r="M32" s="251" t="n">
        <f aca="false">+SUMPRODUCT(DEMAND!D32:E32,DEMAND!$D$2:$E$2)</f>
        <v>6.2</v>
      </c>
      <c r="N32" s="252" t="n">
        <f aca="false">+SUMPRODUCT(DEMAND!F32:G32,DEMAND!$F$2:$G$2)</f>
        <v>7.7</v>
      </c>
      <c r="O32" s="252" t="n">
        <f aca="false">+SUMPRODUCT(DEMAND!H32:I32,DEMAND!$H$2:$I$2)</f>
        <v>6.25</v>
      </c>
      <c r="P32" s="252" t="n">
        <f aca="false">+SUMPRODUCT(DEMAND!J32:K32,DEMAND!$J$2:$K$2)</f>
        <v>11.6</v>
      </c>
      <c r="Q32" s="252" t="n">
        <f aca="false">+SUMPRODUCT(DEMAND!L32:M32,DEMAND!$L$2:$M$2)</f>
        <v>0</v>
      </c>
      <c r="R32" s="253" t="n">
        <f aca="false">SUM(M32:Q32)</f>
        <v>31.75</v>
      </c>
      <c r="S32" s="253" t="n">
        <f aca="false">+SUMPRODUCT(DEMAND!Q32:AI32,DEMAND!$Q$2:$AI$2)</f>
        <v>66.2</v>
      </c>
      <c r="T32" s="253" t="n">
        <f aca="false">+S32+R32</f>
        <v>97.95</v>
      </c>
      <c r="U32" s="5"/>
      <c r="V32" s="5"/>
      <c r="W32" s="258" t="n">
        <f aca="false">+K32-T32</f>
        <v>-38.15</v>
      </c>
      <c r="X32" s="5"/>
      <c r="Y32" s="258" t="n">
        <f aca="false">K32-(+M32+Q32+N32)</f>
        <v>45.9</v>
      </c>
      <c r="Z32" s="258" t="n">
        <f aca="false">+Y32-F32</f>
        <v>11.1</v>
      </c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5"/>
      <c r="CL32" s="5"/>
      <c r="CM32" s="5"/>
      <c r="CN32" s="5"/>
      <c r="CO32" s="5"/>
      <c r="CP32" s="5"/>
      <c r="CQ32" s="5"/>
      <c r="CR32" s="5"/>
      <c r="CS32" s="5"/>
      <c r="CT32" s="5"/>
      <c r="CU32" s="5"/>
      <c r="CV32" s="5"/>
      <c r="CW32" s="5"/>
      <c r="CX32" s="5"/>
      <c r="CY32" s="5"/>
      <c r="CZ32" s="5"/>
      <c r="DA32" s="5"/>
      <c r="DB32" s="5"/>
      <c r="DC32" s="5"/>
      <c r="DD32" s="5"/>
      <c r="DE32" s="5"/>
      <c r="DF32" s="5"/>
      <c r="DG32" s="5"/>
      <c r="DH32" s="5"/>
      <c r="DI32" s="5"/>
      <c r="DJ32" s="5"/>
      <c r="DK32" s="5"/>
      <c r="DL32" s="5"/>
      <c r="DM32" s="5"/>
      <c r="DN32" s="5"/>
      <c r="DO32" s="5"/>
      <c r="DP32" s="5"/>
      <c r="DQ32" s="5"/>
      <c r="DR32" s="5"/>
      <c r="DS32" s="5"/>
      <c r="DT32" s="5"/>
      <c r="DU32" s="5"/>
      <c r="DV32" s="5"/>
      <c r="DW32" s="5"/>
      <c r="DX32" s="5"/>
      <c r="DY32" s="5"/>
      <c r="DZ32" s="5"/>
      <c r="EA32" s="5"/>
      <c r="EB32" s="5"/>
      <c r="EC32" s="5"/>
      <c r="ED32" s="5"/>
      <c r="EE32" s="5"/>
      <c r="EF32" s="5"/>
      <c r="EG32" s="5"/>
      <c r="EH32" s="5"/>
      <c r="EI32" s="5"/>
      <c r="EJ32" s="5"/>
      <c r="EK32" s="5"/>
      <c r="EL32" s="5"/>
      <c r="EM32" s="5"/>
      <c r="EN32" s="5"/>
      <c r="EO32" s="5"/>
      <c r="EP32" s="5"/>
      <c r="EQ32" s="5"/>
      <c r="ER32" s="5"/>
      <c r="ES32" s="5"/>
      <c r="ET32" s="5"/>
      <c r="EU32" s="5"/>
      <c r="EV32" s="5"/>
      <c r="EW32" s="5"/>
      <c r="EX32" s="5"/>
      <c r="EY32" s="5"/>
      <c r="EZ32" s="5"/>
      <c r="FA32" s="5"/>
      <c r="FB32" s="5"/>
      <c r="FC32" s="5"/>
      <c r="FD32" s="5"/>
      <c r="FE32" s="5"/>
      <c r="FF32" s="5"/>
      <c r="FG32" s="5"/>
      <c r="FH32" s="5"/>
      <c r="FI32" s="5"/>
      <c r="FJ32" s="5"/>
      <c r="FK32" s="5"/>
      <c r="FL32" s="5"/>
      <c r="FM32" s="5"/>
      <c r="FN32" s="5"/>
      <c r="FO32" s="5"/>
      <c r="FP32" s="5"/>
      <c r="FQ32" s="5"/>
      <c r="FR32" s="5"/>
      <c r="FS32" s="5"/>
      <c r="FT32" s="5"/>
      <c r="FU32" s="5"/>
      <c r="FV32" s="5"/>
      <c r="FW32" s="5"/>
      <c r="FX32" s="5"/>
      <c r="FY32" s="5"/>
      <c r="FZ32" s="5"/>
      <c r="GA32" s="5"/>
      <c r="GB32" s="5"/>
      <c r="GC32" s="5"/>
      <c r="GD32" s="5"/>
      <c r="GE32" s="5"/>
      <c r="GF32" s="5"/>
      <c r="GG32" s="5"/>
      <c r="GH32" s="5"/>
      <c r="GI32" s="5"/>
      <c r="GJ32" s="5"/>
      <c r="GK32" s="5"/>
      <c r="GL32" s="5"/>
      <c r="GM32" s="5"/>
      <c r="GN32" s="5"/>
      <c r="GO32" s="5"/>
      <c r="GP32" s="5"/>
      <c r="GQ32" s="5"/>
      <c r="GR32" s="5"/>
      <c r="GS32" s="5"/>
      <c r="GT32" s="5"/>
      <c r="GU32" s="5"/>
      <c r="GV32" s="5"/>
      <c r="GW32" s="5"/>
      <c r="GX32" s="5"/>
      <c r="GY32" s="5"/>
      <c r="GZ32" s="5"/>
      <c r="HA32" s="5"/>
      <c r="HB32" s="5"/>
      <c r="HC32" s="5"/>
      <c r="HD32" s="5"/>
      <c r="HE32" s="5"/>
      <c r="HF32" s="5"/>
      <c r="HG32" s="5"/>
      <c r="HH32" s="5"/>
      <c r="HI32" s="5"/>
      <c r="HJ32" s="5"/>
      <c r="HK32" s="5"/>
      <c r="HL32" s="5"/>
      <c r="HM32" s="5"/>
      <c r="HN32" s="5"/>
      <c r="HO32" s="5"/>
      <c r="HP32" s="5"/>
      <c r="HQ32" s="5"/>
      <c r="HR32" s="5"/>
      <c r="HS32" s="5"/>
      <c r="HT32" s="5"/>
      <c r="HU32" s="5"/>
      <c r="HV32" s="5"/>
      <c r="HW32" s="5"/>
      <c r="HX32" s="5"/>
      <c r="HY32" s="5"/>
      <c r="HZ32" s="5"/>
      <c r="IA32" s="5"/>
      <c r="IB32" s="5"/>
      <c r="IC32" s="5"/>
      <c r="ID32" s="5"/>
      <c r="IE32" s="5"/>
      <c r="IF32" s="5"/>
      <c r="IG32" s="5"/>
      <c r="IH32" s="5"/>
      <c r="II32" s="5"/>
      <c r="IJ32" s="5"/>
      <c r="IK32" s="5"/>
      <c r="IL32" s="5"/>
      <c r="IM32" s="5"/>
      <c r="IN32" s="5"/>
      <c r="IO32" s="5"/>
      <c r="IP32" s="5"/>
      <c r="IQ32" s="5"/>
      <c r="IR32" s="5"/>
      <c r="IS32" s="5"/>
      <c r="IT32" s="5"/>
      <c r="IU32" s="5"/>
      <c r="IV32" s="5"/>
      <c r="IW32" s="5"/>
    </row>
    <row r="33" customFormat="false" ht="12.75" hidden="false" customHeight="false" outlineLevel="0" collapsed="false">
      <c r="A33" s="5" t="n">
        <f aca="false">YEAR(C33)</f>
        <v>2004</v>
      </c>
      <c r="B33" s="259"/>
      <c r="C33" s="260" t="n">
        <v>38079</v>
      </c>
      <c r="D33" s="251" t="n">
        <f aca="false">+SUMPRODUCT(SUPPLY!L33:O33,SUPPLY!L$2:O$2)</f>
        <v>12.3</v>
      </c>
      <c r="E33" s="252" t="n">
        <f aca="false">+SUMPRODUCT(SUPPLY!D33:J33,SUPPLY!D$2:J$2)</f>
        <v>12.7</v>
      </c>
      <c r="F33" s="252" t="n">
        <f aca="false">+SUMPRODUCT(SUPPLY!Q33:U33,SUPPLY!$Q$2:$U$2)</f>
        <v>34.8</v>
      </c>
      <c r="G33" s="252" t="n">
        <f aca="false">+SUPPLY!X33*SUPPLY!$X$2</f>
        <v>0</v>
      </c>
      <c r="H33" s="252" t="n">
        <f aca="false">SUMPRODUCT(SUPPLY!Y33:AB33,SUPPLY!$Y$2:$AB$2)</f>
        <v>0</v>
      </c>
      <c r="I33" s="252" t="n">
        <f aca="false">SUMPRODUCT(SUPPLY!AC33:AD33,SUPPLY!$AC$2:$AD$2)</f>
        <v>0</v>
      </c>
      <c r="J33" s="252" t="n">
        <f aca="false">SUPPLY!W33*SUPPLY!$W$2</f>
        <v>0</v>
      </c>
      <c r="K33" s="253" t="n">
        <f aca="false">SUM(D33:J33)</f>
        <v>59.8</v>
      </c>
      <c r="L33" s="254"/>
      <c r="M33" s="251" t="n">
        <f aca="false">+SUMPRODUCT(DEMAND!D33:E33,DEMAND!$D$2:$E$2)</f>
        <v>6.2</v>
      </c>
      <c r="N33" s="252" t="n">
        <f aca="false">+SUMPRODUCT(DEMAND!F33:G33,DEMAND!$F$2:$G$2)</f>
        <v>7.7</v>
      </c>
      <c r="O33" s="252" t="n">
        <f aca="false">+SUMPRODUCT(DEMAND!H33:I33,DEMAND!$H$2:$I$2)</f>
        <v>6.25</v>
      </c>
      <c r="P33" s="252" t="n">
        <f aca="false">+SUMPRODUCT(DEMAND!J33:K33,DEMAND!$J$2:$K$2)</f>
        <v>11.6</v>
      </c>
      <c r="Q33" s="252" t="n">
        <f aca="false">+SUMPRODUCT(DEMAND!L33:M33,DEMAND!$L$2:$M$2)</f>
        <v>0</v>
      </c>
      <c r="R33" s="253" t="n">
        <f aca="false">SUM(M33:Q33)</f>
        <v>31.75</v>
      </c>
      <c r="S33" s="253" t="n">
        <f aca="false">+SUMPRODUCT(DEMAND!Q33:AI33,DEMAND!$Q$2:$AI$2)</f>
        <v>66.2</v>
      </c>
      <c r="T33" s="253" t="n">
        <f aca="false">+S33+R33</f>
        <v>97.95</v>
      </c>
      <c r="U33" s="5"/>
      <c r="V33" s="5"/>
      <c r="W33" s="258" t="n">
        <f aca="false">+K33-T33</f>
        <v>-38.15</v>
      </c>
      <c r="X33" s="5"/>
      <c r="Y33" s="258" t="n">
        <f aca="false">K33-(+M33+Q33+N33)</f>
        <v>45.9</v>
      </c>
      <c r="Z33" s="258" t="n">
        <f aca="false">+Y33-F33</f>
        <v>11.1</v>
      </c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A33" s="5"/>
      <c r="DB33" s="5"/>
      <c r="DC33" s="5"/>
      <c r="DD33" s="5"/>
      <c r="DE33" s="5"/>
      <c r="DF33" s="5"/>
      <c r="DG33" s="5"/>
      <c r="DH33" s="5"/>
      <c r="DI33" s="5"/>
      <c r="DJ33" s="5"/>
      <c r="DK33" s="5"/>
      <c r="DL33" s="5"/>
      <c r="DM33" s="5"/>
      <c r="DN33" s="5"/>
      <c r="DO33" s="5"/>
      <c r="DP33" s="5"/>
      <c r="DQ33" s="5"/>
      <c r="DR33" s="5"/>
      <c r="DS33" s="5"/>
      <c r="DT33" s="5"/>
      <c r="DU33" s="5"/>
      <c r="DV33" s="5"/>
      <c r="DW33" s="5"/>
      <c r="DX33" s="5"/>
      <c r="DY33" s="5"/>
      <c r="DZ33" s="5"/>
      <c r="EA33" s="5"/>
      <c r="EB33" s="5"/>
      <c r="EC33" s="5"/>
      <c r="ED33" s="5"/>
      <c r="EE33" s="5"/>
      <c r="EF33" s="5"/>
      <c r="EG33" s="5"/>
      <c r="EH33" s="5"/>
      <c r="EI33" s="5"/>
      <c r="EJ33" s="5"/>
      <c r="EK33" s="5"/>
      <c r="EL33" s="5"/>
      <c r="EM33" s="5"/>
      <c r="EN33" s="5"/>
      <c r="EO33" s="5"/>
      <c r="EP33" s="5"/>
      <c r="EQ33" s="5"/>
      <c r="ER33" s="5"/>
      <c r="ES33" s="5"/>
      <c r="ET33" s="5"/>
      <c r="EU33" s="5"/>
      <c r="EV33" s="5"/>
      <c r="EW33" s="5"/>
      <c r="EX33" s="5"/>
      <c r="EY33" s="5"/>
      <c r="EZ33" s="5"/>
      <c r="FA33" s="5"/>
      <c r="FB33" s="5"/>
      <c r="FC33" s="5"/>
      <c r="FD33" s="5"/>
      <c r="FE33" s="5"/>
      <c r="FF33" s="5"/>
      <c r="FG33" s="5"/>
      <c r="FH33" s="5"/>
      <c r="FI33" s="5"/>
      <c r="FJ33" s="5"/>
      <c r="FK33" s="5"/>
      <c r="FL33" s="5"/>
      <c r="FM33" s="5"/>
      <c r="FN33" s="5"/>
      <c r="FO33" s="5"/>
      <c r="FP33" s="5"/>
      <c r="FQ33" s="5"/>
      <c r="FR33" s="5"/>
      <c r="FS33" s="5"/>
      <c r="FT33" s="5"/>
      <c r="FU33" s="5"/>
      <c r="FV33" s="5"/>
      <c r="FW33" s="5"/>
      <c r="FX33" s="5"/>
      <c r="FY33" s="5"/>
      <c r="FZ33" s="5"/>
      <c r="GA33" s="5"/>
      <c r="GB33" s="5"/>
      <c r="GC33" s="5"/>
      <c r="GD33" s="5"/>
      <c r="GE33" s="5"/>
      <c r="GF33" s="5"/>
      <c r="GG33" s="5"/>
      <c r="GH33" s="5"/>
      <c r="GI33" s="5"/>
      <c r="GJ33" s="5"/>
      <c r="GK33" s="5"/>
      <c r="GL33" s="5"/>
      <c r="GM33" s="5"/>
      <c r="GN33" s="5"/>
      <c r="GO33" s="5"/>
      <c r="GP33" s="5"/>
      <c r="GQ33" s="5"/>
      <c r="GR33" s="5"/>
      <c r="GS33" s="5"/>
      <c r="GT33" s="5"/>
      <c r="GU33" s="5"/>
      <c r="GV33" s="5"/>
      <c r="GW33" s="5"/>
      <c r="GX33" s="5"/>
      <c r="GY33" s="5"/>
      <c r="GZ33" s="5"/>
      <c r="HA33" s="5"/>
      <c r="HB33" s="5"/>
      <c r="HC33" s="5"/>
      <c r="HD33" s="5"/>
      <c r="HE33" s="5"/>
      <c r="HF33" s="5"/>
      <c r="HG33" s="5"/>
      <c r="HH33" s="5"/>
      <c r="HI33" s="5"/>
      <c r="HJ33" s="5"/>
      <c r="HK33" s="5"/>
      <c r="HL33" s="5"/>
      <c r="HM33" s="5"/>
      <c r="HN33" s="5"/>
      <c r="HO33" s="5"/>
      <c r="HP33" s="5"/>
      <c r="HQ33" s="5"/>
      <c r="HR33" s="5"/>
      <c r="HS33" s="5"/>
      <c r="HT33" s="5"/>
      <c r="HU33" s="5"/>
      <c r="HV33" s="5"/>
      <c r="HW33" s="5"/>
      <c r="HX33" s="5"/>
      <c r="HY33" s="5"/>
      <c r="HZ33" s="5"/>
      <c r="IA33" s="5"/>
      <c r="IB33" s="5"/>
      <c r="IC33" s="5"/>
      <c r="ID33" s="5"/>
      <c r="IE33" s="5"/>
      <c r="IF33" s="5"/>
      <c r="IG33" s="5"/>
      <c r="IH33" s="5"/>
      <c r="II33" s="5"/>
      <c r="IJ33" s="5"/>
      <c r="IK33" s="5"/>
      <c r="IL33" s="5"/>
      <c r="IM33" s="5"/>
      <c r="IN33" s="5"/>
      <c r="IO33" s="5"/>
      <c r="IP33" s="5"/>
      <c r="IQ33" s="5"/>
      <c r="IR33" s="5"/>
      <c r="IS33" s="5"/>
      <c r="IT33" s="5"/>
      <c r="IU33" s="5"/>
      <c r="IV33" s="5"/>
      <c r="IW33" s="5"/>
    </row>
    <row r="34" customFormat="false" ht="12.75" hidden="false" customHeight="false" outlineLevel="0" collapsed="false">
      <c r="A34" s="5" t="n">
        <f aca="false">YEAR(C34)</f>
        <v>2004</v>
      </c>
      <c r="B34" s="259"/>
      <c r="C34" s="260" t="n">
        <v>38109</v>
      </c>
      <c r="D34" s="251" t="n">
        <f aca="false">+SUMPRODUCT(SUPPLY!L34:O34,SUPPLY!L$2:O$2)</f>
        <v>12.3</v>
      </c>
      <c r="E34" s="252" t="n">
        <f aca="false">+SUMPRODUCT(SUPPLY!D34:J34,SUPPLY!D$2:J$2)</f>
        <v>12.7</v>
      </c>
      <c r="F34" s="252" t="n">
        <f aca="false">+SUMPRODUCT(SUPPLY!Q34:U34,SUPPLY!$Q$2:$U$2)</f>
        <v>34.8</v>
      </c>
      <c r="G34" s="252" t="n">
        <f aca="false">+SUPPLY!X34*SUPPLY!$X$2</f>
        <v>0</v>
      </c>
      <c r="H34" s="252" t="n">
        <f aca="false">SUMPRODUCT(SUPPLY!Y34:AB34,SUPPLY!$Y$2:$AB$2)</f>
        <v>0</v>
      </c>
      <c r="I34" s="252" t="n">
        <f aca="false">SUMPRODUCT(SUPPLY!AC34:AD34,SUPPLY!$AC$2:$AD$2)</f>
        <v>0</v>
      </c>
      <c r="J34" s="252" t="n">
        <f aca="false">SUPPLY!W34*SUPPLY!$W$2</f>
        <v>0</v>
      </c>
      <c r="K34" s="253" t="n">
        <f aca="false">SUM(D34:J34)</f>
        <v>59.8</v>
      </c>
      <c r="L34" s="254"/>
      <c r="M34" s="251" t="n">
        <f aca="false">+SUMPRODUCT(DEMAND!D34:E34,DEMAND!$D$2:$E$2)</f>
        <v>6.2</v>
      </c>
      <c r="N34" s="252" t="n">
        <f aca="false">+SUMPRODUCT(DEMAND!F34:G34,DEMAND!$F$2:$G$2)</f>
        <v>7.7</v>
      </c>
      <c r="O34" s="252" t="n">
        <f aca="false">+SUMPRODUCT(DEMAND!H34:I34,DEMAND!$H$2:$I$2)</f>
        <v>6.25</v>
      </c>
      <c r="P34" s="252" t="n">
        <f aca="false">+SUMPRODUCT(DEMAND!J34:K34,DEMAND!$J$2:$K$2)</f>
        <v>11.6</v>
      </c>
      <c r="Q34" s="252" t="n">
        <f aca="false">+SUMPRODUCT(DEMAND!L34:M34,DEMAND!$L$2:$M$2)</f>
        <v>0</v>
      </c>
      <c r="R34" s="253" t="n">
        <f aca="false">SUM(M34:Q34)</f>
        <v>31.75</v>
      </c>
      <c r="S34" s="253" t="n">
        <f aca="false">+SUMPRODUCT(DEMAND!Q34:AI34,DEMAND!$Q$2:$AI$2)</f>
        <v>66.2</v>
      </c>
      <c r="T34" s="253" t="n">
        <f aca="false">+S34+R34</f>
        <v>97.95</v>
      </c>
      <c r="U34" s="5"/>
      <c r="V34" s="5"/>
      <c r="W34" s="258" t="n">
        <f aca="false">+K34-T34</f>
        <v>-38.15</v>
      </c>
      <c r="X34" s="5"/>
      <c r="Y34" s="258" t="n">
        <f aca="false">K34-(+M34+Q34+N34)</f>
        <v>45.9</v>
      </c>
      <c r="Z34" s="258" t="n">
        <f aca="false">+Y34-F34</f>
        <v>11.1</v>
      </c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  <c r="CX34" s="5"/>
      <c r="CY34" s="5"/>
      <c r="CZ34" s="5"/>
      <c r="DA34" s="5"/>
      <c r="DB34" s="5"/>
      <c r="DC34" s="5"/>
      <c r="DD34" s="5"/>
      <c r="DE34" s="5"/>
      <c r="DF34" s="5"/>
      <c r="DG34" s="5"/>
      <c r="DH34" s="5"/>
      <c r="DI34" s="5"/>
      <c r="DJ34" s="5"/>
      <c r="DK34" s="5"/>
      <c r="DL34" s="5"/>
      <c r="DM34" s="5"/>
      <c r="DN34" s="5"/>
      <c r="DO34" s="5"/>
      <c r="DP34" s="5"/>
      <c r="DQ34" s="5"/>
      <c r="DR34" s="5"/>
      <c r="DS34" s="5"/>
      <c r="DT34" s="5"/>
      <c r="DU34" s="5"/>
      <c r="DV34" s="5"/>
      <c r="DW34" s="5"/>
      <c r="DX34" s="5"/>
      <c r="DY34" s="5"/>
      <c r="DZ34" s="5"/>
      <c r="EA34" s="5"/>
      <c r="EB34" s="5"/>
      <c r="EC34" s="5"/>
      <c r="ED34" s="5"/>
      <c r="EE34" s="5"/>
      <c r="EF34" s="5"/>
      <c r="EG34" s="5"/>
      <c r="EH34" s="5"/>
      <c r="EI34" s="5"/>
      <c r="EJ34" s="5"/>
      <c r="EK34" s="5"/>
      <c r="EL34" s="5"/>
      <c r="EM34" s="5"/>
      <c r="EN34" s="5"/>
      <c r="EO34" s="5"/>
      <c r="EP34" s="5"/>
      <c r="EQ34" s="5"/>
      <c r="ER34" s="5"/>
      <c r="ES34" s="5"/>
      <c r="ET34" s="5"/>
      <c r="EU34" s="5"/>
      <c r="EV34" s="5"/>
      <c r="EW34" s="5"/>
      <c r="EX34" s="5"/>
      <c r="EY34" s="5"/>
      <c r="EZ34" s="5"/>
      <c r="FA34" s="5"/>
      <c r="FB34" s="5"/>
      <c r="FC34" s="5"/>
      <c r="FD34" s="5"/>
      <c r="FE34" s="5"/>
      <c r="FF34" s="5"/>
      <c r="FG34" s="5"/>
      <c r="FH34" s="5"/>
      <c r="FI34" s="5"/>
      <c r="FJ34" s="5"/>
      <c r="FK34" s="5"/>
      <c r="FL34" s="5"/>
      <c r="FM34" s="5"/>
      <c r="FN34" s="5"/>
      <c r="FO34" s="5"/>
      <c r="FP34" s="5"/>
      <c r="FQ34" s="5"/>
      <c r="FR34" s="5"/>
      <c r="FS34" s="5"/>
      <c r="FT34" s="5"/>
      <c r="FU34" s="5"/>
      <c r="FV34" s="5"/>
      <c r="FW34" s="5"/>
      <c r="FX34" s="5"/>
      <c r="FY34" s="5"/>
      <c r="FZ34" s="5"/>
      <c r="GA34" s="5"/>
      <c r="GB34" s="5"/>
      <c r="GC34" s="5"/>
      <c r="GD34" s="5"/>
      <c r="GE34" s="5"/>
      <c r="GF34" s="5"/>
      <c r="GG34" s="5"/>
      <c r="GH34" s="5"/>
      <c r="GI34" s="5"/>
      <c r="GJ34" s="5"/>
      <c r="GK34" s="5"/>
      <c r="GL34" s="5"/>
      <c r="GM34" s="5"/>
      <c r="GN34" s="5"/>
      <c r="GO34" s="5"/>
      <c r="GP34" s="5"/>
      <c r="GQ34" s="5"/>
      <c r="GR34" s="5"/>
      <c r="GS34" s="5"/>
      <c r="GT34" s="5"/>
      <c r="GU34" s="5"/>
      <c r="GV34" s="5"/>
      <c r="GW34" s="5"/>
      <c r="GX34" s="5"/>
      <c r="GY34" s="5"/>
      <c r="GZ34" s="5"/>
      <c r="HA34" s="5"/>
      <c r="HB34" s="5"/>
      <c r="HC34" s="5"/>
      <c r="HD34" s="5"/>
      <c r="HE34" s="5"/>
      <c r="HF34" s="5"/>
      <c r="HG34" s="5"/>
      <c r="HH34" s="5"/>
      <c r="HI34" s="5"/>
      <c r="HJ34" s="5"/>
      <c r="HK34" s="5"/>
      <c r="HL34" s="5"/>
      <c r="HM34" s="5"/>
      <c r="HN34" s="5"/>
      <c r="HO34" s="5"/>
      <c r="HP34" s="5"/>
      <c r="HQ34" s="5"/>
      <c r="HR34" s="5"/>
      <c r="HS34" s="5"/>
      <c r="HT34" s="5"/>
      <c r="HU34" s="5"/>
      <c r="HV34" s="5"/>
      <c r="HW34" s="5"/>
      <c r="HX34" s="5"/>
      <c r="HY34" s="5"/>
      <c r="HZ34" s="5"/>
      <c r="IA34" s="5"/>
      <c r="IB34" s="5"/>
      <c r="IC34" s="5"/>
      <c r="ID34" s="5"/>
      <c r="IE34" s="5"/>
      <c r="IF34" s="5"/>
      <c r="IG34" s="5"/>
      <c r="IH34" s="5"/>
      <c r="II34" s="5"/>
      <c r="IJ34" s="5"/>
      <c r="IK34" s="5"/>
      <c r="IL34" s="5"/>
      <c r="IM34" s="5"/>
      <c r="IN34" s="5"/>
      <c r="IO34" s="5"/>
      <c r="IP34" s="5"/>
      <c r="IQ34" s="5"/>
      <c r="IR34" s="5"/>
      <c r="IS34" s="5"/>
      <c r="IT34" s="5"/>
      <c r="IU34" s="5"/>
      <c r="IV34" s="5"/>
      <c r="IW34" s="5"/>
    </row>
    <row r="35" customFormat="false" ht="12.75" hidden="false" customHeight="false" outlineLevel="0" collapsed="false">
      <c r="A35" s="5" t="n">
        <f aca="false">YEAR(C35)</f>
        <v>2004</v>
      </c>
      <c r="B35" s="259"/>
      <c r="C35" s="260" t="n">
        <v>38140</v>
      </c>
      <c r="D35" s="251" t="n">
        <f aca="false">+SUMPRODUCT(SUPPLY!L35:O35,SUPPLY!L$2:O$2)</f>
        <v>12.3</v>
      </c>
      <c r="E35" s="252" t="n">
        <f aca="false">+SUMPRODUCT(SUPPLY!D35:J35,SUPPLY!D$2:J$2)</f>
        <v>12.7</v>
      </c>
      <c r="F35" s="252" t="n">
        <f aca="false">+SUMPRODUCT(SUPPLY!Q35:U35,SUPPLY!$Q$2:$U$2)</f>
        <v>34.8</v>
      </c>
      <c r="G35" s="252" t="n">
        <f aca="false">+SUPPLY!X35*SUPPLY!$X$2</f>
        <v>0</v>
      </c>
      <c r="H35" s="252" t="n">
        <f aca="false">SUMPRODUCT(SUPPLY!Y35:AB35,SUPPLY!$Y$2:$AB$2)</f>
        <v>0</v>
      </c>
      <c r="I35" s="252" t="n">
        <f aca="false">SUMPRODUCT(SUPPLY!AC35:AD35,SUPPLY!$AC$2:$AD$2)</f>
        <v>0</v>
      </c>
      <c r="J35" s="252" t="n">
        <f aca="false">SUPPLY!W35*SUPPLY!$W$2</f>
        <v>0</v>
      </c>
      <c r="K35" s="253" t="n">
        <f aca="false">SUM(D35:J35)</f>
        <v>59.8</v>
      </c>
      <c r="L35" s="254"/>
      <c r="M35" s="251" t="n">
        <f aca="false">+SUMPRODUCT(DEMAND!D35:E35,DEMAND!$D$2:$E$2)</f>
        <v>6.2</v>
      </c>
      <c r="N35" s="252" t="n">
        <f aca="false">+SUMPRODUCT(DEMAND!F35:G35,DEMAND!$F$2:$G$2)</f>
        <v>7.7</v>
      </c>
      <c r="O35" s="252" t="n">
        <f aca="false">+SUMPRODUCT(DEMAND!H35:I35,DEMAND!$H$2:$I$2)</f>
        <v>6.25</v>
      </c>
      <c r="P35" s="252" t="n">
        <f aca="false">+SUMPRODUCT(DEMAND!J35:K35,DEMAND!$J$2:$K$2)</f>
        <v>11.6</v>
      </c>
      <c r="Q35" s="252" t="n">
        <f aca="false">+SUMPRODUCT(DEMAND!L35:M35,DEMAND!$L$2:$M$2)</f>
        <v>0</v>
      </c>
      <c r="R35" s="253" t="n">
        <f aca="false">SUM(M35:Q35)</f>
        <v>31.75</v>
      </c>
      <c r="S35" s="253" t="n">
        <f aca="false">+SUMPRODUCT(DEMAND!Q35:AI35,DEMAND!$Q$2:$AI$2)</f>
        <v>66.2</v>
      </c>
      <c r="T35" s="253" t="n">
        <f aca="false">+S35+R35</f>
        <v>97.95</v>
      </c>
      <c r="U35" s="5"/>
      <c r="V35" s="5"/>
      <c r="W35" s="258" t="n">
        <f aca="false">+K35-T35</f>
        <v>-38.15</v>
      </c>
      <c r="X35" s="5"/>
      <c r="Y35" s="258" t="n">
        <f aca="false">K35-(+M35+Q35+N35)</f>
        <v>45.9</v>
      </c>
      <c r="Z35" s="258" t="n">
        <f aca="false">+Y35-F35</f>
        <v>11.1</v>
      </c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CZ35" s="5"/>
      <c r="DA35" s="5"/>
      <c r="DB35" s="5"/>
      <c r="DC35" s="5"/>
      <c r="DD35" s="5"/>
      <c r="DE35" s="5"/>
      <c r="DF35" s="5"/>
      <c r="DG35" s="5"/>
      <c r="DH35" s="5"/>
      <c r="DI35" s="5"/>
      <c r="DJ35" s="5"/>
      <c r="DK35" s="5"/>
      <c r="DL35" s="5"/>
      <c r="DM35" s="5"/>
      <c r="DN35" s="5"/>
      <c r="DO35" s="5"/>
      <c r="DP35" s="5"/>
      <c r="DQ35" s="5"/>
      <c r="DR35" s="5"/>
      <c r="DS35" s="5"/>
      <c r="DT35" s="5"/>
      <c r="DU35" s="5"/>
      <c r="DV35" s="5"/>
      <c r="DW35" s="5"/>
      <c r="DX35" s="5"/>
      <c r="DY35" s="5"/>
      <c r="DZ35" s="5"/>
      <c r="EA35" s="5"/>
      <c r="EB35" s="5"/>
      <c r="EC35" s="5"/>
      <c r="ED35" s="5"/>
      <c r="EE35" s="5"/>
      <c r="EF35" s="5"/>
      <c r="EG35" s="5"/>
      <c r="EH35" s="5"/>
      <c r="EI35" s="5"/>
      <c r="EJ35" s="5"/>
      <c r="EK35" s="5"/>
      <c r="EL35" s="5"/>
      <c r="EM35" s="5"/>
      <c r="EN35" s="5"/>
      <c r="EO35" s="5"/>
      <c r="EP35" s="5"/>
      <c r="EQ35" s="5"/>
      <c r="ER35" s="5"/>
      <c r="ES35" s="5"/>
      <c r="ET35" s="5"/>
      <c r="EU35" s="5"/>
      <c r="EV35" s="5"/>
      <c r="EW35" s="5"/>
      <c r="EX35" s="5"/>
      <c r="EY35" s="5"/>
      <c r="EZ35" s="5"/>
      <c r="FA35" s="5"/>
      <c r="FB35" s="5"/>
      <c r="FC35" s="5"/>
      <c r="FD35" s="5"/>
      <c r="FE35" s="5"/>
      <c r="FF35" s="5"/>
      <c r="FG35" s="5"/>
      <c r="FH35" s="5"/>
      <c r="FI35" s="5"/>
      <c r="FJ35" s="5"/>
      <c r="FK35" s="5"/>
      <c r="FL35" s="5"/>
      <c r="FM35" s="5"/>
      <c r="FN35" s="5"/>
      <c r="FO35" s="5"/>
      <c r="FP35" s="5"/>
      <c r="FQ35" s="5"/>
      <c r="FR35" s="5"/>
      <c r="FS35" s="5"/>
      <c r="FT35" s="5"/>
      <c r="FU35" s="5"/>
      <c r="FV35" s="5"/>
      <c r="FW35" s="5"/>
      <c r="FX35" s="5"/>
      <c r="FY35" s="5"/>
      <c r="FZ35" s="5"/>
      <c r="GA35" s="5"/>
      <c r="GB35" s="5"/>
      <c r="GC35" s="5"/>
      <c r="GD35" s="5"/>
      <c r="GE35" s="5"/>
      <c r="GF35" s="5"/>
      <c r="GG35" s="5"/>
      <c r="GH35" s="5"/>
      <c r="GI35" s="5"/>
      <c r="GJ35" s="5"/>
      <c r="GK35" s="5"/>
      <c r="GL35" s="5"/>
      <c r="GM35" s="5"/>
      <c r="GN35" s="5"/>
      <c r="GO35" s="5"/>
      <c r="GP35" s="5"/>
      <c r="GQ35" s="5"/>
      <c r="GR35" s="5"/>
      <c r="GS35" s="5"/>
      <c r="GT35" s="5"/>
      <c r="GU35" s="5"/>
      <c r="GV35" s="5"/>
      <c r="GW35" s="5"/>
      <c r="GX35" s="5"/>
      <c r="GY35" s="5"/>
      <c r="GZ35" s="5"/>
      <c r="HA35" s="5"/>
      <c r="HB35" s="5"/>
      <c r="HC35" s="5"/>
      <c r="HD35" s="5"/>
      <c r="HE35" s="5"/>
      <c r="HF35" s="5"/>
      <c r="HG35" s="5"/>
      <c r="HH35" s="5"/>
      <c r="HI35" s="5"/>
      <c r="HJ35" s="5"/>
      <c r="HK35" s="5"/>
      <c r="HL35" s="5"/>
      <c r="HM35" s="5"/>
      <c r="HN35" s="5"/>
      <c r="HO35" s="5"/>
      <c r="HP35" s="5"/>
      <c r="HQ35" s="5"/>
      <c r="HR35" s="5"/>
      <c r="HS35" s="5"/>
      <c r="HT35" s="5"/>
      <c r="HU35" s="5"/>
      <c r="HV35" s="5"/>
      <c r="HW35" s="5"/>
      <c r="HX35" s="5"/>
      <c r="HY35" s="5"/>
      <c r="HZ35" s="5"/>
      <c r="IA35" s="5"/>
      <c r="IB35" s="5"/>
      <c r="IC35" s="5"/>
      <c r="ID35" s="5"/>
      <c r="IE35" s="5"/>
      <c r="IF35" s="5"/>
      <c r="IG35" s="5"/>
      <c r="IH35" s="5"/>
      <c r="II35" s="5"/>
      <c r="IJ35" s="5"/>
      <c r="IK35" s="5"/>
      <c r="IL35" s="5"/>
      <c r="IM35" s="5"/>
      <c r="IN35" s="5"/>
      <c r="IO35" s="5"/>
      <c r="IP35" s="5"/>
      <c r="IQ35" s="5"/>
      <c r="IR35" s="5"/>
      <c r="IS35" s="5"/>
      <c r="IT35" s="5"/>
      <c r="IU35" s="5"/>
      <c r="IV35" s="5"/>
      <c r="IW35" s="5"/>
    </row>
    <row r="36" customFormat="false" ht="12.75" hidden="false" customHeight="false" outlineLevel="0" collapsed="false">
      <c r="A36" s="5" t="n">
        <f aca="false">YEAR(C36)</f>
        <v>2004</v>
      </c>
      <c r="B36" s="259"/>
      <c r="C36" s="260" t="n">
        <v>38170</v>
      </c>
      <c r="D36" s="251" t="n">
        <f aca="false">+SUMPRODUCT(SUPPLY!L36:O36,SUPPLY!L$2:O$2)</f>
        <v>12.3</v>
      </c>
      <c r="E36" s="252" t="n">
        <f aca="false">+SUMPRODUCT(SUPPLY!D36:J36,SUPPLY!D$2:J$2)</f>
        <v>12.7</v>
      </c>
      <c r="F36" s="252" t="n">
        <f aca="false">+SUMPRODUCT(SUPPLY!Q36:U36,SUPPLY!$Q$2:$U$2)</f>
        <v>34.8</v>
      </c>
      <c r="G36" s="252" t="n">
        <f aca="false">+SUPPLY!X36*SUPPLY!$X$2</f>
        <v>0</v>
      </c>
      <c r="H36" s="252" t="n">
        <f aca="false">SUMPRODUCT(SUPPLY!Y36:AB36,SUPPLY!$Y$2:$AB$2)</f>
        <v>0</v>
      </c>
      <c r="I36" s="252" t="n">
        <f aca="false">SUMPRODUCT(SUPPLY!AC36:AD36,SUPPLY!$AC$2:$AD$2)</f>
        <v>0</v>
      </c>
      <c r="J36" s="252" t="n">
        <f aca="false">SUPPLY!W36*SUPPLY!$W$2</f>
        <v>0</v>
      </c>
      <c r="K36" s="253" t="n">
        <f aca="false">SUM(D36:J36)</f>
        <v>59.8</v>
      </c>
      <c r="L36" s="254"/>
      <c r="M36" s="251" t="n">
        <f aca="false">+SUMPRODUCT(DEMAND!D36:E36,DEMAND!$D$2:$E$2)</f>
        <v>6.2</v>
      </c>
      <c r="N36" s="252" t="n">
        <f aca="false">+SUMPRODUCT(DEMAND!F36:G36,DEMAND!$F$2:$G$2)</f>
        <v>7.7</v>
      </c>
      <c r="O36" s="252" t="n">
        <f aca="false">+SUMPRODUCT(DEMAND!H36:I36,DEMAND!$H$2:$I$2)</f>
        <v>6.25</v>
      </c>
      <c r="P36" s="252" t="n">
        <f aca="false">+SUMPRODUCT(DEMAND!J36:K36,DEMAND!$J$2:$K$2)</f>
        <v>11.6</v>
      </c>
      <c r="Q36" s="252" t="n">
        <f aca="false">+SUMPRODUCT(DEMAND!L36:M36,DEMAND!$L$2:$M$2)</f>
        <v>0</v>
      </c>
      <c r="R36" s="253" t="n">
        <f aca="false">SUM(M36:Q36)</f>
        <v>31.75</v>
      </c>
      <c r="S36" s="253" t="n">
        <f aca="false">+SUMPRODUCT(DEMAND!Q36:AI36,DEMAND!$Q$2:$AI$2)</f>
        <v>66.2</v>
      </c>
      <c r="T36" s="253" t="n">
        <f aca="false">+S36+R36</f>
        <v>97.95</v>
      </c>
      <c r="U36" s="5"/>
      <c r="V36" s="5"/>
      <c r="W36" s="258" t="n">
        <f aca="false">+K36-T36</f>
        <v>-38.15</v>
      </c>
      <c r="X36" s="5"/>
      <c r="Y36" s="258" t="n">
        <f aca="false">K36-(+M36+Q36+N36)</f>
        <v>45.9</v>
      </c>
      <c r="Z36" s="258" t="n">
        <f aca="false">+Y36-F36</f>
        <v>11.1</v>
      </c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5"/>
      <c r="CL36" s="5"/>
      <c r="CM36" s="5"/>
      <c r="CN36" s="5"/>
      <c r="CO36" s="5"/>
      <c r="CP36" s="5"/>
      <c r="CQ36" s="5"/>
      <c r="CR36" s="5"/>
      <c r="CS36" s="5"/>
      <c r="CT36" s="5"/>
      <c r="CU36" s="5"/>
      <c r="CV36" s="5"/>
      <c r="CW36" s="5"/>
      <c r="CX36" s="5"/>
      <c r="CY36" s="5"/>
      <c r="CZ36" s="5"/>
      <c r="DA36" s="5"/>
      <c r="DB36" s="5"/>
      <c r="DC36" s="5"/>
      <c r="DD36" s="5"/>
      <c r="DE36" s="5"/>
      <c r="DF36" s="5"/>
      <c r="DG36" s="5"/>
      <c r="DH36" s="5"/>
      <c r="DI36" s="5"/>
      <c r="DJ36" s="5"/>
      <c r="DK36" s="5"/>
      <c r="DL36" s="5"/>
      <c r="DM36" s="5"/>
      <c r="DN36" s="5"/>
      <c r="DO36" s="5"/>
      <c r="DP36" s="5"/>
      <c r="DQ36" s="5"/>
      <c r="DR36" s="5"/>
      <c r="DS36" s="5"/>
      <c r="DT36" s="5"/>
      <c r="DU36" s="5"/>
      <c r="DV36" s="5"/>
      <c r="DW36" s="5"/>
      <c r="DX36" s="5"/>
      <c r="DY36" s="5"/>
      <c r="DZ36" s="5"/>
      <c r="EA36" s="5"/>
      <c r="EB36" s="5"/>
      <c r="EC36" s="5"/>
      <c r="ED36" s="5"/>
      <c r="EE36" s="5"/>
      <c r="EF36" s="5"/>
      <c r="EG36" s="5"/>
      <c r="EH36" s="5"/>
      <c r="EI36" s="5"/>
      <c r="EJ36" s="5"/>
      <c r="EK36" s="5"/>
      <c r="EL36" s="5"/>
      <c r="EM36" s="5"/>
      <c r="EN36" s="5"/>
      <c r="EO36" s="5"/>
      <c r="EP36" s="5"/>
      <c r="EQ36" s="5"/>
      <c r="ER36" s="5"/>
      <c r="ES36" s="5"/>
      <c r="ET36" s="5"/>
      <c r="EU36" s="5"/>
      <c r="EV36" s="5"/>
      <c r="EW36" s="5"/>
      <c r="EX36" s="5"/>
      <c r="EY36" s="5"/>
      <c r="EZ36" s="5"/>
      <c r="FA36" s="5"/>
      <c r="FB36" s="5"/>
      <c r="FC36" s="5"/>
      <c r="FD36" s="5"/>
      <c r="FE36" s="5"/>
      <c r="FF36" s="5"/>
      <c r="FG36" s="5"/>
      <c r="FH36" s="5"/>
      <c r="FI36" s="5"/>
      <c r="FJ36" s="5"/>
      <c r="FK36" s="5"/>
      <c r="FL36" s="5"/>
      <c r="FM36" s="5"/>
      <c r="FN36" s="5"/>
      <c r="FO36" s="5"/>
      <c r="FP36" s="5"/>
      <c r="FQ36" s="5"/>
      <c r="FR36" s="5"/>
      <c r="FS36" s="5"/>
      <c r="FT36" s="5"/>
      <c r="FU36" s="5"/>
      <c r="FV36" s="5"/>
      <c r="FW36" s="5"/>
      <c r="FX36" s="5"/>
      <c r="FY36" s="5"/>
      <c r="FZ36" s="5"/>
      <c r="GA36" s="5"/>
      <c r="GB36" s="5"/>
      <c r="GC36" s="5"/>
      <c r="GD36" s="5"/>
      <c r="GE36" s="5"/>
      <c r="GF36" s="5"/>
      <c r="GG36" s="5"/>
      <c r="GH36" s="5"/>
      <c r="GI36" s="5"/>
      <c r="GJ36" s="5"/>
      <c r="GK36" s="5"/>
      <c r="GL36" s="5"/>
      <c r="GM36" s="5"/>
      <c r="GN36" s="5"/>
      <c r="GO36" s="5"/>
      <c r="GP36" s="5"/>
      <c r="GQ36" s="5"/>
      <c r="GR36" s="5"/>
      <c r="GS36" s="5"/>
      <c r="GT36" s="5"/>
      <c r="GU36" s="5"/>
      <c r="GV36" s="5"/>
      <c r="GW36" s="5"/>
      <c r="GX36" s="5"/>
      <c r="GY36" s="5"/>
      <c r="GZ36" s="5"/>
      <c r="HA36" s="5"/>
      <c r="HB36" s="5"/>
      <c r="HC36" s="5"/>
      <c r="HD36" s="5"/>
      <c r="HE36" s="5"/>
      <c r="HF36" s="5"/>
      <c r="HG36" s="5"/>
      <c r="HH36" s="5"/>
      <c r="HI36" s="5"/>
      <c r="HJ36" s="5"/>
      <c r="HK36" s="5"/>
      <c r="HL36" s="5"/>
      <c r="HM36" s="5"/>
      <c r="HN36" s="5"/>
      <c r="HO36" s="5"/>
      <c r="HP36" s="5"/>
      <c r="HQ36" s="5"/>
      <c r="HR36" s="5"/>
      <c r="HS36" s="5"/>
      <c r="HT36" s="5"/>
      <c r="HU36" s="5"/>
      <c r="HV36" s="5"/>
      <c r="HW36" s="5"/>
      <c r="HX36" s="5"/>
      <c r="HY36" s="5"/>
      <c r="HZ36" s="5"/>
      <c r="IA36" s="5"/>
      <c r="IB36" s="5"/>
      <c r="IC36" s="5"/>
      <c r="ID36" s="5"/>
      <c r="IE36" s="5"/>
      <c r="IF36" s="5"/>
      <c r="IG36" s="5"/>
      <c r="IH36" s="5"/>
      <c r="II36" s="5"/>
      <c r="IJ36" s="5"/>
      <c r="IK36" s="5"/>
      <c r="IL36" s="5"/>
      <c r="IM36" s="5"/>
      <c r="IN36" s="5"/>
      <c r="IO36" s="5"/>
      <c r="IP36" s="5"/>
      <c r="IQ36" s="5"/>
      <c r="IR36" s="5"/>
      <c r="IS36" s="5"/>
      <c r="IT36" s="5"/>
      <c r="IU36" s="5"/>
      <c r="IV36" s="5"/>
      <c r="IW36" s="5"/>
    </row>
    <row r="37" customFormat="false" ht="12.75" hidden="false" customHeight="false" outlineLevel="0" collapsed="false">
      <c r="A37" s="5" t="n">
        <f aca="false">YEAR(C37)</f>
        <v>2004</v>
      </c>
      <c r="B37" s="259"/>
      <c r="C37" s="260" t="n">
        <v>38201</v>
      </c>
      <c r="D37" s="251" t="n">
        <f aca="false">+SUMPRODUCT(SUPPLY!L37:O37,SUPPLY!L$2:O$2)</f>
        <v>12.3</v>
      </c>
      <c r="E37" s="252" t="n">
        <f aca="false">+SUMPRODUCT(SUPPLY!D37:J37,SUPPLY!D$2:J$2)</f>
        <v>12.7</v>
      </c>
      <c r="F37" s="252" t="n">
        <f aca="false">+SUMPRODUCT(SUPPLY!Q37:U37,SUPPLY!$Q$2:$U$2)</f>
        <v>34.8</v>
      </c>
      <c r="G37" s="252" t="n">
        <f aca="false">+SUPPLY!X37*SUPPLY!$X$2</f>
        <v>0</v>
      </c>
      <c r="H37" s="252" t="n">
        <f aca="false">SUMPRODUCT(SUPPLY!Y37:AB37,SUPPLY!$Y$2:$AB$2)</f>
        <v>0</v>
      </c>
      <c r="I37" s="252" t="n">
        <f aca="false">SUMPRODUCT(SUPPLY!AC37:AD37,SUPPLY!$AC$2:$AD$2)</f>
        <v>0</v>
      </c>
      <c r="J37" s="252" t="n">
        <f aca="false">SUPPLY!W37*SUPPLY!$W$2</f>
        <v>0</v>
      </c>
      <c r="K37" s="253" t="n">
        <f aca="false">SUM(D37:J37)</f>
        <v>59.8</v>
      </c>
      <c r="L37" s="254"/>
      <c r="M37" s="251" t="n">
        <f aca="false">+SUMPRODUCT(DEMAND!D37:E37,DEMAND!$D$2:$E$2)</f>
        <v>6.2</v>
      </c>
      <c r="N37" s="252" t="n">
        <f aca="false">+SUMPRODUCT(DEMAND!F37:G37,DEMAND!$F$2:$G$2)</f>
        <v>7.7</v>
      </c>
      <c r="O37" s="252" t="n">
        <f aca="false">+SUMPRODUCT(DEMAND!H37:I37,DEMAND!$H$2:$I$2)</f>
        <v>6.25</v>
      </c>
      <c r="P37" s="252" t="n">
        <f aca="false">+SUMPRODUCT(DEMAND!J37:K37,DEMAND!$J$2:$K$2)</f>
        <v>11.6</v>
      </c>
      <c r="Q37" s="252" t="n">
        <f aca="false">+SUMPRODUCT(DEMAND!L37:M37,DEMAND!$L$2:$M$2)</f>
        <v>0</v>
      </c>
      <c r="R37" s="253" t="n">
        <f aca="false">SUM(M37:Q37)</f>
        <v>31.75</v>
      </c>
      <c r="S37" s="253" t="n">
        <f aca="false">+SUMPRODUCT(DEMAND!Q37:AI37,DEMAND!$Q$2:$AI$2)</f>
        <v>66.2</v>
      </c>
      <c r="T37" s="253" t="n">
        <f aca="false">+S37+R37</f>
        <v>97.95</v>
      </c>
      <c r="U37" s="5"/>
      <c r="V37" s="5"/>
      <c r="W37" s="258" t="n">
        <f aca="false">+K37-T37</f>
        <v>-38.15</v>
      </c>
      <c r="X37" s="5"/>
      <c r="Y37" s="258" t="n">
        <f aca="false">K37-(+M37+Q37+N37)</f>
        <v>45.9</v>
      </c>
      <c r="Z37" s="258" t="n">
        <f aca="false">+Y37-F37</f>
        <v>11.1</v>
      </c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5"/>
      <c r="CU37" s="5"/>
      <c r="CV37" s="5"/>
      <c r="CW37" s="5"/>
      <c r="CX37" s="5"/>
      <c r="CY37" s="5"/>
      <c r="CZ37" s="5"/>
      <c r="DA37" s="5"/>
      <c r="DB37" s="5"/>
      <c r="DC37" s="5"/>
      <c r="DD37" s="5"/>
      <c r="DE37" s="5"/>
      <c r="DF37" s="5"/>
      <c r="DG37" s="5"/>
      <c r="DH37" s="5"/>
      <c r="DI37" s="5"/>
      <c r="DJ37" s="5"/>
      <c r="DK37" s="5"/>
      <c r="DL37" s="5"/>
      <c r="DM37" s="5"/>
      <c r="DN37" s="5"/>
      <c r="DO37" s="5"/>
      <c r="DP37" s="5"/>
      <c r="DQ37" s="5"/>
      <c r="DR37" s="5"/>
      <c r="DS37" s="5"/>
      <c r="DT37" s="5"/>
      <c r="DU37" s="5"/>
      <c r="DV37" s="5"/>
      <c r="DW37" s="5"/>
      <c r="DX37" s="5"/>
      <c r="DY37" s="5"/>
      <c r="DZ37" s="5"/>
      <c r="EA37" s="5"/>
      <c r="EB37" s="5"/>
      <c r="EC37" s="5"/>
      <c r="ED37" s="5"/>
      <c r="EE37" s="5"/>
      <c r="EF37" s="5"/>
      <c r="EG37" s="5"/>
      <c r="EH37" s="5"/>
      <c r="EI37" s="5"/>
      <c r="EJ37" s="5"/>
      <c r="EK37" s="5"/>
      <c r="EL37" s="5"/>
      <c r="EM37" s="5"/>
      <c r="EN37" s="5"/>
      <c r="EO37" s="5"/>
      <c r="EP37" s="5"/>
      <c r="EQ37" s="5"/>
      <c r="ER37" s="5"/>
      <c r="ES37" s="5"/>
      <c r="ET37" s="5"/>
      <c r="EU37" s="5"/>
      <c r="EV37" s="5"/>
      <c r="EW37" s="5"/>
      <c r="EX37" s="5"/>
      <c r="EY37" s="5"/>
      <c r="EZ37" s="5"/>
      <c r="FA37" s="5"/>
      <c r="FB37" s="5"/>
      <c r="FC37" s="5"/>
      <c r="FD37" s="5"/>
      <c r="FE37" s="5"/>
      <c r="FF37" s="5"/>
      <c r="FG37" s="5"/>
      <c r="FH37" s="5"/>
      <c r="FI37" s="5"/>
      <c r="FJ37" s="5"/>
      <c r="FK37" s="5"/>
      <c r="FL37" s="5"/>
      <c r="FM37" s="5"/>
      <c r="FN37" s="5"/>
      <c r="FO37" s="5"/>
      <c r="FP37" s="5"/>
      <c r="FQ37" s="5"/>
      <c r="FR37" s="5"/>
      <c r="FS37" s="5"/>
      <c r="FT37" s="5"/>
      <c r="FU37" s="5"/>
      <c r="FV37" s="5"/>
      <c r="FW37" s="5"/>
      <c r="FX37" s="5"/>
      <c r="FY37" s="5"/>
      <c r="FZ37" s="5"/>
      <c r="GA37" s="5"/>
      <c r="GB37" s="5"/>
      <c r="GC37" s="5"/>
      <c r="GD37" s="5"/>
      <c r="GE37" s="5"/>
      <c r="GF37" s="5"/>
      <c r="GG37" s="5"/>
      <c r="GH37" s="5"/>
      <c r="GI37" s="5"/>
      <c r="GJ37" s="5"/>
      <c r="GK37" s="5"/>
      <c r="GL37" s="5"/>
      <c r="GM37" s="5"/>
      <c r="GN37" s="5"/>
      <c r="GO37" s="5"/>
      <c r="GP37" s="5"/>
      <c r="GQ37" s="5"/>
      <c r="GR37" s="5"/>
      <c r="GS37" s="5"/>
      <c r="GT37" s="5"/>
      <c r="GU37" s="5"/>
      <c r="GV37" s="5"/>
      <c r="GW37" s="5"/>
      <c r="GX37" s="5"/>
      <c r="GY37" s="5"/>
      <c r="GZ37" s="5"/>
      <c r="HA37" s="5"/>
      <c r="HB37" s="5"/>
      <c r="HC37" s="5"/>
      <c r="HD37" s="5"/>
      <c r="HE37" s="5"/>
      <c r="HF37" s="5"/>
      <c r="HG37" s="5"/>
      <c r="HH37" s="5"/>
      <c r="HI37" s="5"/>
      <c r="HJ37" s="5"/>
      <c r="HK37" s="5"/>
      <c r="HL37" s="5"/>
      <c r="HM37" s="5"/>
      <c r="HN37" s="5"/>
      <c r="HO37" s="5"/>
      <c r="HP37" s="5"/>
      <c r="HQ37" s="5"/>
      <c r="HR37" s="5"/>
      <c r="HS37" s="5"/>
      <c r="HT37" s="5"/>
      <c r="HU37" s="5"/>
      <c r="HV37" s="5"/>
      <c r="HW37" s="5"/>
      <c r="HX37" s="5"/>
      <c r="HY37" s="5"/>
      <c r="HZ37" s="5"/>
      <c r="IA37" s="5"/>
      <c r="IB37" s="5"/>
      <c r="IC37" s="5"/>
      <c r="ID37" s="5"/>
      <c r="IE37" s="5"/>
      <c r="IF37" s="5"/>
      <c r="IG37" s="5"/>
      <c r="IH37" s="5"/>
      <c r="II37" s="5"/>
      <c r="IJ37" s="5"/>
      <c r="IK37" s="5"/>
      <c r="IL37" s="5"/>
      <c r="IM37" s="5"/>
      <c r="IN37" s="5"/>
      <c r="IO37" s="5"/>
      <c r="IP37" s="5"/>
      <c r="IQ37" s="5"/>
      <c r="IR37" s="5"/>
      <c r="IS37" s="5"/>
      <c r="IT37" s="5"/>
      <c r="IU37" s="5"/>
      <c r="IV37" s="5"/>
      <c r="IW37" s="5"/>
    </row>
    <row r="38" customFormat="false" ht="12.75" hidden="false" customHeight="false" outlineLevel="0" collapsed="false">
      <c r="A38" s="5" t="n">
        <f aca="false">YEAR(C38)</f>
        <v>2004</v>
      </c>
      <c r="B38" s="259"/>
      <c r="C38" s="260" t="n">
        <v>38232</v>
      </c>
      <c r="D38" s="251" t="n">
        <f aca="false">+SUMPRODUCT(SUPPLY!L38:O38,SUPPLY!L$2:O$2)</f>
        <v>12.3</v>
      </c>
      <c r="E38" s="252" t="n">
        <f aca="false">+SUMPRODUCT(SUPPLY!D38:J38,SUPPLY!D$2:J$2)</f>
        <v>12.7</v>
      </c>
      <c r="F38" s="252" t="n">
        <f aca="false">+SUMPRODUCT(SUPPLY!Q38:U38,SUPPLY!$Q$2:$U$2)</f>
        <v>34.8</v>
      </c>
      <c r="G38" s="252" t="n">
        <f aca="false">+SUPPLY!X38*SUPPLY!$X$2</f>
        <v>0</v>
      </c>
      <c r="H38" s="252" t="n">
        <f aca="false">SUMPRODUCT(SUPPLY!Y38:AB38,SUPPLY!$Y$2:$AB$2)</f>
        <v>0</v>
      </c>
      <c r="I38" s="252" t="n">
        <f aca="false">SUMPRODUCT(SUPPLY!AC38:AD38,SUPPLY!$AC$2:$AD$2)</f>
        <v>0</v>
      </c>
      <c r="J38" s="252" t="n">
        <f aca="false">SUPPLY!W38*SUPPLY!$W$2</f>
        <v>0</v>
      </c>
      <c r="K38" s="253" t="n">
        <f aca="false">SUM(D38:J38)</f>
        <v>59.8</v>
      </c>
      <c r="L38" s="254"/>
      <c r="M38" s="251" t="n">
        <f aca="false">+SUMPRODUCT(DEMAND!D38:E38,DEMAND!$D$2:$E$2)</f>
        <v>6.2</v>
      </c>
      <c r="N38" s="252" t="n">
        <f aca="false">+SUMPRODUCT(DEMAND!F38:G38,DEMAND!$F$2:$G$2)</f>
        <v>7.7</v>
      </c>
      <c r="O38" s="252" t="n">
        <f aca="false">+SUMPRODUCT(DEMAND!H38:I38,DEMAND!$H$2:$I$2)</f>
        <v>6.25</v>
      </c>
      <c r="P38" s="252" t="n">
        <f aca="false">+SUMPRODUCT(DEMAND!J38:K38,DEMAND!$J$2:$K$2)</f>
        <v>11.6</v>
      </c>
      <c r="Q38" s="252" t="n">
        <f aca="false">+SUMPRODUCT(DEMAND!L38:M38,DEMAND!$L$2:$M$2)</f>
        <v>0</v>
      </c>
      <c r="R38" s="253" t="n">
        <f aca="false">SUM(M38:Q38)</f>
        <v>31.75</v>
      </c>
      <c r="S38" s="253" t="n">
        <f aca="false">+SUMPRODUCT(DEMAND!Q38:AI38,DEMAND!$Q$2:$AI$2)</f>
        <v>66.2</v>
      </c>
      <c r="T38" s="253" t="n">
        <f aca="false">+S38+R38</f>
        <v>97.95</v>
      </c>
      <c r="U38" s="5"/>
      <c r="V38" s="5"/>
      <c r="W38" s="258" t="n">
        <f aca="false">+K38-T38</f>
        <v>-38.15</v>
      </c>
      <c r="X38" s="5"/>
      <c r="Y38" s="258" t="n">
        <f aca="false">K38-(+M38+Q38+N38)</f>
        <v>45.9</v>
      </c>
      <c r="Z38" s="258" t="n">
        <f aca="false">+Y38-F38</f>
        <v>11.1</v>
      </c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/>
      <c r="CR38" s="5"/>
      <c r="CS38" s="5"/>
      <c r="CT38" s="5"/>
      <c r="CU38" s="5"/>
      <c r="CV38" s="5"/>
      <c r="CW38" s="5"/>
      <c r="CX38" s="5"/>
      <c r="CY38" s="5"/>
      <c r="CZ38" s="5"/>
      <c r="DA38" s="5"/>
      <c r="DB38" s="5"/>
      <c r="DC38" s="5"/>
      <c r="DD38" s="5"/>
      <c r="DE38" s="5"/>
      <c r="DF38" s="5"/>
      <c r="DG38" s="5"/>
      <c r="DH38" s="5"/>
      <c r="DI38" s="5"/>
      <c r="DJ38" s="5"/>
      <c r="DK38" s="5"/>
      <c r="DL38" s="5"/>
      <c r="DM38" s="5"/>
      <c r="DN38" s="5"/>
      <c r="DO38" s="5"/>
      <c r="DP38" s="5"/>
      <c r="DQ38" s="5"/>
      <c r="DR38" s="5"/>
      <c r="DS38" s="5"/>
      <c r="DT38" s="5"/>
      <c r="DU38" s="5"/>
      <c r="DV38" s="5"/>
      <c r="DW38" s="5"/>
      <c r="DX38" s="5"/>
      <c r="DY38" s="5"/>
      <c r="DZ38" s="5"/>
      <c r="EA38" s="5"/>
      <c r="EB38" s="5"/>
      <c r="EC38" s="5"/>
      <c r="ED38" s="5"/>
      <c r="EE38" s="5"/>
      <c r="EF38" s="5"/>
      <c r="EG38" s="5"/>
      <c r="EH38" s="5"/>
      <c r="EI38" s="5"/>
      <c r="EJ38" s="5"/>
      <c r="EK38" s="5"/>
      <c r="EL38" s="5"/>
      <c r="EM38" s="5"/>
      <c r="EN38" s="5"/>
      <c r="EO38" s="5"/>
      <c r="EP38" s="5"/>
      <c r="EQ38" s="5"/>
      <c r="ER38" s="5"/>
      <c r="ES38" s="5"/>
      <c r="ET38" s="5"/>
      <c r="EU38" s="5"/>
      <c r="EV38" s="5"/>
      <c r="EW38" s="5"/>
      <c r="EX38" s="5"/>
      <c r="EY38" s="5"/>
      <c r="EZ38" s="5"/>
      <c r="FA38" s="5"/>
      <c r="FB38" s="5"/>
      <c r="FC38" s="5"/>
      <c r="FD38" s="5"/>
      <c r="FE38" s="5"/>
      <c r="FF38" s="5"/>
      <c r="FG38" s="5"/>
      <c r="FH38" s="5"/>
      <c r="FI38" s="5"/>
      <c r="FJ38" s="5"/>
      <c r="FK38" s="5"/>
      <c r="FL38" s="5"/>
      <c r="FM38" s="5"/>
      <c r="FN38" s="5"/>
      <c r="FO38" s="5"/>
      <c r="FP38" s="5"/>
      <c r="FQ38" s="5"/>
      <c r="FR38" s="5"/>
      <c r="FS38" s="5"/>
      <c r="FT38" s="5"/>
      <c r="FU38" s="5"/>
      <c r="FV38" s="5"/>
      <c r="FW38" s="5"/>
      <c r="FX38" s="5"/>
      <c r="FY38" s="5"/>
      <c r="FZ38" s="5"/>
      <c r="GA38" s="5"/>
      <c r="GB38" s="5"/>
      <c r="GC38" s="5"/>
      <c r="GD38" s="5"/>
      <c r="GE38" s="5"/>
      <c r="GF38" s="5"/>
      <c r="GG38" s="5"/>
      <c r="GH38" s="5"/>
      <c r="GI38" s="5"/>
      <c r="GJ38" s="5"/>
      <c r="GK38" s="5"/>
      <c r="GL38" s="5"/>
      <c r="GM38" s="5"/>
      <c r="GN38" s="5"/>
      <c r="GO38" s="5"/>
      <c r="GP38" s="5"/>
      <c r="GQ38" s="5"/>
      <c r="GR38" s="5"/>
      <c r="GS38" s="5"/>
      <c r="GT38" s="5"/>
      <c r="GU38" s="5"/>
      <c r="GV38" s="5"/>
      <c r="GW38" s="5"/>
      <c r="GX38" s="5"/>
      <c r="GY38" s="5"/>
      <c r="GZ38" s="5"/>
      <c r="HA38" s="5"/>
      <c r="HB38" s="5"/>
      <c r="HC38" s="5"/>
      <c r="HD38" s="5"/>
      <c r="HE38" s="5"/>
      <c r="HF38" s="5"/>
      <c r="HG38" s="5"/>
      <c r="HH38" s="5"/>
      <c r="HI38" s="5"/>
      <c r="HJ38" s="5"/>
      <c r="HK38" s="5"/>
      <c r="HL38" s="5"/>
      <c r="HM38" s="5"/>
      <c r="HN38" s="5"/>
      <c r="HO38" s="5"/>
      <c r="HP38" s="5"/>
      <c r="HQ38" s="5"/>
      <c r="HR38" s="5"/>
      <c r="HS38" s="5"/>
      <c r="HT38" s="5"/>
      <c r="HU38" s="5"/>
      <c r="HV38" s="5"/>
      <c r="HW38" s="5"/>
      <c r="HX38" s="5"/>
      <c r="HY38" s="5"/>
      <c r="HZ38" s="5"/>
      <c r="IA38" s="5"/>
      <c r="IB38" s="5"/>
      <c r="IC38" s="5"/>
      <c r="ID38" s="5"/>
      <c r="IE38" s="5"/>
      <c r="IF38" s="5"/>
      <c r="IG38" s="5"/>
      <c r="IH38" s="5"/>
      <c r="II38" s="5"/>
      <c r="IJ38" s="5"/>
      <c r="IK38" s="5"/>
      <c r="IL38" s="5"/>
      <c r="IM38" s="5"/>
      <c r="IN38" s="5"/>
      <c r="IO38" s="5"/>
      <c r="IP38" s="5"/>
      <c r="IQ38" s="5"/>
      <c r="IR38" s="5"/>
      <c r="IS38" s="5"/>
      <c r="IT38" s="5"/>
      <c r="IU38" s="5"/>
      <c r="IV38" s="5"/>
      <c r="IW38" s="5"/>
    </row>
    <row r="39" customFormat="false" ht="12.75" hidden="false" customHeight="false" outlineLevel="0" collapsed="false">
      <c r="A39" s="5" t="n">
        <f aca="false">YEAR(C39)</f>
        <v>2004</v>
      </c>
      <c r="B39" s="259"/>
      <c r="C39" s="260" t="n">
        <v>38262</v>
      </c>
      <c r="D39" s="251" t="n">
        <f aca="false">+SUMPRODUCT(SUPPLY!L39:O39,SUPPLY!L$2:O$2)</f>
        <v>12.3</v>
      </c>
      <c r="E39" s="252" t="n">
        <f aca="false">+SUMPRODUCT(SUPPLY!D39:J39,SUPPLY!D$2:J$2)</f>
        <v>12.7</v>
      </c>
      <c r="F39" s="252" t="n">
        <f aca="false">+SUMPRODUCT(SUPPLY!Q39:U39,SUPPLY!$Q$2:$U$2)</f>
        <v>34.8</v>
      </c>
      <c r="G39" s="252" t="n">
        <f aca="false">+SUPPLY!X39*SUPPLY!$X$2</f>
        <v>0</v>
      </c>
      <c r="H39" s="252" t="n">
        <f aca="false">SUMPRODUCT(SUPPLY!Y39:AB39,SUPPLY!$Y$2:$AB$2)</f>
        <v>0</v>
      </c>
      <c r="I39" s="252" t="n">
        <f aca="false">SUMPRODUCT(SUPPLY!AC39:AD39,SUPPLY!$AC$2:$AD$2)</f>
        <v>0</v>
      </c>
      <c r="J39" s="252" t="n">
        <f aca="false">SUPPLY!W39*SUPPLY!$W$2</f>
        <v>0</v>
      </c>
      <c r="K39" s="253" t="n">
        <f aca="false">SUM(D39:J39)</f>
        <v>59.8</v>
      </c>
      <c r="L39" s="254"/>
      <c r="M39" s="251" t="n">
        <f aca="false">+SUMPRODUCT(DEMAND!D39:E39,DEMAND!$D$2:$E$2)</f>
        <v>6.2</v>
      </c>
      <c r="N39" s="252" t="n">
        <f aca="false">+SUMPRODUCT(DEMAND!F39:G39,DEMAND!$F$2:$G$2)</f>
        <v>7.7</v>
      </c>
      <c r="O39" s="252" t="n">
        <f aca="false">+SUMPRODUCT(DEMAND!H39:I39,DEMAND!$H$2:$I$2)</f>
        <v>6.25</v>
      </c>
      <c r="P39" s="252" t="n">
        <f aca="false">+SUMPRODUCT(DEMAND!J39:K39,DEMAND!$J$2:$K$2)</f>
        <v>11.6</v>
      </c>
      <c r="Q39" s="252" t="n">
        <f aca="false">+SUMPRODUCT(DEMAND!L39:M39,DEMAND!$L$2:$M$2)</f>
        <v>0</v>
      </c>
      <c r="R39" s="253" t="n">
        <f aca="false">SUM(M39:Q39)</f>
        <v>31.75</v>
      </c>
      <c r="S39" s="253" t="n">
        <f aca="false">+SUMPRODUCT(DEMAND!Q39:AI39,DEMAND!$Q$2:$AI$2)</f>
        <v>66.2</v>
      </c>
      <c r="T39" s="253" t="n">
        <f aca="false">+S39+R39</f>
        <v>97.95</v>
      </c>
      <c r="U39" s="5"/>
      <c r="V39" s="5"/>
      <c r="W39" s="258" t="n">
        <f aca="false">+K39-T39</f>
        <v>-38.15</v>
      </c>
      <c r="X39" s="5"/>
      <c r="Y39" s="258" t="n">
        <f aca="false">K39-(+M39+Q39+N39)</f>
        <v>45.9</v>
      </c>
      <c r="Z39" s="258" t="n">
        <f aca="false">+Y39-F39</f>
        <v>11.1</v>
      </c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/>
      <c r="CR39" s="5"/>
      <c r="CS39" s="5"/>
      <c r="CT39" s="5"/>
      <c r="CU39" s="5"/>
      <c r="CV39" s="5"/>
      <c r="CW39" s="5"/>
      <c r="CX39" s="5"/>
      <c r="CY39" s="5"/>
      <c r="CZ39" s="5"/>
      <c r="DA39" s="5"/>
      <c r="DB39" s="5"/>
      <c r="DC39" s="5"/>
      <c r="DD39" s="5"/>
      <c r="DE39" s="5"/>
      <c r="DF39" s="5"/>
      <c r="DG39" s="5"/>
      <c r="DH39" s="5"/>
      <c r="DI39" s="5"/>
      <c r="DJ39" s="5"/>
      <c r="DK39" s="5"/>
      <c r="DL39" s="5"/>
      <c r="DM39" s="5"/>
      <c r="DN39" s="5"/>
      <c r="DO39" s="5"/>
      <c r="DP39" s="5"/>
      <c r="DQ39" s="5"/>
      <c r="DR39" s="5"/>
      <c r="DS39" s="5"/>
      <c r="DT39" s="5"/>
      <c r="DU39" s="5"/>
      <c r="DV39" s="5"/>
      <c r="DW39" s="5"/>
      <c r="DX39" s="5"/>
      <c r="DY39" s="5"/>
      <c r="DZ39" s="5"/>
      <c r="EA39" s="5"/>
      <c r="EB39" s="5"/>
      <c r="EC39" s="5"/>
      <c r="ED39" s="5"/>
      <c r="EE39" s="5"/>
      <c r="EF39" s="5"/>
      <c r="EG39" s="5"/>
      <c r="EH39" s="5"/>
      <c r="EI39" s="5"/>
      <c r="EJ39" s="5"/>
      <c r="EK39" s="5"/>
      <c r="EL39" s="5"/>
      <c r="EM39" s="5"/>
      <c r="EN39" s="5"/>
      <c r="EO39" s="5"/>
      <c r="EP39" s="5"/>
      <c r="EQ39" s="5"/>
      <c r="ER39" s="5"/>
      <c r="ES39" s="5"/>
      <c r="ET39" s="5"/>
      <c r="EU39" s="5"/>
      <c r="EV39" s="5"/>
      <c r="EW39" s="5"/>
      <c r="EX39" s="5"/>
      <c r="EY39" s="5"/>
      <c r="EZ39" s="5"/>
      <c r="FA39" s="5"/>
      <c r="FB39" s="5"/>
      <c r="FC39" s="5"/>
      <c r="FD39" s="5"/>
      <c r="FE39" s="5"/>
      <c r="FF39" s="5"/>
      <c r="FG39" s="5"/>
      <c r="FH39" s="5"/>
      <c r="FI39" s="5"/>
      <c r="FJ39" s="5"/>
      <c r="FK39" s="5"/>
      <c r="FL39" s="5"/>
      <c r="FM39" s="5"/>
      <c r="FN39" s="5"/>
      <c r="FO39" s="5"/>
      <c r="FP39" s="5"/>
      <c r="FQ39" s="5"/>
      <c r="FR39" s="5"/>
      <c r="FS39" s="5"/>
      <c r="FT39" s="5"/>
      <c r="FU39" s="5"/>
      <c r="FV39" s="5"/>
      <c r="FW39" s="5"/>
      <c r="FX39" s="5"/>
      <c r="FY39" s="5"/>
      <c r="FZ39" s="5"/>
      <c r="GA39" s="5"/>
      <c r="GB39" s="5"/>
      <c r="GC39" s="5"/>
      <c r="GD39" s="5"/>
      <c r="GE39" s="5"/>
      <c r="GF39" s="5"/>
      <c r="GG39" s="5"/>
      <c r="GH39" s="5"/>
      <c r="GI39" s="5"/>
      <c r="GJ39" s="5"/>
      <c r="GK39" s="5"/>
      <c r="GL39" s="5"/>
      <c r="GM39" s="5"/>
      <c r="GN39" s="5"/>
      <c r="GO39" s="5"/>
      <c r="GP39" s="5"/>
      <c r="GQ39" s="5"/>
      <c r="GR39" s="5"/>
      <c r="GS39" s="5"/>
      <c r="GT39" s="5"/>
      <c r="GU39" s="5"/>
      <c r="GV39" s="5"/>
      <c r="GW39" s="5"/>
      <c r="GX39" s="5"/>
      <c r="GY39" s="5"/>
      <c r="GZ39" s="5"/>
      <c r="HA39" s="5"/>
      <c r="HB39" s="5"/>
      <c r="HC39" s="5"/>
      <c r="HD39" s="5"/>
      <c r="HE39" s="5"/>
      <c r="HF39" s="5"/>
      <c r="HG39" s="5"/>
      <c r="HH39" s="5"/>
      <c r="HI39" s="5"/>
      <c r="HJ39" s="5"/>
      <c r="HK39" s="5"/>
      <c r="HL39" s="5"/>
      <c r="HM39" s="5"/>
      <c r="HN39" s="5"/>
      <c r="HO39" s="5"/>
      <c r="HP39" s="5"/>
      <c r="HQ39" s="5"/>
      <c r="HR39" s="5"/>
      <c r="HS39" s="5"/>
      <c r="HT39" s="5"/>
      <c r="HU39" s="5"/>
      <c r="HV39" s="5"/>
      <c r="HW39" s="5"/>
      <c r="HX39" s="5"/>
      <c r="HY39" s="5"/>
      <c r="HZ39" s="5"/>
      <c r="IA39" s="5"/>
      <c r="IB39" s="5"/>
      <c r="IC39" s="5"/>
      <c r="ID39" s="5"/>
      <c r="IE39" s="5"/>
      <c r="IF39" s="5"/>
      <c r="IG39" s="5"/>
      <c r="IH39" s="5"/>
      <c r="II39" s="5"/>
      <c r="IJ39" s="5"/>
      <c r="IK39" s="5"/>
      <c r="IL39" s="5"/>
      <c r="IM39" s="5"/>
      <c r="IN39" s="5"/>
      <c r="IO39" s="5"/>
      <c r="IP39" s="5"/>
      <c r="IQ39" s="5"/>
      <c r="IR39" s="5"/>
      <c r="IS39" s="5"/>
      <c r="IT39" s="5"/>
      <c r="IU39" s="5"/>
      <c r="IV39" s="5"/>
      <c r="IW39" s="5"/>
    </row>
    <row r="40" customFormat="false" ht="12.75" hidden="false" customHeight="false" outlineLevel="0" collapsed="false">
      <c r="A40" s="5" t="n">
        <f aca="false">YEAR(C40)</f>
        <v>2004</v>
      </c>
      <c r="B40" s="259"/>
      <c r="C40" s="260" t="n">
        <v>38293</v>
      </c>
      <c r="D40" s="251" t="n">
        <f aca="false">+SUMPRODUCT(SUPPLY!L40:O40,SUPPLY!L$2:O$2)</f>
        <v>12.3</v>
      </c>
      <c r="E40" s="252" t="n">
        <f aca="false">+SUMPRODUCT(SUPPLY!D40:J40,SUPPLY!D$2:J$2)</f>
        <v>12.7</v>
      </c>
      <c r="F40" s="252" t="n">
        <f aca="false">+SUMPRODUCT(SUPPLY!Q40:U40,SUPPLY!$Q$2:$U$2)</f>
        <v>34.8</v>
      </c>
      <c r="G40" s="252" t="n">
        <f aca="false">+SUPPLY!X40*SUPPLY!$X$2</f>
        <v>0</v>
      </c>
      <c r="H40" s="252" t="n">
        <f aca="false">SUMPRODUCT(SUPPLY!Y40:AB40,SUPPLY!$Y$2:$AB$2)</f>
        <v>0</v>
      </c>
      <c r="I40" s="252" t="n">
        <f aca="false">SUMPRODUCT(SUPPLY!AC40:AD40,SUPPLY!$AC$2:$AD$2)</f>
        <v>0</v>
      </c>
      <c r="J40" s="252" t="n">
        <f aca="false">SUPPLY!W40*SUPPLY!$W$2</f>
        <v>0</v>
      </c>
      <c r="K40" s="253" t="n">
        <f aca="false">SUM(D40:J40)</f>
        <v>59.8</v>
      </c>
      <c r="L40" s="254"/>
      <c r="M40" s="251" t="n">
        <f aca="false">+SUMPRODUCT(DEMAND!D40:E40,DEMAND!$D$2:$E$2)</f>
        <v>6.2</v>
      </c>
      <c r="N40" s="252" t="n">
        <f aca="false">+SUMPRODUCT(DEMAND!F40:G40,DEMAND!$F$2:$G$2)</f>
        <v>7.7</v>
      </c>
      <c r="O40" s="252" t="n">
        <f aca="false">+SUMPRODUCT(DEMAND!H40:I40,DEMAND!$H$2:$I$2)</f>
        <v>6.25</v>
      </c>
      <c r="P40" s="252" t="n">
        <f aca="false">+SUMPRODUCT(DEMAND!J40:K40,DEMAND!$J$2:$K$2)</f>
        <v>11.6</v>
      </c>
      <c r="Q40" s="252" t="n">
        <f aca="false">+SUMPRODUCT(DEMAND!L40:M40,DEMAND!$L$2:$M$2)</f>
        <v>0</v>
      </c>
      <c r="R40" s="253" t="n">
        <f aca="false">SUM(M40:Q40)</f>
        <v>31.75</v>
      </c>
      <c r="S40" s="253" t="n">
        <f aca="false">+SUMPRODUCT(DEMAND!Q40:AI40,DEMAND!$Q$2:$AI$2)</f>
        <v>66.2</v>
      </c>
      <c r="T40" s="253" t="n">
        <f aca="false">+S40+R40</f>
        <v>97.95</v>
      </c>
      <c r="U40" s="5"/>
      <c r="V40" s="5"/>
      <c r="W40" s="258" t="n">
        <f aca="false">+K40-T40</f>
        <v>-38.15</v>
      </c>
      <c r="X40" s="5"/>
      <c r="Y40" s="258" t="n">
        <f aca="false">K40-(+M40+Q40+N40)</f>
        <v>45.9</v>
      </c>
      <c r="Z40" s="258" t="n">
        <f aca="false">+Y40-F40</f>
        <v>11.1</v>
      </c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5"/>
      <c r="CR40" s="5"/>
      <c r="CS40" s="5"/>
      <c r="CT40" s="5"/>
      <c r="CU40" s="5"/>
      <c r="CV40" s="5"/>
      <c r="CW40" s="5"/>
      <c r="CX40" s="5"/>
      <c r="CY40" s="5"/>
      <c r="CZ40" s="5"/>
      <c r="DA40" s="5"/>
      <c r="DB40" s="5"/>
      <c r="DC40" s="5"/>
      <c r="DD40" s="5"/>
      <c r="DE40" s="5"/>
      <c r="DF40" s="5"/>
      <c r="DG40" s="5"/>
      <c r="DH40" s="5"/>
      <c r="DI40" s="5"/>
      <c r="DJ40" s="5"/>
      <c r="DK40" s="5"/>
      <c r="DL40" s="5"/>
      <c r="DM40" s="5"/>
      <c r="DN40" s="5"/>
      <c r="DO40" s="5"/>
      <c r="DP40" s="5"/>
      <c r="DQ40" s="5"/>
      <c r="DR40" s="5"/>
      <c r="DS40" s="5"/>
      <c r="DT40" s="5"/>
      <c r="DU40" s="5"/>
      <c r="DV40" s="5"/>
      <c r="DW40" s="5"/>
      <c r="DX40" s="5"/>
      <c r="DY40" s="5"/>
      <c r="DZ40" s="5"/>
      <c r="EA40" s="5"/>
      <c r="EB40" s="5"/>
      <c r="EC40" s="5"/>
      <c r="ED40" s="5"/>
      <c r="EE40" s="5"/>
      <c r="EF40" s="5"/>
      <c r="EG40" s="5"/>
      <c r="EH40" s="5"/>
      <c r="EI40" s="5"/>
      <c r="EJ40" s="5"/>
      <c r="EK40" s="5"/>
      <c r="EL40" s="5"/>
      <c r="EM40" s="5"/>
      <c r="EN40" s="5"/>
      <c r="EO40" s="5"/>
      <c r="EP40" s="5"/>
      <c r="EQ40" s="5"/>
      <c r="ER40" s="5"/>
      <c r="ES40" s="5"/>
      <c r="ET40" s="5"/>
      <c r="EU40" s="5"/>
      <c r="EV40" s="5"/>
      <c r="EW40" s="5"/>
      <c r="EX40" s="5"/>
      <c r="EY40" s="5"/>
      <c r="EZ40" s="5"/>
      <c r="FA40" s="5"/>
      <c r="FB40" s="5"/>
      <c r="FC40" s="5"/>
      <c r="FD40" s="5"/>
      <c r="FE40" s="5"/>
      <c r="FF40" s="5"/>
      <c r="FG40" s="5"/>
      <c r="FH40" s="5"/>
      <c r="FI40" s="5"/>
      <c r="FJ40" s="5"/>
      <c r="FK40" s="5"/>
      <c r="FL40" s="5"/>
      <c r="FM40" s="5"/>
      <c r="FN40" s="5"/>
      <c r="FO40" s="5"/>
      <c r="FP40" s="5"/>
      <c r="FQ40" s="5"/>
      <c r="FR40" s="5"/>
      <c r="FS40" s="5"/>
      <c r="FT40" s="5"/>
      <c r="FU40" s="5"/>
      <c r="FV40" s="5"/>
      <c r="FW40" s="5"/>
      <c r="FX40" s="5"/>
      <c r="FY40" s="5"/>
      <c r="FZ40" s="5"/>
      <c r="GA40" s="5"/>
      <c r="GB40" s="5"/>
      <c r="GC40" s="5"/>
      <c r="GD40" s="5"/>
      <c r="GE40" s="5"/>
      <c r="GF40" s="5"/>
      <c r="GG40" s="5"/>
      <c r="GH40" s="5"/>
      <c r="GI40" s="5"/>
      <c r="GJ40" s="5"/>
      <c r="GK40" s="5"/>
      <c r="GL40" s="5"/>
      <c r="GM40" s="5"/>
      <c r="GN40" s="5"/>
      <c r="GO40" s="5"/>
      <c r="GP40" s="5"/>
      <c r="GQ40" s="5"/>
      <c r="GR40" s="5"/>
      <c r="GS40" s="5"/>
      <c r="GT40" s="5"/>
      <c r="GU40" s="5"/>
      <c r="GV40" s="5"/>
      <c r="GW40" s="5"/>
      <c r="GX40" s="5"/>
      <c r="GY40" s="5"/>
      <c r="GZ40" s="5"/>
      <c r="HA40" s="5"/>
      <c r="HB40" s="5"/>
      <c r="HC40" s="5"/>
      <c r="HD40" s="5"/>
      <c r="HE40" s="5"/>
      <c r="HF40" s="5"/>
      <c r="HG40" s="5"/>
      <c r="HH40" s="5"/>
      <c r="HI40" s="5"/>
      <c r="HJ40" s="5"/>
      <c r="HK40" s="5"/>
      <c r="HL40" s="5"/>
      <c r="HM40" s="5"/>
      <c r="HN40" s="5"/>
      <c r="HO40" s="5"/>
      <c r="HP40" s="5"/>
      <c r="HQ40" s="5"/>
      <c r="HR40" s="5"/>
      <c r="HS40" s="5"/>
      <c r="HT40" s="5"/>
      <c r="HU40" s="5"/>
      <c r="HV40" s="5"/>
      <c r="HW40" s="5"/>
      <c r="HX40" s="5"/>
      <c r="HY40" s="5"/>
      <c r="HZ40" s="5"/>
      <c r="IA40" s="5"/>
      <c r="IB40" s="5"/>
      <c r="IC40" s="5"/>
      <c r="ID40" s="5"/>
      <c r="IE40" s="5"/>
      <c r="IF40" s="5"/>
      <c r="IG40" s="5"/>
      <c r="IH40" s="5"/>
      <c r="II40" s="5"/>
      <c r="IJ40" s="5"/>
      <c r="IK40" s="5"/>
      <c r="IL40" s="5"/>
      <c r="IM40" s="5"/>
      <c r="IN40" s="5"/>
      <c r="IO40" s="5"/>
      <c r="IP40" s="5"/>
      <c r="IQ40" s="5"/>
      <c r="IR40" s="5"/>
      <c r="IS40" s="5"/>
      <c r="IT40" s="5"/>
      <c r="IU40" s="5"/>
      <c r="IV40" s="5"/>
      <c r="IW40" s="5"/>
    </row>
    <row r="41" customFormat="false" ht="12.75" hidden="false" customHeight="false" outlineLevel="0" collapsed="false">
      <c r="A41" s="5" t="n">
        <f aca="false">YEAR(C41)</f>
        <v>2004</v>
      </c>
      <c r="B41" s="259"/>
      <c r="C41" s="260" t="n">
        <v>38323</v>
      </c>
      <c r="D41" s="251" t="n">
        <f aca="false">+SUMPRODUCT(SUPPLY!L41:O41,SUPPLY!L$2:O$2)</f>
        <v>12.3</v>
      </c>
      <c r="E41" s="252" t="n">
        <f aca="false">+SUMPRODUCT(SUPPLY!D41:J41,SUPPLY!D$2:J$2)</f>
        <v>12.7</v>
      </c>
      <c r="F41" s="252" t="n">
        <f aca="false">+SUMPRODUCT(SUPPLY!Q41:U41,SUPPLY!$Q$2:$U$2)</f>
        <v>34.8</v>
      </c>
      <c r="G41" s="252" t="n">
        <f aca="false">+SUPPLY!X41*SUPPLY!$X$2</f>
        <v>0</v>
      </c>
      <c r="H41" s="252" t="n">
        <f aca="false">SUMPRODUCT(SUPPLY!Y41:AB41,SUPPLY!$Y$2:$AB$2)</f>
        <v>0</v>
      </c>
      <c r="I41" s="252" t="n">
        <f aca="false">SUMPRODUCT(SUPPLY!AC41:AD41,SUPPLY!$AC$2:$AD$2)</f>
        <v>0</v>
      </c>
      <c r="J41" s="252" t="n">
        <f aca="false">SUPPLY!W41*SUPPLY!$W$2</f>
        <v>0</v>
      </c>
      <c r="K41" s="253" t="n">
        <f aca="false">SUM(D41:J41)</f>
        <v>59.8</v>
      </c>
      <c r="L41" s="254"/>
      <c r="M41" s="251" t="n">
        <f aca="false">+SUMPRODUCT(DEMAND!D41:E41,DEMAND!$D$2:$E$2)</f>
        <v>6.2</v>
      </c>
      <c r="N41" s="252" t="n">
        <f aca="false">+SUMPRODUCT(DEMAND!F41:G41,DEMAND!$F$2:$G$2)</f>
        <v>7.7</v>
      </c>
      <c r="O41" s="252" t="n">
        <f aca="false">+SUMPRODUCT(DEMAND!H41:I41,DEMAND!$H$2:$I$2)</f>
        <v>6.25</v>
      </c>
      <c r="P41" s="252" t="n">
        <f aca="false">+SUMPRODUCT(DEMAND!J41:K41,DEMAND!$J$2:$K$2)</f>
        <v>11.6</v>
      </c>
      <c r="Q41" s="252" t="n">
        <f aca="false">+SUMPRODUCT(DEMAND!L41:M41,DEMAND!$L$2:$M$2)</f>
        <v>0</v>
      </c>
      <c r="R41" s="253" t="n">
        <f aca="false">SUM(M41:Q41)</f>
        <v>31.75</v>
      </c>
      <c r="S41" s="253" t="n">
        <f aca="false">+SUMPRODUCT(DEMAND!Q41:AI41,DEMAND!$Q$2:$AI$2)</f>
        <v>66.2</v>
      </c>
      <c r="T41" s="253" t="n">
        <f aca="false">+S41+R41</f>
        <v>97.95</v>
      </c>
      <c r="U41" s="5"/>
      <c r="V41" s="5"/>
      <c r="W41" s="258" t="n">
        <f aca="false">+K41-T41</f>
        <v>-38.15</v>
      </c>
      <c r="X41" s="5"/>
      <c r="Y41" s="258" t="n">
        <f aca="false">K41-(+M41+Q41+N41)</f>
        <v>45.9</v>
      </c>
      <c r="Z41" s="258" t="n">
        <f aca="false">+Y41-F41</f>
        <v>11.1</v>
      </c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/>
      <c r="CR41" s="5"/>
      <c r="CS41" s="5"/>
      <c r="CT41" s="5"/>
      <c r="CU41" s="5"/>
      <c r="CV41" s="5"/>
      <c r="CW41" s="5"/>
      <c r="CX41" s="5"/>
      <c r="CY41" s="5"/>
      <c r="CZ41" s="5"/>
      <c r="DA41" s="5"/>
      <c r="DB41" s="5"/>
      <c r="DC41" s="5"/>
      <c r="DD41" s="5"/>
      <c r="DE41" s="5"/>
      <c r="DF41" s="5"/>
      <c r="DG41" s="5"/>
      <c r="DH41" s="5"/>
      <c r="DI41" s="5"/>
      <c r="DJ41" s="5"/>
      <c r="DK41" s="5"/>
      <c r="DL41" s="5"/>
      <c r="DM41" s="5"/>
      <c r="DN41" s="5"/>
      <c r="DO41" s="5"/>
      <c r="DP41" s="5"/>
      <c r="DQ41" s="5"/>
      <c r="DR41" s="5"/>
      <c r="DS41" s="5"/>
      <c r="DT41" s="5"/>
      <c r="DU41" s="5"/>
      <c r="DV41" s="5"/>
      <c r="DW41" s="5"/>
      <c r="DX41" s="5"/>
      <c r="DY41" s="5"/>
      <c r="DZ41" s="5"/>
      <c r="EA41" s="5"/>
      <c r="EB41" s="5"/>
      <c r="EC41" s="5"/>
      <c r="ED41" s="5"/>
      <c r="EE41" s="5"/>
      <c r="EF41" s="5"/>
      <c r="EG41" s="5"/>
      <c r="EH41" s="5"/>
      <c r="EI41" s="5"/>
      <c r="EJ41" s="5"/>
      <c r="EK41" s="5"/>
      <c r="EL41" s="5"/>
      <c r="EM41" s="5"/>
      <c r="EN41" s="5"/>
      <c r="EO41" s="5"/>
      <c r="EP41" s="5"/>
      <c r="EQ41" s="5"/>
      <c r="ER41" s="5"/>
      <c r="ES41" s="5"/>
      <c r="ET41" s="5"/>
      <c r="EU41" s="5"/>
      <c r="EV41" s="5"/>
      <c r="EW41" s="5"/>
      <c r="EX41" s="5"/>
      <c r="EY41" s="5"/>
      <c r="EZ41" s="5"/>
      <c r="FA41" s="5"/>
      <c r="FB41" s="5"/>
      <c r="FC41" s="5"/>
      <c r="FD41" s="5"/>
      <c r="FE41" s="5"/>
      <c r="FF41" s="5"/>
      <c r="FG41" s="5"/>
      <c r="FH41" s="5"/>
      <c r="FI41" s="5"/>
      <c r="FJ41" s="5"/>
      <c r="FK41" s="5"/>
      <c r="FL41" s="5"/>
      <c r="FM41" s="5"/>
      <c r="FN41" s="5"/>
      <c r="FO41" s="5"/>
      <c r="FP41" s="5"/>
      <c r="FQ41" s="5"/>
      <c r="FR41" s="5"/>
      <c r="FS41" s="5"/>
      <c r="FT41" s="5"/>
      <c r="FU41" s="5"/>
      <c r="FV41" s="5"/>
      <c r="FW41" s="5"/>
      <c r="FX41" s="5"/>
      <c r="FY41" s="5"/>
      <c r="FZ41" s="5"/>
      <c r="GA41" s="5"/>
      <c r="GB41" s="5"/>
      <c r="GC41" s="5"/>
      <c r="GD41" s="5"/>
      <c r="GE41" s="5"/>
      <c r="GF41" s="5"/>
      <c r="GG41" s="5"/>
      <c r="GH41" s="5"/>
      <c r="GI41" s="5"/>
      <c r="GJ41" s="5"/>
      <c r="GK41" s="5"/>
      <c r="GL41" s="5"/>
      <c r="GM41" s="5"/>
      <c r="GN41" s="5"/>
      <c r="GO41" s="5"/>
      <c r="GP41" s="5"/>
      <c r="GQ41" s="5"/>
      <c r="GR41" s="5"/>
      <c r="GS41" s="5"/>
      <c r="GT41" s="5"/>
      <c r="GU41" s="5"/>
      <c r="GV41" s="5"/>
      <c r="GW41" s="5"/>
      <c r="GX41" s="5"/>
      <c r="GY41" s="5"/>
      <c r="GZ41" s="5"/>
      <c r="HA41" s="5"/>
      <c r="HB41" s="5"/>
      <c r="HC41" s="5"/>
      <c r="HD41" s="5"/>
      <c r="HE41" s="5"/>
      <c r="HF41" s="5"/>
      <c r="HG41" s="5"/>
      <c r="HH41" s="5"/>
      <c r="HI41" s="5"/>
      <c r="HJ41" s="5"/>
      <c r="HK41" s="5"/>
      <c r="HL41" s="5"/>
      <c r="HM41" s="5"/>
      <c r="HN41" s="5"/>
      <c r="HO41" s="5"/>
      <c r="HP41" s="5"/>
      <c r="HQ41" s="5"/>
      <c r="HR41" s="5"/>
      <c r="HS41" s="5"/>
      <c r="HT41" s="5"/>
      <c r="HU41" s="5"/>
      <c r="HV41" s="5"/>
      <c r="HW41" s="5"/>
      <c r="HX41" s="5"/>
      <c r="HY41" s="5"/>
      <c r="HZ41" s="5"/>
      <c r="IA41" s="5"/>
      <c r="IB41" s="5"/>
      <c r="IC41" s="5"/>
      <c r="ID41" s="5"/>
      <c r="IE41" s="5"/>
      <c r="IF41" s="5"/>
      <c r="IG41" s="5"/>
      <c r="IH41" s="5"/>
      <c r="II41" s="5"/>
      <c r="IJ41" s="5"/>
      <c r="IK41" s="5"/>
      <c r="IL41" s="5"/>
      <c r="IM41" s="5"/>
      <c r="IN41" s="5"/>
      <c r="IO41" s="5"/>
      <c r="IP41" s="5"/>
      <c r="IQ41" s="5"/>
      <c r="IR41" s="5"/>
      <c r="IS41" s="5"/>
      <c r="IT41" s="5"/>
      <c r="IU41" s="5"/>
      <c r="IV41" s="5"/>
      <c r="IW41" s="5"/>
    </row>
    <row r="42" customFormat="false" ht="12.75" hidden="false" customHeight="false" outlineLevel="0" collapsed="false">
      <c r="A42" s="5" t="n">
        <f aca="false">YEAR(C42)</f>
        <v>2005</v>
      </c>
      <c r="B42" s="259"/>
      <c r="C42" s="260" t="n">
        <v>38354</v>
      </c>
      <c r="D42" s="251" t="n">
        <f aca="false">+SUMPRODUCT(SUPPLY!L42:O42,SUPPLY!L$2:O$2)</f>
        <v>15.58</v>
      </c>
      <c r="E42" s="252" t="n">
        <f aca="false">+SUMPRODUCT(SUPPLY!D42:J42,SUPPLY!D$2:J$2)</f>
        <v>12.7</v>
      </c>
      <c r="F42" s="252" t="n">
        <f aca="false">+SUMPRODUCT(SUPPLY!Q42:U42,SUPPLY!$Q$2:$U$2)</f>
        <v>34.8</v>
      </c>
      <c r="G42" s="252" t="n">
        <f aca="false">+SUPPLY!X42*SUPPLY!$X$2</f>
        <v>0</v>
      </c>
      <c r="H42" s="252" t="n">
        <f aca="false">SUMPRODUCT(SUPPLY!Y42:AB42,SUPPLY!$Y$2:$AB$2)</f>
        <v>0</v>
      </c>
      <c r="I42" s="252" t="n">
        <f aca="false">SUMPRODUCT(SUPPLY!AC42:AD42,SUPPLY!$AC$2:$AD$2)</f>
        <v>0</v>
      </c>
      <c r="J42" s="252" t="n">
        <f aca="false">SUPPLY!W42*SUPPLY!$W$2</f>
        <v>4.125</v>
      </c>
      <c r="K42" s="253" t="n">
        <f aca="false">SUM(D42:J42)</f>
        <v>67.205</v>
      </c>
      <c r="L42" s="254"/>
      <c r="M42" s="251" t="n">
        <f aca="false">+SUMPRODUCT(DEMAND!D42:E42,DEMAND!$D$2:$E$2)</f>
        <v>6.2</v>
      </c>
      <c r="N42" s="252" t="n">
        <f aca="false">+SUMPRODUCT(DEMAND!F42:G42,DEMAND!$F$2:$G$2)</f>
        <v>10.05</v>
      </c>
      <c r="O42" s="252" t="n">
        <f aca="false">+SUMPRODUCT(DEMAND!H42:I42,DEMAND!$H$2:$I$2)</f>
        <v>6.25</v>
      </c>
      <c r="P42" s="252" t="n">
        <f aca="false">+SUMPRODUCT(DEMAND!J42:K42,DEMAND!$J$2:$K$2)</f>
        <v>11.6</v>
      </c>
      <c r="Q42" s="252" t="n">
        <f aca="false">+SUMPRODUCT(DEMAND!L42:M42,DEMAND!$L$2:$M$2)</f>
        <v>0</v>
      </c>
      <c r="R42" s="253" t="n">
        <f aca="false">SUM(M42:Q42)</f>
        <v>34.1</v>
      </c>
      <c r="S42" s="253" t="n">
        <f aca="false">+SUMPRODUCT(DEMAND!Q42:AI42,DEMAND!$Q$2:$AI$2)</f>
        <v>66.2</v>
      </c>
      <c r="T42" s="253" t="n">
        <f aca="false">+S42+R42</f>
        <v>100.3</v>
      </c>
      <c r="U42" s="5"/>
      <c r="V42" s="5"/>
      <c r="W42" s="258" t="n">
        <f aca="false">+K42-T42</f>
        <v>-33.095</v>
      </c>
      <c r="X42" s="5"/>
      <c r="Y42" s="258" t="n">
        <f aca="false">K42-(+M42+Q42+N42)</f>
        <v>50.955</v>
      </c>
      <c r="Z42" s="258" t="n">
        <f aca="false">+Y42-F42</f>
        <v>16.155</v>
      </c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5"/>
      <c r="CL42" s="5"/>
      <c r="CM42" s="5"/>
      <c r="CN42" s="5"/>
      <c r="CO42" s="5"/>
      <c r="CP42" s="5"/>
      <c r="CQ42" s="5"/>
      <c r="CR42" s="5"/>
      <c r="CS42" s="5"/>
      <c r="CT42" s="5"/>
      <c r="CU42" s="5"/>
      <c r="CV42" s="5"/>
      <c r="CW42" s="5"/>
      <c r="CX42" s="5"/>
      <c r="CY42" s="5"/>
      <c r="CZ42" s="5"/>
      <c r="DA42" s="5"/>
      <c r="DB42" s="5"/>
      <c r="DC42" s="5"/>
      <c r="DD42" s="5"/>
      <c r="DE42" s="5"/>
      <c r="DF42" s="5"/>
      <c r="DG42" s="5"/>
      <c r="DH42" s="5"/>
      <c r="DI42" s="5"/>
      <c r="DJ42" s="5"/>
      <c r="DK42" s="5"/>
      <c r="DL42" s="5"/>
      <c r="DM42" s="5"/>
      <c r="DN42" s="5"/>
      <c r="DO42" s="5"/>
      <c r="DP42" s="5"/>
      <c r="DQ42" s="5"/>
      <c r="DR42" s="5"/>
      <c r="DS42" s="5"/>
      <c r="DT42" s="5"/>
      <c r="DU42" s="5"/>
      <c r="DV42" s="5"/>
      <c r="DW42" s="5"/>
      <c r="DX42" s="5"/>
      <c r="DY42" s="5"/>
      <c r="DZ42" s="5"/>
      <c r="EA42" s="5"/>
      <c r="EB42" s="5"/>
      <c r="EC42" s="5"/>
      <c r="ED42" s="5"/>
      <c r="EE42" s="5"/>
      <c r="EF42" s="5"/>
      <c r="EG42" s="5"/>
      <c r="EH42" s="5"/>
      <c r="EI42" s="5"/>
      <c r="EJ42" s="5"/>
      <c r="EK42" s="5"/>
      <c r="EL42" s="5"/>
      <c r="EM42" s="5"/>
      <c r="EN42" s="5"/>
      <c r="EO42" s="5"/>
      <c r="EP42" s="5"/>
      <c r="EQ42" s="5"/>
      <c r="ER42" s="5"/>
      <c r="ES42" s="5"/>
      <c r="ET42" s="5"/>
      <c r="EU42" s="5"/>
      <c r="EV42" s="5"/>
      <c r="EW42" s="5"/>
      <c r="EX42" s="5"/>
      <c r="EY42" s="5"/>
      <c r="EZ42" s="5"/>
      <c r="FA42" s="5"/>
      <c r="FB42" s="5"/>
      <c r="FC42" s="5"/>
      <c r="FD42" s="5"/>
      <c r="FE42" s="5"/>
      <c r="FF42" s="5"/>
      <c r="FG42" s="5"/>
      <c r="FH42" s="5"/>
      <c r="FI42" s="5"/>
      <c r="FJ42" s="5"/>
      <c r="FK42" s="5"/>
      <c r="FL42" s="5"/>
      <c r="FM42" s="5"/>
      <c r="FN42" s="5"/>
      <c r="FO42" s="5"/>
      <c r="FP42" s="5"/>
      <c r="FQ42" s="5"/>
      <c r="FR42" s="5"/>
      <c r="FS42" s="5"/>
      <c r="FT42" s="5"/>
      <c r="FU42" s="5"/>
      <c r="FV42" s="5"/>
      <c r="FW42" s="5"/>
      <c r="FX42" s="5"/>
      <c r="FY42" s="5"/>
      <c r="FZ42" s="5"/>
      <c r="GA42" s="5"/>
      <c r="GB42" s="5"/>
      <c r="GC42" s="5"/>
      <c r="GD42" s="5"/>
      <c r="GE42" s="5"/>
      <c r="GF42" s="5"/>
      <c r="GG42" s="5"/>
      <c r="GH42" s="5"/>
      <c r="GI42" s="5"/>
      <c r="GJ42" s="5"/>
      <c r="GK42" s="5"/>
      <c r="GL42" s="5"/>
      <c r="GM42" s="5"/>
      <c r="GN42" s="5"/>
      <c r="GO42" s="5"/>
      <c r="GP42" s="5"/>
      <c r="GQ42" s="5"/>
      <c r="GR42" s="5"/>
      <c r="GS42" s="5"/>
      <c r="GT42" s="5"/>
      <c r="GU42" s="5"/>
      <c r="GV42" s="5"/>
      <c r="GW42" s="5"/>
      <c r="GX42" s="5"/>
      <c r="GY42" s="5"/>
      <c r="GZ42" s="5"/>
      <c r="HA42" s="5"/>
      <c r="HB42" s="5"/>
      <c r="HC42" s="5"/>
      <c r="HD42" s="5"/>
      <c r="HE42" s="5"/>
      <c r="HF42" s="5"/>
      <c r="HG42" s="5"/>
      <c r="HH42" s="5"/>
      <c r="HI42" s="5"/>
      <c r="HJ42" s="5"/>
      <c r="HK42" s="5"/>
      <c r="HL42" s="5"/>
      <c r="HM42" s="5"/>
      <c r="HN42" s="5"/>
      <c r="HO42" s="5"/>
      <c r="HP42" s="5"/>
      <c r="HQ42" s="5"/>
      <c r="HR42" s="5"/>
      <c r="HS42" s="5"/>
      <c r="HT42" s="5"/>
      <c r="HU42" s="5"/>
      <c r="HV42" s="5"/>
      <c r="HW42" s="5"/>
      <c r="HX42" s="5"/>
      <c r="HY42" s="5"/>
      <c r="HZ42" s="5"/>
      <c r="IA42" s="5"/>
      <c r="IB42" s="5"/>
      <c r="IC42" s="5"/>
      <c r="ID42" s="5"/>
      <c r="IE42" s="5"/>
      <c r="IF42" s="5"/>
      <c r="IG42" s="5"/>
      <c r="IH42" s="5"/>
      <c r="II42" s="5"/>
      <c r="IJ42" s="5"/>
      <c r="IK42" s="5"/>
      <c r="IL42" s="5"/>
      <c r="IM42" s="5"/>
      <c r="IN42" s="5"/>
      <c r="IO42" s="5"/>
      <c r="IP42" s="5"/>
      <c r="IQ42" s="5"/>
      <c r="IR42" s="5"/>
      <c r="IS42" s="5"/>
      <c r="IT42" s="5"/>
      <c r="IU42" s="5"/>
      <c r="IV42" s="5"/>
      <c r="IW42" s="5"/>
    </row>
    <row r="43" customFormat="false" ht="12.75" hidden="false" customHeight="false" outlineLevel="0" collapsed="false">
      <c r="A43" s="5" t="n">
        <f aca="false">YEAR(C43)</f>
        <v>2005</v>
      </c>
      <c r="B43" s="259"/>
      <c r="C43" s="260" t="n">
        <v>38385</v>
      </c>
      <c r="D43" s="251" t="n">
        <f aca="false">+SUMPRODUCT(SUPPLY!L43:O43,SUPPLY!L$2:O$2)</f>
        <v>15.58</v>
      </c>
      <c r="E43" s="252" t="n">
        <f aca="false">+SUMPRODUCT(SUPPLY!D43:J43,SUPPLY!D$2:J$2)</f>
        <v>12.7</v>
      </c>
      <c r="F43" s="252" t="n">
        <f aca="false">+SUMPRODUCT(SUPPLY!Q43:U43,SUPPLY!$Q$2:$U$2)</f>
        <v>34.8</v>
      </c>
      <c r="G43" s="252" t="n">
        <f aca="false">+SUPPLY!X43*SUPPLY!$X$2</f>
        <v>0</v>
      </c>
      <c r="H43" s="252" t="n">
        <f aca="false">SUMPRODUCT(SUPPLY!Y43:AB43,SUPPLY!$Y$2:$AB$2)</f>
        <v>0</v>
      </c>
      <c r="I43" s="252" t="n">
        <f aca="false">SUMPRODUCT(SUPPLY!AC43:AD43,SUPPLY!$AC$2:$AD$2)</f>
        <v>0</v>
      </c>
      <c r="J43" s="252" t="n">
        <f aca="false">SUPPLY!W43*SUPPLY!$W$2</f>
        <v>4.125</v>
      </c>
      <c r="K43" s="253" t="n">
        <f aca="false">SUM(D43:J43)</f>
        <v>67.205</v>
      </c>
      <c r="L43" s="254"/>
      <c r="M43" s="251" t="n">
        <f aca="false">+SUMPRODUCT(DEMAND!D43:E43,DEMAND!$D$2:$E$2)</f>
        <v>6.2</v>
      </c>
      <c r="N43" s="252" t="n">
        <f aca="false">+SUMPRODUCT(DEMAND!F43:G43,DEMAND!$F$2:$G$2)</f>
        <v>10.05</v>
      </c>
      <c r="O43" s="252" t="n">
        <f aca="false">+SUMPRODUCT(DEMAND!H43:I43,DEMAND!$H$2:$I$2)</f>
        <v>6.25</v>
      </c>
      <c r="P43" s="252" t="n">
        <f aca="false">+SUMPRODUCT(DEMAND!J43:K43,DEMAND!$J$2:$K$2)</f>
        <v>11.6</v>
      </c>
      <c r="Q43" s="252" t="n">
        <f aca="false">+SUMPRODUCT(DEMAND!L43:M43,DEMAND!$L$2:$M$2)</f>
        <v>0</v>
      </c>
      <c r="R43" s="253" t="n">
        <f aca="false">SUM(M43:Q43)</f>
        <v>34.1</v>
      </c>
      <c r="S43" s="253" t="n">
        <f aca="false">+SUMPRODUCT(DEMAND!Q43:AI43,DEMAND!$Q$2:$AI$2)</f>
        <v>66.2</v>
      </c>
      <c r="T43" s="253" t="n">
        <f aca="false">+S43+R43</f>
        <v>100.3</v>
      </c>
      <c r="U43" s="5"/>
      <c r="V43" s="5"/>
      <c r="W43" s="258" t="n">
        <f aca="false">+K43-T43</f>
        <v>-33.095</v>
      </c>
      <c r="X43" s="5"/>
      <c r="Y43" s="258" t="n">
        <f aca="false">K43-(+M43+Q43+N43)</f>
        <v>50.955</v>
      </c>
      <c r="Z43" s="258" t="n">
        <f aca="false">+Y43-F43</f>
        <v>16.155</v>
      </c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  <c r="CU43" s="5"/>
      <c r="CV43" s="5"/>
      <c r="CW43" s="5"/>
      <c r="CX43" s="5"/>
      <c r="CY43" s="5"/>
      <c r="CZ43" s="5"/>
      <c r="DA43" s="5"/>
      <c r="DB43" s="5"/>
      <c r="DC43" s="5"/>
      <c r="DD43" s="5"/>
      <c r="DE43" s="5"/>
      <c r="DF43" s="5"/>
      <c r="DG43" s="5"/>
      <c r="DH43" s="5"/>
      <c r="DI43" s="5"/>
      <c r="DJ43" s="5"/>
      <c r="DK43" s="5"/>
      <c r="DL43" s="5"/>
      <c r="DM43" s="5"/>
      <c r="DN43" s="5"/>
      <c r="DO43" s="5"/>
      <c r="DP43" s="5"/>
      <c r="DQ43" s="5"/>
      <c r="DR43" s="5"/>
      <c r="DS43" s="5"/>
      <c r="DT43" s="5"/>
      <c r="DU43" s="5"/>
      <c r="DV43" s="5"/>
      <c r="DW43" s="5"/>
      <c r="DX43" s="5"/>
      <c r="DY43" s="5"/>
      <c r="DZ43" s="5"/>
      <c r="EA43" s="5"/>
      <c r="EB43" s="5"/>
      <c r="EC43" s="5"/>
      <c r="ED43" s="5"/>
      <c r="EE43" s="5"/>
      <c r="EF43" s="5"/>
      <c r="EG43" s="5"/>
      <c r="EH43" s="5"/>
      <c r="EI43" s="5"/>
      <c r="EJ43" s="5"/>
      <c r="EK43" s="5"/>
      <c r="EL43" s="5"/>
      <c r="EM43" s="5"/>
      <c r="EN43" s="5"/>
      <c r="EO43" s="5"/>
      <c r="EP43" s="5"/>
      <c r="EQ43" s="5"/>
      <c r="ER43" s="5"/>
      <c r="ES43" s="5"/>
      <c r="ET43" s="5"/>
      <c r="EU43" s="5"/>
      <c r="EV43" s="5"/>
      <c r="EW43" s="5"/>
      <c r="EX43" s="5"/>
      <c r="EY43" s="5"/>
      <c r="EZ43" s="5"/>
      <c r="FA43" s="5"/>
      <c r="FB43" s="5"/>
      <c r="FC43" s="5"/>
      <c r="FD43" s="5"/>
      <c r="FE43" s="5"/>
      <c r="FF43" s="5"/>
      <c r="FG43" s="5"/>
      <c r="FH43" s="5"/>
      <c r="FI43" s="5"/>
      <c r="FJ43" s="5"/>
      <c r="FK43" s="5"/>
      <c r="FL43" s="5"/>
      <c r="FM43" s="5"/>
      <c r="FN43" s="5"/>
      <c r="FO43" s="5"/>
      <c r="FP43" s="5"/>
      <c r="FQ43" s="5"/>
      <c r="FR43" s="5"/>
      <c r="FS43" s="5"/>
      <c r="FT43" s="5"/>
      <c r="FU43" s="5"/>
      <c r="FV43" s="5"/>
      <c r="FW43" s="5"/>
      <c r="FX43" s="5"/>
      <c r="FY43" s="5"/>
      <c r="FZ43" s="5"/>
      <c r="GA43" s="5"/>
      <c r="GB43" s="5"/>
      <c r="GC43" s="5"/>
      <c r="GD43" s="5"/>
      <c r="GE43" s="5"/>
      <c r="GF43" s="5"/>
      <c r="GG43" s="5"/>
      <c r="GH43" s="5"/>
      <c r="GI43" s="5"/>
      <c r="GJ43" s="5"/>
      <c r="GK43" s="5"/>
      <c r="GL43" s="5"/>
      <c r="GM43" s="5"/>
      <c r="GN43" s="5"/>
      <c r="GO43" s="5"/>
      <c r="GP43" s="5"/>
      <c r="GQ43" s="5"/>
      <c r="GR43" s="5"/>
      <c r="GS43" s="5"/>
      <c r="GT43" s="5"/>
      <c r="GU43" s="5"/>
      <c r="GV43" s="5"/>
      <c r="GW43" s="5"/>
      <c r="GX43" s="5"/>
      <c r="GY43" s="5"/>
      <c r="GZ43" s="5"/>
      <c r="HA43" s="5"/>
      <c r="HB43" s="5"/>
      <c r="HC43" s="5"/>
      <c r="HD43" s="5"/>
      <c r="HE43" s="5"/>
      <c r="HF43" s="5"/>
      <c r="HG43" s="5"/>
      <c r="HH43" s="5"/>
      <c r="HI43" s="5"/>
      <c r="HJ43" s="5"/>
      <c r="HK43" s="5"/>
      <c r="HL43" s="5"/>
      <c r="HM43" s="5"/>
      <c r="HN43" s="5"/>
      <c r="HO43" s="5"/>
      <c r="HP43" s="5"/>
      <c r="HQ43" s="5"/>
      <c r="HR43" s="5"/>
      <c r="HS43" s="5"/>
      <c r="HT43" s="5"/>
      <c r="HU43" s="5"/>
      <c r="HV43" s="5"/>
      <c r="HW43" s="5"/>
      <c r="HX43" s="5"/>
      <c r="HY43" s="5"/>
      <c r="HZ43" s="5"/>
      <c r="IA43" s="5"/>
      <c r="IB43" s="5"/>
      <c r="IC43" s="5"/>
      <c r="ID43" s="5"/>
      <c r="IE43" s="5"/>
      <c r="IF43" s="5"/>
      <c r="IG43" s="5"/>
      <c r="IH43" s="5"/>
      <c r="II43" s="5"/>
      <c r="IJ43" s="5"/>
      <c r="IK43" s="5"/>
      <c r="IL43" s="5"/>
      <c r="IM43" s="5"/>
      <c r="IN43" s="5"/>
      <c r="IO43" s="5"/>
      <c r="IP43" s="5"/>
      <c r="IQ43" s="5"/>
      <c r="IR43" s="5"/>
      <c r="IS43" s="5"/>
      <c r="IT43" s="5"/>
      <c r="IU43" s="5"/>
      <c r="IV43" s="5"/>
      <c r="IW43" s="5"/>
    </row>
    <row r="44" customFormat="false" ht="12.75" hidden="false" customHeight="false" outlineLevel="0" collapsed="false">
      <c r="A44" s="5" t="n">
        <f aca="false">YEAR(C44)</f>
        <v>2005</v>
      </c>
      <c r="B44" s="259"/>
      <c r="C44" s="260" t="n">
        <v>38413</v>
      </c>
      <c r="D44" s="251" t="n">
        <f aca="false">+SUMPRODUCT(SUPPLY!L44:O44,SUPPLY!L$2:O$2)</f>
        <v>15.58</v>
      </c>
      <c r="E44" s="252" t="n">
        <f aca="false">+SUMPRODUCT(SUPPLY!D44:J44,SUPPLY!D$2:J$2)</f>
        <v>12.7</v>
      </c>
      <c r="F44" s="252" t="n">
        <f aca="false">+SUMPRODUCT(SUPPLY!Q44:U44,SUPPLY!$Q$2:$U$2)</f>
        <v>34.8</v>
      </c>
      <c r="G44" s="252" t="n">
        <f aca="false">+SUPPLY!X44*SUPPLY!$X$2</f>
        <v>0</v>
      </c>
      <c r="H44" s="252" t="n">
        <f aca="false">SUMPRODUCT(SUPPLY!Y44:AB44,SUPPLY!$Y$2:$AB$2)</f>
        <v>0</v>
      </c>
      <c r="I44" s="252" t="n">
        <f aca="false">SUMPRODUCT(SUPPLY!AC44:AD44,SUPPLY!$AC$2:$AD$2)</f>
        <v>0</v>
      </c>
      <c r="J44" s="252" t="n">
        <f aca="false">SUPPLY!W44*SUPPLY!$W$2</f>
        <v>4.125</v>
      </c>
      <c r="K44" s="253" t="n">
        <f aca="false">SUM(D44:J44)</f>
        <v>67.205</v>
      </c>
      <c r="L44" s="254"/>
      <c r="M44" s="251" t="n">
        <f aca="false">+SUMPRODUCT(DEMAND!D44:E44,DEMAND!$D$2:$E$2)</f>
        <v>6.2</v>
      </c>
      <c r="N44" s="252" t="n">
        <f aca="false">+SUMPRODUCT(DEMAND!F44:G44,DEMAND!$F$2:$G$2)</f>
        <v>10.05</v>
      </c>
      <c r="O44" s="252" t="n">
        <f aca="false">+SUMPRODUCT(DEMAND!H44:I44,DEMAND!$H$2:$I$2)</f>
        <v>6.25</v>
      </c>
      <c r="P44" s="252" t="n">
        <f aca="false">+SUMPRODUCT(DEMAND!J44:K44,DEMAND!$J$2:$K$2)</f>
        <v>11.6</v>
      </c>
      <c r="Q44" s="252" t="n">
        <f aca="false">+SUMPRODUCT(DEMAND!L44:M44,DEMAND!$L$2:$M$2)</f>
        <v>0</v>
      </c>
      <c r="R44" s="253" t="n">
        <f aca="false">SUM(M44:Q44)</f>
        <v>34.1</v>
      </c>
      <c r="S44" s="253" t="n">
        <f aca="false">+SUMPRODUCT(DEMAND!Q44:AI44,DEMAND!$Q$2:$AI$2)</f>
        <v>66.2</v>
      </c>
      <c r="T44" s="253" t="n">
        <f aca="false">+S44+R44</f>
        <v>100.3</v>
      </c>
      <c r="U44" s="5"/>
      <c r="V44" s="5"/>
      <c r="W44" s="258" t="n">
        <f aca="false">+K44-T44</f>
        <v>-33.095</v>
      </c>
      <c r="X44" s="5"/>
      <c r="Y44" s="258" t="n">
        <f aca="false">K44-(+M44+Q44+N44)</f>
        <v>50.955</v>
      </c>
      <c r="Z44" s="258" t="n">
        <f aca="false">+Y44-F44</f>
        <v>16.155</v>
      </c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R44" s="5"/>
      <c r="CS44" s="5"/>
      <c r="CT44" s="5"/>
      <c r="CU44" s="5"/>
      <c r="CV44" s="5"/>
      <c r="CW44" s="5"/>
      <c r="CX44" s="5"/>
      <c r="CY44" s="5"/>
      <c r="CZ44" s="5"/>
      <c r="DA44" s="5"/>
      <c r="DB44" s="5"/>
      <c r="DC44" s="5"/>
      <c r="DD44" s="5"/>
      <c r="DE44" s="5"/>
      <c r="DF44" s="5"/>
      <c r="DG44" s="5"/>
      <c r="DH44" s="5"/>
      <c r="DI44" s="5"/>
      <c r="DJ44" s="5"/>
      <c r="DK44" s="5"/>
      <c r="DL44" s="5"/>
      <c r="DM44" s="5"/>
      <c r="DN44" s="5"/>
      <c r="DO44" s="5"/>
      <c r="DP44" s="5"/>
      <c r="DQ44" s="5"/>
      <c r="DR44" s="5"/>
      <c r="DS44" s="5"/>
      <c r="DT44" s="5"/>
      <c r="DU44" s="5"/>
      <c r="DV44" s="5"/>
      <c r="DW44" s="5"/>
      <c r="DX44" s="5"/>
      <c r="DY44" s="5"/>
      <c r="DZ44" s="5"/>
      <c r="EA44" s="5"/>
      <c r="EB44" s="5"/>
      <c r="EC44" s="5"/>
      <c r="ED44" s="5"/>
      <c r="EE44" s="5"/>
      <c r="EF44" s="5"/>
      <c r="EG44" s="5"/>
      <c r="EH44" s="5"/>
      <c r="EI44" s="5"/>
      <c r="EJ44" s="5"/>
      <c r="EK44" s="5"/>
      <c r="EL44" s="5"/>
      <c r="EM44" s="5"/>
      <c r="EN44" s="5"/>
      <c r="EO44" s="5"/>
      <c r="EP44" s="5"/>
      <c r="EQ44" s="5"/>
      <c r="ER44" s="5"/>
      <c r="ES44" s="5"/>
      <c r="ET44" s="5"/>
      <c r="EU44" s="5"/>
      <c r="EV44" s="5"/>
      <c r="EW44" s="5"/>
      <c r="EX44" s="5"/>
      <c r="EY44" s="5"/>
      <c r="EZ44" s="5"/>
      <c r="FA44" s="5"/>
      <c r="FB44" s="5"/>
      <c r="FC44" s="5"/>
      <c r="FD44" s="5"/>
      <c r="FE44" s="5"/>
      <c r="FF44" s="5"/>
      <c r="FG44" s="5"/>
      <c r="FH44" s="5"/>
      <c r="FI44" s="5"/>
      <c r="FJ44" s="5"/>
      <c r="FK44" s="5"/>
      <c r="FL44" s="5"/>
      <c r="FM44" s="5"/>
      <c r="FN44" s="5"/>
      <c r="FO44" s="5"/>
      <c r="FP44" s="5"/>
      <c r="FQ44" s="5"/>
      <c r="FR44" s="5"/>
      <c r="FS44" s="5"/>
      <c r="FT44" s="5"/>
      <c r="FU44" s="5"/>
      <c r="FV44" s="5"/>
      <c r="FW44" s="5"/>
      <c r="FX44" s="5"/>
      <c r="FY44" s="5"/>
      <c r="FZ44" s="5"/>
      <c r="GA44" s="5"/>
      <c r="GB44" s="5"/>
      <c r="GC44" s="5"/>
      <c r="GD44" s="5"/>
      <c r="GE44" s="5"/>
      <c r="GF44" s="5"/>
      <c r="GG44" s="5"/>
      <c r="GH44" s="5"/>
      <c r="GI44" s="5"/>
      <c r="GJ44" s="5"/>
      <c r="GK44" s="5"/>
      <c r="GL44" s="5"/>
      <c r="GM44" s="5"/>
      <c r="GN44" s="5"/>
      <c r="GO44" s="5"/>
      <c r="GP44" s="5"/>
      <c r="GQ44" s="5"/>
      <c r="GR44" s="5"/>
      <c r="GS44" s="5"/>
      <c r="GT44" s="5"/>
      <c r="GU44" s="5"/>
      <c r="GV44" s="5"/>
      <c r="GW44" s="5"/>
      <c r="GX44" s="5"/>
      <c r="GY44" s="5"/>
      <c r="GZ44" s="5"/>
      <c r="HA44" s="5"/>
      <c r="HB44" s="5"/>
      <c r="HC44" s="5"/>
      <c r="HD44" s="5"/>
      <c r="HE44" s="5"/>
      <c r="HF44" s="5"/>
      <c r="HG44" s="5"/>
      <c r="HH44" s="5"/>
      <c r="HI44" s="5"/>
      <c r="HJ44" s="5"/>
      <c r="HK44" s="5"/>
      <c r="HL44" s="5"/>
      <c r="HM44" s="5"/>
      <c r="HN44" s="5"/>
      <c r="HO44" s="5"/>
      <c r="HP44" s="5"/>
      <c r="HQ44" s="5"/>
      <c r="HR44" s="5"/>
      <c r="HS44" s="5"/>
      <c r="HT44" s="5"/>
      <c r="HU44" s="5"/>
      <c r="HV44" s="5"/>
      <c r="HW44" s="5"/>
      <c r="HX44" s="5"/>
      <c r="HY44" s="5"/>
      <c r="HZ44" s="5"/>
      <c r="IA44" s="5"/>
      <c r="IB44" s="5"/>
      <c r="IC44" s="5"/>
      <c r="ID44" s="5"/>
      <c r="IE44" s="5"/>
      <c r="IF44" s="5"/>
      <c r="IG44" s="5"/>
      <c r="IH44" s="5"/>
      <c r="II44" s="5"/>
      <c r="IJ44" s="5"/>
      <c r="IK44" s="5"/>
      <c r="IL44" s="5"/>
      <c r="IM44" s="5"/>
      <c r="IN44" s="5"/>
      <c r="IO44" s="5"/>
      <c r="IP44" s="5"/>
      <c r="IQ44" s="5"/>
      <c r="IR44" s="5"/>
      <c r="IS44" s="5"/>
      <c r="IT44" s="5"/>
      <c r="IU44" s="5"/>
      <c r="IV44" s="5"/>
      <c r="IW44" s="5"/>
    </row>
    <row r="45" customFormat="false" ht="12.75" hidden="false" customHeight="false" outlineLevel="0" collapsed="false">
      <c r="A45" s="5" t="n">
        <f aca="false">YEAR(C45)</f>
        <v>2005</v>
      </c>
      <c r="B45" s="259"/>
      <c r="C45" s="260" t="n">
        <v>38444</v>
      </c>
      <c r="D45" s="251" t="n">
        <f aca="false">+SUMPRODUCT(SUPPLY!L45:O45,SUPPLY!L$2:O$2)</f>
        <v>15.58</v>
      </c>
      <c r="E45" s="252" t="n">
        <f aca="false">+SUMPRODUCT(SUPPLY!D45:J45,SUPPLY!D$2:J$2)</f>
        <v>17.83</v>
      </c>
      <c r="F45" s="252" t="n">
        <f aca="false">+SUMPRODUCT(SUPPLY!Q45:U45,SUPPLY!$Q$2:$U$2)</f>
        <v>34.8</v>
      </c>
      <c r="G45" s="252" t="n">
        <f aca="false">+SUPPLY!X45*SUPPLY!$X$2</f>
        <v>0</v>
      </c>
      <c r="H45" s="252" t="n">
        <f aca="false">SUMPRODUCT(SUPPLY!Y45:AB45,SUPPLY!$Y$2:$AB$2)</f>
        <v>0</v>
      </c>
      <c r="I45" s="252" t="n">
        <f aca="false">SUMPRODUCT(SUPPLY!AC45:AD45,SUPPLY!$AC$2:$AD$2)</f>
        <v>0</v>
      </c>
      <c r="J45" s="252" t="n">
        <f aca="false">SUPPLY!W45*SUPPLY!$W$2</f>
        <v>4.125</v>
      </c>
      <c r="K45" s="253" t="n">
        <f aca="false">SUM(D45:J45)</f>
        <v>72.335</v>
      </c>
      <c r="L45" s="254"/>
      <c r="M45" s="251" t="n">
        <f aca="false">+SUMPRODUCT(DEMAND!D45:E45,DEMAND!$D$2:$E$2)</f>
        <v>6.2</v>
      </c>
      <c r="N45" s="252" t="n">
        <f aca="false">+SUMPRODUCT(DEMAND!F45:G45,DEMAND!$F$2:$G$2)</f>
        <v>10.05</v>
      </c>
      <c r="O45" s="252" t="n">
        <f aca="false">+SUMPRODUCT(DEMAND!H45:I45,DEMAND!$H$2:$I$2)</f>
        <v>6.25</v>
      </c>
      <c r="P45" s="252" t="n">
        <f aca="false">+SUMPRODUCT(DEMAND!J45:K45,DEMAND!$J$2:$K$2)</f>
        <v>11.6</v>
      </c>
      <c r="Q45" s="252" t="n">
        <f aca="false">+SUMPRODUCT(DEMAND!L45:M45,DEMAND!$L$2:$M$2)</f>
        <v>0</v>
      </c>
      <c r="R45" s="253" t="n">
        <f aca="false">SUM(M45:Q45)</f>
        <v>34.1</v>
      </c>
      <c r="S45" s="253" t="n">
        <f aca="false">+SUMPRODUCT(DEMAND!Q45:AI45,DEMAND!$Q$2:$AI$2)</f>
        <v>66.2</v>
      </c>
      <c r="T45" s="253" t="n">
        <f aca="false">+S45+R45</f>
        <v>100.3</v>
      </c>
      <c r="U45" s="5"/>
      <c r="V45" s="5"/>
      <c r="W45" s="258" t="n">
        <f aca="false">+K45-T45</f>
        <v>-27.965</v>
      </c>
      <c r="X45" s="5"/>
      <c r="Y45" s="258" t="n">
        <f aca="false">K45-(+M45+Q45+N45)</f>
        <v>56.085</v>
      </c>
      <c r="Z45" s="258" t="n">
        <f aca="false">+Y45-F45</f>
        <v>21.285</v>
      </c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T45" s="5"/>
      <c r="CU45" s="5"/>
      <c r="CV45" s="5"/>
      <c r="CW45" s="5"/>
      <c r="CX45" s="5"/>
      <c r="CY45" s="5"/>
      <c r="CZ45" s="5"/>
      <c r="DA45" s="5"/>
      <c r="DB45" s="5"/>
      <c r="DC45" s="5"/>
      <c r="DD45" s="5"/>
      <c r="DE45" s="5"/>
      <c r="DF45" s="5"/>
      <c r="DG45" s="5"/>
      <c r="DH45" s="5"/>
      <c r="DI45" s="5"/>
      <c r="DJ45" s="5"/>
      <c r="DK45" s="5"/>
      <c r="DL45" s="5"/>
      <c r="DM45" s="5"/>
      <c r="DN45" s="5"/>
      <c r="DO45" s="5"/>
      <c r="DP45" s="5"/>
      <c r="DQ45" s="5"/>
      <c r="DR45" s="5"/>
      <c r="DS45" s="5"/>
      <c r="DT45" s="5"/>
      <c r="DU45" s="5"/>
      <c r="DV45" s="5"/>
      <c r="DW45" s="5"/>
      <c r="DX45" s="5"/>
      <c r="DY45" s="5"/>
      <c r="DZ45" s="5"/>
      <c r="EA45" s="5"/>
      <c r="EB45" s="5"/>
      <c r="EC45" s="5"/>
      <c r="ED45" s="5"/>
      <c r="EE45" s="5"/>
      <c r="EF45" s="5"/>
      <c r="EG45" s="5"/>
      <c r="EH45" s="5"/>
      <c r="EI45" s="5"/>
      <c r="EJ45" s="5"/>
      <c r="EK45" s="5"/>
      <c r="EL45" s="5"/>
      <c r="EM45" s="5"/>
      <c r="EN45" s="5"/>
      <c r="EO45" s="5"/>
      <c r="EP45" s="5"/>
      <c r="EQ45" s="5"/>
      <c r="ER45" s="5"/>
      <c r="ES45" s="5"/>
      <c r="ET45" s="5"/>
      <c r="EU45" s="5"/>
      <c r="EV45" s="5"/>
      <c r="EW45" s="5"/>
      <c r="EX45" s="5"/>
      <c r="EY45" s="5"/>
      <c r="EZ45" s="5"/>
      <c r="FA45" s="5"/>
      <c r="FB45" s="5"/>
      <c r="FC45" s="5"/>
      <c r="FD45" s="5"/>
      <c r="FE45" s="5"/>
      <c r="FF45" s="5"/>
      <c r="FG45" s="5"/>
      <c r="FH45" s="5"/>
      <c r="FI45" s="5"/>
      <c r="FJ45" s="5"/>
      <c r="FK45" s="5"/>
      <c r="FL45" s="5"/>
      <c r="FM45" s="5"/>
      <c r="FN45" s="5"/>
      <c r="FO45" s="5"/>
      <c r="FP45" s="5"/>
      <c r="FQ45" s="5"/>
      <c r="FR45" s="5"/>
      <c r="FS45" s="5"/>
      <c r="FT45" s="5"/>
      <c r="FU45" s="5"/>
      <c r="FV45" s="5"/>
      <c r="FW45" s="5"/>
      <c r="FX45" s="5"/>
      <c r="FY45" s="5"/>
      <c r="FZ45" s="5"/>
      <c r="GA45" s="5"/>
      <c r="GB45" s="5"/>
      <c r="GC45" s="5"/>
      <c r="GD45" s="5"/>
      <c r="GE45" s="5"/>
      <c r="GF45" s="5"/>
      <c r="GG45" s="5"/>
      <c r="GH45" s="5"/>
      <c r="GI45" s="5"/>
      <c r="GJ45" s="5"/>
      <c r="GK45" s="5"/>
      <c r="GL45" s="5"/>
      <c r="GM45" s="5"/>
      <c r="GN45" s="5"/>
      <c r="GO45" s="5"/>
      <c r="GP45" s="5"/>
      <c r="GQ45" s="5"/>
      <c r="GR45" s="5"/>
      <c r="GS45" s="5"/>
      <c r="GT45" s="5"/>
      <c r="GU45" s="5"/>
      <c r="GV45" s="5"/>
      <c r="GW45" s="5"/>
      <c r="GX45" s="5"/>
      <c r="GY45" s="5"/>
      <c r="GZ45" s="5"/>
      <c r="HA45" s="5"/>
      <c r="HB45" s="5"/>
      <c r="HC45" s="5"/>
      <c r="HD45" s="5"/>
      <c r="HE45" s="5"/>
      <c r="HF45" s="5"/>
      <c r="HG45" s="5"/>
      <c r="HH45" s="5"/>
      <c r="HI45" s="5"/>
      <c r="HJ45" s="5"/>
      <c r="HK45" s="5"/>
      <c r="HL45" s="5"/>
      <c r="HM45" s="5"/>
      <c r="HN45" s="5"/>
      <c r="HO45" s="5"/>
      <c r="HP45" s="5"/>
      <c r="HQ45" s="5"/>
      <c r="HR45" s="5"/>
      <c r="HS45" s="5"/>
      <c r="HT45" s="5"/>
      <c r="HU45" s="5"/>
      <c r="HV45" s="5"/>
      <c r="HW45" s="5"/>
      <c r="HX45" s="5"/>
      <c r="HY45" s="5"/>
      <c r="HZ45" s="5"/>
      <c r="IA45" s="5"/>
      <c r="IB45" s="5"/>
      <c r="IC45" s="5"/>
      <c r="ID45" s="5"/>
      <c r="IE45" s="5"/>
      <c r="IF45" s="5"/>
      <c r="IG45" s="5"/>
      <c r="IH45" s="5"/>
      <c r="II45" s="5"/>
      <c r="IJ45" s="5"/>
      <c r="IK45" s="5"/>
      <c r="IL45" s="5"/>
      <c r="IM45" s="5"/>
      <c r="IN45" s="5"/>
      <c r="IO45" s="5"/>
      <c r="IP45" s="5"/>
      <c r="IQ45" s="5"/>
      <c r="IR45" s="5"/>
      <c r="IS45" s="5"/>
      <c r="IT45" s="5"/>
      <c r="IU45" s="5"/>
      <c r="IV45" s="5"/>
      <c r="IW45" s="5"/>
    </row>
    <row r="46" customFormat="false" ht="12.75" hidden="false" customHeight="false" outlineLevel="0" collapsed="false">
      <c r="A46" s="5" t="n">
        <f aca="false">YEAR(C46)</f>
        <v>2005</v>
      </c>
      <c r="B46" s="259"/>
      <c r="C46" s="260" t="n">
        <v>38474</v>
      </c>
      <c r="D46" s="251" t="n">
        <f aca="false">+SUMPRODUCT(SUPPLY!L46:O46,SUPPLY!L$2:O$2)</f>
        <v>15.58</v>
      </c>
      <c r="E46" s="252" t="n">
        <f aca="false">+SUMPRODUCT(SUPPLY!D46:J46,SUPPLY!D$2:J$2)</f>
        <v>17.83</v>
      </c>
      <c r="F46" s="252" t="n">
        <f aca="false">+SUMPRODUCT(SUPPLY!Q46:U46,SUPPLY!$Q$2:$U$2)</f>
        <v>34.8</v>
      </c>
      <c r="G46" s="252" t="n">
        <f aca="false">+SUPPLY!X46*SUPPLY!$X$2</f>
        <v>0</v>
      </c>
      <c r="H46" s="252" t="n">
        <f aca="false">SUMPRODUCT(SUPPLY!Y46:AB46,SUPPLY!$Y$2:$AB$2)</f>
        <v>0</v>
      </c>
      <c r="I46" s="252" t="n">
        <f aca="false">SUMPRODUCT(SUPPLY!AC46:AD46,SUPPLY!$AC$2:$AD$2)</f>
        <v>0</v>
      </c>
      <c r="J46" s="252" t="n">
        <f aca="false">SUPPLY!W46*SUPPLY!$W$2</f>
        <v>4.125</v>
      </c>
      <c r="K46" s="253" t="n">
        <f aca="false">SUM(D46:J46)</f>
        <v>72.335</v>
      </c>
      <c r="L46" s="254"/>
      <c r="M46" s="251" t="n">
        <f aca="false">+SUMPRODUCT(DEMAND!D46:E46,DEMAND!$D$2:$E$2)</f>
        <v>6.2</v>
      </c>
      <c r="N46" s="252" t="n">
        <f aca="false">+SUMPRODUCT(DEMAND!F46:G46,DEMAND!$F$2:$G$2)</f>
        <v>10.05</v>
      </c>
      <c r="O46" s="252" t="n">
        <f aca="false">+SUMPRODUCT(DEMAND!H46:I46,DEMAND!$H$2:$I$2)</f>
        <v>6.25</v>
      </c>
      <c r="P46" s="252" t="n">
        <f aca="false">+SUMPRODUCT(DEMAND!J46:K46,DEMAND!$J$2:$K$2)</f>
        <v>11.6</v>
      </c>
      <c r="Q46" s="252" t="n">
        <f aca="false">+SUMPRODUCT(DEMAND!L46:M46,DEMAND!$L$2:$M$2)</f>
        <v>0</v>
      </c>
      <c r="R46" s="253" t="n">
        <f aca="false">SUM(M46:Q46)</f>
        <v>34.1</v>
      </c>
      <c r="S46" s="253" t="n">
        <f aca="false">+SUMPRODUCT(DEMAND!Q46:AI46,DEMAND!$Q$2:$AI$2)</f>
        <v>66.2</v>
      </c>
      <c r="T46" s="253" t="n">
        <f aca="false">+S46+R46</f>
        <v>100.3</v>
      </c>
      <c r="U46" s="5"/>
      <c r="V46" s="5"/>
      <c r="W46" s="258" t="n">
        <f aca="false">+K46-T46</f>
        <v>-27.965</v>
      </c>
      <c r="X46" s="5"/>
      <c r="Y46" s="258" t="n">
        <f aca="false">K46-(+M46+Q46+N46)</f>
        <v>56.085</v>
      </c>
      <c r="Z46" s="258" t="n">
        <f aca="false">+Y46-F46</f>
        <v>21.285</v>
      </c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5"/>
      <c r="CL46" s="5"/>
      <c r="CM46" s="5"/>
      <c r="CN46" s="5"/>
      <c r="CO46" s="5"/>
      <c r="CP46" s="5"/>
      <c r="CQ46" s="5"/>
      <c r="CR46" s="5"/>
      <c r="CS46" s="5"/>
      <c r="CT46" s="5"/>
      <c r="CU46" s="5"/>
      <c r="CV46" s="5"/>
      <c r="CW46" s="5"/>
      <c r="CX46" s="5"/>
      <c r="CY46" s="5"/>
      <c r="CZ46" s="5"/>
      <c r="DA46" s="5"/>
      <c r="DB46" s="5"/>
      <c r="DC46" s="5"/>
      <c r="DD46" s="5"/>
      <c r="DE46" s="5"/>
      <c r="DF46" s="5"/>
      <c r="DG46" s="5"/>
      <c r="DH46" s="5"/>
      <c r="DI46" s="5"/>
      <c r="DJ46" s="5"/>
      <c r="DK46" s="5"/>
      <c r="DL46" s="5"/>
      <c r="DM46" s="5"/>
      <c r="DN46" s="5"/>
      <c r="DO46" s="5"/>
      <c r="DP46" s="5"/>
      <c r="DQ46" s="5"/>
      <c r="DR46" s="5"/>
      <c r="DS46" s="5"/>
      <c r="DT46" s="5"/>
      <c r="DU46" s="5"/>
      <c r="DV46" s="5"/>
      <c r="DW46" s="5"/>
      <c r="DX46" s="5"/>
      <c r="DY46" s="5"/>
      <c r="DZ46" s="5"/>
      <c r="EA46" s="5"/>
      <c r="EB46" s="5"/>
      <c r="EC46" s="5"/>
      <c r="ED46" s="5"/>
      <c r="EE46" s="5"/>
      <c r="EF46" s="5"/>
      <c r="EG46" s="5"/>
      <c r="EH46" s="5"/>
      <c r="EI46" s="5"/>
      <c r="EJ46" s="5"/>
      <c r="EK46" s="5"/>
      <c r="EL46" s="5"/>
      <c r="EM46" s="5"/>
      <c r="EN46" s="5"/>
      <c r="EO46" s="5"/>
      <c r="EP46" s="5"/>
      <c r="EQ46" s="5"/>
      <c r="ER46" s="5"/>
      <c r="ES46" s="5"/>
      <c r="ET46" s="5"/>
      <c r="EU46" s="5"/>
      <c r="EV46" s="5"/>
      <c r="EW46" s="5"/>
      <c r="EX46" s="5"/>
      <c r="EY46" s="5"/>
      <c r="EZ46" s="5"/>
      <c r="FA46" s="5"/>
      <c r="FB46" s="5"/>
      <c r="FC46" s="5"/>
      <c r="FD46" s="5"/>
      <c r="FE46" s="5"/>
      <c r="FF46" s="5"/>
      <c r="FG46" s="5"/>
      <c r="FH46" s="5"/>
      <c r="FI46" s="5"/>
      <c r="FJ46" s="5"/>
      <c r="FK46" s="5"/>
      <c r="FL46" s="5"/>
      <c r="FM46" s="5"/>
      <c r="FN46" s="5"/>
      <c r="FO46" s="5"/>
      <c r="FP46" s="5"/>
      <c r="FQ46" s="5"/>
      <c r="FR46" s="5"/>
      <c r="FS46" s="5"/>
      <c r="FT46" s="5"/>
      <c r="FU46" s="5"/>
      <c r="FV46" s="5"/>
      <c r="FW46" s="5"/>
      <c r="FX46" s="5"/>
      <c r="FY46" s="5"/>
      <c r="FZ46" s="5"/>
      <c r="GA46" s="5"/>
      <c r="GB46" s="5"/>
      <c r="GC46" s="5"/>
      <c r="GD46" s="5"/>
      <c r="GE46" s="5"/>
      <c r="GF46" s="5"/>
      <c r="GG46" s="5"/>
      <c r="GH46" s="5"/>
      <c r="GI46" s="5"/>
      <c r="GJ46" s="5"/>
      <c r="GK46" s="5"/>
      <c r="GL46" s="5"/>
      <c r="GM46" s="5"/>
      <c r="GN46" s="5"/>
      <c r="GO46" s="5"/>
      <c r="GP46" s="5"/>
      <c r="GQ46" s="5"/>
      <c r="GR46" s="5"/>
      <c r="GS46" s="5"/>
      <c r="GT46" s="5"/>
      <c r="GU46" s="5"/>
      <c r="GV46" s="5"/>
      <c r="GW46" s="5"/>
      <c r="GX46" s="5"/>
      <c r="GY46" s="5"/>
      <c r="GZ46" s="5"/>
      <c r="HA46" s="5"/>
      <c r="HB46" s="5"/>
      <c r="HC46" s="5"/>
      <c r="HD46" s="5"/>
      <c r="HE46" s="5"/>
      <c r="HF46" s="5"/>
      <c r="HG46" s="5"/>
      <c r="HH46" s="5"/>
      <c r="HI46" s="5"/>
      <c r="HJ46" s="5"/>
      <c r="HK46" s="5"/>
      <c r="HL46" s="5"/>
      <c r="HM46" s="5"/>
      <c r="HN46" s="5"/>
      <c r="HO46" s="5"/>
      <c r="HP46" s="5"/>
      <c r="HQ46" s="5"/>
      <c r="HR46" s="5"/>
      <c r="HS46" s="5"/>
      <c r="HT46" s="5"/>
      <c r="HU46" s="5"/>
      <c r="HV46" s="5"/>
      <c r="HW46" s="5"/>
      <c r="HX46" s="5"/>
      <c r="HY46" s="5"/>
      <c r="HZ46" s="5"/>
      <c r="IA46" s="5"/>
      <c r="IB46" s="5"/>
      <c r="IC46" s="5"/>
      <c r="ID46" s="5"/>
      <c r="IE46" s="5"/>
      <c r="IF46" s="5"/>
      <c r="IG46" s="5"/>
      <c r="IH46" s="5"/>
      <c r="II46" s="5"/>
      <c r="IJ46" s="5"/>
      <c r="IK46" s="5"/>
      <c r="IL46" s="5"/>
      <c r="IM46" s="5"/>
      <c r="IN46" s="5"/>
      <c r="IO46" s="5"/>
      <c r="IP46" s="5"/>
      <c r="IQ46" s="5"/>
      <c r="IR46" s="5"/>
      <c r="IS46" s="5"/>
      <c r="IT46" s="5"/>
      <c r="IU46" s="5"/>
      <c r="IV46" s="5"/>
      <c r="IW46" s="5"/>
    </row>
    <row r="47" customFormat="false" ht="12.75" hidden="false" customHeight="false" outlineLevel="0" collapsed="false">
      <c r="A47" s="5" t="n">
        <f aca="false">YEAR(C47)</f>
        <v>2005</v>
      </c>
      <c r="B47" s="259"/>
      <c r="C47" s="260" t="n">
        <v>38505</v>
      </c>
      <c r="D47" s="251" t="n">
        <f aca="false">+SUMPRODUCT(SUPPLY!L47:O47,SUPPLY!L$2:O$2)</f>
        <v>15.58</v>
      </c>
      <c r="E47" s="252" t="n">
        <f aca="false">+SUMPRODUCT(SUPPLY!D47:J47,SUPPLY!D$2:J$2)</f>
        <v>17.83</v>
      </c>
      <c r="F47" s="252" t="n">
        <f aca="false">+SUMPRODUCT(SUPPLY!Q47:U47,SUPPLY!$Q$2:$U$2)</f>
        <v>34.8</v>
      </c>
      <c r="G47" s="252" t="n">
        <f aca="false">+SUPPLY!X47*SUPPLY!$X$2</f>
        <v>0</v>
      </c>
      <c r="H47" s="252" t="n">
        <f aca="false">SUMPRODUCT(SUPPLY!Y47:AB47,SUPPLY!$Y$2:$AB$2)</f>
        <v>0</v>
      </c>
      <c r="I47" s="252" t="n">
        <f aca="false">SUMPRODUCT(SUPPLY!AC47:AD47,SUPPLY!$AC$2:$AD$2)</f>
        <v>0</v>
      </c>
      <c r="J47" s="252" t="n">
        <f aca="false">SUPPLY!W47*SUPPLY!$W$2</f>
        <v>4.125</v>
      </c>
      <c r="K47" s="253" t="n">
        <f aca="false">SUM(D47:J47)</f>
        <v>72.335</v>
      </c>
      <c r="L47" s="254"/>
      <c r="M47" s="251" t="n">
        <f aca="false">+SUMPRODUCT(DEMAND!D47:E47,DEMAND!$D$2:$E$2)</f>
        <v>6.2</v>
      </c>
      <c r="N47" s="252" t="n">
        <f aca="false">+SUMPRODUCT(DEMAND!F47:G47,DEMAND!$F$2:$G$2)</f>
        <v>10.05</v>
      </c>
      <c r="O47" s="252" t="n">
        <f aca="false">+SUMPRODUCT(DEMAND!H47:I47,DEMAND!$H$2:$I$2)</f>
        <v>6.25</v>
      </c>
      <c r="P47" s="252" t="n">
        <f aca="false">+SUMPRODUCT(DEMAND!J47:K47,DEMAND!$J$2:$K$2)</f>
        <v>11.6</v>
      </c>
      <c r="Q47" s="252" t="n">
        <f aca="false">+SUMPRODUCT(DEMAND!L47:M47,DEMAND!$L$2:$M$2)</f>
        <v>0</v>
      </c>
      <c r="R47" s="253" t="n">
        <f aca="false">SUM(M47:Q47)</f>
        <v>34.1</v>
      </c>
      <c r="S47" s="253" t="n">
        <f aca="false">+SUMPRODUCT(DEMAND!Q47:AI47,DEMAND!$Q$2:$AI$2)</f>
        <v>66.2</v>
      </c>
      <c r="T47" s="253" t="n">
        <f aca="false">+S47+R47</f>
        <v>100.3</v>
      </c>
      <c r="U47" s="5"/>
      <c r="V47" s="5"/>
      <c r="W47" s="258" t="n">
        <f aca="false">+K47-T47</f>
        <v>-27.965</v>
      </c>
      <c r="X47" s="5"/>
      <c r="Y47" s="258" t="n">
        <f aca="false">K47-(+M47+Q47+N47)</f>
        <v>56.085</v>
      </c>
      <c r="Z47" s="258" t="n">
        <f aca="false">+Y47-F47</f>
        <v>21.285</v>
      </c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5"/>
      <c r="CL47" s="5"/>
      <c r="CM47" s="5"/>
      <c r="CN47" s="5"/>
      <c r="CO47" s="5"/>
      <c r="CP47" s="5"/>
      <c r="CQ47" s="5"/>
      <c r="CR47" s="5"/>
      <c r="CS47" s="5"/>
      <c r="CT47" s="5"/>
      <c r="CU47" s="5"/>
      <c r="CV47" s="5"/>
      <c r="CW47" s="5"/>
      <c r="CX47" s="5"/>
      <c r="CY47" s="5"/>
      <c r="CZ47" s="5"/>
      <c r="DA47" s="5"/>
      <c r="DB47" s="5"/>
      <c r="DC47" s="5"/>
      <c r="DD47" s="5"/>
      <c r="DE47" s="5"/>
      <c r="DF47" s="5"/>
      <c r="DG47" s="5"/>
      <c r="DH47" s="5"/>
      <c r="DI47" s="5"/>
      <c r="DJ47" s="5"/>
      <c r="DK47" s="5"/>
      <c r="DL47" s="5"/>
      <c r="DM47" s="5"/>
      <c r="DN47" s="5"/>
      <c r="DO47" s="5"/>
      <c r="DP47" s="5"/>
      <c r="DQ47" s="5"/>
      <c r="DR47" s="5"/>
      <c r="DS47" s="5"/>
      <c r="DT47" s="5"/>
      <c r="DU47" s="5"/>
      <c r="DV47" s="5"/>
      <c r="DW47" s="5"/>
      <c r="DX47" s="5"/>
      <c r="DY47" s="5"/>
      <c r="DZ47" s="5"/>
      <c r="EA47" s="5"/>
      <c r="EB47" s="5"/>
      <c r="EC47" s="5"/>
      <c r="ED47" s="5"/>
      <c r="EE47" s="5"/>
      <c r="EF47" s="5"/>
      <c r="EG47" s="5"/>
      <c r="EH47" s="5"/>
      <c r="EI47" s="5"/>
      <c r="EJ47" s="5"/>
      <c r="EK47" s="5"/>
      <c r="EL47" s="5"/>
      <c r="EM47" s="5"/>
      <c r="EN47" s="5"/>
      <c r="EO47" s="5"/>
      <c r="EP47" s="5"/>
      <c r="EQ47" s="5"/>
      <c r="ER47" s="5"/>
      <c r="ES47" s="5"/>
      <c r="ET47" s="5"/>
      <c r="EU47" s="5"/>
      <c r="EV47" s="5"/>
      <c r="EW47" s="5"/>
      <c r="EX47" s="5"/>
      <c r="EY47" s="5"/>
      <c r="EZ47" s="5"/>
      <c r="FA47" s="5"/>
      <c r="FB47" s="5"/>
      <c r="FC47" s="5"/>
      <c r="FD47" s="5"/>
      <c r="FE47" s="5"/>
      <c r="FF47" s="5"/>
      <c r="FG47" s="5"/>
      <c r="FH47" s="5"/>
      <c r="FI47" s="5"/>
      <c r="FJ47" s="5"/>
      <c r="FK47" s="5"/>
      <c r="FL47" s="5"/>
      <c r="FM47" s="5"/>
      <c r="FN47" s="5"/>
      <c r="FO47" s="5"/>
      <c r="FP47" s="5"/>
      <c r="FQ47" s="5"/>
      <c r="FR47" s="5"/>
      <c r="FS47" s="5"/>
      <c r="FT47" s="5"/>
      <c r="FU47" s="5"/>
      <c r="FV47" s="5"/>
      <c r="FW47" s="5"/>
      <c r="FX47" s="5"/>
      <c r="FY47" s="5"/>
      <c r="FZ47" s="5"/>
      <c r="GA47" s="5"/>
      <c r="GB47" s="5"/>
      <c r="GC47" s="5"/>
      <c r="GD47" s="5"/>
      <c r="GE47" s="5"/>
      <c r="GF47" s="5"/>
      <c r="GG47" s="5"/>
      <c r="GH47" s="5"/>
      <c r="GI47" s="5"/>
      <c r="GJ47" s="5"/>
      <c r="GK47" s="5"/>
      <c r="GL47" s="5"/>
      <c r="GM47" s="5"/>
      <c r="GN47" s="5"/>
      <c r="GO47" s="5"/>
      <c r="GP47" s="5"/>
      <c r="GQ47" s="5"/>
      <c r="GR47" s="5"/>
      <c r="GS47" s="5"/>
      <c r="GT47" s="5"/>
      <c r="GU47" s="5"/>
      <c r="GV47" s="5"/>
      <c r="GW47" s="5"/>
      <c r="GX47" s="5"/>
      <c r="GY47" s="5"/>
      <c r="GZ47" s="5"/>
      <c r="HA47" s="5"/>
      <c r="HB47" s="5"/>
      <c r="HC47" s="5"/>
      <c r="HD47" s="5"/>
      <c r="HE47" s="5"/>
      <c r="HF47" s="5"/>
      <c r="HG47" s="5"/>
      <c r="HH47" s="5"/>
      <c r="HI47" s="5"/>
      <c r="HJ47" s="5"/>
      <c r="HK47" s="5"/>
      <c r="HL47" s="5"/>
      <c r="HM47" s="5"/>
      <c r="HN47" s="5"/>
      <c r="HO47" s="5"/>
      <c r="HP47" s="5"/>
      <c r="HQ47" s="5"/>
      <c r="HR47" s="5"/>
      <c r="HS47" s="5"/>
      <c r="HT47" s="5"/>
      <c r="HU47" s="5"/>
      <c r="HV47" s="5"/>
      <c r="HW47" s="5"/>
      <c r="HX47" s="5"/>
      <c r="HY47" s="5"/>
      <c r="HZ47" s="5"/>
      <c r="IA47" s="5"/>
      <c r="IB47" s="5"/>
      <c r="IC47" s="5"/>
      <c r="ID47" s="5"/>
      <c r="IE47" s="5"/>
      <c r="IF47" s="5"/>
      <c r="IG47" s="5"/>
      <c r="IH47" s="5"/>
      <c r="II47" s="5"/>
      <c r="IJ47" s="5"/>
      <c r="IK47" s="5"/>
      <c r="IL47" s="5"/>
      <c r="IM47" s="5"/>
      <c r="IN47" s="5"/>
      <c r="IO47" s="5"/>
      <c r="IP47" s="5"/>
      <c r="IQ47" s="5"/>
      <c r="IR47" s="5"/>
      <c r="IS47" s="5"/>
      <c r="IT47" s="5"/>
      <c r="IU47" s="5"/>
      <c r="IV47" s="5"/>
      <c r="IW47" s="5"/>
    </row>
    <row r="48" customFormat="false" ht="12.75" hidden="false" customHeight="false" outlineLevel="0" collapsed="false">
      <c r="A48" s="5" t="n">
        <f aca="false">YEAR(C48)</f>
        <v>2005</v>
      </c>
      <c r="B48" s="259"/>
      <c r="C48" s="260" t="n">
        <v>38535</v>
      </c>
      <c r="D48" s="251" t="n">
        <f aca="false">+SUMPRODUCT(SUPPLY!L48:O48,SUPPLY!L$2:O$2)</f>
        <v>15.58</v>
      </c>
      <c r="E48" s="252" t="n">
        <f aca="false">+SUMPRODUCT(SUPPLY!D48:J48,SUPPLY!D$2:J$2)</f>
        <v>17.83</v>
      </c>
      <c r="F48" s="252" t="n">
        <f aca="false">+SUMPRODUCT(SUPPLY!Q48:U48,SUPPLY!$Q$2:$U$2)</f>
        <v>34.8</v>
      </c>
      <c r="G48" s="252" t="n">
        <f aca="false">+SUPPLY!X48*SUPPLY!$X$2</f>
        <v>0</v>
      </c>
      <c r="H48" s="252" t="n">
        <f aca="false">SUMPRODUCT(SUPPLY!Y48:AB48,SUPPLY!$Y$2:$AB$2)</f>
        <v>0</v>
      </c>
      <c r="I48" s="252" t="n">
        <f aca="false">SUMPRODUCT(SUPPLY!AC48:AD48,SUPPLY!$AC$2:$AD$2)</f>
        <v>0</v>
      </c>
      <c r="J48" s="252" t="n">
        <f aca="false">SUPPLY!W48*SUPPLY!$W$2</f>
        <v>4.125</v>
      </c>
      <c r="K48" s="253" t="n">
        <f aca="false">SUM(D48:J48)</f>
        <v>72.335</v>
      </c>
      <c r="L48" s="254"/>
      <c r="M48" s="251" t="n">
        <f aca="false">+SUMPRODUCT(DEMAND!D48:E48,DEMAND!$D$2:$E$2)</f>
        <v>6.2</v>
      </c>
      <c r="N48" s="252" t="n">
        <f aca="false">+SUMPRODUCT(DEMAND!F48:G48,DEMAND!$F$2:$G$2)</f>
        <v>10.05</v>
      </c>
      <c r="O48" s="252" t="n">
        <f aca="false">+SUMPRODUCT(DEMAND!H48:I48,DEMAND!$H$2:$I$2)</f>
        <v>6.25</v>
      </c>
      <c r="P48" s="252" t="n">
        <f aca="false">+SUMPRODUCT(DEMAND!J48:K48,DEMAND!$J$2:$K$2)</f>
        <v>11.6</v>
      </c>
      <c r="Q48" s="252" t="n">
        <f aca="false">+SUMPRODUCT(DEMAND!L48:M48,DEMAND!$L$2:$M$2)</f>
        <v>0</v>
      </c>
      <c r="R48" s="253" t="n">
        <f aca="false">SUM(M48:Q48)</f>
        <v>34.1</v>
      </c>
      <c r="S48" s="253" t="n">
        <f aca="false">+SUMPRODUCT(DEMAND!Q48:AI48,DEMAND!$Q$2:$AI$2)</f>
        <v>66.2</v>
      </c>
      <c r="T48" s="253" t="n">
        <f aca="false">+S48+R48</f>
        <v>100.3</v>
      </c>
      <c r="U48" s="5"/>
      <c r="V48" s="5"/>
      <c r="W48" s="258" t="n">
        <f aca="false">+K48-T48</f>
        <v>-27.965</v>
      </c>
      <c r="X48" s="5"/>
      <c r="Y48" s="258" t="n">
        <f aca="false">K48-(+M48+Q48+N48)</f>
        <v>56.085</v>
      </c>
      <c r="Z48" s="258" t="n">
        <f aca="false">+Y48-F48</f>
        <v>21.285</v>
      </c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5"/>
      <c r="CL48" s="5"/>
      <c r="CM48" s="5"/>
      <c r="CN48" s="5"/>
      <c r="CO48" s="5"/>
      <c r="CP48" s="5"/>
      <c r="CQ48" s="5"/>
      <c r="CR48" s="5"/>
      <c r="CS48" s="5"/>
      <c r="CT48" s="5"/>
      <c r="CU48" s="5"/>
      <c r="CV48" s="5"/>
      <c r="CW48" s="5"/>
      <c r="CX48" s="5"/>
      <c r="CY48" s="5"/>
      <c r="CZ48" s="5"/>
      <c r="DA48" s="5"/>
      <c r="DB48" s="5"/>
      <c r="DC48" s="5"/>
      <c r="DD48" s="5"/>
      <c r="DE48" s="5"/>
      <c r="DF48" s="5"/>
      <c r="DG48" s="5"/>
      <c r="DH48" s="5"/>
      <c r="DI48" s="5"/>
      <c r="DJ48" s="5"/>
      <c r="DK48" s="5"/>
      <c r="DL48" s="5"/>
      <c r="DM48" s="5"/>
      <c r="DN48" s="5"/>
      <c r="DO48" s="5"/>
      <c r="DP48" s="5"/>
      <c r="DQ48" s="5"/>
      <c r="DR48" s="5"/>
      <c r="DS48" s="5"/>
      <c r="DT48" s="5"/>
      <c r="DU48" s="5"/>
      <c r="DV48" s="5"/>
      <c r="DW48" s="5"/>
      <c r="DX48" s="5"/>
      <c r="DY48" s="5"/>
      <c r="DZ48" s="5"/>
      <c r="EA48" s="5"/>
      <c r="EB48" s="5"/>
      <c r="EC48" s="5"/>
      <c r="ED48" s="5"/>
      <c r="EE48" s="5"/>
      <c r="EF48" s="5"/>
      <c r="EG48" s="5"/>
      <c r="EH48" s="5"/>
      <c r="EI48" s="5"/>
      <c r="EJ48" s="5"/>
      <c r="EK48" s="5"/>
      <c r="EL48" s="5"/>
      <c r="EM48" s="5"/>
      <c r="EN48" s="5"/>
      <c r="EO48" s="5"/>
      <c r="EP48" s="5"/>
      <c r="EQ48" s="5"/>
      <c r="ER48" s="5"/>
      <c r="ES48" s="5"/>
      <c r="ET48" s="5"/>
      <c r="EU48" s="5"/>
      <c r="EV48" s="5"/>
      <c r="EW48" s="5"/>
      <c r="EX48" s="5"/>
      <c r="EY48" s="5"/>
      <c r="EZ48" s="5"/>
      <c r="FA48" s="5"/>
      <c r="FB48" s="5"/>
      <c r="FC48" s="5"/>
      <c r="FD48" s="5"/>
      <c r="FE48" s="5"/>
      <c r="FF48" s="5"/>
      <c r="FG48" s="5"/>
      <c r="FH48" s="5"/>
      <c r="FI48" s="5"/>
      <c r="FJ48" s="5"/>
      <c r="FK48" s="5"/>
      <c r="FL48" s="5"/>
      <c r="FM48" s="5"/>
      <c r="FN48" s="5"/>
      <c r="FO48" s="5"/>
      <c r="FP48" s="5"/>
      <c r="FQ48" s="5"/>
      <c r="FR48" s="5"/>
      <c r="FS48" s="5"/>
      <c r="FT48" s="5"/>
      <c r="FU48" s="5"/>
      <c r="FV48" s="5"/>
      <c r="FW48" s="5"/>
      <c r="FX48" s="5"/>
      <c r="FY48" s="5"/>
      <c r="FZ48" s="5"/>
      <c r="GA48" s="5"/>
      <c r="GB48" s="5"/>
      <c r="GC48" s="5"/>
      <c r="GD48" s="5"/>
      <c r="GE48" s="5"/>
      <c r="GF48" s="5"/>
      <c r="GG48" s="5"/>
      <c r="GH48" s="5"/>
      <c r="GI48" s="5"/>
      <c r="GJ48" s="5"/>
      <c r="GK48" s="5"/>
      <c r="GL48" s="5"/>
      <c r="GM48" s="5"/>
      <c r="GN48" s="5"/>
      <c r="GO48" s="5"/>
      <c r="GP48" s="5"/>
      <c r="GQ48" s="5"/>
      <c r="GR48" s="5"/>
      <c r="GS48" s="5"/>
      <c r="GT48" s="5"/>
      <c r="GU48" s="5"/>
      <c r="GV48" s="5"/>
      <c r="GW48" s="5"/>
      <c r="GX48" s="5"/>
      <c r="GY48" s="5"/>
      <c r="GZ48" s="5"/>
      <c r="HA48" s="5"/>
      <c r="HB48" s="5"/>
      <c r="HC48" s="5"/>
      <c r="HD48" s="5"/>
      <c r="HE48" s="5"/>
      <c r="HF48" s="5"/>
      <c r="HG48" s="5"/>
      <c r="HH48" s="5"/>
      <c r="HI48" s="5"/>
      <c r="HJ48" s="5"/>
      <c r="HK48" s="5"/>
      <c r="HL48" s="5"/>
      <c r="HM48" s="5"/>
      <c r="HN48" s="5"/>
      <c r="HO48" s="5"/>
      <c r="HP48" s="5"/>
      <c r="HQ48" s="5"/>
      <c r="HR48" s="5"/>
      <c r="HS48" s="5"/>
      <c r="HT48" s="5"/>
      <c r="HU48" s="5"/>
      <c r="HV48" s="5"/>
      <c r="HW48" s="5"/>
      <c r="HX48" s="5"/>
      <c r="HY48" s="5"/>
      <c r="HZ48" s="5"/>
      <c r="IA48" s="5"/>
      <c r="IB48" s="5"/>
      <c r="IC48" s="5"/>
      <c r="ID48" s="5"/>
      <c r="IE48" s="5"/>
      <c r="IF48" s="5"/>
      <c r="IG48" s="5"/>
      <c r="IH48" s="5"/>
      <c r="II48" s="5"/>
      <c r="IJ48" s="5"/>
      <c r="IK48" s="5"/>
      <c r="IL48" s="5"/>
      <c r="IM48" s="5"/>
      <c r="IN48" s="5"/>
      <c r="IO48" s="5"/>
      <c r="IP48" s="5"/>
      <c r="IQ48" s="5"/>
      <c r="IR48" s="5"/>
      <c r="IS48" s="5"/>
      <c r="IT48" s="5"/>
      <c r="IU48" s="5"/>
      <c r="IV48" s="5"/>
      <c r="IW48" s="5"/>
    </row>
    <row r="49" customFormat="false" ht="12.75" hidden="false" customHeight="false" outlineLevel="0" collapsed="false">
      <c r="A49" s="5" t="n">
        <f aca="false">YEAR(C49)</f>
        <v>2005</v>
      </c>
      <c r="B49" s="259"/>
      <c r="C49" s="260" t="n">
        <v>38566</v>
      </c>
      <c r="D49" s="251" t="n">
        <f aca="false">+SUMPRODUCT(SUPPLY!L49:O49,SUPPLY!L$2:O$2)</f>
        <v>15.58</v>
      </c>
      <c r="E49" s="252" t="n">
        <f aca="false">+SUMPRODUCT(SUPPLY!D49:J49,SUPPLY!D$2:J$2)</f>
        <v>17.83</v>
      </c>
      <c r="F49" s="252" t="n">
        <f aca="false">+SUMPRODUCT(SUPPLY!Q49:U49,SUPPLY!$Q$2:$U$2)</f>
        <v>34.8</v>
      </c>
      <c r="G49" s="252" t="n">
        <f aca="false">+SUPPLY!X49*SUPPLY!$X$2</f>
        <v>0</v>
      </c>
      <c r="H49" s="252" t="n">
        <f aca="false">SUMPRODUCT(SUPPLY!Y49:AB49,SUPPLY!$Y$2:$AB$2)</f>
        <v>0</v>
      </c>
      <c r="I49" s="252" t="n">
        <f aca="false">SUMPRODUCT(SUPPLY!AC49:AD49,SUPPLY!$AC$2:$AD$2)</f>
        <v>0</v>
      </c>
      <c r="J49" s="252" t="n">
        <f aca="false">SUPPLY!W49*SUPPLY!$W$2</f>
        <v>4.125</v>
      </c>
      <c r="K49" s="253" t="n">
        <f aca="false">SUM(D49:J49)</f>
        <v>72.335</v>
      </c>
      <c r="L49" s="254"/>
      <c r="M49" s="251" t="n">
        <f aca="false">+SUMPRODUCT(DEMAND!D49:E49,DEMAND!$D$2:$E$2)</f>
        <v>6.2</v>
      </c>
      <c r="N49" s="252" t="n">
        <f aca="false">+SUMPRODUCT(DEMAND!F49:G49,DEMAND!$F$2:$G$2)</f>
        <v>10.05</v>
      </c>
      <c r="O49" s="252" t="n">
        <f aca="false">+SUMPRODUCT(DEMAND!H49:I49,DEMAND!$H$2:$I$2)</f>
        <v>6.25</v>
      </c>
      <c r="P49" s="252" t="n">
        <f aca="false">+SUMPRODUCT(DEMAND!J49:K49,DEMAND!$J$2:$K$2)</f>
        <v>11.6</v>
      </c>
      <c r="Q49" s="252" t="n">
        <f aca="false">+SUMPRODUCT(DEMAND!L49:M49,DEMAND!$L$2:$M$2)</f>
        <v>0</v>
      </c>
      <c r="R49" s="253" t="n">
        <f aca="false">SUM(M49:Q49)</f>
        <v>34.1</v>
      </c>
      <c r="S49" s="253" t="n">
        <f aca="false">+SUMPRODUCT(DEMAND!Q49:AI49,DEMAND!$Q$2:$AI$2)</f>
        <v>66.2</v>
      </c>
      <c r="T49" s="253" t="n">
        <f aca="false">+S49+R49</f>
        <v>100.3</v>
      </c>
      <c r="U49" s="5"/>
      <c r="V49" s="5"/>
      <c r="W49" s="258" t="n">
        <f aca="false">+K49-T49</f>
        <v>-27.965</v>
      </c>
      <c r="X49" s="5"/>
      <c r="Y49" s="258" t="n">
        <f aca="false">K49-(+M49+Q49+N49)</f>
        <v>56.085</v>
      </c>
      <c r="Z49" s="258" t="n">
        <f aca="false">+Y49-F49</f>
        <v>21.285</v>
      </c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5"/>
      <c r="CL49" s="5"/>
      <c r="CM49" s="5"/>
      <c r="CN49" s="5"/>
      <c r="CO49" s="5"/>
      <c r="CP49" s="5"/>
      <c r="CQ49" s="5"/>
      <c r="CR49" s="5"/>
      <c r="CS49" s="5"/>
      <c r="CT49" s="5"/>
      <c r="CU49" s="5"/>
      <c r="CV49" s="5"/>
      <c r="CW49" s="5"/>
      <c r="CX49" s="5"/>
      <c r="CY49" s="5"/>
      <c r="CZ49" s="5"/>
      <c r="DA49" s="5"/>
      <c r="DB49" s="5"/>
      <c r="DC49" s="5"/>
      <c r="DD49" s="5"/>
      <c r="DE49" s="5"/>
      <c r="DF49" s="5"/>
      <c r="DG49" s="5"/>
      <c r="DH49" s="5"/>
      <c r="DI49" s="5"/>
      <c r="DJ49" s="5"/>
      <c r="DK49" s="5"/>
      <c r="DL49" s="5"/>
      <c r="DM49" s="5"/>
      <c r="DN49" s="5"/>
      <c r="DO49" s="5"/>
      <c r="DP49" s="5"/>
      <c r="DQ49" s="5"/>
      <c r="DR49" s="5"/>
      <c r="DS49" s="5"/>
      <c r="DT49" s="5"/>
      <c r="DU49" s="5"/>
      <c r="DV49" s="5"/>
      <c r="DW49" s="5"/>
      <c r="DX49" s="5"/>
      <c r="DY49" s="5"/>
      <c r="DZ49" s="5"/>
      <c r="EA49" s="5"/>
      <c r="EB49" s="5"/>
      <c r="EC49" s="5"/>
      <c r="ED49" s="5"/>
      <c r="EE49" s="5"/>
      <c r="EF49" s="5"/>
      <c r="EG49" s="5"/>
      <c r="EH49" s="5"/>
      <c r="EI49" s="5"/>
      <c r="EJ49" s="5"/>
      <c r="EK49" s="5"/>
      <c r="EL49" s="5"/>
      <c r="EM49" s="5"/>
      <c r="EN49" s="5"/>
      <c r="EO49" s="5"/>
      <c r="EP49" s="5"/>
      <c r="EQ49" s="5"/>
      <c r="ER49" s="5"/>
      <c r="ES49" s="5"/>
      <c r="ET49" s="5"/>
      <c r="EU49" s="5"/>
      <c r="EV49" s="5"/>
      <c r="EW49" s="5"/>
      <c r="EX49" s="5"/>
      <c r="EY49" s="5"/>
      <c r="EZ49" s="5"/>
      <c r="FA49" s="5"/>
      <c r="FB49" s="5"/>
      <c r="FC49" s="5"/>
      <c r="FD49" s="5"/>
      <c r="FE49" s="5"/>
      <c r="FF49" s="5"/>
      <c r="FG49" s="5"/>
      <c r="FH49" s="5"/>
      <c r="FI49" s="5"/>
      <c r="FJ49" s="5"/>
      <c r="FK49" s="5"/>
      <c r="FL49" s="5"/>
      <c r="FM49" s="5"/>
      <c r="FN49" s="5"/>
      <c r="FO49" s="5"/>
      <c r="FP49" s="5"/>
      <c r="FQ49" s="5"/>
      <c r="FR49" s="5"/>
      <c r="FS49" s="5"/>
      <c r="FT49" s="5"/>
      <c r="FU49" s="5"/>
      <c r="FV49" s="5"/>
      <c r="FW49" s="5"/>
      <c r="FX49" s="5"/>
      <c r="FY49" s="5"/>
      <c r="FZ49" s="5"/>
      <c r="GA49" s="5"/>
      <c r="GB49" s="5"/>
      <c r="GC49" s="5"/>
      <c r="GD49" s="5"/>
      <c r="GE49" s="5"/>
      <c r="GF49" s="5"/>
      <c r="GG49" s="5"/>
      <c r="GH49" s="5"/>
      <c r="GI49" s="5"/>
      <c r="GJ49" s="5"/>
      <c r="GK49" s="5"/>
      <c r="GL49" s="5"/>
      <c r="GM49" s="5"/>
      <c r="GN49" s="5"/>
      <c r="GO49" s="5"/>
      <c r="GP49" s="5"/>
      <c r="GQ49" s="5"/>
      <c r="GR49" s="5"/>
      <c r="GS49" s="5"/>
      <c r="GT49" s="5"/>
      <c r="GU49" s="5"/>
      <c r="GV49" s="5"/>
      <c r="GW49" s="5"/>
      <c r="GX49" s="5"/>
      <c r="GY49" s="5"/>
      <c r="GZ49" s="5"/>
      <c r="HA49" s="5"/>
      <c r="HB49" s="5"/>
      <c r="HC49" s="5"/>
      <c r="HD49" s="5"/>
      <c r="HE49" s="5"/>
      <c r="HF49" s="5"/>
      <c r="HG49" s="5"/>
      <c r="HH49" s="5"/>
      <c r="HI49" s="5"/>
      <c r="HJ49" s="5"/>
      <c r="HK49" s="5"/>
      <c r="HL49" s="5"/>
      <c r="HM49" s="5"/>
      <c r="HN49" s="5"/>
      <c r="HO49" s="5"/>
      <c r="HP49" s="5"/>
      <c r="HQ49" s="5"/>
      <c r="HR49" s="5"/>
      <c r="HS49" s="5"/>
      <c r="HT49" s="5"/>
      <c r="HU49" s="5"/>
      <c r="HV49" s="5"/>
      <c r="HW49" s="5"/>
      <c r="HX49" s="5"/>
      <c r="HY49" s="5"/>
      <c r="HZ49" s="5"/>
      <c r="IA49" s="5"/>
      <c r="IB49" s="5"/>
      <c r="IC49" s="5"/>
      <c r="ID49" s="5"/>
      <c r="IE49" s="5"/>
      <c r="IF49" s="5"/>
      <c r="IG49" s="5"/>
      <c r="IH49" s="5"/>
      <c r="II49" s="5"/>
      <c r="IJ49" s="5"/>
      <c r="IK49" s="5"/>
      <c r="IL49" s="5"/>
      <c r="IM49" s="5"/>
      <c r="IN49" s="5"/>
      <c r="IO49" s="5"/>
      <c r="IP49" s="5"/>
      <c r="IQ49" s="5"/>
      <c r="IR49" s="5"/>
      <c r="IS49" s="5"/>
      <c r="IT49" s="5"/>
      <c r="IU49" s="5"/>
      <c r="IV49" s="5"/>
      <c r="IW49" s="5"/>
    </row>
    <row r="50" customFormat="false" ht="12.75" hidden="false" customHeight="false" outlineLevel="0" collapsed="false">
      <c r="A50" s="5" t="n">
        <f aca="false">YEAR(C50)</f>
        <v>2005</v>
      </c>
      <c r="B50" s="259"/>
      <c r="C50" s="260" t="n">
        <v>38597</v>
      </c>
      <c r="D50" s="251" t="n">
        <f aca="false">+SUMPRODUCT(SUPPLY!L50:O50,SUPPLY!L$2:O$2)</f>
        <v>15.58</v>
      </c>
      <c r="E50" s="252" t="n">
        <f aca="false">+SUMPRODUCT(SUPPLY!D50:J50,SUPPLY!D$2:J$2)</f>
        <v>17.83</v>
      </c>
      <c r="F50" s="252" t="n">
        <f aca="false">+SUMPRODUCT(SUPPLY!Q50:U50,SUPPLY!$Q$2:$U$2)</f>
        <v>34.8</v>
      </c>
      <c r="G50" s="252" t="n">
        <f aca="false">+SUPPLY!X50*SUPPLY!$X$2</f>
        <v>0</v>
      </c>
      <c r="H50" s="252" t="n">
        <f aca="false">SUMPRODUCT(SUPPLY!Y50:AB50,SUPPLY!$Y$2:$AB$2)</f>
        <v>0</v>
      </c>
      <c r="I50" s="252" t="n">
        <f aca="false">SUMPRODUCT(SUPPLY!AC50:AD50,SUPPLY!$AC$2:$AD$2)</f>
        <v>0</v>
      </c>
      <c r="J50" s="252" t="n">
        <f aca="false">SUPPLY!W50*SUPPLY!$W$2</f>
        <v>4.125</v>
      </c>
      <c r="K50" s="253" t="n">
        <f aca="false">SUM(D50:J50)</f>
        <v>72.335</v>
      </c>
      <c r="L50" s="254"/>
      <c r="M50" s="251" t="n">
        <f aca="false">+SUMPRODUCT(DEMAND!D50:E50,DEMAND!$D$2:$E$2)</f>
        <v>6.2</v>
      </c>
      <c r="N50" s="252" t="n">
        <f aca="false">+SUMPRODUCT(DEMAND!F50:G50,DEMAND!$F$2:$G$2)</f>
        <v>10.05</v>
      </c>
      <c r="O50" s="252" t="n">
        <f aca="false">+SUMPRODUCT(DEMAND!H50:I50,DEMAND!$H$2:$I$2)</f>
        <v>6.25</v>
      </c>
      <c r="P50" s="252" t="n">
        <f aca="false">+SUMPRODUCT(DEMAND!J50:K50,DEMAND!$J$2:$K$2)</f>
        <v>11.6</v>
      </c>
      <c r="Q50" s="252" t="n">
        <f aca="false">+SUMPRODUCT(DEMAND!L50:M50,DEMAND!$L$2:$M$2)</f>
        <v>0</v>
      </c>
      <c r="R50" s="253" t="n">
        <f aca="false">SUM(M50:Q50)</f>
        <v>34.1</v>
      </c>
      <c r="S50" s="253" t="n">
        <f aca="false">+SUMPRODUCT(DEMAND!Q50:AI50,DEMAND!$Q$2:$AI$2)</f>
        <v>66.2</v>
      </c>
      <c r="T50" s="253" t="n">
        <f aca="false">+S50+R50</f>
        <v>100.3</v>
      </c>
      <c r="U50" s="5"/>
      <c r="V50" s="5"/>
      <c r="W50" s="258" t="n">
        <f aca="false">+K50-T50</f>
        <v>-27.965</v>
      </c>
      <c r="X50" s="5"/>
      <c r="Y50" s="258" t="n">
        <f aca="false">K50-(+M50+Q50+N50)</f>
        <v>56.085</v>
      </c>
      <c r="Z50" s="258" t="n">
        <f aca="false">+Y50-F50</f>
        <v>21.285</v>
      </c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5"/>
      <c r="CL50" s="5"/>
      <c r="CM50" s="5"/>
      <c r="CN50" s="5"/>
      <c r="CO50" s="5"/>
      <c r="CP50" s="5"/>
      <c r="CQ50" s="5"/>
      <c r="CR50" s="5"/>
      <c r="CS50" s="5"/>
      <c r="CT50" s="5"/>
      <c r="CU50" s="5"/>
      <c r="CV50" s="5"/>
      <c r="CW50" s="5"/>
      <c r="CX50" s="5"/>
      <c r="CY50" s="5"/>
      <c r="CZ50" s="5"/>
      <c r="DA50" s="5"/>
      <c r="DB50" s="5"/>
      <c r="DC50" s="5"/>
      <c r="DD50" s="5"/>
      <c r="DE50" s="5"/>
      <c r="DF50" s="5"/>
      <c r="DG50" s="5"/>
      <c r="DH50" s="5"/>
      <c r="DI50" s="5"/>
      <c r="DJ50" s="5"/>
      <c r="DK50" s="5"/>
      <c r="DL50" s="5"/>
      <c r="DM50" s="5"/>
      <c r="DN50" s="5"/>
      <c r="DO50" s="5"/>
      <c r="DP50" s="5"/>
      <c r="DQ50" s="5"/>
      <c r="DR50" s="5"/>
      <c r="DS50" s="5"/>
      <c r="DT50" s="5"/>
      <c r="DU50" s="5"/>
      <c r="DV50" s="5"/>
      <c r="DW50" s="5"/>
      <c r="DX50" s="5"/>
      <c r="DY50" s="5"/>
      <c r="DZ50" s="5"/>
      <c r="EA50" s="5"/>
      <c r="EB50" s="5"/>
      <c r="EC50" s="5"/>
      <c r="ED50" s="5"/>
      <c r="EE50" s="5"/>
      <c r="EF50" s="5"/>
      <c r="EG50" s="5"/>
      <c r="EH50" s="5"/>
      <c r="EI50" s="5"/>
      <c r="EJ50" s="5"/>
      <c r="EK50" s="5"/>
      <c r="EL50" s="5"/>
      <c r="EM50" s="5"/>
      <c r="EN50" s="5"/>
      <c r="EO50" s="5"/>
      <c r="EP50" s="5"/>
      <c r="EQ50" s="5"/>
      <c r="ER50" s="5"/>
      <c r="ES50" s="5"/>
      <c r="ET50" s="5"/>
      <c r="EU50" s="5"/>
      <c r="EV50" s="5"/>
      <c r="EW50" s="5"/>
      <c r="EX50" s="5"/>
      <c r="EY50" s="5"/>
      <c r="EZ50" s="5"/>
      <c r="FA50" s="5"/>
      <c r="FB50" s="5"/>
      <c r="FC50" s="5"/>
      <c r="FD50" s="5"/>
      <c r="FE50" s="5"/>
      <c r="FF50" s="5"/>
      <c r="FG50" s="5"/>
      <c r="FH50" s="5"/>
      <c r="FI50" s="5"/>
      <c r="FJ50" s="5"/>
      <c r="FK50" s="5"/>
      <c r="FL50" s="5"/>
      <c r="FM50" s="5"/>
      <c r="FN50" s="5"/>
      <c r="FO50" s="5"/>
      <c r="FP50" s="5"/>
      <c r="FQ50" s="5"/>
      <c r="FR50" s="5"/>
      <c r="FS50" s="5"/>
      <c r="FT50" s="5"/>
      <c r="FU50" s="5"/>
      <c r="FV50" s="5"/>
      <c r="FW50" s="5"/>
      <c r="FX50" s="5"/>
      <c r="FY50" s="5"/>
      <c r="FZ50" s="5"/>
      <c r="GA50" s="5"/>
      <c r="GB50" s="5"/>
      <c r="GC50" s="5"/>
      <c r="GD50" s="5"/>
      <c r="GE50" s="5"/>
      <c r="GF50" s="5"/>
      <c r="GG50" s="5"/>
      <c r="GH50" s="5"/>
      <c r="GI50" s="5"/>
      <c r="GJ50" s="5"/>
      <c r="GK50" s="5"/>
      <c r="GL50" s="5"/>
      <c r="GM50" s="5"/>
      <c r="GN50" s="5"/>
      <c r="GO50" s="5"/>
      <c r="GP50" s="5"/>
      <c r="GQ50" s="5"/>
      <c r="GR50" s="5"/>
      <c r="GS50" s="5"/>
      <c r="GT50" s="5"/>
      <c r="GU50" s="5"/>
      <c r="GV50" s="5"/>
      <c r="GW50" s="5"/>
      <c r="GX50" s="5"/>
      <c r="GY50" s="5"/>
      <c r="GZ50" s="5"/>
      <c r="HA50" s="5"/>
      <c r="HB50" s="5"/>
      <c r="HC50" s="5"/>
      <c r="HD50" s="5"/>
      <c r="HE50" s="5"/>
      <c r="HF50" s="5"/>
      <c r="HG50" s="5"/>
      <c r="HH50" s="5"/>
      <c r="HI50" s="5"/>
      <c r="HJ50" s="5"/>
      <c r="HK50" s="5"/>
      <c r="HL50" s="5"/>
      <c r="HM50" s="5"/>
      <c r="HN50" s="5"/>
      <c r="HO50" s="5"/>
      <c r="HP50" s="5"/>
      <c r="HQ50" s="5"/>
      <c r="HR50" s="5"/>
      <c r="HS50" s="5"/>
      <c r="HT50" s="5"/>
      <c r="HU50" s="5"/>
      <c r="HV50" s="5"/>
      <c r="HW50" s="5"/>
      <c r="HX50" s="5"/>
      <c r="HY50" s="5"/>
      <c r="HZ50" s="5"/>
      <c r="IA50" s="5"/>
      <c r="IB50" s="5"/>
      <c r="IC50" s="5"/>
      <c r="ID50" s="5"/>
      <c r="IE50" s="5"/>
      <c r="IF50" s="5"/>
      <c r="IG50" s="5"/>
      <c r="IH50" s="5"/>
      <c r="II50" s="5"/>
      <c r="IJ50" s="5"/>
      <c r="IK50" s="5"/>
      <c r="IL50" s="5"/>
      <c r="IM50" s="5"/>
      <c r="IN50" s="5"/>
      <c r="IO50" s="5"/>
      <c r="IP50" s="5"/>
      <c r="IQ50" s="5"/>
      <c r="IR50" s="5"/>
      <c r="IS50" s="5"/>
      <c r="IT50" s="5"/>
      <c r="IU50" s="5"/>
      <c r="IV50" s="5"/>
      <c r="IW50" s="5"/>
    </row>
    <row r="51" customFormat="false" ht="12.75" hidden="false" customHeight="false" outlineLevel="0" collapsed="false">
      <c r="A51" s="5" t="n">
        <f aca="false">YEAR(C51)</f>
        <v>2005</v>
      </c>
      <c r="B51" s="259"/>
      <c r="C51" s="260" t="n">
        <v>38627</v>
      </c>
      <c r="D51" s="251" t="n">
        <f aca="false">+SUMPRODUCT(SUPPLY!L51:O51,SUPPLY!L$2:O$2)</f>
        <v>15.58</v>
      </c>
      <c r="E51" s="252" t="n">
        <f aca="false">+SUMPRODUCT(SUPPLY!D51:J51,SUPPLY!D$2:J$2)</f>
        <v>22.96</v>
      </c>
      <c r="F51" s="252" t="n">
        <f aca="false">+SUMPRODUCT(SUPPLY!Q51:U51,SUPPLY!$Q$2:$U$2)</f>
        <v>34.8</v>
      </c>
      <c r="G51" s="252" t="n">
        <f aca="false">+SUPPLY!X51*SUPPLY!$X$2</f>
        <v>0</v>
      </c>
      <c r="H51" s="252" t="n">
        <f aca="false">SUMPRODUCT(SUPPLY!Y51:AB51,SUPPLY!$Y$2:$AB$2)</f>
        <v>0</v>
      </c>
      <c r="I51" s="252" t="n">
        <f aca="false">SUMPRODUCT(SUPPLY!AC51:AD51,SUPPLY!$AC$2:$AD$2)</f>
        <v>0</v>
      </c>
      <c r="J51" s="252" t="n">
        <f aca="false">SUPPLY!W51*SUPPLY!$W$2</f>
        <v>4.125</v>
      </c>
      <c r="K51" s="253" t="n">
        <f aca="false">SUM(D51:J51)</f>
        <v>77.465</v>
      </c>
      <c r="L51" s="254"/>
      <c r="M51" s="251" t="n">
        <f aca="false">+SUMPRODUCT(DEMAND!D51:E51,DEMAND!$D$2:$E$2)</f>
        <v>6.2</v>
      </c>
      <c r="N51" s="252" t="n">
        <f aca="false">+SUMPRODUCT(DEMAND!F51:G51,DEMAND!$F$2:$G$2)</f>
        <v>10.05</v>
      </c>
      <c r="O51" s="252" t="n">
        <f aca="false">+SUMPRODUCT(DEMAND!H51:I51,DEMAND!$H$2:$I$2)</f>
        <v>6.25</v>
      </c>
      <c r="P51" s="252" t="n">
        <f aca="false">+SUMPRODUCT(DEMAND!J51:K51,DEMAND!$J$2:$K$2)</f>
        <v>11.6</v>
      </c>
      <c r="Q51" s="252" t="n">
        <f aca="false">+SUMPRODUCT(DEMAND!L51:M51,DEMAND!$L$2:$M$2)</f>
        <v>0</v>
      </c>
      <c r="R51" s="253" t="n">
        <f aca="false">SUM(M51:Q51)</f>
        <v>34.1</v>
      </c>
      <c r="S51" s="253" t="n">
        <f aca="false">+SUMPRODUCT(DEMAND!Q51:AI51,DEMAND!$Q$2:$AI$2)</f>
        <v>66.2</v>
      </c>
      <c r="T51" s="253" t="n">
        <f aca="false">+S51+R51</f>
        <v>100.3</v>
      </c>
      <c r="U51" s="5"/>
      <c r="V51" s="5"/>
      <c r="W51" s="258" t="n">
        <f aca="false">+K51-T51</f>
        <v>-22.835</v>
      </c>
      <c r="X51" s="5"/>
      <c r="Y51" s="258" t="n">
        <f aca="false">K51-(+M51+Q51+N51)</f>
        <v>61.215</v>
      </c>
      <c r="Z51" s="258" t="n">
        <f aca="false">+Y51-F51</f>
        <v>26.415</v>
      </c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5"/>
      <c r="CL51" s="5"/>
      <c r="CM51" s="5"/>
      <c r="CN51" s="5"/>
      <c r="CO51" s="5"/>
      <c r="CP51" s="5"/>
      <c r="CQ51" s="5"/>
      <c r="CR51" s="5"/>
      <c r="CS51" s="5"/>
      <c r="CT51" s="5"/>
      <c r="CU51" s="5"/>
      <c r="CV51" s="5"/>
      <c r="CW51" s="5"/>
      <c r="CX51" s="5"/>
      <c r="CY51" s="5"/>
      <c r="CZ51" s="5"/>
      <c r="DA51" s="5"/>
      <c r="DB51" s="5"/>
      <c r="DC51" s="5"/>
      <c r="DD51" s="5"/>
      <c r="DE51" s="5"/>
      <c r="DF51" s="5"/>
      <c r="DG51" s="5"/>
      <c r="DH51" s="5"/>
      <c r="DI51" s="5"/>
      <c r="DJ51" s="5"/>
      <c r="DK51" s="5"/>
      <c r="DL51" s="5"/>
      <c r="DM51" s="5"/>
      <c r="DN51" s="5"/>
      <c r="DO51" s="5"/>
      <c r="DP51" s="5"/>
      <c r="DQ51" s="5"/>
      <c r="DR51" s="5"/>
      <c r="DS51" s="5"/>
      <c r="DT51" s="5"/>
      <c r="DU51" s="5"/>
      <c r="DV51" s="5"/>
      <c r="DW51" s="5"/>
      <c r="DX51" s="5"/>
      <c r="DY51" s="5"/>
      <c r="DZ51" s="5"/>
      <c r="EA51" s="5"/>
      <c r="EB51" s="5"/>
      <c r="EC51" s="5"/>
      <c r="ED51" s="5"/>
      <c r="EE51" s="5"/>
      <c r="EF51" s="5"/>
      <c r="EG51" s="5"/>
      <c r="EH51" s="5"/>
      <c r="EI51" s="5"/>
      <c r="EJ51" s="5"/>
      <c r="EK51" s="5"/>
      <c r="EL51" s="5"/>
      <c r="EM51" s="5"/>
      <c r="EN51" s="5"/>
      <c r="EO51" s="5"/>
      <c r="EP51" s="5"/>
      <c r="EQ51" s="5"/>
      <c r="ER51" s="5"/>
      <c r="ES51" s="5"/>
      <c r="ET51" s="5"/>
      <c r="EU51" s="5"/>
      <c r="EV51" s="5"/>
      <c r="EW51" s="5"/>
      <c r="EX51" s="5"/>
      <c r="EY51" s="5"/>
      <c r="EZ51" s="5"/>
      <c r="FA51" s="5"/>
      <c r="FB51" s="5"/>
      <c r="FC51" s="5"/>
      <c r="FD51" s="5"/>
      <c r="FE51" s="5"/>
      <c r="FF51" s="5"/>
      <c r="FG51" s="5"/>
      <c r="FH51" s="5"/>
      <c r="FI51" s="5"/>
      <c r="FJ51" s="5"/>
      <c r="FK51" s="5"/>
      <c r="FL51" s="5"/>
      <c r="FM51" s="5"/>
      <c r="FN51" s="5"/>
      <c r="FO51" s="5"/>
      <c r="FP51" s="5"/>
      <c r="FQ51" s="5"/>
      <c r="FR51" s="5"/>
      <c r="FS51" s="5"/>
      <c r="FT51" s="5"/>
      <c r="FU51" s="5"/>
      <c r="FV51" s="5"/>
      <c r="FW51" s="5"/>
      <c r="FX51" s="5"/>
      <c r="FY51" s="5"/>
      <c r="FZ51" s="5"/>
      <c r="GA51" s="5"/>
      <c r="GB51" s="5"/>
      <c r="GC51" s="5"/>
      <c r="GD51" s="5"/>
      <c r="GE51" s="5"/>
      <c r="GF51" s="5"/>
      <c r="GG51" s="5"/>
      <c r="GH51" s="5"/>
      <c r="GI51" s="5"/>
      <c r="GJ51" s="5"/>
      <c r="GK51" s="5"/>
      <c r="GL51" s="5"/>
      <c r="GM51" s="5"/>
      <c r="GN51" s="5"/>
      <c r="GO51" s="5"/>
      <c r="GP51" s="5"/>
      <c r="GQ51" s="5"/>
      <c r="GR51" s="5"/>
      <c r="GS51" s="5"/>
      <c r="GT51" s="5"/>
      <c r="GU51" s="5"/>
      <c r="GV51" s="5"/>
      <c r="GW51" s="5"/>
      <c r="GX51" s="5"/>
      <c r="GY51" s="5"/>
      <c r="GZ51" s="5"/>
      <c r="HA51" s="5"/>
      <c r="HB51" s="5"/>
      <c r="HC51" s="5"/>
      <c r="HD51" s="5"/>
      <c r="HE51" s="5"/>
      <c r="HF51" s="5"/>
      <c r="HG51" s="5"/>
      <c r="HH51" s="5"/>
      <c r="HI51" s="5"/>
      <c r="HJ51" s="5"/>
      <c r="HK51" s="5"/>
      <c r="HL51" s="5"/>
      <c r="HM51" s="5"/>
      <c r="HN51" s="5"/>
      <c r="HO51" s="5"/>
      <c r="HP51" s="5"/>
      <c r="HQ51" s="5"/>
      <c r="HR51" s="5"/>
      <c r="HS51" s="5"/>
      <c r="HT51" s="5"/>
      <c r="HU51" s="5"/>
      <c r="HV51" s="5"/>
      <c r="HW51" s="5"/>
      <c r="HX51" s="5"/>
      <c r="HY51" s="5"/>
      <c r="HZ51" s="5"/>
      <c r="IA51" s="5"/>
      <c r="IB51" s="5"/>
      <c r="IC51" s="5"/>
      <c r="ID51" s="5"/>
      <c r="IE51" s="5"/>
      <c r="IF51" s="5"/>
      <c r="IG51" s="5"/>
      <c r="IH51" s="5"/>
      <c r="II51" s="5"/>
      <c r="IJ51" s="5"/>
      <c r="IK51" s="5"/>
      <c r="IL51" s="5"/>
      <c r="IM51" s="5"/>
      <c r="IN51" s="5"/>
      <c r="IO51" s="5"/>
      <c r="IP51" s="5"/>
      <c r="IQ51" s="5"/>
      <c r="IR51" s="5"/>
      <c r="IS51" s="5"/>
      <c r="IT51" s="5"/>
      <c r="IU51" s="5"/>
      <c r="IV51" s="5"/>
      <c r="IW51" s="5"/>
    </row>
    <row r="52" customFormat="false" ht="12.75" hidden="false" customHeight="false" outlineLevel="0" collapsed="false">
      <c r="A52" s="5" t="n">
        <f aca="false">YEAR(C52)</f>
        <v>2005</v>
      </c>
      <c r="B52" s="259"/>
      <c r="C52" s="260" t="n">
        <v>38658</v>
      </c>
      <c r="D52" s="251" t="n">
        <f aca="false">+SUMPRODUCT(SUPPLY!L52:O52,SUPPLY!L$2:O$2)</f>
        <v>15.58</v>
      </c>
      <c r="E52" s="252" t="n">
        <f aca="false">+SUMPRODUCT(SUPPLY!D52:J52,SUPPLY!D$2:J$2)</f>
        <v>22.96</v>
      </c>
      <c r="F52" s="252" t="n">
        <f aca="false">+SUMPRODUCT(SUPPLY!Q52:U52,SUPPLY!$Q$2:$U$2)</f>
        <v>34.8</v>
      </c>
      <c r="G52" s="252" t="n">
        <f aca="false">+SUPPLY!X52*SUPPLY!$X$2</f>
        <v>0</v>
      </c>
      <c r="H52" s="252" t="n">
        <f aca="false">SUMPRODUCT(SUPPLY!Y52:AB52,SUPPLY!$Y$2:$AB$2)</f>
        <v>0</v>
      </c>
      <c r="I52" s="252" t="n">
        <f aca="false">SUMPRODUCT(SUPPLY!AC52:AD52,SUPPLY!$AC$2:$AD$2)</f>
        <v>0</v>
      </c>
      <c r="J52" s="252" t="n">
        <f aca="false">SUPPLY!W52*SUPPLY!$W$2</f>
        <v>4.125</v>
      </c>
      <c r="K52" s="253" t="n">
        <f aca="false">SUM(D52:J52)</f>
        <v>77.465</v>
      </c>
      <c r="L52" s="254"/>
      <c r="M52" s="251" t="n">
        <f aca="false">+SUMPRODUCT(DEMAND!D52:E52,DEMAND!$D$2:$E$2)</f>
        <v>6.2</v>
      </c>
      <c r="N52" s="252" t="n">
        <f aca="false">+SUMPRODUCT(DEMAND!F52:G52,DEMAND!$F$2:$G$2)</f>
        <v>10.05</v>
      </c>
      <c r="O52" s="252" t="n">
        <f aca="false">+SUMPRODUCT(DEMAND!H52:I52,DEMAND!$H$2:$I$2)</f>
        <v>6.25</v>
      </c>
      <c r="P52" s="252" t="n">
        <f aca="false">+SUMPRODUCT(DEMAND!J52:K52,DEMAND!$J$2:$K$2)</f>
        <v>11.6</v>
      </c>
      <c r="Q52" s="252" t="n">
        <f aca="false">+SUMPRODUCT(DEMAND!L52:M52,DEMAND!$L$2:$M$2)</f>
        <v>0</v>
      </c>
      <c r="R52" s="253" t="n">
        <f aca="false">SUM(M52:Q52)</f>
        <v>34.1</v>
      </c>
      <c r="S52" s="253" t="n">
        <f aca="false">+SUMPRODUCT(DEMAND!Q52:AI52,DEMAND!$Q$2:$AI$2)</f>
        <v>66.2</v>
      </c>
      <c r="T52" s="253" t="n">
        <f aca="false">+S52+R52</f>
        <v>100.3</v>
      </c>
      <c r="U52" s="5"/>
      <c r="V52" s="5"/>
      <c r="W52" s="258" t="n">
        <f aca="false">+K52-T52</f>
        <v>-22.835</v>
      </c>
      <c r="X52" s="5"/>
      <c r="Y52" s="258" t="n">
        <f aca="false">K52-(+M52+Q52+N52)</f>
        <v>61.215</v>
      </c>
      <c r="Z52" s="258" t="n">
        <f aca="false">+Y52-F52</f>
        <v>26.415</v>
      </c>
      <c r="AA52" s="5"/>
      <c r="AB52" s="5"/>
      <c r="AC52" s="5"/>
      <c r="AD52" s="5"/>
      <c r="AE52" s="5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5"/>
      <c r="CL52" s="5"/>
      <c r="CM52" s="5"/>
      <c r="CN52" s="5"/>
      <c r="CO52" s="5"/>
      <c r="CP52" s="5"/>
      <c r="CQ52" s="5"/>
      <c r="CR52" s="5"/>
      <c r="CS52" s="5"/>
      <c r="CT52" s="5"/>
      <c r="CU52" s="5"/>
      <c r="CV52" s="5"/>
      <c r="CW52" s="5"/>
      <c r="CX52" s="5"/>
      <c r="CY52" s="5"/>
      <c r="CZ52" s="5"/>
      <c r="DA52" s="5"/>
      <c r="DB52" s="5"/>
      <c r="DC52" s="5"/>
      <c r="DD52" s="5"/>
      <c r="DE52" s="5"/>
      <c r="DF52" s="5"/>
      <c r="DG52" s="5"/>
      <c r="DH52" s="5"/>
      <c r="DI52" s="5"/>
      <c r="DJ52" s="5"/>
      <c r="DK52" s="5"/>
      <c r="DL52" s="5"/>
      <c r="DM52" s="5"/>
      <c r="DN52" s="5"/>
      <c r="DO52" s="5"/>
      <c r="DP52" s="5"/>
      <c r="DQ52" s="5"/>
      <c r="DR52" s="5"/>
      <c r="DS52" s="5"/>
      <c r="DT52" s="5"/>
      <c r="DU52" s="5"/>
      <c r="DV52" s="5"/>
      <c r="DW52" s="5"/>
      <c r="DX52" s="5"/>
      <c r="DY52" s="5"/>
      <c r="DZ52" s="5"/>
      <c r="EA52" s="5"/>
      <c r="EB52" s="5"/>
      <c r="EC52" s="5"/>
      <c r="ED52" s="5"/>
      <c r="EE52" s="5"/>
      <c r="EF52" s="5"/>
      <c r="EG52" s="5"/>
      <c r="EH52" s="5"/>
      <c r="EI52" s="5"/>
      <c r="EJ52" s="5"/>
      <c r="EK52" s="5"/>
      <c r="EL52" s="5"/>
      <c r="EM52" s="5"/>
      <c r="EN52" s="5"/>
      <c r="EO52" s="5"/>
      <c r="EP52" s="5"/>
      <c r="EQ52" s="5"/>
      <c r="ER52" s="5"/>
      <c r="ES52" s="5"/>
      <c r="ET52" s="5"/>
      <c r="EU52" s="5"/>
      <c r="EV52" s="5"/>
      <c r="EW52" s="5"/>
      <c r="EX52" s="5"/>
      <c r="EY52" s="5"/>
      <c r="EZ52" s="5"/>
      <c r="FA52" s="5"/>
      <c r="FB52" s="5"/>
      <c r="FC52" s="5"/>
      <c r="FD52" s="5"/>
      <c r="FE52" s="5"/>
      <c r="FF52" s="5"/>
      <c r="FG52" s="5"/>
      <c r="FH52" s="5"/>
      <c r="FI52" s="5"/>
      <c r="FJ52" s="5"/>
      <c r="FK52" s="5"/>
      <c r="FL52" s="5"/>
      <c r="FM52" s="5"/>
      <c r="FN52" s="5"/>
      <c r="FO52" s="5"/>
      <c r="FP52" s="5"/>
      <c r="FQ52" s="5"/>
      <c r="FR52" s="5"/>
      <c r="FS52" s="5"/>
      <c r="FT52" s="5"/>
      <c r="FU52" s="5"/>
      <c r="FV52" s="5"/>
      <c r="FW52" s="5"/>
      <c r="FX52" s="5"/>
      <c r="FY52" s="5"/>
      <c r="FZ52" s="5"/>
      <c r="GA52" s="5"/>
      <c r="GB52" s="5"/>
      <c r="GC52" s="5"/>
      <c r="GD52" s="5"/>
      <c r="GE52" s="5"/>
      <c r="GF52" s="5"/>
      <c r="GG52" s="5"/>
      <c r="GH52" s="5"/>
      <c r="GI52" s="5"/>
      <c r="GJ52" s="5"/>
      <c r="GK52" s="5"/>
      <c r="GL52" s="5"/>
      <c r="GM52" s="5"/>
      <c r="GN52" s="5"/>
      <c r="GO52" s="5"/>
      <c r="GP52" s="5"/>
      <c r="GQ52" s="5"/>
      <c r="GR52" s="5"/>
      <c r="GS52" s="5"/>
      <c r="GT52" s="5"/>
      <c r="GU52" s="5"/>
      <c r="GV52" s="5"/>
      <c r="GW52" s="5"/>
      <c r="GX52" s="5"/>
      <c r="GY52" s="5"/>
      <c r="GZ52" s="5"/>
      <c r="HA52" s="5"/>
      <c r="HB52" s="5"/>
      <c r="HC52" s="5"/>
      <c r="HD52" s="5"/>
      <c r="HE52" s="5"/>
      <c r="HF52" s="5"/>
      <c r="HG52" s="5"/>
      <c r="HH52" s="5"/>
      <c r="HI52" s="5"/>
      <c r="HJ52" s="5"/>
      <c r="HK52" s="5"/>
      <c r="HL52" s="5"/>
      <c r="HM52" s="5"/>
      <c r="HN52" s="5"/>
      <c r="HO52" s="5"/>
      <c r="HP52" s="5"/>
      <c r="HQ52" s="5"/>
      <c r="HR52" s="5"/>
      <c r="HS52" s="5"/>
      <c r="HT52" s="5"/>
      <c r="HU52" s="5"/>
      <c r="HV52" s="5"/>
      <c r="HW52" s="5"/>
      <c r="HX52" s="5"/>
      <c r="HY52" s="5"/>
      <c r="HZ52" s="5"/>
      <c r="IA52" s="5"/>
      <c r="IB52" s="5"/>
      <c r="IC52" s="5"/>
      <c r="ID52" s="5"/>
      <c r="IE52" s="5"/>
      <c r="IF52" s="5"/>
      <c r="IG52" s="5"/>
      <c r="IH52" s="5"/>
      <c r="II52" s="5"/>
      <c r="IJ52" s="5"/>
      <c r="IK52" s="5"/>
      <c r="IL52" s="5"/>
      <c r="IM52" s="5"/>
      <c r="IN52" s="5"/>
      <c r="IO52" s="5"/>
      <c r="IP52" s="5"/>
      <c r="IQ52" s="5"/>
      <c r="IR52" s="5"/>
      <c r="IS52" s="5"/>
      <c r="IT52" s="5"/>
      <c r="IU52" s="5"/>
      <c r="IV52" s="5"/>
      <c r="IW52" s="5"/>
    </row>
    <row r="53" customFormat="false" ht="12.75" hidden="false" customHeight="false" outlineLevel="0" collapsed="false">
      <c r="A53" s="5" t="n">
        <f aca="false">YEAR(C53)</f>
        <v>2005</v>
      </c>
      <c r="B53" s="259"/>
      <c r="C53" s="260" t="n">
        <v>38688</v>
      </c>
      <c r="D53" s="251" t="n">
        <f aca="false">+SUMPRODUCT(SUPPLY!L53:O53,SUPPLY!L$2:O$2)</f>
        <v>15.58</v>
      </c>
      <c r="E53" s="252" t="n">
        <f aca="false">+SUMPRODUCT(SUPPLY!D53:J53,SUPPLY!D$2:J$2)</f>
        <v>22.96</v>
      </c>
      <c r="F53" s="252" t="n">
        <f aca="false">+SUMPRODUCT(SUPPLY!Q53:U53,SUPPLY!$Q$2:$U$2)</f>
        <v>34.8</v>
      </c>
      <c r="G53" s="252" t="n">
        <f aca="false">+SUPPLY!X53*SUPPLY!$X$2</f>
        <v>0</v>
      </c>
      <c r="H53" s="252" t="n">
        <f aca="false">SUMPRODUCT(SUPPLY!Y53:AB53,SUPPLY!$Y$2:$AB$2)</f>
        <v>0</v>
      </c>
      <c r="I53" s="252" t="n">
        <f aca="false">SUMPRODUCT(SUPPLY!AC53:AD53,SUPPLY!$AC$2:$AD$2)</f>
        <v>0</v>
      </c>
      <c r="J53" s="252" t="n">
        <f aca="false">SUPPLY!W53*SUPPLY!$W$2</f>
        <v>4.125</v>
      </c>
      <c r="K53" s="253" t="n">
        <f aca="false">SUM(D53:J53)</f>
        <v>77.465</v>
      </c>
      <c r="L53" s="254"/>
      <c r="M53" s="251" t="n">
        <f aca="false">+SUMPRODUCT(DEMAND!D53:E53,DEMAND!$D$2:$E$2)</f>
        <v>6.2</v>
      </c>
      <c r="N53" s="252" t="n">
        <f aca="false">+SUMPRODUCT(DEMAND!F53:G53,DEMAND!$F$2:$G$2)</f>
        <v>10.05</v>
      </c>
      <c r="O53" s="252" t="n">
        <f aca="false">+SUMPRODUCT(DEMAND!H53:I53,DEMAND!$H$2:$I$2)</f>
        <v>6.25</v>
      </c>
      <c r="P53" s="252" t="n">
        <f aca="false">+SUMPRODUCT(DEMAND!J53:K53,DEMAND!$J$2:$K$2)</f>
        <v>11.6</v>
      </c>
      <c r="Q53" s="252" t="n">
        <f aca="false">+SUMPRODUCT(DEMAND!L53:M53,DEMAND!$L$2:$M$2)</f>
        <v>0</v>
      </c>
      <c r="R53" s="253" t="n">
        <f aca="false">SUM(M53:Q53)</f>
        <v>34.1</v>
      </c>
      <c r="S53" s="253" t="n">
        <f aca="false">+SUMPRODUCT(DEMAND!Q53:AI53,DEMAND!$Q$2:$AI$2)</f>
        <v>66.2</v>
      </c>
      <c r="T53" s="253" t="n">
        <f aca="false">+S53+R53</f>
        <v>100.3</v>
      </c>
      <c r="U53" s="5"/>
      <c r="V53" s="5"/>
      <c r="W53" s="258" t="n">
        <f aca="false">+K53-T53</f>
        <v>-22.835</v>
      </c>
      <c r="X53" s="5"/>
      <c r="Y53" s="258" t="n">
        <f aca="false">K53-(+M53+Q53+N53)</f>
        <v>61.215</v>
      </c>
      <c r="Z53" s="258" t="n">
        <f aca="false">+Y53-F53</f>
        <v>26.415</v>
      </c>
      <c r="AA53" s="5"/>
      <c r="AB53" s="5"/>
      <c r="AC53" s="5"/>
      <c r="AD53" s="5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5"/>
      <c r="CL53" s="5"/>
      <c r="CM53" s="5"/>
      <c r="CN53" s="5"/>
      <c r="CO53" s="5"/>
      <c r="CP53" s="5"/>
      <c r="CQ53" s="5"/>
      <c r="CR53" s="5"/>
      <c r="CS53" s="5"/>
      <c r="CT53" s="5"/>
      <c r="CU53" s="5"/>
      <c r="CV53" s="5"/>
      <c r="CW53" s="5"/>
      <c r="CX53" s="5"/>
      <c r="CY53" s="5"/>
      <c r="CZ53" s="5"/>
      <c r="DA53" s="5"/>
      <c r="DB53" s="5"/>
      <c r="DC53" s="5"/>
      <c r="DD53" s="5"/>
      <c r="DE53" s="5"/>
      <c r="DF53" s="5"/>
      <c r="DG53" s="5"/>
      <c r="DH53" s="5"/>
      <c r="DI53" s="5"/>
      <c r="DJ53" s="5"/>
      <c r="DK53" s="5"/>
      <c r="DL53" s="5"/>
      <c r="DM53" s="5"/>
      <c r="DN53" s="5"/>
      <c r="DO53" s="5"/>
      <c r="DP53" s="5"/>
      <c r="DQ53" s="5"/>
      <c r="DR53" s="5"/>
      <c r="DS53" s="5"/>
      <c r="DT53" s="5"/>
      <c r="DU53" s="5"/>
      <c r="DV53" s="5"/>
      <c r="DW53" s="5"/>
      <c r="DX53" s="5"/>
      <c r="DY53" s="5"/>
      <c r="DZ53" s="5"/>
      <c r="EA53" s="5"/>
      <c r="EB53" s="5"/>
      <c r="EC53" s="5"/>
      <c r="ED53" s="5"/>
      <c r="EE53" s="5"/>
      <c r="EF53" s="5"/>
      <c r="EG53" s="5"/>
      <c r="EH53" s="5"/>
      <c r="EI53" s="5"/>
      <c r="EJ53" s="5"/>
      <c r="EK53" s="5"/>
      <c r="EL53" s="5"/>
      <c r="EM53" s="5"/>
      <c r="EN53" s="5"/>
      <c r="EO53" s="5"/>
      <c r="EP53" s="5"/>
      <c r="EQ53" s="5"/>
      <c r="ER53" s="5"/>
      <c r="ES53" s="5"/>
      <c r="ET53" s="5"/>
      <c r="EU53" s="5"/>
      <c r="EV53" s="5"/>
      <c r="EW53" s="5"/>
      <c r="EX53" s="5"/>
      <c r="EY53" s="5"/>
      <c r="EZ53" s="5"/>
      <c r="FA53" s="5"/>
      <c r="FB53" s="5"/>
      <c r="FC53" s="5"/>
      <c r="FD53" s="5"/>
      <c r="FE53" s="5"/>
      <c r="FF53" s="5"/>
      <c r="FG53" s="5"/>
      <c r="FH53" s="5"/>
      <c r="FI53" s="5"/>
      <c r="FJ53" s="5"/>
      <c r="FK53" s="5"/>
      <c r="FL53" s="5"/>
      <c r="FM53" s="5"/>
      <c r="FN53" s="5"/>
      <c r="FO53" s="5"/>
      <c r="FP53" s="5"/>
      <c r="FQ53" s="5"/>
      <c r="FR53" s="5"/>
      <c r="FS53" s="5"/>
      <c r="FT53" s="5"/>
      <c r="FU53" s="5"/>
      <c r="FV53" s="5"/>
      <c r="FW53" s="5"/>
      <c r="FX53" s="5"/>
      <c r="FY53" s="5"/>
      <c r="FZ53" s="5"/>
      <c r="GA53" s="5"/>
      <c r="GB53" s="5"/>
      <c r="GC53" s="5"/>
      <c r="GD53" s="5"/>
      <c r="GE53" s="5"/>
      <c r="GF53" s="5"/>
      <c r="GG53" s="5"/>
      <c r="GH53" s="5"/>
      <c r="GI53" s="5"/>
      <c r="GJ53" s="5"/>
      <c r="GK53" s="5"/>
      <c r="GL53" s="5"/>
      <c r="GM53" s="5"/>
      <c r="GN53" s="5"/>
      <c r="GO53" s="5"/>
      <c r="GP53" s="5"/>
      <c r="GQ53" s="5"/>
      <c r="GR53" s="5"/>
      <c r="GS53" s="5"/>
      <c r="GT53" s="5"/>
      <c r="GU53" s="5"/>
      <c r="GV53" s="5"/>
      <c r="GW53" s="5"/>
      <c r="GX53" s="5"/>
      <c r="GY53" s="5"/>
      <c r="GZ53" s="5"/>
      <c r="HA53" s="5"/>
      <c r="HB53" s="5"/>
      <c r="HC53" s="5"/>
      <c r="HD53" s="5"/>
      <c r="HE53" s="5"/>
      <c r="HF53" s="5"/>
      <c r="HG53" s="5"/>
      <c r="HH53" s="5"/>
      <c r="HI53" s="5"/>
      <c r="HJ53" s="5"/>
      <c r="HK53" s="5"/>
      <c r="HL53" s="5"/>
      <c r="HM53" s="5"/>
      <c r="HN53" s="5"/>
      <c r="HO53" s="5"/>
      <c r="HP53" s="5"/>
      <c r="HQ53" s="5"/>
      <c r="HR53" s="5"/>
      <c r="HS53" s="5"/>
      <c r="HT53" s="5"/>
      <c r="HU53" s="5"/>
      <c r="HV53" s="5"/>
      <c r="HW53" s="5"/>
      <c r="HX53" s="5"/>
      <c r="HY53" s="5"/>
      <c r="HZ53" s="5"/>
      <c r="IA53" s="5"/>
      <c r="IB53" s="5"/>
      <c r="IC53" s="5"/>
      <c r="ID53" s="5"/>
      <c r="IE53" s="5"/>
      <c r="IF53" s="5"/>
      <c r="IG53" s="5"/>
      <c r="IH53" s="5"/>
      <c r="II53" s="5"/>
      <c r="IJ53" s="5"/>
      <c r="IK53" s="5"/>
      <c r="IL53" s="5"/>
      <c r="IM53" s="5"/>
      <c r="IN53" s="5"/>
      <c r="IO53" s="5"/>
      <c r="IP53" s="5"/>
      <c r="IQ53" s="5"/>
      <c r="IR53" s="5"/>
      <c r="IS53" s="5"/>
      <c r="IT53" s="5"/>
      <c r="IU53" s="5"/>
      <c r="IV53" s="5"/>
      <c r="IW53" s="5"/>
    </row>
    <row r="54" customFormat="false" ht="12.75" hidden="false" customHeight="false" outlineLevel="0" collapsed="false">
      <c r="A54" s="5" t="n">
        <f aca="false">YEAR(C54)</f>
        <v>2006</v>
      </c>
      <c r="B54" s="259"/>
      <c r="C54" s="260" t="n">
        <v>38719</v>
      </c>
      <c r="D54" s="251" t="n">
        <f aca="false">+SUMPRODUCT(SUPPLY!L54:O54,SUPPLY!L$2:O$2)</f>
        <v>15.58</v>
      </c>
      <c r="E54" s="252" t="n">
        <f aca="false">+SUMPRODUCT(SUPPLY!D54:J54,SUPPLY!D$2:J$2)</f>
        <v>24.31</v>
      </c>
      <c r="F54" s="252" t="n">
        <f aca="false">+SUMPRODUCT(SUPPLY!Q54:U54,SUPPLY!$Q$2:$U$2)</f>
        <v>34.8</v>
      </c>
      <c r="G54" s="252" t="n">
        <f aca="false">+SUPPLY!X54*SUPPLY!$X$2</f>
        <v>0</v>
      </c>
      <c r="H54" s="252" t="n">
        <f aca="false">SUMPRODUCT(SUPPLY!Y54:AB54,SUPPLY!$Y$2:$AB$2)</f>
        <v>5.88</v>
      </c>
      <c r="I54" s="252" t="n">
        <f aca="false">SUMPRODUCT(SUPPLY!AC54:AD54,SUPPLY!$AC$2:$AD$2)</f>
        <v>0.3</v>
      </c>
      <c r="J54" s="252" t="n">
        <f aca="false">SUPPLY!W54*SUPPLY!$W$2</f>
        <v>4.125</v>
      </c>
      <c r="K54" s="253" t="n">
        <f aca="false">SUM(D54:J54)</f>
        <v>84.995</v>
      </c>
      <c r="L54" s="254"/>
      <c r="M54" s="251" t="n">
        <f aca="false">+SUMPRODUCT(DEMAND!D54:E54,DEMAND!$D$2:$E$2)</f>
        <v>6.2</v>
      </c>
      <c r="N54" s="252" t="n">
        <f aca="false">+SUMPRODUCT(DEMAND!F54:G54,DEMAND!$F$2:$G$2)</f>
        <v>10.05</v>
      </c>
      <c r="O54" s="252" t="n">
        <f aca="false">+SUMPRODUCT(DEMAND!H54:I54,DEMAND!$H$2:$I$2)</f>
        <v>6.25</v>
      </c>
      <c r="P54" s="252" t="n">
        <f aca="false">+SUMPRODUCT(DEMAND!J54:K54,DEMAND!$J$2:$K$2)</f>
        <v>11.6</v>
      </c>
      <c r="Q54" s="252" t="n">
        <f aca="false">+SUMPRODUCT(DEMAND!L54:M54,DEMAND!$L$2:$M$2)</f>
        <v>3</v>
      </c>
      <c r="R54" s="253" t="n">
        <f aca="false">SUM(M54:Q54)</f>
        <v>37.1</v>
      </c>
      <c r="S54" s="253" t="n">
        <f aca="false">+SUMPRODUCT(DEMAND!Q54:AI54,DEMAND!$Q$2:$AI$2)</f>
        <v>67.64</v>
      </c>
      <c r="T54" s="253" t="n">
        <f aca="false">+S54+R54</f>
        <v>104.74</v>
      </c>
      <c r="U54" s="5"/>
      <c r="V54" s="5"/>
      <c r="W54" s="258" t="n">
        <f aca="false">+K54-T54</f>
        <v>-19.745</v>
      </c>
      <c r="X54" s="5"/>
      <c r="Y54" s="258" t="n">
        <f aca="false">K54-(+M54+Q54+N54)</f>
        <v>65.745</v>
      </c>
      <c r="Z54" s="258" t="n">
        <f aca="false">+Y54-F54</f>
        <v>30.945</v>
      </c>
      <c r="AA54" s="5"/>
      <c r="AB54" s="5"/>
      <c r="AC54" s="5"/>
      <c r="AD54" s="5"/>
      <c r="AE54" s="5"/>
      <c r="AF54" s="5"/>
      <c r="AG54" s="5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5"/>
      <c r="CL54" s="5"/>
      <c r="CM54" s="5"/>
      <c r="CN54" s="5"/>
      <c r="CO54" s="5"/>
      <c r="CP54" s="5"/>
      <c r="CQ54" s="5"/>
      <c r="CR54" s="5"/>
      <c r="CS54" s="5"/>
      <c r="CT54" s="5"/>
      <c r="CU54" s="5"/>
      <c r="CV54" s="5"/>
      <c r="CW54" s="5"/>
      <c r="CX54" s="5"/>
      <c r="CY54" s="5"/>
      <c r="CZ54" s="5"/>
      <c r="DA54" s="5"/>
      <c r="DB54" s="5"/>
      <c r="DC54" s="5"/>
      <c r="DD54" s="5"/>
      <c r="DE54" s="5"/>
      <c r="DF54" s="5"/>
      <c r="DG54" s="5"/>
      <c r="DH54" s="5"/>
      <c r="DI54" s="5"/>
      <c r="DJ54" s="5"/>
      <c r="DK54" s="5"/>
      <c r="DL54" s="5"/>
      <c r="DM54" s="5"/>
      <c r="DN54" s="5"/>
      <c r="DO54" s="5"/>
      <c r="DP54" s="5"/>
      <c r="DQ54" s="5"/>
      <c r="DR54" s="5"/>
      <c r="DS54" s="5"/>
      <c r="DT54" s="5"/>
      <c r="DU54" s="5"/>
      <c r="DV54" s="5"/>
      <c r="DW54" s="5"/>
      <c r="DX54" s="5"/>
      <c r="DY54" s="5"/>
      <c r="DZ54" s="5"/>
      <c r="EA54" s="5"/>
      <c r="EB54" s="5"/>
      <c r="EC54" s="5"/>
      <c r="ED54" s="5"/>
      <c r="EE54" s="5"/>
      <c r="EF54" s="5"/>
      <c r="EG54" s="5"/>
      <c r="EH54" s="5"/>
      <c r="EI54" s="5"/>
      <c r="EJ54" s="5"/>
      <c r="EK54" s="5"/>
      <c r="EL54" s="5"/>
      <c r="EM54" s="5"/>
      <c r="EN54" s="5"/>
      <c r="EO54" s="5"/>
      <c r="EP54" s="5"/>
      <c r="EQ54" s="5"/>
      <c r="ER54" s="5"/>
      <c r="ES54" s="5"/>
      <c r="ET54" s="5"/>
      <c r="EU54" s="5"/>
      <c r="EV54" s="5"/>
      <c r="EW54" s="5"/>
      <c r="EX54" s="5"/>
      <c r="EY54" s="5"/>
      <c r="EZ54" s="5"/>
      <c r="FA54" s="5"/>
      <c r="FB54" s="5"/>
      <c r="FC54" s="5"/>
      <c r="FD54" s="5"/>
      <c r="FE54" s="5"/>
      <c r="FF54" s="5"/>
      <c r="FG54" s="5"/>
      <c r="FH54" s="5"/>
      <c r="FI54" s="5"/>
      <c r="FJ54" s="5"/>
      <c r="FK54" s="5"/>
      <c r="FL54" s="5"/>
      <c r="FM54" s="5"/>
      <c r="FN54" s="5"/>
      <c r="FO54" s="5"/>
      <c r="FP54" s="5"/>
      <c r="FQ54" s="5"/>
      <c r="FR54" s="5"/>
      <c r="FS54" s="5"/>
      <c r="FT54" s="5"/>
      <c r="FU54" s="5"/>
      <c r="FV54" s="5"/>
      <c r="FW54" s="5"/>
      <c r="FX54" s="5"/>
      <c r="FY54" s="5"/>
      <c r="FZ54" s="5"/>
      <c r="GA54" s="5"/>
      <c r="GB54" s="5"/>
      <c r="GC54" s="5"/>
      <c r="GD54" s="5"/>
      <c r="GE54" s="5"/>
      <c r="GF54" s="5"/>
      <c r="GG54" s="5"/>
      <c r="GH54" s="5"/>
      <c r="GI54" s="5"/>
      <c r="GJ54" s="5"/>
      <c r="GK54" s="5"/>
      <c r="GL54" s="5"/>
      <c r="GM54" s="5"/>
      <c r="GN54" s="5"/>
      <c r="GO54" s="5"/>
      <c r="GP54" s="5"/>
      <c r="GQ54" s="5"/>
      <c r="GR54" s="5"/>
      <c r="GS54" s="5"/>
      <c r="GT54" s="5"/>
      <c r="GU54" s="5"/>
      <c r="GV54" s="5"/>
      <c r="GW54" s="5"/>
      <c r="GX54" s="5"/>
      <c r="GY54" s="5"/>
      <c r="GZ54" s="5"/>
      <c r="HA54" s="5"/>
      <c r="HB54" s="5"/>
      <c r="HC54" s="5"/>
      <c r="HD54" s="5"/>
      <c r="HE54" s="5"/>
      <c r="HF54" s="5"/>
      <c r="HG54" s="5"/>
      <c r="HH54" s="5"/>
      <c r="HI54" s="5"/>
      <c r="HJ54" s="5"/>
      <c r="HK54" s="5"/>
      <c r="HL54" s="5"/>
      <c r="HM54" s="5"/>
      <c r="HN54" s="5"/>
      <c r="HO54" s="5"/>
      <c r="HP54" s="5"/>
      <c r="HQ54" s="5"/>
      <c r="HR54" s="5"/>
      <c r="HS54" s="5"/>
      <c r="HT54" s="5"/>
      <c r="HU54" s="5"/>
      <c r="HV54" s="5"/>
      <c r="HW54" s="5"/>
      <c r="HX54" s="5"/>
      <c r="HY54" s="5"/>
      <c r="HZ54" s="5"/>
      <c r="IA54" s="5"/>
      <c r="IB54" s="5"/>
      <c r="IC54" s="5"/>
      <c r="ID54" s="5"/>
      <c r="IE54" s="5"/>
      <c r="IF54" s="5"/>
      <c r="IG54" s="5"/>
      <c r="IH54" s="5"/>
      <c r="II54" s="5"/>
      <c r="IJ54" s="5"/>
      <c r="IK54" s="5"/>
      <c r="IL54" s="5"/>
      <c r="IM54" s="5"/>
      <c r="IN54" s="5"/>
      <c r="IO54" s="5"/>
      <c r="IP54" s="5"/>
      <c r="IQ54" s="5"/>
      <c r="IR54" s="5"/>
      <c r="IS54" s="5"/>
      <c r="IT54" s="5"/>
      <c r="IU54" s="5"/>
      <c r="IV54" s="5"/>
      <c r="IW54" s="5"/>
    </row>
    <row r="55" customFormat="false" ht="12.75" hidden="false" customHeight="false" outlineLevel="0" collapsed="false">
      <c r="A55" s="5" t="n">
        <f aca="false">YEAR(C55)</f>
        <v>2006</v>
      </c>
      <c r="B55" s="259"/>
      <c r="C55" s="260" t="n">
        <v>38750</v>
      </c>
      <c r="D55" s="251" t="n">
        <f aca="false">+SUMPRODUCT(SUPPLY!L55:O55,SUPPLY!L$2:O$2)</f>
        <v>15.58</v>
      </c>
      <c r="E55" s="252" t="n">
        <f aca="false">+SUMPRODUCT(SUPPLY!D55:J55,SUPPLY!D$2:J$2)</f>
        <v>24.31</v>
      </c>
      <c r="F55" s="252" t="n">
        <f aca="false">+SUMPRODUCT(SUPPLY!Q55:U55,SUPPLY!$Q$2:$U$2)</f>
        <v>34.8</v>
      </c>
      <c r="G55" s="252" t="n">
        <f aca="false">+SUPPLY!X55*SUPPLY!$X$2</f>
        <v>0</v>
      </c>
      <c r="H55" s="252" t="n">
        <f aca="false">SUMPRODUCT(SUPPLY!Y55:AB55,SUPPLY!$Y$2:$AB$2)</f>
        <v>5.88</v>
      </c>
      <c r="I55" s="252" t="n">
        <f aca="false">SUMPRODUCT(SUPPLY!AC55:AD55,SUPPLY!$AC$2:$AD$2)</f>
        <v>0.3</v>
      </c>
      <c r="J55" s="252" t="n">
        <f aca="false">SUPPLY!W55*SUPPLY!$W$2</f>
        <v>4.125</v>
      </c>
      <c r="K55" s="253" t="n">
        <f aca="false">SUM(D55:J55)</f>
        <v>84.995</v>
      </c>
      <c r="L55" s="254"/>
      <c r="M55" s="251" t="n">
        <f aca="false">+SUMPRODUCT(DEMAND!D55:E55,DEMAND!$D$2:$E$2)</f>
        <v>6.2</v>
      </c>
      <c r="N55" s="252" t="n">
        <f aca="false">+SUMPRODUCT(DEMAND!F55:G55,DEMAND!$F$2:$G$2)</f>
        <v>10.05</v>
      </c>
      <c r="O55" s="252" t="n">
        <f aca="false">+SUMPRODUCT(DEMAND!H55:I55,DEMAND!$H$2:$I$2)</f>
        <v>6.25</v>
      </c>
      <c r="P55" s="252" t="n">
        <f aca="false">+SUMPRODUCT(DEMAND!J55:K55,DEMAND!$J$2:$K$2)</f>
        <v>11.6</v>
      </c>
      <c r="Q55" s="252" t="n">
        <f aca="false">+SUMPRODUCT(DEMAND!L55:M55,DEMAND!$L$2:$M$2)</f>
        <v>3</v>
      </c>
      <c r="R55" s="253" t="n">
        <f aca="false">SUM(M55:Q55)</f>
        <v>37.1</v>
      </c>
      <c r="S55" s="253" t="n">
        <f aca="false">+SUMPRODUCT(DEMAND!Q55:AI55,DEMAND!$Q$2:$AI$2)</f>
        <v>67.64</v>
      </c>
      <c r="T55" s="253" t="n">
        <f aca="false">+S55+R55</f>
        <v>104.74</v>
      </c>
      <c r="U55" s="5"/>
      <c r="V55" s="5"/>
      <c r="W55" s="258" t="n">
        <f aca="false">+K55-T55</f>
        <v>-19.745</v>
      </c>
      <c r="X55" s="5"/>
      <c r="Y55" s="258" t="n">
        <f aca="false">K55-(+M55+Q55+N55)</f>
        <v>65.745</v>
      </c>
      <c r="Z55" s="258" t="n">
        <f aca="false">+Y55-F55</f>
        <v>30.945</v>
      </c>
      <c r="AA55" s="5"/>
      <c r="AB55" s="5"/>
      <c r="AC55" s="5"/>
      <c r="AD55" s="5"/>
      <c r="AE55" s="5"/>
      <c r="AF55" s="5"/>
      <c r="AG55" s="5"/>
      <c r="AH55" s="5"/>
      <c r="AI55" s="5"/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/>
      <c r="CR55" s="5"/>
      <c r="CS55" s="5"/>
      <c r="CT55" s="5"/>
      <c r="CU55" s="5"/>
      <c r="CV55" s="5"/>
      <c r="CW55" s="5"/>
      <c r="CX55" s="5"/>
      <c r="CY55" s="5"/>
      <c r="CZ55" s="5"/>
      <c r="DA55" s="5"/>
      <c r="DB55" s="5"/>
      <c r="DC55" s="5"/>
      <c r="DD55" s="5"/>
      <c r="DE55" s="5"/>
      <c r="DF55" s="5"/>
      <c r="DG55" s="5"/>
      <c r="DH55" s="5"/>
      <c r="DI55" s="5"/>
      <c r="DJ55" s="5"/>
      <c r="DK55" s="5"/>
      <c r="DL55" s="5"/>
      <c r="DM55" s="5"/>
      <c r="DN55" s="5"/>
      <c r="DO55" s="5"/>
      <c r="DP55" s="5"/>
      <c r="DQ55" s="5"/>
      <c r="DR55" s="5"/>
      <c r="DS55" s="5"/>
      <c r="DT55" s="5"/>
      <c r="DU55" s="5"/>
      <c r="DV55" s="5"/>
      <c r="DW55" s="5"/>
      <c r="DX55" s="5"/>
      <c r="DY55" s="5"/>
      <c r="DZ55" s="5"/>
      <c r="EA55" s="5"/>
      <c r="EB55" s="5"/>
      <c r="EC55" s="5"/>
      <c r="ED55" s="5"/>
      <c r="EE55" s="5"/>
      <c r="EF55" s="5"/>
      <c r="EG55" s="5"/>
      <c r="EH55" s="5"/>
      <c r="EI55" s="5"/>
      <c r="EJ55" s="5"/>
      <c r="EK55" s="5"/>
      <c r="EL55" s="5"/>
      <c r="EM55" s="5"/>
      <c r="EN55" s="5"/>
      <c r="EO55" s="5"/>
      <c r="EP55" s="5"/>
      <c r="EQ55" s="5"/>
      <c r="ER55" s="5"/>
      <c r="ES55" s="5"/>
      <c r="ET55" s="5"/>
      <c r="EU55" s="5"/>
      <c r="EV55" s="5"/>
      <c r="EW55" s="5"/>
      <c r="EX55" s="5"/>
      <c r="EY55" s="5"/>
      <c r="EZ55" s="5"/>
      <c r="FA55" s="5"/>
      <c r="FB55" s="5"/>
      <c r="FC55" s="5"/>
      <c r="FD55" s="5"/>
      <c r="FE55" s="5"/>
      <c r="FF55" s="5"/>
      <c r="FG55" s="5"/>
      <c r="FH55" s="5"/>
      <c r="FI55" s="5"/>
      <c r="FJ55" s="5"/>
      <c r="FK55" s="5"/>
      <c r="FL55" s="5"/>
      <c r="FM55" s="5"/>
      <c r="FN55" s="5"/>
      <c r="FO55" s="5"/>
      <c r="FP55" s="5"/>
      <c r="FQ55" s="5"/>
      <c r="FR55" s="5"/>
      <c r="FS55" s="5"/>
      <c r="FT55" s="5"/>
      <c r="FU55" s="5"/>
      <c r="FV55" s="5"/>
      <c r="FW55" s="5"/>
      <c r="FX55" s="5"/>
      <c r="FY55" s="5"/>
      <c r="FZ55" s="5"/>
      <c r="GA55" s="5"/>
      <c r="GB55" s="5"/>
      <c r="GC55" s="5"/>
      <c r="GD55" s="5"/>
      <c r="GE55" s="5"/>
      <c r="GF55" s="5"/>
      <c r="GG55" s="5"/>
      <c r="GH55" s="5"/>
      <c r="GI55" s="5"/>
      <c r="GJ55" s="5"/>
      <c r="GK55" s="5"/>
      <c r="GL55" s="5"/>
      <c r="GM55" s="5"/>
      <c r="GN55" s="5"/>
      <c r="GO55" s="5"/>
      <c r="GP55" s="5"/>
      <c r="GQ55" s="5"/>
      <c r="GR55" s="5"/>
      <c r="GS55" s="5"/>
      <c r="GT55" s="5"/>
      <c r="GU55" s="5"/>
      <c r="GV55" s="5"/>
      <c r="GW55" s="5"/>
      <c r="GX55" s="5"/>
      <c r="GY55" s="5"/>
      <c r="GZ55" s="5"/>
      <c r="HA55" s="5"/>
      <c r="HB55" s="5"/>
      <c r="HC55" s="5"/>
      <c r="HD55" s="5"/>
      <c r="HE55" s="5"/>
      <c r="HF55" s="5"/>
      <c r="HG55" s="5"/>
      <c r="HH55" s="5"/>
      <c r="HI55" s="5"/>
      <c r="HJ55" s="5"/>
      <c r="HK55" s="5"/>
      <c r="HL55" s="5"/>
      <c r="HM55" s="5"/>
      <c r="HN55" s="5"/>
      <c r="HO55" s="5"/>
      <c r="HP55" s="5"/>
      <c r="HQ55" s="5"/>
      <c r="HR55" s="5"/>
      <c r="HS55" s="5"/>
      <c r="HT55" s="5"/>
      <c r="HU55" s="5"/>
      <c r="HV55" s="5"/>
      <c r="HW55" s="5"/>
      <c r="HX55" s="5"/>
      <c r="HY55" s="5"/>
      <c r="HZ55" s="5"/>
      <c r="IA55" s="5"/>
      <c r="IB55" s="5"/>
      <c r="IC55" s="5"/>
      <c r="ID55" s="5"/>
      <c r="IE55" s="5"/>
      <c r="IF55" s="5"/>
      <c r="IG55" s="5"/>
      <c r="IH55" s="5"/>
      <c r="II55" s="5"/>
      <c r="IJ55" s="5"/>
      <c r="IK55" s="5"/>
      <c r="IL55" s="5"/>
      <c r="IM55" s="5"/>
      <c r="IN55" s="5"/>
      <c r="IO55" s="5"/>
      <c r="IP55" s="5"/>
      <c r="IQ55" s="5"/>
      <c r="IR55" s="5"/>
      <c r="IS55" s="5"/>
      <c r="IT55" s="5"/>
      <c r="IU55" s="5"/>
      <c r="IV55" s="5"/>
      <c r="IW55" s="5"/>
    </row>
    <row r="56" customFormat="false" ht="12.75" hidden="false" customHeight="false" outlineLevel="0" collapsed="false">
      <c r="A56" s="5" t="n">
        <f aca="false">YEAR(C56)</f>
        <v>2006</v>
      </c>
      <c r="B56" s="259"/>
      <c r="C56" s="260" t="n">
        <v>38778</v>
      </c>
      <c r="D56" s="251" t="n">
        <f aca="false">+SUMPRODUCT(SUPPLY!L56:O56,SUPPLY!L$2:O$2)</f>
        <v>15.58</v>
      </c>
      <c r="E56" s="252" t="n">
        <f aca="false">+SUMPRODUCT(SUPPLY!D56:J56,SUPPLY!D$2:J$2)</f>
        <v>24.31</v>
      </c>
      <c r="F56" s="252" t="n">
        <f aca="false">+SUMPRODUCT(SUPPLY!Q56:U56,SUPPLY!$Q$2:$U$2)</f>
        <v>34.8</v>
      </c>
      <c r="G56" s="252" t="n">
        <f aca="false">+SUPPLY!X56*SUPPLY!$X$2</f>
        <v>0</v>
      </c>
      <c r="H56" s="252" t="n">
        <f aca="false">SUMPRODUCT(SUPPLY!Y56:AB56,SUPPLY!$Y$2:$AB$2)</f>
        <v>5.88</v>
      </c>
      <c r="I56" s="252" t="n">
        <f aca="false">SUMPRODUCT(SUPPLY!AC56:AD56,SUPPLY!$AC$2:$AD$2)</f>
        <v>0.3</v>
      </c>
      <c r="J56" s="252" t="n">
        <f aca="false">SUPPLY!W56*SUPPLY!$W$2</f>
        <v>4.125</v>
      </c>
      <c r="K56" s="253" t="n">
        <f aca="false">SUM(D56:J56)</f>
        <v>84.995</v>
      </c>
      <c r="L56" s="254"/>
      <c r="M56" s="251" t="n">
        <f aca="false">+SUMPRODUCT(DEMAND!D56:E56,DEMAND!$D$2:$E$2)</f>
        <v>6.2</v>
      </c>
      <c r="N56" s="252" t="n">
        <f aca="false">+SUMPRODUCT(DEMAND!F56:G56,DEMAND!$F$2:$G$2)</f>
        <v>10.05</v>
      </c>
      <c r="O56" s="252" t="n">
        <f aca="false">+SUMPRODUCT(DEMAND!H56:I56,DEMAND!$H$2:$I$2)</f>
        <v>6.25</v>
      </c>
      <c r="P56" s="252" t="n">
        <f aca="false">+SUMPRODUCT(DEMAND!J56:K56,DEMAND!$J$2:$K$2)</f>
        <v>11.6</v>
      </c>
      <c r="Q56" s="252" t="n">
        <f aca="false">+SUMPRODUCT(DEMAND!L56:M56,DEMAND!$L$2:$M$2)</f>
        <v>3</v>
      </c>
      <c r="R56" s="253" t="n">
        <f aca="false">SUM(M56:Q56)</f>
        <v>37.1</v>
      </c>
      <c r="S56" s="253" t="n">
        <f aca="false">+SUMPRODUCT(DEMAND!Q56:AI56,DEMAND!$Q$2:$AI$2)</f>
        <v>67.64</v>
      </c>
      <c r="T56" s="253" t="n">
        <f aca="false">+S56+R56</f>
        <v>104.74</v>
      </c>
      <c r="U56" s="5"/>
      <c r="V56" s="5"/>
      <c r="W56" s="258" t="n">
        <f aca="false">+K56-T56</f>
        <v>-19.745</v>
      </c>
      <c r="X56" s="5"/>
      <c r="Y56" s="258" t="n">
        <f aca="false">K56-(+M56+Q56+N56)</f>
        <v>65.745</v>
      </c>
      <c r="Z56" s="258" t="n">
        <f aca="false">+Y56-F56</f>
        <v>30.945</v>
      </c>
      <c r="AA56" s="5"/>
      <c r="AB56" s="5"/>
      <c r="AC56" s="5"/>
      <c r="AD56" s="5"/>
      <c r="AE56" s="5"/>
      <c r="AF56" s="5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5"/>
      <c r="CL56" s="5"/>
      <c r="CM56" s="5"/>
      <c r="CN56" s="5"/>
      <c r="CO56" s="5"/>
      <c r="CP56" s="5"/>
      <c r="CQ56" s="5"/>
      <c r="CR56" s="5"/>
      <c r="CS56" s="5"/>
      <c r="CT56" s="5"/>
      <c r="CU56" s="5"/>
      <c r="CV56" s="5"/>
      <c r="CW56" s="5"/>
      <c r="CX56" s="5"/>
      <c r="CY56" s="5"/>
      <c r="CZ56" s="5"/>
      <c r="DA56" s="5"/>
      <c r="DB56" s="5"/>
      <c r="DC56" s="5"/>
      <c r="DD56" s="5"/>
      <c r="DE56" s="5"/>
      <c r="DF56" s="5"/>
      <c r="DG56" s="5"/>
      <c r="DH56" s="5"/>
      <c r="DI56" s="5"/>
      <c r="DJ56" s="5"/>
      <c r="DK56" s="5"/>
      <c r="DL56" s="5"/>
      <c r="DM56" s="5"/>
      <c r="DN56" s="5"/>
      <c r="DO56" s="5"/>
      <c r="DP56" s="5"/>
      <c r="DQ56" s="5"/>
      <c r="DR56" s="5"/>
      <c r="DS56" s="5"/>
      <c r="DT56" s="5"/>
      <c r="DU56" s="5"/>
      <c r="DV56" s="5"/>
      <c r="DW56" s="5"/>
      <c r="DX56" s="5"/>
      <c r="DY56" s="5"/>
      <c r="DZ56" s="5"/>
      <c r="EA56" s="5"/>
      <c r="EB56" s="5"/>
      <c r="EC56" s="5"/>
      <c r="ED56" s="5"/>
      <c r="EE56" s="5"/>
      <c r="EF56" s="5"/>
      <c r="EG56" s="5"/>
      <c r="EH56" s="5"/>
      <c r="EI56" s="5"/>
      <c r="EJ56" s="5"/>
      <c r="EK56" s="5"/>
      <c r="EL56" s="5"/>
      <c r="EM56" s="5"/>
      <c r="EN56" s="5"/>
      <c r="EO56" s="5"/>
      <c r="EP56" s="5"/>
      <c r="EQ56" s="5"/>
      <c r="ER56" s="5"/>
      <c r="ES56" s="5"/>
      <c r="ET56" s="5"/>
      <c r="EU56" s="5"/>
      <c r="EV56" s="5"/>
      <c r="EW56" s="5"/>
      <c r="EX56" s="5"/>
      <c r="EY56" s="5"/>
      <c r="EZ56" s="5"/>
      <c r="FA56" s="5"/>
      <c r="FB56" s="5"/>
      <c r="FC56" s="5"/>
      <c r="FD56" s="5"/>
      <c r="FE56" s="5"/>
      <c r="FF56" s="5"/>
      <c r="FG56" s="5"/>
      <c r="FH56" s="5"/>
      <c r="FI56" s="5"/>
      <c r="FJ56" s="5"/>
      <c r="FK56" s="5"/>
      <c r="FL56" s="5"/>
      <c r="FM56" s="5"/>
      <c r="FN56" s="5"/>
      <c r="FO56" s="5"/>
      <c r="FP56" s="5"/>
      <c r="FQ56" s="5"/>
      <c r="FR56" s="5"/>
      <c r="FS56" s="5"/>
      <c r="FT56" s="5"/>
      <c r="FU56" s="5"/>
      <c r="FV56" s="5"/>
      <c r="FW56" s="5"/>
      <c r="FX56" s="5"/>
      <c r="FY56" s="5"/>
      <c r="FZ56" s="5"/>
      <c r="GA56" s="5"/>
      <c r="GB56" s="5"/>
      <c r="GC56" s="5"/>
      <c r="GD56" s="5"/>
      <c r="GE56" s="5"/>
      <c r="GF56" s="5"/>
      <c r="GG56" s="5"/>
      <c r="GH56" s="5"/>
      <c r="GI56" s="5"/>
      <c r="GJ56" s="5"/>
      <c r="GK56" s="5"/>
      <c r="GL56" s="5"/>
      <c r="GM56" s="5"/>
      <c r="GN56" s="5"/>
      <c r="GO56" s="5"/>
      <c r="GP56" s="5"/>
      <c r="GQ56" s="5"/>
      <c r="GR56" s="5"/>
      <c r="GS56" s="5"/>
      <c r="GT56" s="5"/>
      <c r="GU56" s="5"/>
      <c r="GV56" s="5"/>
      <c r="GW56" s="5"/>
      <c r="GX56" s="5"/>
      <c r="GY56" s="5"/>
      <c r="GZ56" s="5"/>
      <c r="HA56" s="5"/>
      <c r="HB56" s="5"/>
      <c r="HC56" s="5"/>
      <c r="HD56" s="5"/>
      <c r="HE56" s="5"/>
      <c r="HF56" s="5"/>
      <c r="HG56" s="5"/>
      <c r="HH56" s="5"/>
      <c r="HI56" s="5"/>
      <c r="HJ56" s="5"/>
      <c r="HK56" s="5"/>
      <c r="HL56" s="5"/>
      <c r="HM56" s="5"/>
      <c r="HN56" s="5"/>
      <c r="HO56" s="5"/>
      <c r="HP56" s="5"/>
      <c r="HQ56" s="5"/>
      <c r="HR56" s="5"/>
      <c r="HS56" s="5"/>
      <c r="HT56" s="5"/>
      <c r="HU56" s="5"/>
      <c r="HV56" s="5"/>
      <c r="HW56" s="5"/>
      <c r="HX56" s="5"/>
      <c r="HY56" s="5"/>
      <c r="HZ56" s="5"/>
      <c r="IA56" s="5"/>
      <c r="IB56" s="5"/>
      <c r="IC56" s="5"/>
      <c r="ID56" s="5"/>
      <c r="IE56" s="5"/>
      <c r="IF56" s="5"/>
      <c r="IG56" s="5"/>
      <c r="IH56" s="5"/>
      <c r="II56" s="5"/>
      <c r="IJ56" s="5"/>
      <c r="IK56" s="5"/>
      <c r="IL56" s="5"/>
      <c r="IM56" s="5"/>
      <c r="IN56" s="5"/>
      <c r="IO56" s="5"/>
      <c r="IP56" s="5"/>
      <c r="IQ56" s="5"/>
      <c r="IR56" s="5"/>
      <c r="IS56" s="5"/>
      <c r="IT56" s="5"/>
      <c r="IU56" s="5"/>
      <c r="IV56" s="5"/>
      <c r="IW56" s="5"/>
    </row>
    <row r="57" customFormat="false" ht="12.75" hidden="false" customHeight="false" outlineLevel="0" collapsed="false">
      <c r="A57" s="5" t="n">
        <f aca="false">YEAR(C57)</f>
        <v>2006</v>
      </c>
      <c r="B57" s="259"/>
      <c r="C57" s="260" t="n">
        <v>38809</v>
      </c>
      <c r="D57" s="251" t="n">
        <f aca="false">+SUMPRODUCT(SUPPLY!L57:O57,SUPPLY!L$2:O$2)</f>
        <v>15.58</v>
      </c>
      <c r="E57" s="252" t="n">
        <f aca="false">+SUMPRODUCT(SUPPLY!D57:J57,SUPPLY!D$2:J$2)</f>
        <v>24.31</v>
      </c>
      <c r="F57" s="252" t="n">
        <f aca="false">+SUMPRODUCT(SUPPLY!Q57:U57,SUPPLY!$Q$2:$U$2)</f>
        <v>34.8</v>
      </c>
      <c r="G57" s="252" t="n">
        <f aca="false">+SUPPLY!X57*SUPPLY!$X$2</f>
        <v>0</v>
      </c>
      <c r="H57" s="252" t="n">
        <f aca="false">SUMPRODUCT(SUPPLY!Y57:AB57,SUPPLY!$Y$2:$AB$2)</f>
        <v>5.88</v>
      </c>
      <c r="I57" s="252" t="n">
        <f aca="false">SUMPRODUCT(SUPPLY!AC57:AD57,SUPPLY!$AC$2:$AD$2)</f>
        <v>0.3</v>
      </c>
      <c r="J57" s="252" t="n">
        <f aca="false">SUPPLY!W57*SUPPLY!$W$2</f>
        <v>4.125</v>
      </c>
      <c r="K57" s="253" t="n">
        <f aca="false">SUM(D57:J57)</f>
        <v>84.995</v>
      </c>
      <c r="L57" s="254"/>
      <c r="M57" s="251" t="n">
        <f aca="false">+SUMPRODUCT(DEMAND!D57:E57,DEMAND!$D$2:$E$2)</f>
        <v>6.2</v>
      </c>
      <c r="N57" s="252" t="n">
        <f aca="false">+SUMPRODUCT(DEMAND!F57:G57,DEMAND!$F$2:$G$2)</f>
        <v>10.05</v>
      </c>
      <c r="O57" s="252" t="n">
        <f aca="false">+SUMPRODUCT(DEMAND!H57:I57,DEMAND!$H$2:$I$2)</f>
        <v>6.25</v>
      </c>
      <c r="P57" s="252" t="n">
        <f aca="false">+SUMPRODUCT(DEMAND!J57:K57,DEMAND!$J$2:$K$2)</f>
        <v>11.6</v>
      </c>
      <c r="Q57" s="252" t="n">
        <f aca="false">+SUMPRODUCT(DEMAND!L57:M57,DEMAND!$L$2:$M$2)</f>
        <v>3</v>
      </c>
      <c r="R57" s="253" t="n">
        <f aca="false">SUM(M57:Q57)</f>
        <v>37.1</v>
      </c>
      <c r="S57" s="253" t="n">
        <f aca="false">+SUMPRODUCT(DEMAND!Q57:AI57,DEMAND!$Q$2:$AI$2)</f>
        <v>67.64</v>
      </c>
      <c r="T57" s="253" t="n">
        <f aca="false">+S57+R57</f>
        <v>104.74</v>
      </c>
      <c r="U57" s="5"/>
      <c r="V57" s="5"/>
      <c r="W57" s="258" t="n">
        <f aca="false">+K57-T57</f>
        <v>-19.745</v>
      </c>
      <c r="X57" s="5"/>
      <c r="Y57" s="258" t="n">
        <f aca="false">K57-(+M57+Q57+N57)</f>
        <v>65.745</v>
      </c>
      <c r="Z57" s="258" t="n">
        <f aca="false">+Y57-F57</f>
        <v>30.945</v>
      </c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5"/>
      <c r="CL57" s="5"/>
      <c r="CM57" s="5"/>
      <c r="CN57" s="5"/>
      <c r="CO57" s="5"/>
      <c r="CP57" s="5"/>
      <c r="CQ57" s="5"/>
      <c r="CR57" s="5"/>
      <c r="CS57" s="5"/>
      <c r="CT57" s="5"/>
      <c r="CU57" s="5"/>
      <c r="CV57" s="5"/>
      <c r="CW57" s="5"/>
      <c r="CX57" s="5"/>
      <c r="CY57" s="5"/>
      <c r="CZ57" s="5"/>
      <c r="DA57" s="5"/>
      <c r="DB57" s="5"/>
      <c r="DC57" s="5"/>
      <c r="DD57" s="5"/>
      <c r="DE57" s="5"/>
      <c r="DF57" s="5"/>
      <c r="DG57" s="5"/>
      <c r="DH57" s="5"/>
      <c r="DI57" s="5"/>
      <c r="DJ57" s="5"/>
      <c r="DK57" s="5"/>
      <c r="DL57" s="5"/>
      <c r="DM57" s="5"/>
      <c r="DN57" s="5"/>
      <c r="DO57" s="5"/>
      <c r="DP57" s="5"/>
      <c r="DQ57" s="5"/>
      <c r="DR57" s="5"/>
      <c r="DS57" s="5"/>
      <c r="DT57" s="5"/>
      <c r="DU57" s="5"/>
      <c r="DV57" s="5"/>
      <c r="DW57" s="5"/>
      <c r="DX57" s="5"/>
      <c r="DY57" s="5"/>
      <c r="DZ57" s="5"/>
      <c r="EA57" s="5"/>
      <c r="EB57" s="5"/>
      <c r="EC57" s="5"/>
      <c r="ED57" s="5"/>
      <c r="EE57" s="5"/>
      <c r="EF57" s="5"/>
      <c r="EG57" s="5"/>
      <c r="EH57" s="5"/>
      <c r="EI57" s="5"/>
      <c r="EJ57" s="5"/>
      <c r="EK57" s="5"/>
      <c r="EL57" s="5"/>
      <c r="EM57" s="5"/>
      <c r="EN57" s="5"/>
      <c r="EO57" s="5"/>
      <c r="EP57" s="5"/>
      <c r="EQ57" s="5"/>
      <c r="ER57" s="5"/>
      <c r="ES57" s="5"/>
      <c r="ET57" s="5"/>
      <c r="EU57" s="5"/>
      <c r="EV57" s="5"/>
      <c r="EW57" s="5"/>
      <c r="EX57" s="5"/>
      <c r="EY57" s="5"/>
      <c r="EZ57" s="5"/>
      <c r="FA57" s="5"/>
      <c r="FB57" s="5"/>
      <c r="FC57" s="5"/>
      <c r="FD57" s="5"/>
      <c r="FE57" s="5"/>
      <c r="FF57" s="5"/>
      <c r="FG57" s="5"/>
      <c r="FH57" s="5"/>
      <c r="FI57" s="5"/>
      <c r="FJ57" s="5"/>
      <c r="FK57" s="5"/>
      <c r="FL57" s="5"/>
      <c r="FM57" s="5"/>
      <c r="FN57" s="5"/>
      <c r="FO57" s="5"/>
      <c r="FP57" s="5"/>
      <c r="FQ57" s="5"/>
      <c r="FR57" s="5"/>
      <c r="FS57" s="5"/>
      <c r="FT57" s="5"/>
      <c r="FU57" s="5"/>
      <c r="FV57" s="5"/>
      <c r="FW57" s="5"/>
      <c r="FX57" s="5"/>
      <c r="FY57" s="5"/>
      <c r="FZ57" s="5"/>
      <c r="GA57" s="5"/>
      <c r="GB57" s="5"/>
      <c r="GC57" s="5"/>
      <c r="GD57" s="5"/>
      <c r="GE57" s="5"/>
      <c r="GF57" s="5"/>
      <c r="GG57" s="5"/>
      <c r="GH57" s="5"/>
      <c r="GI57" s="5"/>
      <c r="GJ57" s="5"/>
      <c r="GK57" s="5"/>
      <c r="GL57" s="5"/>
      <c r="GM57" s="5"/>
      <c r="GN57" s="5"/>
      <c r="GO57" s="5"/>
      <c r="GP57" s="5"/>
      <c r="GQ57" s="5"/>
      <c r="GR57" s="5"/>
      <c r="GS57" s="5"/>
      <c r="GT57" s="5"/>
      <c r="GU57" s="5"/>
      <c r="GV57" s="5"/>
      <c r="GW57" s="5"/>
      <c r="GX57" s="5"/>
      <c r="GY57" s="5"/>
      <c r="GZ57" s="5"/>
      <c r="HA57" s="5"/>
      <c r="HB57" s="5"/>
      <c r="HC57" s="5"/>
      <c r="HD57" s="5"/>
      <c r="HE57" s="5"/>
      <c r="HF57" s="5"/>
      <c r="HG57" s="5"/>
      <c r="HH57" s="5"/>
      <c r="HI57" s="5"/>
      <c r="HJ57" s="5"/>
      <c r="HK57" s="5"/>
      <c r="HL57" s="5"/>
      <c r="HM57" s="5"/>
      <c r="HN57" s="5"/>
      <c r="HO57" s="5"/>
      <c r="HP57" s="5"/>
      <c r="HQ57" s="5"/>
      <c r="HR57" s="5"/>
      <c r="HS57" s="5"/>
      <c r="HT57" s="5"/>
      <c r="HU57" s="5"/>
      <c r="HV57" s="5"/>
      <c r="HW57" s="5"/>
      <c r="HX57" s="5"/>
      <c r="HY57" s="5"/>
      <c r="HZ57" s="5"/>
      <c r="IA57" s="5"/>
      <c r="IB57" s="5"/>
      <c r="IC57" s="5"/>
      <c r="ID57" s="5"/>
      <c r="IE57" s="5"/>
      <c r="IF57" s="5"/>
      <c r="IG57" s="5"/>
      <c r="IH57" s="5"/>
      <c r="II57" s="5"/>
      <c r="IJ57" s="5"/>
      <c r="IK57" s="5"/>
      <c r="IL57" s="5"/>
      <c r="IM57" s="5"/>
      <c r="IN57" s="5"/>
      <c r="IO57" s="5"/>
      <c r="IP57" s="5"/>
      <c r="IQ57" s="5"/>
      <c r="IR57" s="5"/>
      <c r="IS57" s="5"/>
      <c r="IT57" s="5"/>
      <c r="IU57" s="5"/>
      <c r="IV57" s="5"/>
      <c r="IW57" s="5"/>
    </row>
    <row r="58" customFormat="false" ht="12.75" hidden="false" customHeight="false" outlineLevel="0" collapsed="false">
      <c r="A58" s="5" t="n">
        <f aca="false">YEAR(C58)</f>
        <v>2006</v>
      </c>
      <c r="B58" s="259"/>
      <c r="C58" s="260" t="n">
        <v>38839</v>
      </c>
      <c r="D58" s="251" t="n">
        <f aca="false">+SUMPRODUCT(SUPPLY!L58:O58,SUPPLY!L$2:O$2)</f>
        <v>15.58</v>
      </c>
      <c r="E58" s="252" t="n">
        <f aca="false">+SUMPRODUCT(SUPPLY!D58:J58,SUPPLY!D$2:J$2)</f>
        <v>24.31</v>
      </c>
      <c r="F58" s="252" t="n">
        <f aca="false">+SUMPRODUCT(SUPPLY!Q58:U58,SUPPLY!$Q$2:$U$2)</f>
        <v>34.8</v>
      </c>
      <c r="G58" s="252" t="n">
        <f aca="false">+SUPPLY!X58*SUPPLY!$X$2</f>
        <v>0</v>
      </c>
      <c r="H58" s="252" t="n">
        <f aca="false">SUMPRODUCT(SUPPLY!Y58:AB58,SUPPLY!$Y$2:$AB$2)</f>
        <v>5.88</v>
      </c>
      <c r="I58" s="252" t="n">
        <f aca="false">SUMPRODUCT(SUPPLY!AC58:AD58,SUPPLY!$AC$2:$AD$2)</f>
        <v>0.3</v>
      </c>
      <c r="J58" s="252" t="n">
        <f aca="false">SUPPLY!W58*SUPPLY!$W$2</f>
        <v>4.125</v>
      </c>
      <c r="K58" s="253" t="n">
        <f aca="false">SUM(D58:J58)</f>
        <v>84.995</v>
      </c>
      <c r="L58" s="254"/>
      <c r="M58" s="251" t="n">
        <f aca="false">+SUMPRODUCT(DEMAND!D58:E58,DEMAND!$D$2:$E$2)</f>
        <v>6.2</v>
      </c>
      <c r="N58" s="252" t="n">
        <f aca="false">+SUMPRODUCT(DEMAND!F58:G58,DEMAND!$F$2:$G$2)</f>
        <v>10.05</v>
      </c>
      <c r="O58" s="252" t="n">
        <f aca="false">+SUMPRODUCT(DEMAND!H58:I58,DEMAND!$H$2:$I$2)</f>
        <v>6.25</v>
      </c>
      <c r="P58" s="252" t="n">
        <f aca="false">+SUMPRODUCT(DEMAND!J58:K58,DEMAND!$J$2:$K$2)</f>
        <v>11.6</v>
      </c>
      <c r="Q58" s="252" t="n">
        <f aca="false">+SUMPRODUCT(DEMAND!L58:M58,DEMAND!$L$2:$M$2)</f>
        <v>3</v>
      </c>
      <c r="R58" s="253" t="n">
        <f aca="false">SUM(M58:Q58)</f>
        <v>37.1</v>
      </c>
      <c r="S58" s="253" t="n">
        <f aca="false">+SUMPRODUCT(DEMAND!Q58:AI58,DEMAND!$Q$2:$AI$2)</f>
        <v>67.64</v>
      </c>
      <c r="T58" s="253" t="n">
        <f aca="false">+S58+R58</f>
        <v>104.74</v>
      </c>
      <c r="U58" s="5"/>
      <c r="V58" s="5"/>
      <c r="W58" s="258" t="n">
        <f aca="false">+K58-T58</f>
        <v>-19.745</v>
      </c>
      <c r="X58" s="5"/>
      <c r="Y58" s="258" t="n">
        <f aca="false">K58-(+M58+Q58+N58)</f>
        <v>65.745</v>
      </c>
      <c r="Z58" s="258" t="n">
        <f aca="false">+Y58-F58</f>
        <v>30.945</v>
      </c>
      <c r="AA58" s="5"/>
      <c r="AB58" s="5"/>
      <c r="AC58" s="5"/>
      <c r="AD58" s="5"/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5"/>
      <c r="CL58" s="5"/>
      <c r="CM58" s="5"/>
      <c r="CN58" s="5"/>
      <c r="CO58" s="5"/>
      <c r="CP58" s="5"/>
      <c r="CQ58" s="5"/>
      <c r="CR58" s="5"/>
      <c r="CS58" s="5"/>
      <c r="CT58" s="5"/>
      <c r="CU58" s="5"/>
      <c r="CV58" s="5"/>
      <c r="CW58" s="5"/>
      <c r="CX58" s="5"/>
      <c r="CY58" s="5"/>
      <c r="CZ58" s="5"/>
      <c r="DA58" s="5"/>
      <c r="DB58" s="5"/>
      <c r="DC58" s="5"/>
      <c r="DD58" s="5"/>
      <c r="DE58" s="5"/>
      <c r="DF58" s="5"/>
      <c r="DG58" s="5"/>
      <c r="DH58" s="5"/>
      <c r="DI58" s="5"/>
      <c r="DJ58" s="5"/>
      <c r="DK58" s="5"/>
      <c r="DL58" s="5"/>
      <c r="DM58" s="5"/>
      <c r="DN58" s="5"/>
      <c r="DO58" s="5"/>
      <c r="DP58" s="5"/>
      <c r="DQ58" s="5"/>
      <c r="DR58" s="5"/>
      <c r="DS58" s="5"/>
      <c r="DT58" s="5"/>
      <c r="DU58" s="5"/>
      <c r="DV58" s="5"/>
      <c r="DW58" s="5"/>
      <c r="DX58" s="5"/>
      <c r="DY58" s="5"/>
      <c r="DZ58" s="5"/>
      <c r="EA58" s="5"/>
      <c r="EB58" s="5"/>
      <c r="EC58" s="5"/>
      <c r="ED58" s="5"/>
      <c r="EE58" s="5"/>
      <c r="EF58" s="5"/>
      <c r="EG58" s="5"/>
      <c r="EH58" s="5"/>
      <c r="EI58" s="5"/>
      <c r="EJ58" s="5"/>
      <c r="EK58" s="5"/>
      <c r="EL58" s="5"/>
      <c r="EM58" s="5"/>
      <c r="EN58" s="5"/>
      <c r="EO58" s="5"/>
      <c r="EP58" s="5"/>
      <c r="EQ58" s="5"/>
      <c r="ER58" s="5"/>
      <c r="ES58" s="5"/>
      <c r="ET58" s="5"/>
      <c r="EU58" s="5"/>
      <c r="EV58" s="5"/>
      <c r="EW58" s="5"/>
      <c r="EX58" s="5"/>
      <c r="EY58" s="5"/>
      <c r="EZ58" s="5"/>
      <c r="FA58" s="5"/>
      <c r="FB58" s="5"/>
      <c r="FC58" s="5"/>
      <c r="FD58" s="5"/>
      <c r="FE58" s="5"/>
      <c r="FF58" s="5"/>
      <c r="FG58" s="5"/>
      <c r="FH58" s="5"/>
      <c r="FI58" s="5"/>
      <c r="FJ58" s="5"/>
      <c r="FK58" s="5"/>
      <c r="FL58" s="5"/>
      <c r="FM58" s="5"/>
      <c r="FN58" s="5"/>
      <c r="FO58" s="5"/>
      <c r="FP58" s="5"/>
      <c r="FQ58" s="5"/>
      <c r="FR58" s="5"/>
      <c r="FS58" s="5"/>
      <c r="FT58" s="5"/>
      <c r="FU58" s="5"/>
      <c r="FV58" s="5"/>
      <c r="FW58" s="5"/>
      <c r="FX58" s="5"/>
      <c r="FY58" s="5"/>
      <c r="FZ58" s="5"/>
      <c r="GA58" s="5"/>
      <c r="GB58" s="5"/>
      <c r="GC58" s="5"/>
      <c r="GD58" s="5"/>
      <c r="GE58" s="5"/>
      <c r="GF58" s="5"/>
      <c r="GG58" s="5"/>
      <c r="GH58" s="5"/>
      <c r="GI58" s="5"/>
      <c r="GJ58" s="5"/>
      <c r="GK58" s="5"/>
      <c r="GL58" s="5"/>
      <c r="GM58" s="5"/>
      <c r="GN58" s="5"/>
      <c r="GO58" s="5"/>
      <c r="GP58" s="5"/>
      <c r="GQ58" s="5"/>
      <c r="GR58" s="5"/>
      <c r="GS58" s="5"/>
      <c r="GT58" s="5"/>
      <c r="GU58" s="5"/>
      <c r="GV58" s="5"/>
      <c r="GW58" s="5"/>
      <c r="GX58" s="5"/>
      <c r="GY58" s="5"/>
      <c r="GZ58" s="5"/>
      <c r="HA58" s="5"/>
      <c r="HB58" s="5"/>
      <c r="HC58" s="5"/>
      <c r="HD58" s="5"/>
      <c r="HE58" s="5"/>
      <c r="HF58" s="5"/>
      <c r="HG58" s="5"/>
      <c r="HH58" s="5"/>
      <c r="HI58" s="5"/>
      <c r="HJ58" s="5"/>
      <c r="HK58" s="5"/>
      <c r="HL58" s="5"/>
      <c r="HM58" s="5"/>
      <c r="HN58" s="5"/>
      <c r="HO58" s="5"/>
      <c r="HP58" s="5"/>
      <c r="HQ58" s="5"/>
      <c r="HR58" s="5"/>
      <c r="HS58" s="5"/>
      <c r="HT58" s="5"/>
      <c r="HU58" s="5"/>
      <c r="HV58" s="5"/>
      <c r="HW58" s="5"/>
      <c r="HX58" s="5"/>
      <c r="HY58" s="5"/>
      <c r="HZ58" s="5"/>
      <c r="IA58" s="5"/>
      <c r="IB58" s="5"/>
      <c r="IC58" s="5"/>
      <c r="ID58" s="5"/>
      <c r="IE58" s="5"/>
      <c r="IF58" s="5"/>
      <c r="IG58" s="5"/>
      <c r="IH58" s="5"/>
      <c r="II58" s="5"/>
      <c r="IJ58" s="5"/>
      <c r="IK58" s="5"/>
      <c r="IL58" s="5"/>
      <c r="IM58" s="5"/>
      <c r="IN58" s="5"/>
      <c r="IO58" s="5"/>
      <c r="IP58" s="5"/>
      <c r="IQ58" s="5"/>
      <c r="IR58" s="5"/>
      <c r="IS58" s="5"/>
      <c r="IT58" s="5"/>
      <c r="IU58" s="5"/>
      <c r="IV58" s="5"/>
      <c r="IW58" s="5"/>
    </row>
    <row r="59" customFormat="false" ht="12.75" hidden="false" customHeight="false" outlineLevel="0" collapsed="false">
      <c r="A59" s="5" t="n">
        <f aca="false">YEAR(C59)</f>
        <v>2006</v>
      </c>
      <c r="B59" s="259"/>
      <c r="C59" s="260" t="n">
        <v>38870</v>
      </c>
      <c r="D59" s="251" t="n">
        <f aca="false">+SUMPRODUCT(SUPPLY!L59:O59,SUPPLY!L$2:O$2)</f>
        <v>15.58</v>
      </c>
      <c r="E59" s="252" t="n">
        <f aca="false">+SUMPRODUCT(SUPPLY!D59:J59,SUPPLY!D$2:J$2)</f>
        <v>24.31</v>
      </c>
      <c r="F59" s="252" t="n">
        <f aca="false">+SUMPRODUCT(SUPPLY!Q59:U59,SUPPLY!$Q$2:$U$2)</f>
        <v>34.8</v>
      </c>
      <c r="G59" s="252" t="n">
        <f aca="false">+SUPPLY!X59*SUPPLY!$X$2</f>
        <v>0</v>
      </c>
      <c r="H59" s="252" t="n">
        <f aca="false">SUMPRODUCT(SUPPLY!Y59:AB59,SUPPLY!$Y$2:$AB$2)</f>
        <v>5.88</v>
      </c>
      <c r="I59" s="252" t="n">
        <f aca="false">SUMPRODUCT(SUPPLY!AC59:AD59,SUPPLY!$AC$2:$AD$2)</f>
        <v>0.3</v>
      </c>
      <c r="J59" s="252" t="n">
        <f aca="false">SUPPLY!W59*SUPPLY!$W$2</f>
        <v>4.125</v>
      </c>
      <c r="K59" s="253" t="n">
        <f aca="false">SUM(D59:J59)</f>
        <v>84.995</v>
      </c>
      <c r="L59" s="254"/>
      <c r="M59" s="251" t="n">
        <f aca="false">+SUMPRODUCT(DEMAND!D59:E59,DEMAND!$D$2:$E$2)</f>
        <v>6.2</v>
      </c>
      <c r="N59" s="252" t="n">
        <f aca="false">+SUMPRODUCT(DEMAND!F59:G59,DEMAND!$F$2:$G$2)</f>
        <v>10.05</v>
      </c>
      <c r="O59" s="252" t="n">
        <f aca="false">+SUMPRODUCT(DEMAND!H59:I59,DEMAND!$H$2:$I$2)</f>
        <v>6.25</v>
      </c>
      <c r="P59" s="252" t="n">
        <f aca="false">+SUMPRODUCT(DEMAND!J59:K59,DEMAND!$J$2:$K$2)</f>
        <v>11.6</v>
      </c>
      <c r="Q59" s="252" t="n">
        <f aca="false">+SUMPRODUCT(DEMAND!L59:M59,DEMAND!$L$2:$M$2)</f>
        <v>3</v>
      </c>
      <c r="R59" s="253" t="n">
        <f aca="false">SUM(M59:Q59)</f>
        <v>37.1</v>
      </c>
      <c r="S59" s="253" t="n">
        <f aca="false">+SUMPRODUCT(DEMAND!Q59:AI59,DEMAND!$Q$2:$AI$2)</f>
        <v>67.64</v>
      </c>
      <c r="T59" s="253" t="n">
        <f aca="false">+S59+R59</f>
        <v>104.74</v>
      </c>
      <c r="U59" s="5"/>
      <c r="V59" s="5"/>
      <c r="W59" s="258" t="n">
        <f aca="false">+K59-T59</f>
        <v>-19.745</v>
      </c>
      <c r="X59" s="5"/>
      <c r="Y59" s="258" t="n">
        <f aca="false">K59-(+M59+Q59+N59)</f>
        <v>65.745</v>
      </c>
      <c r="Z59" s="258" t="n">
        <f aca="false">+Y59-F59</f>
        <v>30.945</v>
      </c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5"/>
      <c r="CL59" s="5"/>
      <c r="CM59" s="5"/>
      <c r="CN59" s="5"/>
      <c r="CO59" s="5"/>
      <c r="CP59" s="5"/>
      <c r="CQ59" s="5"/>
      <c r="CR59" s="5"/>
      <c r="CS59" s="5"/>
      <c r="CT59" s="5"/>
      <c r="CU59" s="5"/>
      <c r="CV59" s="5"/>
      <c r="CW59" s="5"/>
      <c r="CX59" s="5"/>
      <c r="CY59" s="5"/>
      <c r="CZ59" s="5"/>
      <c r="DA59" s="5"/>
      <c r="DB59" s="5"/>
      <c r="DC59" s="5"/>
      <c r="DD59" s="5"/>
      <c r="DE59" s="5"/>
      <c r="DF59" s="5"/>
      <c r="DG59" s="5"/>
      <c r="DH59" s="5"/>
      <c r="DI59" s="5"/>
      <c r="DJ59" s="5"/>
      <c r="DK59" s="5"/>
      <c r="DL59" s="5"/>
      <c r="DM59" s="5"/>
      <c r="DN59" s="5"/>
      <c r="DO59" s="5"/>
      <c r="DP59" s="5"/>
      <c r="DQ59" s="5"/>
      <c r="DR59" s="5"/>
      <c r="DS59" s="5"/>
      <c r="DT59" s="5"/>
      <c r="DU59" s="5"/>
      <c r="DV59" s="5"/>
      <c r="DW59" s="5"/>
      <c r="DX59" s="5"/>
      <c r="DY59" s="5"/>
      <c r="DZ59" s="5"/>
      <c r="EA59" s="5"/>
      <c r="EB59" s="5"/>
      <c r="EC59" s="5"/>
      <c r="ED59" s="5"/>
      <c r="EE59" s="5"/>
      <c r="EF59" s="5"/>
      <c r="EG59" s="5"/>
      <c r="EH59" s="5"/>
      <c r="EI59" s="5"/>
      <c r="EJ59" s="5"/>
      <c r="EK59" s="5"/>
      <c r="EL59" s="5"/>
      <c r="EM59" s="5"/>
      <c r="EN59" s="5"/>
      <c r="EO59" s="5"/>
      <c r="EP59" s="5"/>
      <c r="EQ59" s="5"/>
      <c r="ER59" s="5"/>
      <c r="ES59" s="5"/>
      <c r="ET59" s="5"/>
      <c r="EU59" s="5"/>
      <c r="EV59" s="5"/>
      <c r="EW59" s="5"/>
      <c r="EX59" s="5"/>
      <c r="EY59" s="5"/>
      <c r="EZ59" s="5"/>
      <c r="FA59" s="5"/>
      <c r="FB59" s="5"/>
      <c r="FC59" s="5"/>
      <c r="FD59" s="5"/>
      <c r="FE59" s="5"/>
      <c r="FF59" s="5"/>
      <c r="FG59" s="5"/>
      <c r="FH59" s="5"/>
      <c r="FI59" s="5"/>
      <c r="FJ59" s="5"/>
      <c r="FK59" s="5"/>
      <c r="FL59" s="5"/>
      <c r="FM59" s="5"/>
      <c r="FN59" s="5"/>
      <c r="FO59" s="5"/>
      <c r="FP59" s="5"/>
      <c r="FQ59" s="5"/>
      <c r="FR59" s="5"/>
      <c r="FS59" s="5"/>
      <c r="FT59" s="5"/>
      <c r="FU59" s="5"/>
      <c r="FV59" s="5"/>
      <c r="FW59" s="5"/>
      <c r="FX59" s="5"/>
      <c r="FY59" s="5"/>
      <c r="FZ59" s="5"/>
      <c r="GA59" s="5"/>
      <c r="GB59" s="5"/>
      <c r="GC59" s="5"/>
      <c r="GD59" s="5"/>
      <c r="GE59" s="5"/>
      <c r="GF59" s="5"/>
      <c r="GG59" s="5"/>
      <c r="GH59" s="5"/>
      <c r="GI59" s="5"/>
      <c r="GJ59" s="5"/>
      <c r="GK59" s="5"/>
      <c r="GL59" s="5"/>
      <c r="GM59" s="5"/>
      <c r="GN59" s="5"/>
      <c r="GO59" s="5"/>
      <c r="GP59" s="5"/>
      <c r="GQ59" s="5"/>
      <c r="GR59" s="5"/>
      <c r="GS59" s="5"/>
      <c r="GT59" s="5"/>
      <c r="GU59" s="5"/>
      <c r="GV59" s="5"/>
      <c r="GW59" s="5"/>
      <c r="GX59" s="5"/>
      <c r="GY59" s="5"/>
      <c r="GZ59" s="5"/>
      <c r="HA59" s="5"/>
      <c r="HB59" s="5"/>
      <c r="HC59" s="5"/>
      <c r="HD59" s="5"/>
      <c r="HE59" s="5"/>
      <c r="HF59" s="5"/>
      <c r="HG59" s="5"/>
      <c r="HH59" s="5"/>
      <c r="HI59" s="5"/>
      <c r="HJ59" s="5"/>
      <c r="HK59" s="5"/>
      <c r="HL59" s="5"/>
      <c r="HM59" s="5"/>
      <c r="HN59" s="5"/>
      <c r="HO59" s="5"/>
      <c r="HP59" s="5"/>
      <c r="HQ59" s="5"/>
      <c r="HR59" s="5"/>
      <c r="HS59" s="5"/>
      <c r="HT59" s="5"/>
      <c r="HU59" s="5"/>
      <c r="HV59" s="5"/>
      <c r="HW59" s="5"/>
      <c r="HX59" s="5"/>
      <c r="HY59" s="5"/>
      <c r="HZ59" s="5"/>
      <c r="IA59" s="5"/>
      <c r="IB59" s="5"/>
      <c r="IC59" s="5"/>
      <c r="ID59" s="5"/>
      <c r="IE59" s="5"/>
      <c r="IF59" s="5"/>
      <c r="IG59" s="5"/>
      <c r="IH59" s="5"/>
      <c r="II59" s="5"/>
      <c r="IJ59" s="5"/>
      <c r="IK59" s="5"/>
      <c r="IL59" s="5"/>
      <c r="IM59" s="5"/>
      <c r="IN59" s="5"/>
      <c r="IO59" s="5"/>
      <c r="IP59" s="5"/>
      <c r="IQ59" s="5"/>
      <c r="IR59" s="5"/>
      <c r="IS59" s="5"/>
      <c r="IT59" s="5"/>
      <c r="IU59" s="5"/>
      <c r="IV59" s="5"/>
      <c r="IW59" s="5"/>
    </row>
    <row r="60" customFormat="false" ht="12.75" hidden="false" customHeight="false" outlineLevel="0" collapsed="false">
      <c r="A60" s="5" t="n">
        <f aca="false">YEAR(C60)</f>
        <v>2006</v>
      </c>
      <c r="B60" s="259"/>
      <c r="C60" s="260" t="n">
        <v>38900</v>
      </c>
      <c r="D60" s="251" t="n">
        <f aca="false">+SUMPRODUCT(SUPPLY!L60:O60,SUPPLY!L$2:O$2)</f>
        <v>15.58</v>
      </c>
      <c r="E60" s="252" t="n">
        <f aca="false">+SUMPRODUCT(SUPPLY!D60:J60,SUPPLY!D$2:J$2)</f>
        <v>24.31</v>
      </c>
      <c r="F60" s="252" t="n">
        <f aca="false">+SUMPRODUCT(SUPPLY!Q60:U60,SUPPLY!$Q$2:$U$2)</f>
        <v>34.8</v>
      </c>
      <c r="G60" s="252" t="n">
        <f aca="false">+SUPPLY!X60*SUPPLY!$X$2</f>
        <v>0</v>
      </c>
      <c r="H60" s="252" t="n">
        <f aca="false">SUMPRODUCT(SUPPLY!Y60:AB60,SUPPLY!$Y$2:$AB$2)</f>
        <v>5.88</v>
      </c>
      <c r="I60" s="252" t="n">
        <f aca="false">SUMPRODUCT(SUPPLY!AC60:AD60,SUPPLY!$AC$2:$AD$2)</f>
        <v>0.3</v>
      </c>
      <c r="J60" s="252" t="n">
        <f aca="false">SUPPLY!W60*SUPPLY!$W$2</f>
        <v>4.125</v>
      </c>
      <c r="K60" s="253" t="n">
        <f aca="false">SUM(D60:J60)</f>
        <v>84.995</v>
      </c>
      <c r="L60" s="254"/>
      <c r="M60" s="251" t="n">
        <f aca="false">+SUMPRODUCT(DEMAND!D60:E60,DEMAND!$D$2:$E$2)</f>
        <v>6.2</v>
      </c>
      <c r="N60" s="252" t="n">
        <f aca="false">+SUMPRODUCT(DEMAND!F60:G60,DEMAND!$F$2:$G$2)</f>
        <v>10.05</v>
      </c>
      <c r="O60" s="252" t="n">
        <f aca="false">+SUMPRODUCT(DEMAND!H60:I60,DEMAND!$H$2:$I$2)</f>
        <v>6.25</v>
      </c>
      <c r="P60" s="252" t="n">
        <f aca="false">+SUMPRODUCT(DEMAND!J60:K60,DEMAND!$J$2:$K$2)</f>
        <v>11.6</v>
      </c>
      <c r="Q60" s="252" t="n">
        <f aca="false">+SUMPRODUCT(DEMAND!L60:M60,DEMAND!$L$2:$M$2)</f>
        <v>3</v>
      </c>
      <c r="R60" s="253" t="n">
        <f aca="false">SUM(M60:Q60)</f>
        <v>37.1</v>
      </c>
      <c r="S60" s="253" t="n">
        <f aca="false">+SUMPRODUCT(DEMAND!Q60:AI60,DEMAND!$Q$2:$AI$2)</f>
        <v>67.64</v>
      </c>
      <c r="T60" s="253" t="n">
        <f aca="false">+S60+R60</f>
        <v>104.74</v>
      </c>
      <c r="U60" s="5"/>
      <c r="V60" s="5"/>
      <c r="W60" s="258" t="n">
        <f aca="false">+K60-T60</f>
        <v>-19.745</v>
      </c>
      <c r="X60" s="5"/>
      <c r="Y60" s="258" t="n">
        <f aca="false">K60-(+M60+Q60+N60)</f>
        <v>65.745</v>
      </c>
      <c r="Z60" s="258" t="n">
        <f aca="false">+Y60-F60</f>
        <v>30.945</v>
      </c>
      <c r="AA60" s="5"/>
      <c r="AB60" s="5"/>
      <c r="AC60" s="5"/>
      <c r="AD60" s="5"/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5"/>
      <c r="CL60" s="5"/>
      <c r="CM60" s="5"/>
      <c r="CN60" s="5"/>
      <c r="CO60" s="5"/>
      <c r="CP60" s="5"/>
      <c r="CQ60" s="5"/>
      <c r="CR60" s="5"/>
      <c r="CS60" s="5"/>
      <c r="CT60" s="5"/>
      <c r="CU60" s="5"/>
      <c r="CV60" s="5"/>
      <c r="CW60" s="5"/>
      <c r="CX60" s="5"/>
      <c r="CY60" s="5"/>
      <c r="CZ60" s="5"/>
      <c r="DA60" s="5"/>
      <c r="DB60" s="5"/>
      <c r="DC60" s="5"/>
      <c r="DD60" s="5"/>
      <c r="DE60" s="5"/>
      <c r="DF60" s="5"/>
      <c r="DG60" s="5"/>
      <c r="DH60" s="5"/>
      <c r="DI60" s="5"/>
      <c r="DJ60" s="5"/>
      <c r="DK60" s="5"/>
      <c r="DL60" s="5"/>
      <c r="DM60" s="5"/>
      <c r="DN60" s="5"/>
      <c r="DO60" s="5"/>
      <c r="DP60" s="5"/>
      <c r="DQ60" s="5"/>
      <c r="DR60" s="5"/>
      <c r="DS60" s="5"/>
      <c r="DT60" s="5"/>
      <c r="DU60" s="5"/>
      <c r="DV60" s="5"/>
      <c r="DW60" s="5"/>
      <c r="DX60" s="5"/>
      <c r="DY60" s="5"/>
      <c r="DZ60" s="5"/>
      <c r="EA60" s="5"/>
      <c r="EB60" s="5"/>
      <c r="EC60" s="5"/>
      <c r="ED60" s="5"/>
      <c r="EE60" s="5"/>
      <c r="EF60" s="5"/>
      <c r="EG60" s="5"/>
      <c r="EH60" s="5"/>
      <c r="EI60" s="5"/>
      <c r="EJ60" s="5"/>
      <c r="EK60" s="5"/>
      <c r="EL60" s="5"/>
      <c r="EM60" s="5"/>
      <c r="EN60" s="5"/>
      <c r="EO60" s="5"/>
      <c r="EP60" s="5"/>
      <c r="EQ60" s="5"/>
      <c r="ER60" s="5"/>
      <c r="ES60" s="5"/>
      <c r="ET60" s="5"/>
      <c r="EU60" s="5"/>
      <c r="EV60" s="5"/>
      <c r="EW60" s="5"/>
      <c r="EX60" s="5"/>
      <c r="EY60" s="5"/>
      <c r="EZ60" s="5"/>
      <c r="FA60" s="5"/>
      <c r="FB60" s="5"/>
      <c r="FC60" s="5"/>
      <c r="FD60" s="5"/>
      <c r="FE60" s="5"/>
      <c r="FF60" s="5"/>
      <c r="FG60" s="5"/>
      <c r="FH60" s="5"/>
      <c r="FI60" s="5"/>
      <c r="FJ60" s="5"/>
      <c r="FK60" s="5"/>
      <c r="FL60" s="5"/>
      <c r="FM60" s="5"/>
      <c r="FN60" s="5"/>
      <c r="FO60" s="5"/>
      <c r="FP60" s="5"/>
      <c r="FQ60" s="5"/>
      <c r="FR60" s="5"/>
      <c r="FS60" s="5"/>
      <c r="FT60" s="5"/>
      <c r="FU60" s="5"/>
      <c r="FV60" s="5"/>
      <c r="FW60" s="5"/>
      <c r="FX60" s="5"/>
      <c r="FY60" s="5"/>
      <c r="FZ60" s="5"/>
      <c r="GA60" s="5"/>
      <c r="GB60" s="5"/>
      <c r="GC60" s="5"/>
      <c r="GD60" s="5"/>
      <c r="GE60" s="5"/>
      <c r="GF60" s="5"/>
      <c r="GG60" s="5"/>
      <c r="GH60" s="5"/>
      <c r="GI60" s="5"/>
      <c r="GJ60" s="5"/>
      <c r="GK60" s="5"/>
      <c r="GL60" s="5"/>
      <c r="GM60" s="5"/>
      <c r="GN60" s="5"/>
      <c r="GO60" s="5"/>
      <c r="GP60" s="5"/>
      <c r="GQ60" s="5"/>
      <c r="GR60" s="5"/>
      <c r="GS60" s="5"/>
      <c r="GT60" s="5"/>
      <c r="GU60" s="5"/>
      <c r="GV60" s="5"/>
      <c r="GW60" s="5"/>
      <c r="GX60" s="5"/>
      <c r="GY60" s="5"/>
      <c r="GZ60" s="5"/>
      <c r="HA60" s="5"/>
      <c r="HB60" s="5"/>
      <c r="HC60" s="5"/>
      <c r="HD60" s="5"/>
      <c r="HE60" s="5"/>
      <c r="HF60" s="5"/>
      <c r="HG60" s="5"/>
      <c r="HH60" s="5"/>
      <c r="HI60" s="5"/>
      <c r="HJ60" s="5"/>
      <c r="HK60" s="5"/>
      <c r="HL60" s="5"/>
      <c r="HM60" s="5"/>
      <c r="HN60" s="5"/>
      <c r="HO60" s="5"/>
      <c r="HP60" s="5"/>
      <c r="HQ60" s="5"/>
      <c r="HR60" s="5"/>
      <c r="HS60" s="5"/>
      <c r="HT60" s="5"/>
      <c r="HU60" s="5"/>
      <c r="HV60" s="5"/>
      <c r="HW60" s="5"/>
      <c r="HX60" s="5"/>
      <c r="HY60" s="5"/>
      <c r="HZ60" s="5"/>
      <c r="IA60" s="5"/>
      <c r="IB60" s="5"/>
      <c r="IC60" s="5"/>
      <c r="ID60" s="5"/>
      <c r="IE60" s="5"/>
      <c r="IF60" s="5"/>
      <c r="IG60" s="5"/>
      <c r="IH60" s="5"/>
      <c r="II60" s="5"/>
      <c r="IJ60" s="5"/>
      <c r="IK60" s="5"/>
      <c r="IL60" s="5"/>
      <c r="IM60" s="5"/>
      <c r="IN60" s="5"/>
      <c r="IO60" s="5"/>
      <c r="IP60" s="5"/>
      <c r="IQ60" s="5"/>
      <c r="IR60" s="5"/>
      <c r="IS60" s="5"/>
      <c r="IT60" s="5"/>
      <c r="IU60" s="5"/>
      <c r="IV60" s="5"/>
      <c r="IW60" s="5"/>
    </row>
    <row r="61" customFormat="false" ht="12.75" hidden="false" customHeight="false" outlineLevel="0" collapsed="false">
      <c r="A61" s="5" t="n">
        <f aca="false">YEAR(C61)</f>
        <v>2006</v>
      </c>
      <c r="B61" s="259"/>
      <c r="C61" s="260" t="n">
        <v>38931</v>
      </c>
      <c r="D61" s="251" t="n">
        <f aca="false">+SUMPRODUCT(SUPPLY!L61:O61,SUPPLY!L$2:O$2)</f>
        <v>15.58</v>
      </c>
      <c r="E61" s="252" t="n">
        <f aca="false">+SUMPRODUCT(SUPPLY!D61:J61,SUPPLY!D$2:J$2)</f>
        <v>24.31</v>
      </c>
      <c r="F61" s="252" t="n">
        <f aca="false">+SUMPRODUCT(SUPPLY!Q61:U61,SUPPLY!$Q$2:$U$2)</f>
        <v>34.8</v>
      </c>
      <c r="G61" s="252" t="n">
        <f aca="false">+SUPPLY!X61*SUPPLY!$X$2</f>
        <v>0</v>
      </c>
      <c r="H61" s="252" t="n">
        <f aca="false">SUMPRODUCT(SUPPLY!Y61:AB61,SUPPLY!$Y$2:$AB$2)</f>
        <v>5.88</v>
      </c>
      <c r="I61" s="252" t="n">
        <f aca="false">SUMPRODUCT(SUPPLY!AC61:AD61,SUPPLY!$AC$2:$AD$2)</f>
        <v>0.3</v>
      </c>
      <c r="J61" s="252" t="n">
        <f aca="false">SUPPLY!W61*SUPPLY!$W$2</f>
        <v>4.125</v>
      </c>
      <c r="K61" s="253" t="n">
        <f aca="false">SUM(D61:J61)</f>
        <v>84.995</v>
      </c>
      <c r="L61" s="254"/>
      <c r="M61" s="251" t="n">
        <f aca="false">+SUMPRODUCT(DEMAND!D61:E61,DEMAND!$D$2:$E$2)</f>
        <v>6.2</v>
      </c>
      <c r="N61" s="252" t="n">
        <f aca="false">+SUMPRODUCT(DEMAND!F61:G61,DEMAND!$F$2:$G$2)</f>
        <v>10.05</v>
      </c>
      <c r="O61" s="252" t="n">
        <f aca="false">+SUMPRODUCT(DEMAND!H61:I61,DEMAND!$H$2:$I$2)</f>
        <v>6.25</v>
      </c>
      <c r="P61" s="252" t="n">
        <f aca="false">+SUMPRODUCT(DEMAND!J61:K61,DEMAND!$J$2:$K$2)</f>
        <v>11.6</v>
      </c>
      <c r="Q61" s="252" t="n">
        <f aca="false">+SUMPRODUCT(DEMAND!L61:M61,DEMAND!$L$2:$M$2)</f>
        <v>3</v>
      </c>
      <c r="R61" s="253" t="n">
        <f aca="false">SUM(M61:Q61)</f>
        <v>37.1</v>
      </c>
      <c r="S61" s="253" t="n">
        <f aca="false">+SUMPRODUCT(DEMAND!Q61:AI61,DEMAND!$Q$2:$AI$2)</f>
        <v>67.64</v>
      </c>
      <c r="T61" s="253" t="n">
        <f aca="false">+S61+R61</f>
        <v>104.74</v>
      </c>
      <c r="U61" s="5"/>
      <c r="V61" s="5"/>
      <c r="W61" s="258" t="n">
        <f aca="false">+K61-T61</f>
        <v>-19.745</v>
      </c>
      <c r="X61" s="5"/>
      <c r="Y61" s="258" t="n">
        <f aca="false">K61-(+M61+Q61+N61)</f>
        <v>65.745</v>
      </c>
      <c r="Z61" s="258" t="n">
        <f aca="false">+Y61-F61</f>
        <v>30.945</v>
      </c>
      <c r="AA61" s="5"/>
      <c r="AB61" s="5"/>
      <c r="AC61" s="5"/>
      <c r="AD61" s="5"/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5"/>
      <c r="CL61" s="5"/>
      <c r="CM61" s="5"/>
      <c r="CN61" s="5"/>
      <c r="CO61" s="5"/>
      <c r="CP61" s="5"/>
      <c r="CQ61" s="5"/>
      <c r="CR61" s="5"/>
      <c r="CS61" s="5"/>
      <c r="CT61" s="5"/>
      <c r="CU61" s="5"/>
      <c r="CV61" s="5"/>
      <c r="CW61" s="5"/>
      <c r="CX61" s="5"/>
      <c r="CY61" s="5"/>
      <c r="CZ61" s="5"/>
      <c r="DA61" s="5"/>
      <c r="DB61" s="5"/>
      <c r="DC61" s="5"/>
      <c r="DD61" s="5"/>
      <c r="DE61" s="5"/>
      <c r="DF61" s="5"/>
      <c r="DG61" s="5"/>
      <c r="DH61" s="5"/>
      <c r="DI61" s="5"/>
      <c r="DJ61" s="5"/>
      <c r="DK61" s="5"/>
      <c r="DL61" s="5"/>
      <c r="DM61" s="5"/>
      <c r="DN61" s="5"/>
      <c r="DO61" s="5"/>
      <c r="DP61" s="5"/>
      <c r="DQ61" s="5"/>
      <c r="DR61" s="5"/>
      <c r="DS61" s="5"/>
      <c r="DT61" s="5"/>
      <c r="DU61" s="5"/>
      <c r="DV61" s="5"/>
      <c r="DW61" s="5"/>
      <c r="DX61" s="5"/>
      <c r="DY61" s="5"/>
      <c r="DZ61" s="5"/>
      <c r="EA61" s="5"/>
      <c r="EB61" s="5"/>
      <c r="EC61" s="5"/>
      <c r="ED61" s="5"/>
      <c r="EE61" s="5"/>
      <c r="EF61" s="5"/>
      <c r="EG61" s="5"/>
      <c r="EH61" s="5"/>
      <c r="EI61" s="5"/>
      <c r="EJ61" s="5"/>
      <c r="EK61" s="5"/>
      <c r="EL61" s="5"/>
      <c r="EM61" s="5"/>
      <c r="EN61" s="5"/>
      <c r="EO61" s="5"/>
      <c r="EP61" s="5"/>
      <c r="EQ61" s="5"/>
      <c r="ER61" s="5"/>
      <c r="ES61" s="5"/>
      <c r="ET61" s="5"/>
      <c r="EU61" s="5"/>
      <c r="EV61" s="5"/>
      <c r="EW61" s="5"/>
      <c r="EX61" s="5"/>
      <c r="EY61" s="5"/>
      <c r="EZ61" s="5"/>
      <c r="FA61" s="5"/>
      <c r="FB61" s="5"/>
      <c r="FC61" s="5"/>
      <c r="FD61" s="5"/>
      <c r="FE61" s="5"/>
      <c r="FF61" s="5"/>
      <c r="FG61" s="5"/>
      <c r="FH61" s="5"/>
      <c r="FI61" s="5"/>
      <c r="FJ61" s="5"/>
      <c r="FK61" s="5"/>
      <c r="FL61" s="5"/>
      <c r="FM61" s="5"/>
      <c r="FN61" s="5"/>
      <c r="FO61" s="5"/>
      <c r="FP61" s="5"/>
      <c r="FQ61" s="5"/>
      <c r="FR61" s="5"/>
      <c r="FS61" s="5"/>
      <c r="FT61" s="5"/>
      <c r="FU61" s="5"/>
      <c r="FV61" s="5"/>
      <c r="FW61" s="5"/>
      <c r="FX61" s="5"/>
      <c r="FY61" s="5"/>
      <c r="FZ61" s="5"/>
      <c r="GA61" s="5"/>
      <c r="GB61" s="5"/>
      <c r="GC61" s="5"/>
      <c r="GD61" s="5"/>
      <c r="GE61" s="5"/>
      <c r="GF61" s="5"/>
      <c r="GG61" s="5"/>
      <c r="GH61" s="5"/>
      <c r="GI61" s="5"/>
      <c r="GJ61" s="5"/>
      <c r="GK61" s="5"/>
      <c r="GL61" s="5"/>
      <c r="GM61" s="5"/>
      <c r="GN61" s="5"/>
      <c r="GO61" s="5"/>
      <c r="GP61" s="5"/>
      <c r="GQ61" s="5"/>
      <c r="GR61" s="5"/>
      <c r="GS61" s="5"/>
      <c r="GT61" s="5"/>
      <c r="GU61" s="5"/>
      <c r="GV61" s="5"/>
      <c r="GW61" s="5"/>
      <c r="GX61" s="5"/>
      <c r="GY61" s="5"/>
      <c r="GZ61" s="5"/>
      <c r="HA61" s="5"/>
      <c r="HB61" s="5"/>
      <c r="HC61" s="5"/>
      <c r="HD61" s="5"/>
      <c r="HE61" s="5"/>
      <c r="HF61" s="5"/>
      <c r="HG61" s="5"/>
      <c r="HH61" s="5"/>
      <c r="HI61" s="5"/>
      <c r="HJ61" s="5"/>
      <c r="HK61" s="5"/>
      <c r="HL61" s="5"/>
      <c r="HM61" s="5"/>
      <c r="HN61" s="5"/>
      <c r="HO61" s="5"/>
      <c r="HP61" s="5"/>
      <c r="HQ61" s="5"/>
      <c r="HR61" s="5"/>
      <c r="HS61" s="5"/>
      <c r="HT61" s="5"/>
      <c r="HU61" s="5"/>
      <c r="HV61" s="5"/>
      <c r="HW61" s="5"/>
      <c r="HX61" s="5"/>
      <c r="HY61" s="5"/>
      <c r="HZ61" s="5"/>
      <c r="IA61" s="5"/>
      <c r="IB61" s="5"/>
      <c r="IC61" s="5"/>
      <c r="ID61" s="5"/>
      <c r="IE61" s="5"/>
      <c r="IF61" s="5"/>
      <c r="IG61" s="5"/>
      <c r="IH61" s="5"/>
      <c r="II61" s="5"/>
      <c r="IJ61" s="5"/>
      <c r="IK61" s="5"/>
      <c r="IL61" s="5"/>
      <c r="IM61" s="5"/>
      <c r="IN61" s="5"/>
      <c r="IO61" s="5"/>
      <c r="IP61" s="5"/>
      <c r="IQ61" s="5"/>
      <c r="IR61" s="5"/>
      <c r="IS61" s="5"/>
      <c r="IT61" s="5"/>
      <c r="IU61" s="5"/>
      <c r="IV61" s="5"/>
      <c r="IW61" s="5"/>
    </row>
    <row r="62" customFormat="false" ht="12.75" hidden="false" customHeight="false" outlineLevel="0" collapsed="false">
      <c r="A62" s="5" t="n">
        <f aca="false">YEAR(C62)</f>
        <v>2006</v>
      </c>
      <c r="B62" s="259"/>
      <c r="C62" s="260" t="n">
        <v>38962</v>
      </c>
      <c r="D62" s="251" t="n">
        <f aca="false">+SUMPRODUCT(SUPPLY!L62:O62,SUPPLY!L$2:O$2)</f>
        <v>15.58</v>
      </c>
      <c r="E62" s="252" t="n">
        <f aca="false">+SUMPRODUCT(SUPPLY!D62:J62,SUPPLY!D$2:J$2)</f>
        <v>24.31</v>
      </c>
      <c r="F62" s="252" t="n">
        <f aca="false">+SUMPRODUCT(SUPPLY!Q62:U62,SUPPLY!$Q$2:$U$2)</f>
        <v>34.8</v>
      </c>
      <c r="G62" s="252" t="n">
        <f aca="false">+SUPPLY!X62*SUPPLY!$X$2</f>
        <v>0</v>
      </c>
      <c r="H62" s="252" t="n">
        <f aca="false">SUMPRODUCT(SUPPLY!Y62:AB62,SUPPLY!$Y$2:$AB$2)</f>
        <v>5.88</v>
      </c>
      <c r="I62" s="252" t="n">
        <f aca="false">SUMPRODUCT(SUPPLY!AC62:AD62,SUPPLY!$AC$2:$AD$2)</f>
        <v>0.3</v>
      </c>
      <c r="J62" s="252" t="n">
        <f aca="false">SUPPLY!W62*SUPPLY!$W$2</f>
        <v>4.125</v>
      </c>
      <c r="K62" s="253" t="n">
        <f aca="false">SUM(D62:J62)</f>
        <v>84.995</v>
      </c>
      <c r="L62" s="254"/>
      <c r="M62" s="251" t="n">
        <f aca="false">+SUMPRODUCT(DEMAND!D62:E62,DEMAND!$D$2:$E$2)</f>
        <v>6.2</v>
      </c>
      <c r="N62" s="252" t="n">
        <f aca="false">+SUMPRODUCT(DEMAND!F62:G62,DEMAND!$F$2:$G$2)</f>
        <v>10.05</v>
      </c>
      <c r="O62" s="252" t="n">
        <f aca="false">+SUMPRODUCT(DEMAND!H62:I62,DEMAND!$H$2:$I$2)</f>
        <v>6.25</v>
      </c>
      <c r="P62" s="252" t="n">
        <f aca="false">+SUMPRODUCT(DEMAND!J62:K62,DEMAND!$J$2:$K$2)</f>
        <v>11.6</v>
      </c>
      <c r="Q62" s="252" t="n">
        <f aca="false">+SUMPRODUCT(DEMAND!L62:M62,DEMAND!$L$2:$M$2)</f>
        <v>3</v>
      </c>
      <c r="R62" s="253" t="n">
        <f aca="false">SUM(M62:Q62)</f>
        <v>37.1</v>
      </c>
      <c r="S62" s="253" t="n">
        <f aca="false">+SUMPRODUCT(DEMAND!Q62:AI62,DEMAND!$Q$2:$AI$2)</f>
        <v>67.64</v>
      </c>
      <c r="T62" s="253" t="n">
        <f aca="false">+S62+R62</f>
        <v>104.74</v>
      </c>
      <c r="U62" s="5"/>
      <c r="V62" s="5"/>
      <c r="W62" s="258" t="n">
        <f aca="false">+K62-T62</f>
        <v>-19.745</v>
      </c>
      <c r="X62" s="5"/>
      <c r="Y62" s="258" t="n">
        <f aca="false">K62-(+M62+Q62+N62)</f>
        <v>65.745</v>
      </c>
      <c r="Z62" s="258" t="n">
        <f aca="false">+Y62-F62</f>
        <v>30.945</v>
      </c>
      <c r="AA62" s="5"/>
      <c r="AB62" s="5"/>
      <c r="AC62" s="5"/>
      <c r="AD62" s="5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5"/>
      <c r="CL62" s="5"/>
      <c r="CM62" s="5"/>
      <c r="CN62" s="5"/>
      <c r="CO62" s="5"/>
      <c r="CP62" s="5"/>
      <c r="CQ62" s="5"/>
      <c r="CR62" s="5"/>
      <c r="CS62" s="5"/>
      <c r="CT62" s="5"/>
      <c r="CU62" s="5"/>
      <c r="CV62" s="5"/>
      <c r="CW62" s="5"/>
      <c r="CX62" s="5"/>
      <c r="CY62" s="5"/>
      <c r="CZ62" s="5"/>
      <c r="DA62" s="5"/>
      <c r="DB62" s="5"/>
      <c r="DC62" s="5"/>
      <c r="DD62" s="5"/>
      <c r="DE62" s="5"/>
      <c r="DF62" s="5"/>
      <c r="DG62" s="5"/>
      <c r="DH62" s="5"/>
      <c r="DI62" s="5"/>
      <c r="DJ62" s="5"/>
      <c r="DK62" s="5"/>
      <c r="DL62" s="5"/>
      <c r="DM62" s="5"/>
      <c r="DN62" s="5"/>
      <c r="DO62" s="5"/>
      <c r="DP62" s="5"/>
      <c r="DQ62" s="5"/>
      <c r="DR62" s="5"/>
      <c r="DS62" s="5"/>
      <c r="DT62" s="5"/>
      <c r="DU62" s="5"/>
      <c r="DV62" s="5"/>
      <c r="DW62" s="5"/>
      <c r="DX62" s="5"/>
      <c r="DY62" s="5"/>
      <c r="DZ62" s="5"/>
      <c r="EA62" s="5"/>
      <c r="EB62" s="5"/>
      <c r="EC62" s="5"/>
      <c r="ED62" s="5"/>
      <c r="EE62" s="5"/>
      <c r="EF62" s="5"/>
      <c r="EG62" s="5"/>
      <c r="EH62" s="5"/>
      <c r="EI62" s="5"/>
      <c r="EJ62" s="5"/>
      <c r="EK62" s="5"/>
      <c r="EL62" s="5"/>
      <c r="EM62" s="5"/>
      <c r="EN62" s="5"/>
      <c r="EO62" s="5"/>
      <c r="EP62" s="5"/>
      <c r="EQ62" s="5"/>
      <c r="ER62" s="5"/>
      <c r="ES62" s="5"/>
      <c r="ET62" s="5"/>
      <c r="EU62" s="5"/>
      <c r="EV62" s="5"/>
      <c r="EW62" s="5"/>
      <c r="EX62" s="5"/>
      <c r="EY62" s="5"/>
      <c r="EZ62" s="5"/>
      <c r="FA62" s="5"/>
      <c r="FB62" s="5"/>
      <c r="FC62" s="5"/>
      <c r="FD62" s="5"/>
      <c r="FE62" s="5"/>
      <c r="FF62" s="5"/>
      <c r="FG62" s="5"/>
      <c r="FH62" s="5"/>
      <c r="FI62" s="5"/>
      <c r="FJ62" s="5"/>
      <c r="FK62" s="5"/>
      <c r="FL62" s="5"/>
      <c r="FM62" s="5"/>
      <c r="FN62" s="5"/>
      <c r="FO62" s="5"/>
      <c r="FP62" s="5"/>
      <c r="FQ62" s="5"/>
      <c r="FR62" s="5"/>
      <c r="FS62" s="5"/>
      <c r="FT62" s="5"/>
      <c r="FU62" s="5"/>
      <c r="FV62" s="5"/>
      <c r="FW62" s="5"/>
      <c r="FX62" s="5"/>
      <c r="FY62" s="5"/>
      <c r="FZ62" s="5"/>
      <c r="GA62" s="5"/>
      <c r="GB62" s="5"/>
      <c r="GC62" s="5"/>
      <c r="GD62" s="5"/>
      <c r="GE62" s="5"/>
      <c r="GF62" s="5"/>
      <c r="GG62" s="5"/>
      <c r="GH62" s="5"/>
      <c r="GI62" s="5"/>
      <c r="GJ62" s="5"/>
      <c r="GK62" s="5"/>
      <c r="GL62" s="5"/>
      <c r="GM62" s="5"/>
      <c r="GN62" s="5"/>
      <c r="GO62" s="5"/>
      <c r="GP62" s="5"/>
      <c r="GQ62" s="5"/>
      <c r="GR62" s="5"/>
      <c r="GS62" s="5"/>
      <c r="GT62" s="5"/>
      <c r="GU62" s="5"/>
      <c r="GV62" s="5"/>
      <c r="GW62" s="5"/>
      <c r="GX62" s="5"/>
      <c r="GY62" s="5"/>
      <c r="GZ62" s="5"/>
      <c r="HA62" s="5"/>
      <c r="HB62" s="5"/>
      <c r="HC62" s="5"/>
      <c r="HD62" s="5"/>
      <c r="HE62" s="5"/>
      <c r="HF62" s="5"/>
      <c r="HG62" s="5"/>
      <c r="HH62" s="5"/>
      <c r="HI62" s="5"/>
      <c r="HJ62" s="5"/>
      <c r="HK62" s="5"/>
      <c r="HL62" s="5"/>
      <c r="HM62" s="5"/>
      <c r="HN62" s="5"/>
      <c r="HO62" s="5"/>
      <c r="HP62" s="5"/>
      <c r="HQ62" s="5"/>
      <c r="HR62" s="5"/>
      <c r="HS62" s="5"/>
      <c r="HT62" s="5"/>
      <c r="HU62" s="5"/>
      <c r="HV62" s="5"/>
      <c r="HW62" s="5"/>
      <c r="HX62" s="5"/>
      <c r="HY62" s="5"/>
      <c r="HZ62" s="5"/>
      <c r="IA62" s="5"/>
      <c r="IB62" s="5"/>
      <c r="IC62" s="5"/>
      <c r="ID62" s="5"/>
      <c r="IE62" s="5"/>
      <c r="IF62" s="5"/>
      <c r="IG62" s="5"/>
      <c r="IH62" s="5"/>
      <c r="II62" s="5"/>
      <c r="IJ62" s="5"/>
      <c r="IK62" s="5"/>
      <c r="IL62" s="5"/>
      <c r="IM62" s="5"/>
      <c r="IN62" s="5"/>
      <c r="IO62" s="5"/>
      <c r="IP62" s="5"/>
      <c r="IQ62" s="5"/>
      <c r="IR62" s="5"/>
      <c r="IS62" s="5"/>
      <c r="IT62" s="5"/>
      <c r="IU62" s="5"/>
      <c r="IV62" s="5"/>
      <c r="IW62" s="5"/>
    </row>
    <row r="63" customFormat="false" ht="12.75" hidden="false" customHeight="false" outlineLevel="0" collapsed="false">
      <c r="A63" s="5" t="n">
        <f aca="false">YEAR(C63)</f>
        <v>2006</v>
      </c>
      <c r="B63" s="259"/>
      <c r="C63" s="260" t="n">
        <v>38992</v>
      </c>
      <c r="D63" s="251" t="n">
        <f aca="false">+SUMPRODUCT(SUPPLY!L63:O63,SUPPLY!L$2:O$2)</f>
        <v>15.58</v>
      </c>
      <c r="E63" s="252" t="n">
        <f aca="false">+SUMPRODUCT(SUPPLY!D63:J63,SUPPLY!D$2:J$2)</f>
        <v>24.31</v>
      </c>
      <c r="F63" s="252" t="n">
        <f aca="false">+SUMPRODUCT(SUPPLY!Q63:U63,SUPPLY!$Q$2:$U$2)</f>
        <v>34.8</v>
      </c>
      <c r="G63" s="252" t="n">
        <f aca="false">+SUPPLY!X63*SUPPLY!$X$2</f>
        <v>0</v>
      </c>
      <c r="H63" s="252" t="n">
        <f aca="false">SUMPRODUCT(SUPPLY!Y63:AB63,SUPPLY!$Y$2:$AB$2)</f>
        <v>5.88</v>
      </c>
      <c r="I63" s="252" t="n">
        <f aca="false">SUMPRODUCT(SUPPLY!AC63:AD63,SUPPLY!$AC$2:$AD$2)</f>
        <v>0.3</v>
      </c>
      <c r="J63" s="252" t="n">
        <f aca="false">SUPPLY!W63*SUPPLY!$W$2</f>
        <v>4.125</v>
      </c>
      <c r="K63" s="253" t="n">
        <f aca="false">SUM(D63:J63)</f>
        <v>84.995</v>
      </c>
      <c r="L63" s="254"/>
      <c r="M63" s="251" t="n">
        <f aca="false">+SUMPRODUCT(DEMAND!D63:E63,DEMAND!$D$2:$E$2)</f>
        <v>6.2</v>
      </c>
      <c r="N63" s="252" t="n">
        <f aca="false">+SUMPRODUCT(DEMAND!F63:G63,DEMAND!$F$2:$G$2)</f>
        <v>10.05</v>
      </c>
      <c r="O63" s="252" t="n">
        <f aca="false">+SUMPRODUCT(DEMAND!H63:I63,DEMAND!$H$2:$I$2)</f>
        <v>6.25</v>
      </c>
      <c r="P63" s="252" t="n">
        <f aca="false">+SUMPRODUCT(DEMAND!J63:K63,DEMAND!$J$2:$K$2)</f>
        <v>11.6</v>
      </c>
      <c r="Q63" s="252" t="n">
        <f aca="false">+SUMPRODUCT(DEMAND!L63:M63,DEMAND!$L$2:$M$2)</f>
        <v>3</v>
      </c>
      <c r="R63" s="253" t="n">
        <f aca="false">SUM(M63:Q63)</f>
        <v>37.1</v>
      </c>
      <c r="S63" s="253" t="n">
        <f aca="false">+SUMPRODUCT(DEMAND!Q63:AI63,DEMAND!$Q$2:$AI$2)</f>
        <v>67.64</v>
      </c>
      <c r="T63" s="253" t="n">
        <f aca="false">+S63+R63</f>
        <v>104.74</v>
      </c>
      <c r="U63" s="5"/>
      <c r="V63" s="5"/>
      <c r="W63" s="258" t="n">
        <f aca="false">+K63-T63</f>
        <v>-19.745</v>
      </c>
      <c r="X63" s="5"/>
      <c r="Y63" s="258" t="n">
        <f aca="false">K63-(+M63+Q63+N63)</f>
        <v>65.745</v>
      </c>
      <c r="Z63" s="258" t="n">
        <f aca="false">+Y63-F63</f>
        <v>30.945</v>
      </c>
      <c r="AA63" s="5"/>
      <c r="AB63" s="5"/>
      <c r="AC63" s="5"/>
      <c r="AD63" s="5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5"/>
      <c r="CL63" s="5"/>
      <c r="CM63" s="5"/>
      <c r="CN63" s="5"/>
      <c r="CO63" s="5"/>
      <c r="CP63" s="5"/>
      <c r="CQ63" s="5"/>
      <c r="CR63" s="5"/>
      <c r="CS63" s="5"/>
      <c r="CT63" s="5"/>
      <c r="CU63" s="5"/>
      <c r="CV63" s="5"/>
      <c r="CW63" s="5"/>
      <c r="CX63" s="5"/>
      <c r="CY63" s="5"/>
      <c r="CZ63" s="5"/>
      <c r="DA63" s="5"/>
      <c r="DB63" s="5"/>
      <c r="DC63" s="5"/>
      <c r="DD63" s="5"/>
      <c r="DE63" s="5"/>
      <c r="DF63" s="5"/>
      <c r="DG63" s="5"/>
      <c r="DH63" s="5"/>
      <c r="DI63" s="5"/>
      <c r="DJ63" s="5"/>
      <c r="DK63" s="5"/>
      <c r="DL63" s="5"/>
      <c r="DM63" s="5"/>
      <c r="DN63" s="5"/>
      <c r="DO63" s="5"/>
      <c r="DP63" s="5"/>
      <c r="DQ63" s="5"/>
      <c r="DR63" s="5"/>
      <c r="DS63" s="5"/>
      <c r="DT63" s="5"/>
      <c r="DU63" s="5"/>
      <c r="DV63" s="5"/>
      <c r="DW63" s="5"/>
      <c r="DX63" s="5"/>
      <c r="DY63" s="5"/>
      <c r="DZ63" s="5"/>
      <c r="EA63" s="5"/>
      <c r="EB63" s="5"/>
      <c r="EC63" s="5"/>
      <c r="ED63" s="5"/>
      <c r="EE63" s="5"/>
      <c r="EF63" s="5"/>
      <c r="EG63" s="5"/>
      <c r="EH63" s="5"/>
      <c r="EI63" s="5"/>
      <c r="EJ63" s="5"/>
      <c r="EK63" s="5"/>
      <c r="EL63" s="5"/>
      <c r="EM63" s="5"/>
      <c r="EN63" s="5"/>
      <c r="EO63" s="5"/>
      <c r="EP63" s="5"/>
      <c r="EQ63" s="5"/>
      <c r="ER63" s="5"/>
      <c r="ES63" s="5"/>
      <c r="ET63" s="5"/>
      <c r="EU63" s="5"/>
      <c r="EV63" s="5"/>
      <c r="EW63" s="5"/>
      <c r="EX63" s="5"/>
      <c r="EY63" s="5"/>
      <c r="EZ63" s="5"/>
      <c r="FA63" s="5"/>
      <c r="FB63" s="5"/>
      <c r="FC63" s="5"/>
      <c r="FD63" s="5"/>
      <c r="FE63" s="5"/>
      <c r="FF63" s="5"/>
      <c r="FG63" s="5"/>
      <c r="FH63" s="5"/>
      <c r="FI63" s="5"/>
      <c r="FJ63" s="5"/>
      <c r="FK63" s="5"/>
      <c r="FL63" s="5"/>
      <c r="FM63" s="5"/>
      <c r="FN63" s="5"/>
      <c r="FO63" s="5"/>
      <c r="FP63" s="5"/>
      <c r="FQ63" s="5"/>
      <c r="FR63" s="5"/>
      <c r="FS63" s="5"/>
      <c r="FT63" s="5"/>
      <c r="FU63" s="5"/>
      <c r="FV63" s="5"/>
      <c r="FW63" s="5"/>
      <c r="FX63" s="5"/>
      <c r="FY63" s="5"/>
      <c r="FZ63" s="5"/>
      <c r="GA63" s="5"/>
      <c r="GB63" s="5"/>
      <c r="GC63" s="5"/>
      <c r="GD63" s="5"/>
      <c r="GE63" s="5"/>
      <c r="GF63" s="5"/>
      <c r="GG63" s="5"/>
      <c r="GH63" s="5"/>
      <c r="GI63" s="5"/>
      <c r="GJ63" s="5"/>
      <c r="GK63" s="5"/>
      <c r="GL63" s="5"/>
      <c r="GM63" s="5"/>
      <c r="GN63" s="5"/>
      <c r="GO63" s="5"/>
      <c r="GP63" s="5"/>
      <c r="GQ63" s="5"/>
      <c r="GR63" s="5"/>
      <c r="GS63" s="5"/>
      <c r="GT63" s="5"/>
      <c r="GU63" s="5"/>
      <c r="GV63" s="5"/>
      <c r="GW63" s="5"/>
      <c r="GX63" s="5"/>
      <c r="GY63" s="5"/>
      <c r="GZ63" s="5"/>
      <c r="HA63" s="5"/>
      <c r="HB63" s="5"/>
      <c r="HC63" s="5"/>
      <c r="HD63" s="5"/>
      <c r="HE63" s="5"/>
      <c r="HF63" s="5"/>
      <c r="HG63" s="5"/>
      <c r="HH63" s="5"/>
      <c r="HI63" s="5"/>
      <c r="HJ63" s="5"/>
      <c r="HK63" s="5"/>
      <c r="HL63" s="5"/>
      <c r="HM63" s="5"/>
      <c r="HN63" s="5"/>
      <c r="HO63" s="5"/>
      <c r="HP63" s="5"/>
      <c r="HQ63" s="5"/>
      <c r="HR63" s="5"/>
      <c r="HS63" s="5"/>
      <c r="HT63" s="5"/>
      <c r="HU63" s="5"/>
      <c r="HV63" s="5"/>
      <c r="HW63" s="5"/>
      <c r="HX63" s="5"/>
      <c r="HY63" s="5"/>
      <c r="HZ63" s="5"/>
      <c r="IA63" s="5"/>
      <c r="IB63" s="5"/>
      <c r="IC63" s="5"/>
      <c r="ID63" s="5"/>
      <c r="IE63" s="5"/>
      <c r="IF63" s="5"/>
      <c r="IG63" s="5"/>
      <c r="IH63" s="5"/>
      <c r="II63" s="5"/>
      <c r="IJ63" s="5"/>
      <c r="IK63" s="5"/>
      <c r="IL63" s="5"/>
      <c r="IM63" s="5"/>
      <c r="IN63" s="5"/>
      <c r="IO63" s="5"/>
      <c r="IP63" s="5"/>
      <c r="IQ63" s="5"/>
      <c r="IR63" s="5"/>
      <c r="IS63" s="5"/>
      <c r="IT63" s="5"/>
      <c r="IU63" s="5"/>
      <c r="IV63" s="5"/>
      <c r="IW63" s="5"/>
    </row>
    <row r="64" customFormat="false" ht="12.75" hidden="false" customHeight="false" outlineLevel="0" collapsed="false">
      <c r="A64" s="5" t="n">
        <f aca="false">YEAR(C64)</f>
        <v>2006</v>
      </c>
      <c r="B64" s="259"/>
      <c r="C64" s="260" t="n">
        <v>39023</v>
      </c>
      <c r="D64" s="251" t="n">
        <f aca="false">+SUMPRODUCT(SUPPLY!L64:O64,SUPPLY!L$2:O$2)</f>
        <v>15.58</v>
      </c>
      <c r="E64" s="252" t="n">
        <f aca="false">+SUMPRODUCT(SUPPLY!D64:J64,SUPPLY!D$2:J$2)</f>
        <v>24.31</v>
      </c>
      <c r="F64" s="252" t="n">
        <f aca="false">+SUMPRODUCT(SUPPLY!Q64:U64,SUPPLY!$Q$2:$U$2)</f>
        <v>34.8</v>
      </c>
      <c r="G64" s="252" t="n">
        <f aca="false">+SUPPLY!X64*SUPPLY!$X$2</f>
        <v>0</v>
      </c>
      <c r="H64" s="252" t="n">
        <f aca="false">SUMPRODUCT(SUPPLY!Y64:AB64,SUPPLY!$Y$2:$AB$2)</f>
        <v>5.88</v>
      </c>
      <c r="I64" s="252" t="n">
        <f aca="false">SUMPRODUCT(SUPPLY!AC64:AD64,SUPPLY!$AC$2:$AD$2)</f>
        <v>0.3</v>
      </c>
      <c r="J64" s="252" t="n">
        <f aca="false">SUPPLY!W64*SUPPLY!$W$2</f>
        <v>4.125</v>
      </c>
      <c r="K64" s="253" t="n">
        <f aca="false">SUM(D64:J64)</f>
        <v>84.995</v>
      </c>
      <c r="L64" s="254"/>
      <c r="M64" s="251" t="n">
        <f aca="false">+SUMPRODUCT(DEMAND!D64:E64,DEMAND!$D$2:$E$2)</f>
        <v>6.2</v>
      </c>
      <c r="N64" s="252" t="n">
        <f aca="false">+SUMPRODUCT(DEMAND!F64:G64,DEMAND!$F$2:$G$2)</f>
        <v>10.05</v>
      </c>
      <c r="O64" s="252" t="n">
        <f aca="false">+SUMPRODUCT(DEMAND!H64:I64,DEMAND!$H$2:$I$2)</f>
        <v>6.25</v>
      </c>
      <c r="P64" s="252" t="n">
        <f aca="false">+SUMPRODUCT(DEMAND!J64:K64,DEMAND!$J$2:$K$2)</f>
        <v>11.6</v>
      </c>
      <c r="Q64" s="252" t="n">
        <f aca="false">+SUMPRODUCT(DEMAND!L64:M64,DEMAND!$L$2:$M$2)</f>
        <v>3</v>
      </c>
      <c r="R64" s="253" t="n">
        <f aca="false">SUM(M64:Q64)</f>
        <v>37.1</v>
      </c>
      <c r="S64" s="253" t="n">
        <f aca="false">+SUMPRODUCT(DEMAND!Q64:AI64,DEMAND!$Q$2:$AI$2)</f>
        <v>67.64</v>
      </c>
      <c r="T64" s="253" t="n">
        <f aca="false">+S64+R64</f>
        <v>104.74</v>
      </c>
      <c r="U64" s="5"/>
      <c r="V64" s="5"/>
      <c r="W64" s="258" t="n">
        <f aca="false">+K64-T64</f>
        <v>-19.745</v>
      </c>
      <c r="X64" s="5"/>
      <c r="Y64" s="258" t="n">
        <f aca="false">K64-(+M64+Q64+N64)</f>
        <v>65.745</v>
      </c>
      <c r="Z64" s="258" t="n">
        <f aca="false">+Y64-F64</f>
        <v>30.945</v>
      </c>
      <c r="AA64" s="5"/>
      <c r="AB64" s="5"/>
      <c r="AC64" s="5"/>
      <c r="AD64" s="5"/>
      <c r="AE64" s="5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5"/>
      <c r="CL64" s="5"/>
      <c r="CM64" s="5"/>
      <c r="CN64" s="5"/>
      <c r="CO64" s="5"/>
      <c r="CP64" s="5"/>
      <c r="CQ64" s="5"/>
      <c r="CR64" s="5"/>
      <c r="CS64" s="5"/>
      <c r="CT64" s="5"/>
      <c r="CU64" s="5"/>
      <c r="CV64" s="5"/>
      <c r="CW64" s="5"/>
      <c r="CX64" s="5"/>
      <c r="CY64" s="5"/>
      <c r="CZ64" s="5"/>
      <c r="DA64" s="5"/>
      <c r="DB64" s="5"/>
      <c r="DC64" s="5"/>
      <c r="DD64" s="5"/>
      <c r="DE64" s="5"/>
      <c r="DF64" s="5"/>
      <c r="DG64" s="5"/>
      <c r="DH64" s="5"/>
      <c r="DI64" s="5"/>
      <c r="DJ64" s="5"/>
      <c r="DK64" s="5"/>
      <c r="DL64" s="5"/>
      <c r="DM64" s="5"/>
      <c r="DN64" s="5"/>
      <c r="DO64" s="5"/>
      <c r="DP64" s="5"/>
      <c r="DQ64" s="5"/>
      <c r="DR64" s="5"/>
      <c r="DS64" s="5"/>
      <c r="DT64" s="5"/>
      <c r="DU64" s="5"/>
      <c r="DV64" s="5"/>
      <c r="DW64" s="5"/>
      <c r="DX64" s="5"/>
      <c r="DY64" s="5"/>
      <c r="DZ64" s="5"/>
      <c r="EA64" s="5"/>
      <c r="EB64" s="5"/>
      <c r="EC64" s="5"/>
      <c r="ED64" s="5"/>
      <c r="EE64" s="5"/>
      <c r="EF64" s="5"/>
      <c r="EG64" s="5"/>
      <c r="EH64" s="5"/>
      <c r="EI64" s="5"/>
      <c r="EJ64" s="5"/>
      <c r="EK64" s="5"/>
      <c r="EL64" s="5"/>
      <c r="EM64" s="5"/>
      <c r="EN64" s="5"/>
      <c r="EO64" s="5"/>
      <c r="EP64" s="5"/>
      <c r="EQ64" s="5"/>
      <c r="ER64" s="5"/>
      <c r="ES64" s="5"/>
      <c r="ET64" s="5"/>
      <c r="EU64" s="5"/>
      <c r="EV64" s="5"/>
      <c r="EW64" s="5"/>
      <c r="EX64" s="5"/>
      <c r="EY64" s="5"/>
      <c r="EZ64" s="5"/>
      <c r="FA64" s="5"/>
      <c r="FB64" s="5"/>
      <c r="FC64" s="5"/>
      <c r="FD64" s="5"/>
      <c r="FE64" s="5"/>
      <c r="FF64" s="5"/>
      <c r="FG64" s="5"/>
      <c r="FH64" s="5"/>
      <c r="FI64" s="5"/>
      <c r="FJ64" s="5"/>
      <c r="FK64" s="5"/>
      <c r="FL64" s="5"/>
      <c r="FM64" s="5"/>
      <c r="FN64" s="5"/>
      <c r="FO64" s="5"/>
      <c r="FP64" s="5"/>
      <c r="FQ64" s="5"/>
      <c r="FR64" s="5"/>
      <c r="FS64" s="5"/>
      <c r="FT64" s="5"/>
      <c r="FU64" s="5"/>
      <c r="FV64" s="5"/>
      <c r="FW64" s="5"/>
      <c r="FX64" s="5"/>
      <c r="FY64" s="5"/>
      <c r="FZ64" s="5"/>
      <c r="GA64" s="5"/>
      <c r="GB64" s="5"/>
      <c r="GC64" s="5"/>
      <c r="GD64" s="5"/>
      <c r="GE64" s="5"/>
      <c r="GF64" s="5"/>
      <c r="GG64" s="5"/>
      <c r="GH64" s="5"/>
      <c r="GI64" s="5"/>
      <c r="GJ64" s="5"/>
      <c r="GK64" s="5"/>
      <c r="GL64" s="5"/>
      <c r="GM64" s="5"/>
      <c r="GN64" s="5"/>
      <c r="GO64" s="5"/>
      <c r="GP64" s="5"/>
      <c r="GQ64" s="5"/>
      <c r="GR64" s="5"/>
      <c r="GS64" s="5"/>
      <c r="GT64" s="5"/>
      <c r="GU64" s="5"/>
      <c r="GV64" s="5"/>
      <c r="GW64" s="5"/>
      <c r="GX64" s="5"/>
      <c r="GY64" s="5"/>
      <c r="GZ64" s="5"/>
      <c r="HA64" s="5"/>
      <c r="HB64" s="5"/>
      <c r="HC64" s="5"/>
      <c r="HD64" s="5"/>
      <c r="HE64" s="5"/>
      <c r="HF64" s="5"/>
      <c r="HG64" s="5"/>
      <c r="HH64" s="5"/>
      <c r="HI64" s="5"/>
      <c r="HJ64" s="5"/>
      <c r="HK64" s="5"/>
      <c r="HL64" s="5"/>
      <c r="HM64" s="5"/>
      <c r="HN64" s="5"/>
      <c r="HO64" s="5"/>
      <c r="HP64" s="5"/>
      <c r="HQ64" s="5"/>
      <c r="HR64" s="5"/>
      <c r="HS64" s="5"/>
      <c r="HT64" s="5"/>
      <c r="HU64" s="5"/>
      <c r="HV64" s="5"/>
      <c r="HW64" s="5"/>
      <c r="HX64" s="5"/>
      <c r="HY64" s="5"/>
      <c r="HZ64" s="5"/>
      <c r="IA64" s="5"/>
      <c r="IB64" s="5"/>
      <c r="IC64" s="5"/>
      <c r="ID64" s="5"/>
      <c r="IE64" s="5"/>
      <c r="IF64" s="5"/>
      <c r="IG64" s="5"/>
      <c r="IH64" s="5"/>
      <c r="II64" s="5"/>
      <c r="IJ64" s="5"/>
      <c r="IK64" s="5"/>
      <c r="IL64" s="5"/>
      <c r="IM64" s="5"/>
      <c r="IN64" s="5"/>
      <c r="IO64" s="5"/>
      <c r="IP64" s="5"/>
      <c r="IQ64" s="5"/>
      <c r="IR64" s="5"/>
      <c r="IS64" s="5"/>
      <c r="IT64" s="5"/>
      <c r="IU64" s="5"/>
      <c r="IV64" s="5"/>
      <c r="IW64" s="5"/>
    </row>
    <row r="65" customFormat="false" ht="12.75" hidden="false" customHeight="false" outlineLevel="0" collapsed="false">
      <c r="A65" s="5" t="n">
        <f aca="false">YEAR(C65)</f>
        <v>2006</v>
      </c>
      <c r="B65" s="259"/>
      <c r="C65" s="260" t="n">
        <v>39053</v>
      </c>
      <c r="D65" s="251" t="n">
        <f aca="false">+SUMPRODUCT(SUPPLY!L65:O65,SUPPLY!L$2:O$2)</f>
        <v>15.58</v>
      </c>
      <c r="E65" s="252" t="n">
        <f aca="false">+SUMPRODUCT(SUPPLY!D65:J65,SUPPLY!D$2:J$2)</f>
        <v>24.31</v>
      </c>
      <c r="F65" s="252" t="n">
        <f aca="false">+SUMPRODUCT(SUPPLY!Q65:U65,SUPPLY!$Q$2:$U$2)</f>
        <v>34.8</v>
      </c>
      <c r="G65" s="252" t="n">
        <f aca="false">+SUPPLY!X65*SUPPLY!$X$2</f>
        <v>0</v>
      </c>
      <c r="H65" s="252" t="n">
        <f aca="false">SUMPRODUCT(SUPPLY!Y65:AB65,SUPPLY!$Y$2:$AB$2)</f>
        <v>5.88</v>
      </c>
      <c r="I65" s="252" t="n">
        <f aca="false">SUMPRODUCT(SUPPLY!AC65:AD65,SUPPLY!$AC$2:$AD$2)</f>
        <v>0.3</v>
      </c>
      <c r="J65" s="252" t="n">
        <f aca="false">SUPPLY!W65*SUPPLY!$W$2</f>
        <v>4.125</v>
      </c>
      <c r="K65" s="253" t="n">
        <f aca="false">SUM(D65:J65)</f>
        <v>84.995</v>
      </c>
      <c r="L65" s="254"/>
      <c r="M65" s="251" t="n">
        <f aca="false">+SUMPRODUCT(DEMAND!D65:E65,DEMAND!$D$2:$E$2)</f>
        <v>6.2</v>
      </c>
      <c r="N65" s="252" t="n">
        <f aca="false">+SUMPRODUCT(DEMAND!F65:G65,DEMAND!$F$2:$G$2)</f>
        <v>10.05</v>
      </c>
      <c r="O65" s="252" t="n">
        <f aca="false">+SUMPRODUCT(DEMAND!H65:I65,DEMAND!$H$2:$I$2)</f>
        <v>6.25</v>
      </c>
      <c r="P65" s="252" t="n">
        <f aca="false">+SUMPRODUCT(DEMAND!J65:K65,DEMAND!$J$2:$K$2)</f>
        <v>11.6</v>
      </c>
      <c r="Q65" s="252" t="n">
        <f aca="false">+SUMPRODUCT(DEMAND!L65:M65,DEMAND!$L$2:$M$2)</f>
        <v>3</v>
      </c>
      <c r="R65" s="253" t="n">
        <f aca="false">SUM(M65:Q65)</f>
        <v>37.1</v>
      </c>
      <c r="S65" s="253" t="n">
        <f aca="false">+SUMPRODUCT(DEMAND!Q65:AI65,DEMAND!$Q$2:$AI$2)</f>
        <v>67.64</v>
      </c>
      <c r="T65" s="253" t="n">
        <f aca="false">+S65+R65</f>
        <v>104.74</v>
      </c>
      <c r="U65" s="5"/>
      <c r="V65" s="5"/>
      <c r="W65" s="258" t="n">
        <f aca="false">+K65-T65</f>
        <v>-19.745</v>
      </c>
      <c r="X65" s="5"/>
      <c r="Y65" s="258" t="n">
        <f aca="false">K65-(+M65+Q65+N65)</f>
        <v>65.745</v>
      </c>
      <c r="Z65" s="258" t="n">
        <f aca="false">+Y65-F65</f>
        <v>30.945</v>
      </c>
      <c r="AA65" s="5"/>
      <c r="AB65" s="5"/>
      <c r="AC65" s="5"/>
      <c r="AD65" s="5"/>
      <c r="AE65" s="5"/>
      <c r="AF65" s="5"/>
      <c r="AG65" s="5"/>
      <c r="AH65" s="5"/>
      <c r="AI65" s="5"/>
      <c r="AJ65" s="5"/>
      <c r="AK65" s="5"/>
      <c r="AL65" s="5"/>
      <c r="AM65" s="5"/>
      <c r="AN65" s="5"/>
      <c r="AO65" s="5"/>
      <c r="AP65" s="5"/>
      <c r="AQ65" s="5"/>
      <c r="AR65" s="5"/>
      <c r="AS65" s="5"/>
      <c r="AT65" s="5"/>
      <c r="AU65" s="5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5"/>
      <c r="CL65" s="5"/>
      <c r="CM65" s="5"/>
      <c r="CN65" s="5"/>
      <c r="CO65" s="5"/>
      <c r="CP65" s="5"/>
      <c r="CQ65" s="5"/>
      <c r="CR65" s="5"/>
      <c r="CS65" s="5"/>
      <c r="CT65" s="5"/>
      <c r="CU65" s="5"/>
      <c r="CV65" s="5"/>
      <c r="CW65" s="5"/>
      <c r="CX65" s="5"/>
      <c r="CY65" s="5"/>
      <c r="CZ65" s="5"/>
      <c r="DA65" s="5"/>
      <c r="DB65" s="5"/>
      <c r="DC65" s="5"/>
      <c r="DD65" s="5"/>
      <c r="DE65" s="5"/>
      <c r="DF65" s="5"/>
      <c r="DG65" s="5"/>
      <c r="DH65" s="5"/>
      <c r="DI65" s="5"/>
      <c r="DJ65" s="5"/>
      <c r="DK65" s="5"/>
      <c r="DL65" s="5"/>
      <c r="DM65" s="5"/>
      <c r="DN65" s="5"/>
      <c r="DO65" s="5"/>
      <c r="DP65" s="5"/>
      <c r="DQ65" s="5"/>
      <c r="DR65" s="5"/>
      <c r="DS65" s="5"/>
      <c r="DT65" s="5"/>
      <c r="DU65" s="5"/>
      <c r="DV65" s="5"/>
      <c r="DW65" s="5"/>
      <c r="DX65" s="5"/>
      <c r="DY65" s="5"/>
      <c r="DZ65" s="5"/>
      <c r="EA65" s="5"/>
      <c r="EB65" s="5"/>
      <c r="EC65" s="5"/>
      <c r="ED65" s="5"/>
      <c r="EE65" s="5"/>
      <c r="EF65" s="5"/>
      <c r="EG65" s="5"/>
      <c r="EH65" s="5"/>
      <c r="EI65" s="5"/>
      <c r="EJ65" s="5"/>
      <c r="EK65" s="5"/>
      <c r="EL65" s="5"/>
      <c r="EM65" s="5"/>
      <c r="EN65" s="5"/>
      <c r="EO65" s="5"/>
      <c r="EP65" s="5"/>
      <c r="EQ65" s="5"/>
      <c r="ER65" s="5"/>
      <c r="ES65" s="5"/>
      <c r="ET65" s="5"/>
      <c r="EU65" s="5"/>
      <c r="EV65" s="5"/>
      <c r="EW65" s="5"/>
      <c r="EX65" s="5"/>
      <c r="EY65" s="5"/>
      <c r="EZ65" s="5"/>
      <c r="FA65" s="5"/>
      <c r="FB65" s="5"/>
      <c r="FC65" s="5"/>
      <c r="FD65" s="5"/>
      <c r="FE65" s="5"/>
      <c r="FF65" s="5"/>
      <c r="FG65" s="5"/>
      <c r="FH65" s="5"/>
      <c r="FI65" s="5"/>
      <c r="FJ65" s="5"/>
      <c r="FK65" s="5"/>
      <c r="FL65" s="5"/>
      <c r="FM65" s="5"/>
      <c r="FN65" s="5"/>
      <c r="FO65" s="5"/>
      <c r="FP65" s="5"/>
      <c r="FQ65" s="5"/>
      <c r="FR65" s="5"/>
      <c r="FS65" s="5"/>
      <c r="FT65" s="5"/>
      <c r="FU65" s="5"/>
      <c r="FV65" s="5"/>
      <c r="FW65" s="5"/>
      <c r="FX65" s="5"/>
      <c r="FY65" s="5"/>
      <c r="FZ65" s="5"/>
      <c r="GA65" s="5"/>
      <c r="GB65" s="5"/>
      <c r="GC65" s="5"/>
      <c r="GD65" s="5"/>
      <c r="GE65" s="5"/>
      <c r="GF65" s="5"/>
      <c r="GG65" s="5"/>
      <c r="GH65" s="5"/>
      <c r="GI65" s="5"/>
      <c r="GJ65" s="5"/>
      <c r="GK65" s="5"/>
      <c r="GL65" s="5"/>
      <c r="GM65" s="5"/>
      <c r="GN65" s="5"/>
      <c r="GO65" s="5"/>
      <c r="GP65" s="5"/>
      <c r="GQ65" s="5"/>
      <c r="GR65" s="5"/>
      <c r="GS65" s="5"/>
      <c r="GT65" s="5"/>
      <c r="GU65" s="5"/>
      <c r="GV65" s="5"/>
      <c r="GW65" s="5"/>
      <c r="GX65" s="5"/>
      <c r="GY65" s="5"/>
      <c r="GZ65" s="5"/>
      <c r="HA65" s="5"/>
      <c r="HB65" s="5"/>
      <c r="HC65" s="5"/>
      <c r="HD65" s="5"/>
      <c r="HE65" s="5"/>
      <c r="HF65" s="5"/>
      <c r="HG65" s="5"/>
      <c r="HH65" s="5"/>
      <c r="HI65" s="5"/>
      <c r="HJ65" s="5"/>
      <c r="HK65" s="5"/>
      <c r="HL65" s="5"/>
      <c r="HM65" s="5"/>
      <c r="HN65" s="5"/>
      <c r="HO65" s="5"/>
      <c r="HP65" s="5"/>
      <c r="HQ65" s="5"/>
      <c r="HR65" s="5"/>
      <c r="HS65" s="5"/>
      <c r="HT65" s="5"/>
      <c r="HU65" s="5"/>
      <c r="HV65" s="5"/>
      <c r="HW65" s="5"/>
      <c r="HX65" s="5"/>
      <c r="HY65" s="5"/>
      <c r="HZ65" s="5"/>
      <c r="IA65" s="5"/>
      <c r="IB65" s="5"/>
      <c r="IC65" s="5"/>
      <c r="ID65" s="5"/>
      <c r="IE65" s="5"/>
      <c r="IF65" s="5"/>
      <c r="IG65" s="5"/>
      <c r="IH65" s="5"/>
      <c r="II65" s="5"/>
      <c r="IJ65" s="5"/>
      <c r="IK65" s="5"/>
      <c r="IL65" s="5"/>
      <c r="IM65" s="5"/>
      <c r="IN65" s="5"/>
      <c r="IO65" s="5"/>
      <c r="IP65" s="5"/>
      <c r="IQ65" s="5"/>
      <c r="IR65" s="5"/>
      <c r="IS65" s="5"/>
      <c r="IT65" s="5"/>
      <c r="IU65" s="5"/>
      <c r="IV65" s="5"/>
      <c r="IW65" s="5"/>
    </row>
    <row r="66" customFormat="false" ht="12.75" hidden="false" customHeight="false" outlineLevel="0" collapsed="false">
      <c r="A66" s="5" t="n">
        <f aca="false">YEAR(C66)</f>
        <v>2007</v>
      </c>
      <c r="B66" s="259"/>
      <c r="C66" s="260" t="n">
        <v>39084</v>
      </c>
      <c r="D66" s="251" t="n">
        <f aca="false">+SUMPRODUCT(SUPPLY!L66:O66,SUPPLY!L$2:O$2)</f>
        <v>15.58</v>
      </c>
      <c r="E66" s="252" t="n">
        <f aca="false">+SUMPRODUCT(SUPPLY!D66:J66,SUPPLY!D$2:J$2)</f>
        <v>26.41</v>
      </c>
      <c r="F66" s="252" t="n">
        <f aca="false">+SUMPRODUCT(SUPPLY!Q66:U66,SUPPLY!$Q$2:$U$2)</f>
        <v>34.8</v>
      </c>
      <c r="G66" s="252" t="n">
        <f aca="false">+SUPPLY!X66*SUPPLY!$X$2</f>
        <v>3.075</v>
      </c>
      <c r="H66" s="252" t="n">
        <f aca="false">SUMPRODUCT(SUPPLY!Y66:AB66,SUPPLY!$Y$2:$AB$2)</f>
        <v>5.88</v>
      </c>
      <c r="I66" s="252" t="n">
        <f aca="false">SUMPRODUCT(SUPPLY!AC66:AD66,SUPPLY!$AC$2:$AD$2)</f>
        <v>2.5</v>
      </c>
      <c r="J66" s="252" t="n">
        <f aca="false">SUPPLY!W66*SUPPLY!$W$2</f>
        <v>4.125</v>
      </c>
      <c r="K66" s="253" t="n">
        <f aca="false">SUM(D66:J66)</f>
        <v>92.37</v>
      </c>
      <c r="L66" s="254"/>
      <c r="M66" s="251" t="n">
        <f aca="false">+SUMPRODUCT(DEMAND!D66:E66,DEMAND!$D$2:$E$2)</f>
        <v>6.2</v>
      </c>
      <c r="N66" s="252" t="n">
        <f aca="false">+SUMPRODUCT(DEMAND!F66:G66,DEMAND!$F$2:$G$2)</f>
        <v>10.05</v>
      </c>
      <c r="O66" s="252" t="n">
        <f aca="false">+SUMPRODUCT(DEMAND!H66:I66,DEMAND!$H$2:$I$2)</f>
        <v>6.25</v>
      </c>
      <c r="P66" s="252" t="n">
        <f aca="false">+SUMPRODUCT(DEMAND!J66:K66,DEMAND!$J$2:$K$2)</f>
        <v>11.6</v>
      </c>
      <c r="Q66" s="252" t="n">
        <f aca="false">+SUMPRODUCT(DEMAND!L66:M66,DEMAND!$L$2:$M$2)</f>
        <v>4.2</v>
      </c>
      <c r="R66" s="253" t="n">
        <f aca="false">SUM(M66:Q66)</f>
        <v>38.3</v>
      </c>
      <c r="S66" s="253" t="n">
        <f aca="false">+SUMPRODUCT(DEMAND!Q66:AI66,DEMAND!$Q$2:$AI$2)</f>
        <v>67.64</v>
      </c>
      <c r="T66" s="253" t="n">
        <f aca="false">+S66+R66</f>
        <v>105.94</v>
      </c>
      <c r="U66" s="5"/>
      <c r="V66" s="5"/>
      <c r="W66" s="258" t="n">
        <f aca="false">+K66-T66</f>
        <v>-13.57</v>
      </c>
      <c r="X66" s="5"/>
      <c r="Y66" s="258" t="n">
        <f aca="false">K66-(+M66+Q66+N66)</f>
        <v>71.92</v>
      </c>
      <c r="Z66" s="258" t="n">
        <f aca="false">+Y66-F66</f>
        <v>37.12</v>
      </c>
      <c r="AA66" s="5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5"/>
      <c r="CL66" s="5"/>
      <c r="CM66" s="5"/>
      <c r="CN66" s="5"/>
      <c r="CO66" s="5"/>
      <c r="CP66" s="5"/>
      <c r="CQ66" s="5"/>
      <c r="CR66" s="5"/>
      <c r="CS66" s="5"/>
      <c r="CT66" s="5"/>
      <c r="CU66" s="5"/>
      <c r="CV66" s="5"/>
      <c r="CW66" s="5"/>
      <c r="CX66" s="5"/>
      <c r="CY66" s="5"/>
      <c r="CZ66" s="5"/>
      <c r="DA66" s="5"/>
      <c r="DB66" s="5"/>
      <c r="DC66" s="5"/>
      <c r="DD66" s="5"/>
      <c r="DE66" s="5"/>
      <c r="DF66" s="5"/>
      <c r="DG66" s="5"/>
      <c r="DH66" s="5"/>
      <c r="DI66" s="5"/>
      <c r="DJ66" s="5"/>
      <c r="DK66" s="5"/>
      <c r="DL66" s="5"/>
      <c r="DM66" s="5"/>
      <c r="DN66" s="5"/>
      <c r="DO66" s="5"/>
      <c r="DP66" s="5"/>
      <c r="DQ66" s="5"/>
      <c r="DR66" s="5"/>
      <c r="DS66" s="5"/>
      <c r="DT66" s="5"/>
      <c r="DU66" s="5"/>
      <c r="DV66" s="5"/>
      <c r="DW66" s="5"/>
      <c r="DX66" s="5"/>
      <c r="DY66" s="5"/>
      <c r="DZ66" s="5"/>
      <c r="EA66" s="5"/>
      <c r="EB66" s="5"/>
      <c r="EC66" s="5"/>
      <c r="ED66" s="5"/>
      <c r="EE66" s="5"/>
      <c r="EF66" s="5"/>
      <c r="EG66" s="5"/>
      <c r="EH66" s="5"/>
      <c r="EI66" s="5"/>
      <c r="EJ66" s="5"/>
      <c r="EK66" s="5"/>
      <c r="EL66" s="5"/>
      <c r="EM66" s="5"/>
      <c r="EN66" s="5"/>
      <c r="EO66" s="5"/>
      <c r="EP66" s="5"/>
      <c r="EQ66" s="5"/>
      <c r="ER66" s="5"/>
      <c r="ES66" s="5"/>
      <c r="ET66" s="5"/>
      <c r="EU66" s="5"/>
      <c r="EV66" s="5"/>
      <c r="EW66" s="5"/>
      <c r="EX66" s="5"/>
      <c r="EY66" s="5"/>
      <c r="EZ66" s="5"/>
      <c r="FA66" s="5"/>
      <c r="FB66" s="5"/>
      <c r="FC66" s="5"/>
      <c r="FD66" s="5"/>
      <c r="FE66" s="5"/>
      <c r="FF66" s="5"/>
      <c r="FG66" s="5"/>
      <c r="FH66" s="5"/>
      <c r="FI66" s="5"/>
      <c r="FJ66" s="5"/>
      <c r="FK66" s="5"/>
      <c r="FL66" s="5"/>
      <c r="FM66" s="5"/>
      <c r="FN66" s="5"/>
      <c r="FO66" s="5"/>
      <c r="FP66" s="5"/>
      <c r="FQ66" s="5"/>
      <c r="FR66" s="5"/>
      <c r="FS66" s="5"/>
      <c r="FT66" s="5"/>
      <c r="FU66" s="5"/>
      <c r="FV66" s="5"/>
      <c r="FW66" s="5"/>
      <c r="FX66" s="5"/>
      <c r="FY66" s="5"/>
      <c r="FZ66" s="5"/>
      <c r="GA66" s="5"/>
      <c r="GB66" s="5"/>
      <c r="GC66" s="5"/>
      <c r="GD66" s="5"/>
      <c r="GE66" s="5"/>
      <c r="GF66" s="5"/>
      <c r="GG66" s="5"/>
      <c r="GH66" s="5"/>
      <c r="GI66" s="5"/>
      <c r="GJ66" s="5"/>
      <c r="GK66" s="5"/>
      <c r="GL66" s="5"/>
      <c r="GM66" s="5"/>
      <c r="GN66" s="5"/>
      <c r="GO66" s="5"/>
      <c r="GP66" s="5"/>
      <c r="GQ66" s="5"/>
      <c r="GR66" s="5"/>
      <c r="GS66" s="5"/>
      <c r="GT66" s="5"/>
      <c r="GU66" s="5"/>
      <c r="GV66" s="5"/>
      <c r="GW66" s="5"/>
      <c r="GX66" s="5"/>
      <c r="GY66" s="5"/>
      <c r="GZ66" s="5"/>
      <c r="HA66" s="5"/>
      <c r="HB66" s="5"/>
      <c r="HC66" s="5"/>
      <c r="HD66" s="5"/>
      <c r="HE66" s="5"/>
      <c r="HF66" s="5"/>
      <c r="HG66" s="5"/>
      <c r="HH66" s="5"/>
      <c r="HI66" s="5"/>
      <c r="HJ66" s="5"/>
      <c r="HK66" s="5"/>
      <c r="HL66" s="5"/>
      <c r="HM66" s="5"/>
      <c r="HN66" s="5"/>
      <c r="HO66" s="5"/>
      <c r="HP66" s="5"/>
      <c r="HQ66" s="5"/>
      <c r="HR66" s="5"/>
      <c r="HS66" s="5"/>
      <c r="HT66" s="5"/>
      <c r="HU66" s="5"/>
      <c r="HV66" s="5"/>
      <c r="HW66" s="5"/>
      <c r="HX66" s="5"/>
      <c r="HY66" s="5"/>
      <c r="HZ66" s="5"/>
      <c r="IA66" s="5"/>
      <c r="IB66" s="5"/>
      <c r="IC66" s="5"/>
      <c r="ID66" s="5"/>
      <c r="IE66" s="5"/>
      <c r="IF66" s="5"/>
      <c r="IG66" s="5"/>
      <c r="IH66" s="5"/>
      <c r="II66" s="5"/>
      <c r="IJ66" s="5"/>
      <c r="IK66" s="5"/>
      <c r="IL66" s="5"/>
      <c r="IM66" s="5"/>
      <c r="IN66" s="5"/>
      <c r="IO66" s="5"/>
      <c r="IP66" s="5"/>
      <c r="IQ66" s="5"/>
      <c r="IR66" s="5"/>
      <c r="IS66" s="5"/>
      <c r="IT66" s="5"/>
      <c r="IU66" s="5"/>
      <c r="IV66" s="5"/>
      <c r="IW66" s="5"/>
    </row>
    <row r="67" customFormat="false" ht="12.75" hidden="false" customHeight="false" outlineLevel="0" collapsed="false">
      <c r="A67" s="5" t="n">
        <f aca="false">YEAR(C67)</f>
        <v>2007</v>
      </c>
      <c r="B67" s="259"/>
      <c r="C67" s="260" t="n">
        <v>39115</v>
      </c>
      <c r="D67" s="251" t="n">
        <f aca="false">+SUMPRODUCT(SUPPLY!L67:O67,SUPPLY!L$2:O$2)</f>
        <v>15.58</v>
      </c>
      <c r="E67" s="252" t="n">
        <f aca="false">+SUMPRODUCT(SUPPLY!D67:J67,SUPPLY!D$2:J$2)</f>
        <v>26.41</v>
      </c>
      <c r="F67" s="252" t="n">
        <f aca="false">+SUMPRODUCT(SUPPLY!Q67:U67,SUPPLY!$Q$2:$U$2)</f>
        <v>34.8</v>
      </c>
      <c r="G67" s="252" t="n">
        <f aca="false">+SUPPLY!X67*SUPPLY!$X$2</f>
        <v>3.075</v>
      </c>
      <c r="H67" s="252" t="n">
        <f aca="false">SUMPRODUCT(SUPPLY!Y67:AB67,SUPPLY!$Y$2:$AB$2)</f>
        <v>5.88</v>
      </c>
      <c r="I67" s="252" t="n">
        <f aca="false">SUMPRODUCT(SUPPLY!AC67:AD67,SUPPLY!$AC$2:$AD$2)</f>
        <v>2.5</v>
      </c>
      <c r="J67" s="252" t="n">
        <f aca="false">SUPPLY!W67*SUPPLY!$W$2</f>
        <v>4.125</v>
      </c>
      <c r="K67" s="253" t="n">
        <f aca="false">SUM(D67:J67)</f>
        <v>92.37</v>
      </c>
      <c r="L67" s="254"/>
      <c r="M67" s="251" t="n">
        <f aca="false">+SUMPRODUCT(DEMAND!D67:E67,DEMAND!$D$2:$E$2)</f>
        <v>6.2</v>
      </c>
      <c r="N67" s="252" t="n">
        <f aca="false">+SUMPRODUCT(DEMAND!F67:G67,DEMAND!$F$2:$G$2)</f>
        <v>10.05</v>
      </c>
      <c r="O67" s="252" t="n">
        <f aca="false">+SUMPRODUCT(DEMAND!H67:I67,DEMAND!$H$2:$I$2)</f>
        <v>6.25</v>
      </c>
      <c r="P67" s="252" t="n">
        <f aca="false">+SUMPRODUCT(DEMAND!J67:K67,DEMAND!$J$2:$K$2)</f>
        <v>11.6</v>
      </c>
      <c r="Q67" s="252" t="n">
        <f aca="false">+SUMPRODUCT(DEMAND!L67:M67,DEMAND!$L$2:$M$2)</f>
        <v>4.2</v>
      </c>
      <c r="R67" s="253" t="n">
        <f aca="false">SUM(M67:Q67)</f>
        <v>38.3</v>
      </c>
      <c r="S67" s="253" t="n">
        <f aca="false">+SUMPRODUCT(DEMAND!Q67:AI67,DEMAND!$Q$2:$AI$2)</f>
        <v>67.64</v>
      </c>
      <c r="T67" s="253" t="n">
        <f aca="false">+S67+R67</f>
        <v>105.94</v>
      </c>
      <c r="U67" s="5"/>
      <c r="V67" s="5"/>
      <c r="W67" s="258" t="n">
        <f aca="false">+K67-T67</f>
        <v>-13.57</v>
      </c>
      <c r="X67" s="5"/>
      <c r="Y67" s="258" t="n">
        <f aca="false">K67-(+M67+Q67+N67)</f>
        <v>71.92</v>
      </c>
      <c r="Z67" s="258" t="n">
        <f aca="false">+Y67-F67</f>
        <v>37.12</v>
      </c>
      <c r="AA67" s="5"/>
      <c r="AB67" s="5"/>
      <c r="AC67" s="5"/>
      <c r="AD67" s="5"/>
      <c r="AE67" s="5"/>
      <c r="AF67" s="5"/>
      <c r="AG67" s="5"/>
      <c r="AH67" s="5"/>
      <c r="AI67" s="5"/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  <c r="AU67" s="5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5"/>
      <c r="CL67" s="5"/>
      <c r="CM67" s="5"/>
      <c r="CN67" s="5"/>
      <c r="CO67" s="5"/>
      <c r="CP67" s="5"/>
      <c r="CQ67" s="5"/>
      <c r="CR67" s="5"/>
      <c r="CS67" s="5"/>
      <c r="CT67" s="5"/>
      <c r="CU67" s="5"/>
      <c r="CV67" s="5"/>
      <c r="CW67" s="5"/>
      <c r="CX67" s="5"/>
      <c r="CY67" s="5"/>
      <c r="CZ67" s="5"/>
      <c r="DA67" s="5"/>
      <c r="DB67" s="5"/>
      <c r="DC67" s="5"/>
      <c r="DD67" s="5"/>
      <c r="DE67" s="5"/>
      <c r="DF67" s="5"/>
      <c r="DG67" s="5"/>
      <c r="DH67" s="5"/>
      <c r="DI67" s="5"/>
      <c r="DJ67" s="5"/>
      <c r="DK67" s="5"/>
      <c r="DL67" s="5"/>
      <c r="DM67" s="5"/>
      <c r="DN67" s="5"/>
      <c r="DO67" s="5"/>
      <c r="DP67" s="5"/>
      <c r="DQ67" s="5"/>
      <c r="DR67" s="5"/>
      <c r="DS67" s="5"/>
      <c r="DT67" s="5"/>
      <c r="DU67" s="5"/>
      <c r="DV67" s="5"/>
      <c r="DW67" s="5"/>
      <c r="DX67" s="5"/>
      <c r="DY67" s="5"/>
      <c r="DZ67" s="5"/>
      <c r="EA67" s="5"/>
      <c r="EB67" s="5"/>
      <c r="EC67" s="5"/>
      <c r="ED67" s="5"/>
      <c r="EE67" s="5"/>
      <c r="EF67" s="5"/>
      <c r="EG67" s="5"/>
      <c r="EH67" s="5"/>
      <c r="EI67" s="5"/>
      <c r="EJ67" s="5"/>
      <c r="EK67" s="5"/>
      <c r="EL67" s="5"/>
      <c r="EM67" s="5"/>
      <c r="EN67" s="5"/>
      <c r="EO67" s="5"/>
      <c r="EP67" s="5"/>
      <c r="EQ67" s="5"/>
      <c r="ER67" s="5"/>
      <c r="ES67" s="5"/>
      <c r="ET67" s="5"/>
      <c r="EU67" s="5"/>
      <c r="EV67" s="5"/>
      <c r="EW67" s="5"/>
      <c r="EX67" s="5"/>
      <c r="EY67" s="5"/>
      <c r="EZ67" s="5"/>
      <c r="FA67" s="5"/>
      <c r="FB67" s="5"/>
      <c r="FC67" s="5"/>
      <c r="FD67" s="5"/>
      <c r="FE67" s="5"/>
      <c r="FF67" s="5"/>
      <c r="FG67" s="5"/>
      <c r="FH67" s="5"/>
      <c r="FI67" s="5"/>
      <c r="FJ67" s="5"/>
      <c r="FK67" s="5"/>
      <c r="FL67" s="5"/>
      <c r="FM67" s="5"/>
      <c r="FN67" s="5"/>
      <c r="FO67" s="5"/>
      <c r="FP67" s="5"/>
      <c r="FQ67" s="5"/>
      <c r="FR67" s="5"/>
      <c r="FS67" s="5"/>
      <c r="FT67" s="5"/>
      <c r="FU67" s="5"/>
      <c r="FV67" s="5"/>
      <c r="FW67" s="5"/>
      <c r="FX67" s="5"/>
      <c r="FY67" s="5"/>
      <c r="FZ67" s="5"/>
      <c r="GA67" s="5"/>
      <c r="GB67" s="5"/>
      <c r="GC67" s="5"/>
      <c r="GD67" s="5"/>
      <c r="GE67" s="5"/>
      <c r="GF67" s="5"/>
      <c r="GG67" s="5"/>
      <c r="GH67" s="5"/>
      <c r="GI67" s="5"/>
      <c r="GJ67" s="5"/>
      <c r="GK67" s="5"/>
      <c r="GL67" s="5"/>
      <c r="GM67" s="5"/>
      <c r="GN67" s="5"/>
      <c r="GO67" s="5"/>
      <c r="GP67" s="5"/>
      <c r="GQ67" s="5"/>
      <c r="GR67" s="5"/>
      <c r="GS67" s="5"/>
      <c r="GT67" s="5"/>
      <c r="GU67" s="5"/>
      <c r="GV67" s="5"/>
      <c r="GW67" s="5"/>
      <c r="GX67" s="5"/>
      <c r="GY67" s="5"/>
      <c r="GZ67" s="5"/>
      <c r="HA67" s="5"/>
      <c r="HB67" s="5"/>
      <c r="HC67" s="5"/>
      <c r="HD67" s="5"/>
      <c r="HE67" s="5"/>
      <c r="HF67" s="5"/>
      <c r="HG67" s="5"/>
      <c r="HH67" s="5"/>
      <c r="HI67" s="5"/>
      <c r="HJ67" s="5"/>
      <c r="HK67" s="5"/>
      <c r="HL67" s="5"/>
      <c r="HM67" s="5"/>
      <c r="HN67" s="5"/>
      <c r="HO67" s="5"/>
      <c r="HP67" s="5"/>
      <c r="HQ67" s="5"/>
      <c r="HR67" s="5"/>
      <c r="HS67" s="5"/>
      <c r="HT67" s="5"/>
      <c r="HU67" s="5"/>
      <c r="HV67" s="5"/>
      <c r="HW67" s="5"/>
      <c r="HX67" s="5"/>
      <c r="HY67" s="5"/>
      <c r="HZ67" s="5"/>
      <c r="IA67" s="5"/>
      <c r="IB67" s="5"/>
      <c r="IC67" s="5"/>
      <c r="ID67" s="5"/>
      <c r="IE67" s="5"/>
      <c r="IF67" s="5"/>
      <c r="IG67" s="5"/>
      <c r="IH67" s="5"/>
      <c r="II67" s="5"/>
      <c r="IJ67" s="5"/>
      <c r="IK67" s="5"/>
      <c r="IL67" s="5"/>
      <c r="IM67" s="5"/>
      <c r="IN67" s="5"/>
      <c r="IO67" s="5"/>
      <c r="IP67" s="5"/>
      <c r="IQ67" s="5"/>
      <c r="IR67" s="5"/>
      <c r="IS67" s="5"/>
      <c r="IT67" s="5"/>
      <c r="IU67" s="5"/>
      <c r="IV67" s="5"/>
      <c r="IW67" s="5"/>
    </row>
    <row r="68" customFormat="false" ht="12.75" hidden="false" customHeight="false" outlineLevel="0" collapsed="false">
      <c r="A68" s="5" t="n">
        <f aca="false">YEAR(C68)</f>
        <v>2007</v>
      </c>
      <c r="B68" s="259"/>
      <c r="C68" s="260" t="n">
        <v>39143</v>
      </c>
      <c r="D68" s="251" t="n">
        <f aca="false">+SUMPRODUCT(SUPPLY!L68:O68,SUPPLY!L$2:O$2)</f>
        <v>15.58</v>
      </c>
      <c r="E68" s="252" t="n">
        <f aca="false">+SUMPRODUCT(SUPPLY!D68:J68,SUPPLY!D$2:J$2)</f>
        <v>26.41</v>
      </c>
      <c r="F68" s="252" t="n">
        <f aca="false">+SUMPRODUCT(SUPPLY!Q68:U68,SUPPLY!$Q$2:$U$2)</f>
        <v>34.8</v>
      </c>
      <c r="G68" s="252" t="n">
        <f aca="false">+SUPPLY!X68*SUPPLY!$X$2</f>
        <v>3.075</v>
      </c>
      <c r="H68" s="252" t="n">
        <f aca="false">SUMPRODUCT(SUPPLY!Y68:AB68,SUPPLY!$Y$2:$AB$2)</f>
        <v>5.88</v>
      </c>
      <c r="I68" s="252" t="n">
        <f aca="false">SUMPRODUCT(SUPPLY!AC68:AD68,SUPPLY!$AC$2:$AD$2)</f>
        <v>2.5</v>
      </c>
      <c r="J68" s="252" t="n">
        <f aca="false">SUPPLY!W68*SUPPLY!$W$2</f>
        <v>4.125</v>
      </c>
      <c r="K68" s="253" t="n">
        <f aca="false">SUM(D68:J68)</f>
        <v>92.37</v>
      </c>
      <c r="L68" s="254"/>
      <c r="M68" s="251" t="n">
        <f aca="false">+SUMPRODUCT(DEMAND!D68:E68,DEMAND!$D$2:$E$2)</f>
        <v>6.2</v>
      </c>
      <c r="N68" s="252" t="n">
        <f aca="false">+SUMPRODUCT(DEMAND!F68:G68,DEMAND!$F$2:$G$2)</f>
        <v>10.05</v>
      </c>
      <c r="O68" s="252" t="n">
        <f aca="false">+SUMPRODUCT(DEMAND!H68:I68,DEMAND!$H$2:$I$2)</f>
        <v>6.25</v>
      </c>
      <c r="P68" s="252" t="n">
        <f aca="false">+SUMPRODUCT(DEMAND!J68:K68,DEMAND!$J$2:$K$2)</f>
        <v>11.6</v>
      </c>
      <c r="Q68" s="252" t="n">
        <f aca="false">+SUMPRODUCT(DEMAND!L68:M68,DEMAND!$L$2:$M$2)</f>
        <v>4.2</v>
      </c>
      <c r="R68" s="253" t="n">
        <f aca="false">SUM(M68:Q68)</f>
        <v>38.3</v>
      </c>
      <c r="S68" s="253" t="n">
        <f aca="false">+SUMPRODUCT(DEMAND!Q68:AI68,DEMAND!$Q$2:$AI$2)</f>
        <v>67.64</v>
      </c>
      <c r="T68" s="253" t="n">
        <f aca="false">+S68+R68</f>
        <v>105.94</v>
      </c>
      <c r="U68" s="5"/>
      <c r="V68" s="5"/>
      <c r="W68" s="258" t="n">
        <f aca="false">+K68-T68</f>
        <v>-13.57</v>
      </c>
      <c r="X68" s="5"/>
      <c r="Y68" s="258" t="n">
        <f aca="false">K68-(+M68+Q68+N68)</f>
        <v>71.92</v>
      </c>
      <c r="Z68" s="258" t="n">
        <f aca="false">+Y68-F68</f>
        <v>37.12</v>
      </c>
      <c r="AA68" s="5"/>
      <c r="AB68" s="5"/>
      <c r="AC68" s="5"/>
      <c r="AD68" s="5"/>
      <c r="AE68" s="5"/>
      <c r="AF68" s="5"/>
      <c r="AG68" s="5"/>
      <c r="AH68" s="5"/>
      <c r="AI68" s="5"/>
      <c r="AJ68" s="5"/>
      <c r="AK68" s="5"/>
      <c r="AL68" s="5"/>
      <c r="AM68" s="5"/>
      <c r="AN68" s="5"/>
      <c r="AO68" s="5"/>
      <c r="AP68" s="5"/>
      <c r="AQ68" s="5"/>
      <c r="AR68" s="5"/>
      <c r="AS68" s="5"/>
      <c r="AT68" s="5"/>
      <c r="AU68" s="5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5"/>
      <c r="CL68" s="5"/>
      <c r="CM68" s="5"/>
      <c r="CN68" s="5"/>
      <c r="CO68" s="5"/>
      <c r="CP68" s="5"/>
      <c r="CQ68" s="5"/>
      <c r="CR68" s="5"/>
      <c r="CS68" s="5"/>
      <c r="CT68" s="5"/>
      <c r="CU68" s="5"/>
      <c r="CV68" s="5"/>
      <c r="CW68" s="5"/>
      <c r="CX68" s="5"/>
      <c r="CY68" s="5"/>
      <c r="CZ68" s="5"/>
      <c r="DA68" s="5"/>
      <c r="DB68" s="5"/>
      <c r="DC68" s="5"/>
      <c r="DD68" s="5"/>
      <c r="DE68" s="5"/>
      <c r="DF68" s="5"/>
      <c r="DG68" s="5"/>
      <c r="DH68" s="5"/>
      <c r="DI68" s="5"/>
      <c r="DJ68" s="5"/>
      <c r="DK68" s="5"/>
      <c r="DL68" s="5"/>
      <c r="DM68" s="5"/>
      <c r="DN68" s="5"/>
      <c r="DO68" s="5"/>
      <c r="DP68" s="5"/>
      <c r="DQ68" s="5"/>
      <c r="DR68" s="5"/>
      <c r="DS68" s="5"/>
      <c r="DT68" s="5"/>
      <c r="DU68" s="5"/>
      <c r="DV68" s="5"/>
      <c r="DW68" s="5"/>
      <c r="DX68" s="5"/>
      <c r="DY68" s="5"/>
      <c r="DZ68" s="5"/>
      <c r="EA68" s="5"/>
      <c r="EB68" s="5"/>
      <c r="EC68" s="5"/>
      <c r="ED68" s="5"/>
      <c r="EE68" s="5"/>
      <c r="EF68" s="5"/>
      <c r="EG68" s="5"/>
      <c r="EH68" s="5"/>
      <c r="EI68" s="5"/>
      <c r="EJ68" s="5"/>
      <c r="EK68" s="5"/>
      <c r="EL68" s="5"/>
      <c r="EM68" s="5"/>
      <c r="EN68" s="5"/>
      <c r="EO68" s="5"/>
      <c r="EP68" s="5"/>
      <c r="EQ68" s="5"/>
      <c r="ER68" s="5"/>
      <c r="ES68" s="5"/>
      <c r="ET68" s="5"/>
      <c r="EU68" s="5"/>
      <c r="EV68" s="5"/>
      <c r="EW68" s="5"/>
      <c r="EX68" s="5"/>
      <c r="EY68" s="5"/>
      <c r="EZ68" s="5"/>
      <c r="FA68" s="5"/>
      <c r="FB68" s="5"/>
      <c r="FC68" s="5"/>
      <c r="FD68" s="5"/>
      <c r="FE68" s="5"/>
      <c r="FF68" s="5"/>
      <c r="FG68" s="5"/>
      <c r="FH68" s="5"/>
      <c r="FI68" s="5"/>
      <c r="FJ68" s="5"/>
      <c r="FK68" s="5"/>
      <c r="FL68" s="5"/>
      <c r="FM68" s="5"/>
      <c r="FN68" s="5"/>
      <c r="FO68" s="5"/>
      <c r="FP68" s="5"/>
      <c r="FQ68" s="5"/>
      <c r="FR68" s="5"/>
      <c r="FS68" s="5"/>
      <c r="FT68" s="5"/>
      <c r="FU68" s="5"/>
      <c r="FV68" s="5"/>
      <c r="FW68" s="5"/>
      <c r="FX68" s="5"/>
      <c r="FY68" s="5"/>
      <c r="FZ68" s="5"/>
      <c r="GA68" s="5"/>
      <c r="GB68" s="5"/>
      <c r="GC68" s="5"/>
      <c r="GD68" s="5"/>
      <c r="GE68" s="5"/>
      <c r="GF68" s="5"/>
      <c r="GG68" s="5"/>
      <c r="GH68" s="5"/>
      <c r="GI68" s="5"/>
      <c r="GJ68" s="5"/>
      <c r="GK68" s="5"/>
      <c r="GL68" s="5"/>
      <c r="GM68" s="5"/>
      <c r="GN68" s="5"/>
      <c r="GO68" s="5"/>
      <c r="GP68" s="5"/>
      <c r="GQ68" s="5"/>
      <c r="GR68" s="5"/>
      <c r="GS68" s="5"/>
      <c r="GT68" s="5"/>
      <c r="GU68" s="5"/>
      <c r="GV68" s="5"/>
      <c r="GW68" s="5"/>
      <c r="GX68" s="5"/>
      <c r="GY68" s="5"/>
      <c r="GZ68" s="5"/>
      <c r="HA68" s="5"/>
      <c r="HB68" s="5"/>
      <c r="HC68" s="5"/>
      <c r="HD68" s="5"/>
      <c r="HE68" s="5"/>
      <c r="HF68" s="5"/>
      <c r="HG68" s="5"/>
      <c r="HH68" s="5"/>
      <c r="HI68" s="5"/>
      <c r="HJ68" s="5"/>
      <c r="HK68" s="5"/>
      <c r="HL68" s="5"/>
      <c r="HM68" s="5"/>
      <c r="HN68" s="5"/>
      <c r="HO68" s="5"/>
      <c r="HP68" s="5"/>
      <c r="HQ68" s="5"/>
      <c r="HR68" s="5"/>
      <c r="HS68" s="5"/>
      <c r="HT68" s="5"/>
      <c r="HU68" s="5"/>
      <c r="HV68" s="5"/>
      <c r="HW68" s="5"/>
      <c r="HX68" s="5"/>
      <c r="HY68" s="5"/>
      <c r="HZ68" s="5"/>
      <c r="IA68" s="5"/>
      <c r="IB68" s="5"/>
      <c r="IC68" s="5"/>
      <c r="ID68" s="5"/>
      <c r="IE68" s="5"/>
      <c r="IF68" s="5"/>
      <c r="IG68" s="5"/>
      <c r="IH68" s="5"/>
      <c r="II68" s="5"/>
      <c r="IJ68" s="5"/>
      <c r="IK68" s="5"/>
      <c r="IL68" s="5"/>
      <c r="IM68" s="5"/>
      <c r="IN68" s="5"/>
      <c r="IO68" s="5"/>
      <c r="IP68" s="5"/>
      <c r="IQ68" s="5"/>
      <c r="IR68" s="5"/>
      <c r="IS68" s="5"/>
      <c r="IT68" s="5"/>
      <c r="IU68" s="5"/>
      <c r="IV68" s="5"/>
      <c r="IW68" s="5"/>
    </row>
    <row r="69" customFormat="false" ht="12.75" hidden="false" customHeight="false" outlineLevel="0" collapsed="false">
      <c r="A69" s="5" t="n">
        <f aca="false">YEAR(C69)</f>
        <v>2007</v>
      </c>
      <c r="B69" s="259"/>
      <c r="C69" s="260" t="n">
        <v>39174</v>
      </c>
      <c r="D69" s="251" t="n">
        <f aca="false">+SUMPRODUCT(SUPPLY!L69:O69,SUPPLY!L$2:O$2)</f>
        <v>15.58</v>
      </c>
      <c r="E69" s="252" t="n">
        <f aca="false">+SUMPRODUCT(SUPPLY!D69:J69,SUPPLY!D$2:J$2)</f>
        <v>26.41</v>
      </c>
      <c r="F69" s="252" t="n">
        <f aca="false">+SUMPRODUCT(SUPPLY!Q69:U69,SUPPLY!$Q$2:$U$2)</f>
        <v>34.8</v>
      </c>
      <c r="G69" s="252" t="n">
        <f aca="false">+SUPPLY!X69*SUPPLY!$X$2</f>
        <v>3.075</v>
      </c>
      <c r="H69" s="252" t="n">
        <f aca="false">SUMPRODUCT(SUPPLY!Y69:AB69,SUPPLY!$Y$2:$AB$2)</f>
        <v>5.88</v>
      </c>
      <c r="I69" s="252" t="n">
        <f aca="false">SUMPRODUCT(SUPPLY!AC69:AD69,SUPPLY!$AC$2:$AD$2)</f>
        <v>2.5</v>
      </c>
      <c r="J69" s="252" t="n">
        <f aca="false">SUPPLY!W69*SUPPLY!$W$2</f>
        <v>4.125</v>
      </c>
      <c r="K69" s="253" t="n">
        <f aca="false">SUM(D69:J69)</f>
        <v>92.37</v>
      </c>
      <c r="L69" s="254"/>
      <c r="M69" s="251" t="n">
        <f aca="false">+SUMPRODUCT(DEMAND!D69:E69,DEMAND!$D$2:$E$2)</f>
        <v>6.2</v>
      </c>
      <c r="N69" s="252" t="n">
        <f aca="false">+SUMPRODUCT(DEMAND!F69:G69,DEMAND!$F$2:$G$2)</f>
        <v>10.05</v>
      </c>
      <c r="O69" s="252" t="n">
        <f aca="false">+SUMPRODUCT(DEMAND!H69:I69,DEMAND!$H$2:$I$2)</f>
        <v>6.25</v>
      </c>
      <c r="P69" s="252" t="n">
        <f aca="false">+SUMPRODUCT(DEMAND!J69:K69,DEMAND!$J$2:$K$2)</f>
        <v>11.6</v>
      </c>
      <c r="Q69" s="252" t="n">
        <f aca="false">+SUMPRODUCT(DEMAND!L69:M69,DEMAND!$L$2:$M$2)</f>
        <v>4.2</v>
      </c>
      <c r="R69" s="253" t="n">
        <f aca="false">SUM(M69:Q69)</f>
        <v>38.3</v>
      </c>
      <c r="S69" s="253" t="n">
        <f aca="false">+SUMPRODUCT(DEMAND!Q69:AI69,DEMAND!$Q$2:$AI$2)</f>
        <v>67.64</v>
      </c>
      <c r="T69" s="253" t="n">
        <f aca="false">+S69+R69</f>
        <v>105.94</v>
      </c>
      <c r="U69" s="5"/>
      <c r="V69" s="5"/>
      <c r="W69" s="258" t="n">
        <f aca="false">+K69-T69</f>
        <v>-13.57</v>
      </c>
      <c r="X69" s="5"/>
      <c r="Y69" s="258" t="n">
        <f aca="false">K69-(+M69+Q69+N69)</f>
        <v>71.92</v>
      </c>
      <c r="Z69" s="258" t="n">
        <f aca="false">+Y69-F69</f>
        <v>37.12</v>
      </c>
      <c r="AA69" s="5"/>
      <c r="AB69" s="5"/>
      <c r="AC69" s="5"/>
      <c r="AD69" s="5"/>
      <c r="AE69" s="5"/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5"/>
      <c r="CL69" s="5"/>
      <c r="CM69" s="5"/>
      <c r="CN69" s="5"/>
      <c r="CO69" s="5"/>
      <c r="CP69" s="5"/>
      <c r="CQ69" s="5"/>
      <c r="CR69" s="5"/>
      <c r="CS69" s="5"/>
      <c r="CT69" s="5"/>
      <c r="CU69" s="5"/>
      <c r="CV69" s="5"/>
      <c r="CW69" s="5"/>
      <c r="CX69" s="5"/>
      <c r="CY69" s="5"/>
      <c r="CZ69" s="5"/>
      <c r="DA69" s="5"/>
      <c r="DB69" s="5"/>
      <c r="DC69" s="5"/>
      <c r="DD69" s="5"/>
      <c r="DE69" s="5"/>
      <c r="DF69" s="5"/>
      <c r="DG69" s="5"/>
      <c r="DH69" s="5"/>
      <c r="DI69" s="5"/>
      <c r="DJ69" s="5"/>
      <c r="DK69" s="5"/>
      <c r="DL69" s="5"/>
      <c r="DM69" s="5"/>
      <c r="DN69" s="5"/>
      <c r="DO69" s="5"/>
      <c r="DP69" s="5"/>
      <c r="DQ69" s="5"/>
      <c r="DR69" s="5"/>
      <c r="DS69" s="5"/>
      <c r="DT69" s="5"/>
      <c r="DU69" s="5"/>
      <c r="DV69" s="5"/>
      <c r="DW69" s="5"/>
      <c r="DX69" s="5"/>
      <c r="DY69" s="5"/>
      <c r="DZ69" s="5"/>
      <c r="EA69" s="5"/>
      <c r="EB69" s="5"/>
      <c r="EC69" s="5"/>
      <c r="ED69" s="5"/>
      <c r="EE69" s="5"/>
      <c r="EF69" s="5"/>
      <c r="EG69" s="5"/>
      <c r="EH69" s="5"/>
      <c r="EI69" s="5"/>
      <c r="EJ69" s="5"/>
      <c r="EK69" s="5"/>
      <c r="EL69" s="5"/>
      <c r="EM69" s="5"/>
      <c r="EN69" s="5"/>
      <c r="EO69" s="5"/>
      <c r="EP69" s="5"/>
      <c r="EQ69" s="5"/>
      <c r="ER69" s="5"/>
      <c r="ES69" s="5"/>
      <c r="ET69" s="5"/>
      <c r="EU69" s="5"/>
      <c r="EV69" s="5"/>
      <c r="EW69" s="5"/>
      <c r="EX69" s="5"/>
      <c r="EY69" s="5"/>
      <c r="EZ69" s="5"/>
      <c r="FA69" s="5"/>
      <c r="FB69" s="5"/>
      <c r="FC69" s="5"/>
      <c r="FD69" s="5"/>
      <c r="FE69" s="5"/>
      <c r="FF69" s="5"/>
      <c r="FG69" s="5"/>
      <c r="FH69" s="5"/>
      <c r="FI69" s="5"/>
      <c r="FJ69" s="5"/>
      <c r="FK69" s="5"/>
      <c r="FL69" s="5"/>
      <c r="FM69" s="5"/>
      <c r="FN69" s="5"/>
      <c r="FO69" s="5"/>
      <c r="FP69" s="5"/>
      <c r="FQ69" s="5"/>
      <c r="FR69" s="5"/>
      <c r="FS69" s="5"/>
      <c r="FT69" s="5"/>
      <c r="FU69" s="5"/>
      <c r="FV69" s="5"/>
      <c r="FW69" s="5"/>
      <c r="FX69" s="5"/>
      <c r="FY69" s="5"/>
      <c r="FZ69" s="5"/>
      <c r="GA69" s="5"/>
      <c r="GB69" s="5"/>
      <c r="GC69" s="5"/>
      <c r="GD69" s="5"/>
      <c r="GE69" s="5"/>
      <c r="GF69" s="5"/>
      <c r="GG69" s="5"/>
      <c r="GH69" s="5"/>
      <c r="GI69" s="5"/>
      <c r="GJ69" s="5"/>
      <c r="GK69" s="5"/>
      <c r="GL69" s="5"/>
      <c r="GM69" s="5"/>
      <c r="GN69" s="5"/>
      <c r="GO69" s="5"/>
      <c r="GP69" s="5"/>
      <c r="GQ69" s="5"/>
      <c r="GR69" s="5"/>
      <c r="GS69" s="5"/>
      <c r="GT69" s="5"/>
      <c r="GU69" s="5"/>
      <c r="GV69" s="5"/>
      <c r="GW69" s="5"/>
      <c r="GX69" s="5"/>
      <c r="GY69" s="5"/>
      <c r="GZ69" s="5"/>
      <c r="HA69" s="5"/>
      <c r="HB69" s="5"/>
      <c r="HC69" s="5"/>
      <c r="HD69" s="5"/>
      <c r="HE69" s="5"/>
      <c r="HF69" s="5"/>
      <c r="HG69" s="5"/>
      <c r="HH69" s="5"/>
      <c r="HI69" s="5"/>
      <c r="HJ69" s="5"/>
      <c r="HK69" s="5"/>
      <c r="HL69" s="5"/>
      <c r="HM69" s="5"/>
      <c r="HN69" s="5"/>
      <c r="HO69" s="5"/>
      <c r="HP69" s="5"/>
      <c r="HQ69" s="5"/>
      <c r="HR69" s="5"/>
      <c r="HS69" s="5"/>
      <c r="HT69" s="5"/>
      <c r="HU69" s="5"/>
      <c r="HV69" s="5"/>
      <c r="HW69" s="5"/>
      <c r="HX69" s="5"/>
      <c r="HY69" s="5"/>
      <c r="HZ69" s="5"/>
      <c r="IA69" s="5"/>
      <c r="IB69" s="5"/>
      <c r="IC69" s="5"/>
      <c r="ID69" s="5"/>
      <c r="IE69" s="5"/>
      <c r="IF69" s="5"/>
      <c r="IG69" s="5"/>
      <c r="IH69" s="5"/>
      <c r="II69" s="5"/>
      <c r="IJ69" s="5"/>
      <c r="IK69" s="5"/>
      <c r="IL69" s="5"/>
      <c r="IM69" s="5"/>
      <c r="IN69" s="5"/>
      <c r="IO69" s="5"/>
      <c r="IP69" s="5"/>
      <c r="IQ69" s="5"/>
      <c r="IR69" s="5"/>
      <c r="IS69" s="5"/>
      <c r="IT69" s="5"/>
      <c r="IU69" s="5"/>
      <c r="IV69" s="5"/>
      <c r="IW69" s="5"/>
    </row>
    <row r="70" customFormat="false" ht="12.75" hidden="false" customHeight="false" outlineLevel="0" collapsed="false">
      <c r="A70" s="5" t="n">
        <f aca="false">YEAR(C70)</f>
        <v>2007</v>
      </c>
      <c r="B70" s="259"/>
      <c r="C70" s="260" t="n">
        <v>39204</v>
      </c>
      <c r="D70" s="251" t="n">
        <f aca="false">+SUMPRODUCT(SUPPLY!L70:O70,SUPPLY!L$2:O$2)</f>
        <v>15.58</v>
      </c>
      <c r="E70" s="252" t="n">
        <f aca="false">+SUMPRODUCT(SUPPLY!D70:J70,SUPPLY!D$2:J$2)</f>
        <v>26.41</v>
      </c>
      <c r="F70" s="252" t="n">
        <f aca="false">+SUMPRODUCT(SUPPLY!Q70:U70,SUPPLY!$Q$2:$U$2)</f>
        <v>34.8</v>
      </c>
      <c r="G70" s="252" t="n">
        <f aca="false">+SUPPLY!X70*SUPPLY!$X$2</f>
        <v>3.075</v>
      </c>
      <c r="H70" s="252" t="n">
        <f aca="false">SUMPRODUCT(SUPPLY!Y70:AB70,SUPPLY!$Y$2:$AB$2)</f>
        <v>5.88</v>
      </c>
      <c r="I70" s="252" t="n">
        <f aca="false">SUMPRODUCT(SUPPLY!AC70:AD70,SUPPLY!$AC$2:$AD$2)</f>
        <v>2.5</v>
      </c>
      <c r="J70" s="252" t="n">
        <f aca="false">SUPPLY!W70*SUPPLY!$W$2</f>
        <v>4.125</v>
      </c>
      <c r="K70" s="253" t="n">
        <f aca="false">SUM(D70:J70)</f>
        <v>92.37</v>
      </c>
      <c r="L70" s="254"/>
      <c r="M70" s="251" t="n">
        <f aca="false">+SUMPRODUCT(DEMAND!D70:E70,DEMAND!$D$2:$E$2)</f>
        <v>6.2</v>
      </c>
      <c r="N70" s="252" t="n">
        <f aca="false">+SUMPRODUCT(DEMAND!F70:G70,DEMAND!$F$2:$G$2)</f>
        <v>10.05</v>
      </c>
      <c r="O70" s="252" t="n">
        <f aca="false">+SUMPRODUCT(DEMAND!H70:I70,DEMAND!$H$2:$I$2)</f>
        <v>6.25</v>
      </c>
      <c r="P70" s="252" t="n">
        <f aca="false">+SUMPRODUCT(DEMAND!J70:K70,DEMAND!$J$2:$K$2)</f>
        <v>11.6</v>
      </c>
      <c r="Q70" s="252" t="n">
        <f aca="false">+SUMPRODUCT(DEMAND!L70:M70,DEMAND!$L$2:$M$2)</f>
        <v>4.2</v>
      </c>
      <c r="R70" s="253" t="n">
        <f aca="false">SUM(M70:Q70)</f>
        <v>38.3</v>
      </c>
      <c r="S70" s="253" t="n">
        <f aca="false">+SUMPRODUCT(DEMAND!Q70:AI70,DEMAND!$Q$2:$AI$2)</f>
        <v>67.64</v>
      </c>
      <c r="T70" s="253" t="n">
        <f aca="false">+S70+R70</f>
        <v>105.94</v>
      </c>
      <c r="U70" s="5"/>
      <c r="V70" s="5"/>
      <c r="W70" s="258" t="n">
        <f aca="false">+K70-T70</f>
        <v>-13.57</v>
      </c>
      <c r="X70" s="5"/>
      <c r="Y70" s="258" t="n">
        <f aca="false">K70-(+M70+Q70+N70)</f>
        <v>71.92</v>
      </c>
      <c r="Z70" s="258" t="n">
        <f aca="false">+Y70-F70</f>
        <v>37.12</v>
      </c>
      <c r="AA70" s="5"/>
      <c r="AB70" s="5"/>
      <c r="AC70" s="5"/>
      <c r="AD70" s="5"/>
      <c r="AE70" s="5"/>
      <c r="AF70" s="5"/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5"/>
      <c r="CL70" s="5"/>
      <c r="CM70" s="5"/>
      <c r="CN70" s="5"/>
      <c r="CO70" s="5"/>
      <c r="CP70" s="5"/>
      <c r="CQ70" s="5"/>
      <c r="CR70" s="5"/>
      <c r="CS70" s="5"/>
      <c r="CT70" s="5"/>
      <c r="CU70" s="5"/>
      <c r="CV70" s="5"/>
      <c r="CW70" s="5"/>
      <c r="CX70" s="5"/>
      <c r="CY70" s="5"/>
      <c r="CZ70" s="5"/>
      <c r="DA70" s="5"/>
      <c r="DB70" s="5"/>
      <c r="DC70" s="5"/>
      <c r="DD70" s="5"/>
      <c r="DE70" s="5"/>
      <c r="DF70" s="5"/>
      <c r="DG70" s="5"/>
      <c r="DH70" s="5"/>
      <c r="DI70" s="5"/>
      <c r="DJ70" s="5"/>
      <c r="DK70" s="5"/>
      <c r="DL70" s="5"/>
      <c r="DM70" s="5"/>
      <c r="DN70" s="5"/>
      <c r="DO70" s="5"/>
      <c r="DP70" s="5"/>
      <c r="DQ70" s="5"/>
      <c r="DR70" s="5"/>
      <c r="DS70" s="5"/>
      <c r="DT70" s="5"/>
      <c r="DU70" s="5"/>
      <c r="DV70" s="5"/>
      <c r="DW70" s="5"/>
      <c r="DX70" s="5"/>
      <c r="DY70" s="5"/>
      <c r="DZ70" s="5"/>
      <c r="EA70" s="5"/>
      <c r="EB70" s="5"/>
      <c r="EC70" s="5"/>
      <c r="ED70" s="5"/>
      <c r="EE70" s="5"/>
      <c r="EF70" s="5"/>
      <c r="EG70" s="5"/>
      <c r="EH70" s="5"/>
      <c r="EI70" s="5"/>
      <c r="EJ70" s="5"/>
      <c r="EK70" s="5"/>
      <c r="EL70" s="5"/>
      <c r="EM70" s="5"/>
      <c r="EN70" s="5"/>
      <c r="EO70" s="5"/>
      <c r="EP70" s="5"/>
      <c r="EQ70" s="5"/>
      <c r="ER70" s="5"/>
      <c r="ES70" s="5"/>
      <c r="ET70" s="5"/>
      <c r="EU70" s="5"/>
      <c r="EV70" s="5"/>
      <c r="EW70" s="5"/>
      <c r="EX70" s="5"/>
      <c r="EY70" s="5"/>
      <c r="EZ70" s="5"/>
      <c r="FA70" s="5"/>
      <c r="FB70" s="5"/>
      <c r="FC70" s="5"/>
      <c r="FD70" s="5"/>
      <c r="FE70" s="5"/>
      <c r="FF70" s="5"/>
      <c r="FG70" s="5"/>
      <c r="FH70" s="5"/>
      <c r="FI70" s="5"/>
      <c r="FJ70" s="5"/>
      <c r="FK70" s="5"/>
      <c r="FL70" s="5"/>
      <c r="FM70" s="5"/>
      <c r="FN70" s="5"/>
      <c r="FO70" s="5"/>
      <c r="FP70" s="5"/>
      <c r="FQ70" s="5"/>
      <c r="FR70" s="5"/>
      <c r="FS70" s="5"/>
      <c r="FT70" s="5"/>
      <c r="FU70" s="5"/>
      <c r="FV70" s="5"/>
      <c r="FW70" s="5"/>
      <c r="FX70" s="5"/>
      <c r="FY70" s="5"/>
      <c r="FZ70" s="5"/>
      <c r="GA70" s="5"/>
      <c r="GB70" s="5"/>
      <c r="GC70" s="5"/>
      <c r="GD70" s="5"/>
      <c r="GE70" s="5"/>
      <c r="GF70" s="5"/>
      <c r="GG70" s="5"/>
      <c r="GH70" s="5"/>
      <c r="GI70" s="5"/>
      <c r="GJ70" s="5"/>
      <c r="GK70" s="5"/>
      <c r="GL70" s="5"/>
      <c r="GM70" s="5"/>
      <c r="GN70" s="5"/>
      <c r="GO70" s="5"/>
      <c r="GP70" s="5"/>
      <c r="GQ70" s="5"/>
      <c r="GR70" s="5"/>
      <c r="GS70" s="5"/>
      <c r="GT70" s="5"/>
      <c r="GU70" s="5"/>
      <c r="GV70" s="5"/>
      <c r="GW70" s="5"/>
      <c r="GX70" s="5"/>
      <c r="GY70" s="5"/>
      <c r="GZ70" s="5"/>
      <c r="HA70" s="5"/>
      <c r="HB70" s="5"/>
      <c r="HC70" s="5"/>
      <c r="HD70" s="5"/>
      <c r="HE70" s="5"/>
      <c r="HF70" s="5"/>
      <c r="HG70" s="5"/>
      <c r="HH70" s="5"/>
      <c r="HI70" s="5"/>
      <c r="HJ70" s="5"/>
      <c r="HK70" s="5"/>
      <c r="HL70" s="5"/>
      <c r="HM70" s="5"/>
      <c r="HN70" s="5"/>
      <c r="HO70" s="5"/>
      <c r="HP70" s="5"/>
      <c r="HQ70" s="5"/>
      <c r="HR70" s="5"/>
      <c r="HS70" s="5"/>
      <c r="HT70" s="5"/>
      <c r="HU70" s="5"/>
      <c r="HV70" s="5"/>
      <c r="HW70" s="5"/>
      <c r="HX70" s="5"/>
      <c r="HY70" s="5"/>
      <c r="HZ70" s="5"/>
      <c r="IA70" s="5"/>
      <c r="IB70" s="5"/>
      <c r="IC70" s="5"/>
      <c r="ID70" s="5"/>
      <c r="IE70" s="5"/>
      <c r="IF70" s="5"/>
      <c r="IG70" s="5"/>
      <c r="IH70" s="5"/>
      <c r="II70" s="5"/>
      <c r="IJ70" s="5"/>
      <c r="IK70" s="5"/>
      <c r="IL70" s="5"/>
      <c r="IM70" s="5"/>
      <c r="IN70" s="5"/>
      <c r="IO70" s="5"/>
      <c r="IP70" s="5"/>
      <c r="IQ70" s="5"/>
      <c r="IR70" s="5"/>
      <c r="IS70" s="5"/>
      <c r="IT70" s="5"/>
      <c r="IU70" s="5"/>
      <c r="IV70" s="5"/>
      <c r="IW70" s="5"/>
    </row>
    <row r="71" customFormat="false" ht="12.75" hidden="false" customHeight="false" outlineLevel="0" collapsed="false">
      <c r="A71" s="5" t="n">
        <f aca="false">YEAR(C71)</f>
        <v>2007</v>
      </c>
      <c r="B71" s="259"/>
      <c r="C71" s="260" t="n">
        <v>39235</v>
      </c>
      <c r="D71" s="251" t="n">
        <f aca="false">+SUMPRODUCT(SUPPLY!L71:O71,SUPPLY!L$2:O$2)</f>
        <v>15.58</v>
      </c>
      <c r="E71" s="252" t="n">
        <f aca="false">+SUMPRODUCT(SUPPLY!D71:J71,SUPPLY!D$2:J$2)</f>
        <v>26.41</v>
      </c>
      <c r="F71" s="252" t="n">
        <f aca="false">+SUMPRODUCT(SUPPLY!Q71:U71,SUPPLY!$Q$2:$U$2)</f>
        <v>34.8</v>
      </c>
      <c r="G71" s="252" t="n">
        <f aca="false">+SUPPLY!X71*SUPPLY!$X$2</f>
        <v>3.075</v>
      </c>
      <c r="H71" s="252" t="n">
        <f aca="false">SUMPRODUCT(SUPPLY!Y71:AB71,SUPPLY!$Y$2:$AB$2)</f>
        <v>5.88</v>
      </c>
      <c r="I71" s="252" t="n">
        <f aca="false">SUMPRODUCT(SUPPLY!AC71:AD71,SUPPLY!$AC$2:$AD$2)</f>
        <v>2.5</v>
      </c>
      <c r="J71" s="252" t="n">
        <f aca="false">SUPPLY!W71*SUPPLY!$W$2</f>
        <v>4.125</v>
      </c>
      <c r="K71" s="253" t="n">
        <f aca="false">SUM(D71:J71)</f>
        <v>92.37</v>
      </c>
      <c r="L71" s="254"/>
      <c r="M71" s="251" t="n">
        <f aca="false">+SUMPRODUCT(DEMAND!D71:E71,DEMAND!$D$2:$E$2)</f>
        <v>6.2</v>
      </c>
      <c r="N71" s="252" t="n">
        <f aca="false">+SUMPRODUCT(DEMAND!F71:G71,DEMAND!$F$2:$G$2)</f>
        <v>10.05</v>
      </c>
      <c r="O71" s="252" t="n">
        <f aca="false">+SUMPRODUCT(DEMAND!H71:I71,DEMAND!$H$2:$I$2)</f>
        <v>6.25</v>
      </c>
      <c r="P71" s="252" t="n">
        <f aca="false">+SUMPRODUCT(DEMAND!J71:K71,DEMAND!$J$2:$K$2)</f>
        <v>11.6</v>
      </c>
      <c r="Q71" s="252" t="n">
        <f aca="false">+SUMPRODUCT(DEMAND!L71:M71,DEMAND!$L$2:$M$2)</f>
        <v>4.2</v>
      </c>
      <c r="R71" s="253" t="n">
        <f aca="false">SUM(M71:Q71)</f>
        <v>38.3</v>
      </c>
      <c r="S71" s="253" t="n">
        <f aca="false">+SUMPRODUCT(DEMAND!Q71:AI71,DEMAND!$Q$2:$AI$2)</f>
        <v>67.64</v>
      </c>
      <c r="T71" s="253" t="n">
        <f aca="false">+S71+R71</f>
        <v>105.94</v>
      </c>
      <c r="U71" s="5"/>
      <c r="V71" s="5"/>
      <c r="W71" s="258" t="n">
        <f aca="false">+K71-T71</f>
        <v>-13.57</v>
      </c>
      <c r="X71" s="5"/>
      <c r="Y71" s="258" t="n">
        <f aca="false">K71-(+M71+Q71+N71)</f>
        <v>71.92</v>
      </c>
      <c r="Z71" s="258" t="n">
        <f aca="false">+Y71-F71</f>
        <v>37.12</v>
      </c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  <c r="DL71" s="5"/>
      <c r="DM71" s="5"/>
      <c r="DN71" s="5"/>
      <c r="DO71" s="5"/>
      <c r="DP71" s="5"/>
      <c r="DQ71" s="5"/>
      <c r="DR71" s="5"/>
      <c r="DS71" s="5"/>
      <c r="DT71" s="5"/>
      <c r="DU71" s="5"/>
      <c r="DV71" s="5"/>
      <c r="DW71" s="5"/>
      <c r="DX71" s="5"/>
      <c r="DY71" s="5"/>
      <c r="DZ71" s="5"/>
      <c r="EA71" s="5"/>
      <c r="EB71" s="5"/>
      <c r="EC71" s="5"/>
      <c r="ED71" s="5"/>
      <c r="EE71" s="5"/>
      <c r="EF71" s="5"/>
      <c r="EG71" s="5"/>
      <c r="EH71" s="5"/>
      <c r="EI71" s="5"/>
      <c r="EJ71" s="5"/>
      <c r="EK71" s="5"/>
      <c r="EL71" s="5"/>
      <c r="EM71" s="5"/>
      <c r="EN71" s="5"/>
      <c r="EO71" s="5"/>
      <c r="EP71" s="5"/>
      <c r="EQ71" s="5"/>
      <c r="ER71" s="5"/>
      <c r="ES71" s="5"/>
      <c r="ET71" s="5"/>
      <c r="EU71" s="5"/>
      <c r="EV71" s="5"/>
      <c r="EW71" s="5"/>
      <c r="EX71" s="5"/>
      <c r="EY71" s="5"/>
      <c r="EZ71" s="5"/>
      <c r="FA71" s="5"/>
      <c r="FB71" s="5"/>
      <c r="FC71" s="5"/>
      <c r="FD71" s="5"/>
      <c r="FE71" s="5"/>
      <c r="FF71" s="5"/>
      <c r="FG71" s="5"/>
      <c r="FH71" s="5"/>
      <c r="FI71" s="5"/>
      <c r="FJ71" s="5"/>
      <c r="FK71" s="5"/>
      <c r="FL71" s="5"/>
      <c r="FM71" s="5"/>
      <c r="FN71" s="5"/>
      <c r="FO71" s="5"/>
      <c r="FP71" s="5"/>
      <c r="FQ71" s="5"/>
      <c r="FR71" s="5"/>
      <c r="FS71" s="5"/>
      <c r="FT71" s="5"/>
      <c r="FU71" s="5"/>
      <c r="FV71" s="5"/>
      <c r="FW71" s="5"/>
      <c r="FX71" s="5"/>
      <c r="FY71" s="5"/>
      <c r="FZ71" s="5"/>
      <c r="GA71" s="5"/>
      <c r="GB71" s="5"/>
      <c r="GC71" s="5"/>
      <c r="GD71" s="5"/>
      <c r="GE71" s="5"/>
      <c r="GF71" s="5"/>
      <c r="GG71" s="5"/>
      <c r="GH71" s="5"/>
      <c r="GI71" s="5"/>
      <c r="GJ71" s="5"/>
      <c r="GK71" s="5"/>
      <c r="GL71" s="5"/>
      <c r="GM71" s="5"/>
      <c r="GN71" s="5"/>
      <c r="GO71" s="5"/>
      <c r="GP71" s="5"/>
      <c r="GQ71" s="5"/>
      <c r="GR71" s="5"/>
      <c r="GS71" s="5"/>
      <c r="GT71" s="5"/>
      <c r="GU71" s="5"/>
      <c r="GV71" s="5"/>
      <c r="GW71" s="5"/>
      <c r="GX71" s="5"/>
      <c r="GY71" s="5"/>
      <c r="GZ71" s="5"/>
      <c r="HA71" s="5"/>
      <c r="HB71" s="5"/>
      <c r="HC71" s="5"/>
      <c r="HD71" s="5"/>
      <c r="HE71" s="5"/>
      <c r="HF71" s="5"/>
      <c r="HG71" s="5"/>
      <c r="HH71" s="5"/>
      <c r="HI71" s="5"/>
      <c r="HJ71" s="5"/>
      <c r="HK71" s="5"/>
      <c r="HL71" s="5"/>
      <c r="HM71" s="5"/>
      <c r="HN71" s="5"/>
      <c r="HO71" s="5"/>
      <c r="HP71" s="5"/>
      <c r="HQ71" s="5"/>
      <c r="HR71" s="5"/>
      <c r="HS71" s="5"/>
      <c r="HT71" s="5"/>
      <c r="HU71" s="5"/>
      <c r="HV71" s="5"/>
      <c r="HW71" s="5"/>
      <c r="HX71" s="5"/>
      <c r="HY71" s="5"/>
      <c r="HZ71" s="5"/>
      <c r="IA71" s="5"/>
      <c r="IB71" s="5"/>
      <c r="IC71" s="5"/>
      <c r="ID71" s="5"/>
      <c r="IE71" s="5"/>
      <c r="IF71" s="5"/>
      <c r="IG71" s="5"/>
      <c r="IH71" s="5"/>
      <c r="II71" s="5"/>
      <c r="IJ71" s="5"/>
      <c r="IK71" s="5"/>
      <c r="IL71" s="5"/>
      <c r="IM71" s="5"/>
      <c r="IN71" s="5"/>
      <c r="IO71" s="5"/>
      <c r="IP71" s="5"/>
      <c r="IQ71" s="5"/>
      <c r="IR71" s="5"/>
      <c r="IS71" s="5"/>
      <c r="IT71" s="5"/>
      <c r="IU71" s="5"/>
      <c r="IV71" s="5"/>
      <c r="IW71" s="5"/>
    </row>
    <row r="72" customFormat="false" ht="12.75" hidden="false" customHeight="false" outlineLevel="0" collapsed="false">
      <c r="A72" s="5" t="n">
        <f aca="false">YEAR(C72)</f>
        <v>2007</v>
      </c>
      <c r="B72" s="259"/>
      <c r="C72" s="260" t="n">
        <v>39265</v>
      </c>
      <c r="D72" s="251" t="n">
        <f aca="false">+SUMPRODUCT(SUPPLY!L72:O72,SUPPLY!L$2:O$2)</f>
        <v>15.58</v>
      </c>
      <c r="E72" s="252" t="n">
        <f aca="false">+SUMPRODUCT(SUPPLY!D72:J72,SUPPLY!D$2:J$2)</f>
        <v>26.41</v>
      </c>
      <c r="F72" s="252" t="n">
        <f aca="false">+SUMPRODUCT(SUPPLY!Q72:U72,SUPPLY!$Q$2:$U$2)</f>
        <v>34.8</v>
      </c>
      <c r="G72" s="252" t="n">
        <f aca="false">+SUPPLY!X72*SUPPLY!$X$2</f>
        <v>3.075</v>
      </c>
      <c r="H72" s="252" t="n">
        <f aca="false">SUMPRODUCT(SUPPLY!Y72:AB72,SUPPLY!$Y$2:$AB$2)</f>
        <v>5.88</v>
      </c>
      <c r="I72" s="252" t="n">
        <f aca="false">SUMPRODUCT(SUPPLY!AC72:AD72,SUPPLY!$AC$2:$AD$2)</f>
        <v>2.5</v>
      </c>
      <c r="J72" s="252" t="n">
        <f aca="false">SUPPLY!W72*SUPPLY!$W$2</f>
        <v>4.125</v>
      </c>
      <c r="K72" s="253" t="n">
        <f aca="false">SUM(D72:J72)</f>
        <v>92.37</v>
      </c>
      <c r="L72" s="254"/>
      <c r="M72" s="251" t="n">
        <f aca="false">+SUMPRODUCT(DEMAND!D72:E72,DEMAND!$D$2:$E$2)</f>
        <v>6.2</v>
      </c>
      <c r="N72" s="252" t="n">
        <f aca="false">+SUMPRODUCT(DEMAND!F72:G72,DEMAND!$F$2:$G$2)</f>
        <v>10.05</v>
      </c>
      <c r="O72" s="252" t="n">
        <f aca="false">+SUMPRODUCT(DEMAND!H72:I72,DEMAND!$H$2:$I$2)</f>
        <v>6.25</v>
      </c>
      <c r="P72" s="252" t="n">
        <f aca="false">+SUMPRODUCT(DEMAND!J72:K72,DEMAND!$J$2:$K$2)</f>
        <v>11.6</v>
      </c>
      <c r="Q72" s="252" t="n">
        <f aca="false">+SUMPRODUCT(DEMAND!L72:M72,DEMAND!$L$2:$M$2)</f>
        <v>4.2</v>
      </c>
      <c r="R72" s="253" t="n">
        <f aca="false">SUM(M72:Q72)</f>
        <v>38.3</v>
      </c>
      <c r="S72" s="253" t="n">
        <f aca="false">+SUMPRODUCT(DEMAND!Q72:AI72,DEMAND!$Q$2:$AI$2)</f>
        <v>67.64</v>
      </c>
      <c r="T72" s="253" t="n">
        <f aca="false">+S72+R72</f>
        <v>105.94</v>
      </c>
      <c r="U72" s="5"/>
      <c r="V72" s="5"/>
      <c r="W72" s="258" t="n">
        <f aca="false">+K72-T72</f>
        <v>-13.57</v>
      </c>
      <c r="X72" s="5"/>
      <c r="Y72" s="258" t="n">
        <f aca="false">K72-(+M72+Q72+N72)</f>
        <v>71.92</v>
      </c>
      <c r="Z72" s="258" t="n">
        <f aca="false">+Y72-F72</f>
        <v>37.12</v>
      </c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  <c r="EA72" s="5"/>
      <c r="EB72" s="5"/>
      <c r="EC72" s="5"/>
      <c r="ED72" s="5"/>
      <c r="EE72" s="5"/>
      <c r="EF72" s="5"/>
      <c r="EG72" s="5"/>
      <c r="EH72" s="5"/>
      <c r="EI72" s="5"/>
      <c r="EJ72" s="5"/>
      <c r="EK72" s="5"/>
      <c r="EL72" s="5"/>
      <c r="EM72" s="5"/>
      <c r="EN72" s="5"/>
      <c r="EO72" s="5"/>
      <c r="EP72" s="5"/>
      <c r="EQ72" s="5"/>
      <c r="ER72" s="5"/>
      <c r="ES72" s="5"/>
      <c r="ET72" s="5"/>
      <c r="EU72" s="5"/>
      <c r="EV72" s="5"/>
      <c r="EW72" s="5"/>
      <c r="EX72" s="5"/>
      <c r="EY72" s="5"/>
      <c r="EZ72" s="5"/>
      <c r="FA72" s="5"/>
      <c r="FB72" s="5"/>
      <c r="FC72" s="5"/>
      <c r="FD72" s="5"/>
      <c r="FE72" s="5"/>
      <c r="FF72" s="5"/>
      <c r="FG72" s="5"/>
      <c r="FH72" s="5"/>
      <c r="FI72" s="5"/>
      <c r="FJ72" s="5"/>
      <c r="FK72" s="5"/>
      <c r="FL72" s="5"/>
      <c r="FM72" s="5"/>
      <c r="FN72" s="5"/>
      <c r="FO72" s="5"/>
      <c r="FP72" s="5"/>
      <c r="FQ72" s="5"/>
      <c r="FR72" s="5"/>
      <c r="FS72" s="5"/>
      <c r="FT72" s="5"/>
      <c r="FU72" s="5"/>
      <c r="FV72" s="5"/>
      <c r="FW72" s="5"/>
      <c r="FX72" s="5"/>
      <c r="FY72" s="5"/>
      <c r="FZ72" s="5"/>
      <c r="GA72" s="5"/>
      <c r="GB72" s="5"/>
      <c r="GC72" s="5"/>
      <c r="GD72" s="5"/>
      <c r="GE72" s="5"/>
      <c r="GF72" s="5"/>
      <c r="GG72" s="5"/>
      <c r="GH72" s="5"/>
      <c r="GI72" s="5"/>
      <c r="GJ72" s="5"/>
      <c r="GK72" s="5"/>
      <c r="GL72" s="5"/>
      <c r="GM72" s="5"/>
      <c r="GN72" s="5"/>
      <c r="GO72" s="5"/>
      <c r="GP72" s="5"/>
      <c r="GQ72" s="5"/>
      <c r="GR72" s="5"/>
      <c r="GS72" s="5"/>
      <c r="GT72" s="5"/>
      <c r="GU72" s="5"/>
      <c r="GV72" s="5"/>
      <c r="GW72" s="5"/>
      <c r="GX72" s="5"/>
      <c r="GY72" s="5"/>
      <c r="GZ72" s="5"/>
      <c r="HA72" s="5"/>
      <c r="HB72" s="5"/>
      <c r="HC72" s="5"/>
      <c r="HD72" s="5"/>
      <c r="HE72" s="5"/>
      <c r="HF72" s="5"/>
      <c r="HG72" s="5"/>
      <c r="HH72" s="5"/>
      <c r="HI72" s="5"/>
      <c r="HJ72" s="5"/>
      <c r="HK72" s="5"/>
      <c r="HL72" s="5"/>
      <c r="HM72" s="5"/>
      <c r="HN72" s="5"/>
      <c r="HO72" s="5"/>
      <c r="HP72" s="5"/>
      <c r="HQ72" s="5"/>
      <c r="HR72" s="5"/>
      <c r="HS72" s="5"/>
      <c r="HT72" s="5"/>
      <c r="HU72" s="5"/>
      <c r="HV72" s="5"/>
      <c r="HW72" s="5"/>
      <c r="HX72" s="5"/>
      <c r="HY72" s="5"/>
      <c r="HZ72" s="5"/>
      <c r="IA72" s="5"/>
      <c r="IB72" s="5"/>
      <c r="IC72" s="5"/>
      <c r="ID72" s="5"/>
      <c r="IE72" s="5"/>
      <c r="IF72" s="5"/>
      <c r="IG72" s="5"/>
      <c r="IH72" s="5"/>
      <c r="II72" s="5"/>
      <c r="IJ72" s="5"/>
      <c r="IK72" s="5"/>
      <c r="IL72" s="5"/>
      <c r="IM72" s="5"/>
      <c r="IN72" s="5"/>
      <c r="IO72" s="5"/>
      <c r="IP72" s="5"/>
      <c r="IQ72" s="5"/>
      <c r="IR72" s="5"/>
      <c r="IS72" s="5"/>
      <c r="IT72" s="5"/>
      <c r="IU72" s="5"/>
      <c r="IV72" s="5"/>
      <c r="IW72" s="5"/>
    </row>
    <row r="73" customFormat="false" ht="12.75" hidden="false" customHeight="false" outlineLevel="0" collapsed="false">
      <c r="A73" s="5" t="n">
        <f aca="false">YEAR(C73)</f>
        <v>2007</v>
      </c>
      <c r="B73" s="259"/>
      <c r="C73" s="260" t="n">
        <v>39296</v>
      </c>
      <c r="D73" s="251" t="n">
        <f aca="false">+SUMPRODUCT(SUPPLY!L73:O73,SUPPLY!L$2:O$2)</f>
        <v>15.58</v>
      </c>
      <c r="E73" s="252" t="n">
        <f aca="false">+SUMPRODUCT(SUPPLY!D73:J73,SUPPLY!D$2:J$2)</f>
        <v>26.41</v>
      </c>
      <c r="F73" s="252" t="n">
        <f aca="false">+SUMPRODUCT(SUPPLY!Q73:U73,SUPPLY!$Q$2:$U$2)</f>
        <v>34.8</v>
      </c>
      <c r="G73" s="252" t="n">
        <f aca="false">+SUPPLY!X73*SUPPLY!$X$2</f>
        <v>3.075</v>
      </c>
      <c r="H73" s="252" t="n">
        <f aca="false">SUMPRODUCT(SUPPLY!Y73:AB73,SUPPLY!$Y$2:$AB$2)</f>
        <v>5.88</v>
      </c>
      <c r="I73" s="252" t="n">
        <f aca="false">SUMPRODUCT(SUPPLY!AC73:AD73,SUPPLY!$AC$2:$AD$2)</f>
        <v>2.5</v>
      </c>
      <c r="J73" s="252" t="n">
        <f aca="false">SUPPLY!W73*SUPPLY!$W$2</f>
        <v>4.125</v>
      </c>
      <c r="K73" s="253" t="n">
        <f aca="false">SUM(D73:J73)</f>
        <v>92.37</v>
      </c>
      <c r="L73" s="254"/>
      <c r="M73" s="251" t="n">
        <f aca="false">+SUMPRODUCT(DEMAND!D73:E73,DEMAND!$D$2:$E$2)</f>
        <v>6.2</v>
      </c>
      <c r="N73" s="252" t="n">
        <f aca="false">+SUMPRODUCT(DEMAND!F73:G73,DEMAND!$F$2:$G$2)</f>
        <v>10.05</v>
      </c>
      <c r="O73" s="252" t="n">
        <f aca="false">+SUMPRODUCT(DEMAND!H73:I73,DEMAND!$H$2:$I$2)</f>
        <v>6.25</v>
      </c>
      <c r="P73" s="252" t="n">
        <f aca="false">+SUMPRODUCT(DEMAND!J73:K73,DEMAND!$J$2:$K$2)</f>
        <v>11.6</v>
      </c>
      <c r="Q73" s="252" t="n">
        <f aca="false">+SUMPRODUCT(DEMAND!L73:M73,DEMAND!$L$2:$M$2)</f>
        <v>4.2</v>
      </c>
      <c r="R73" s="253" t="n">
        <f aca="false">SUM(M73:Q73)</f>
        <v>38.3</v>
      </c>
      <c r="S73" s="253" t="n">
        <f aca="false">+SUMPRODUCT(DEMAND!Q73:AI73,DEMAND!$Q$2:$AI$2)</f>
        <v>67.64</v>
      </c>
      <c r="T73" s="253" t="n">
        <f aca="false">+S73+R73</f>
        <v>105.94</v>
      </c>
      <c r="U73" s="5"/>
      <c r="V73" s="5"/>
      <c r="W73" s="258" t="n">
        <f aca="false">+K73-T73</f>
        <v>-13.57</v>
      </c>
      <c r="X73" s="5"/>
      <c r="Y73" s="258" t="n">
        <f aca="false">K73-(+M73+Q73+N73)</f>
        <v>71.92</v>
      </c>
      <c r="Z73" s="258" t="n">
        <f aca="false">+Y73-F73</f>
        <v>37.12</v>
      </c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  <c r="EI73" s="5"/>
      <c r="EJ73" s="5"/>
      <c r="EK73" s="5"/>
      <c r="EL73" s="5"/>
      <c r="EM73" s="5"/>
      <c r="EN73" s="5"/>
      <c r="EO73" s="5"/>
      <c r="EP73" s="5"/>
      <c r="EQ73" s="5"/>
      <c r="ER73" s="5"/>
      <c r="ES73" s="5"/>
      <c r="ET73" s="5"/>
      <c r="EU73" s="5"/>
      <c r="EV73" s="5"/>
      <c r="EW73" s="5"/>
      <c r="EX73" s="5"/>
      <c r="EY73" s="5"/>
      <c r="EZ73" s="5"/>
      <c r="FA73" s="5"/>
      <c r="FB73" s="5"/>
      <c r="FC73" s="5"/>
      <c r="FD73" s="5"/>
      <c r="FE73" s="5"/>
      <c r="FF73" s="5"/>
      <c r="FG73" s="5"/>
      <c r="FH73" s="5"/>
      <c r="FI73" s="5"/>
      <c r="FJ73" s="5"/>
      <c r="FK73" s="5"/>
      <c r="FL73" s="5"/>
      <c r="FM73" s="5"/>
      <c r="FN73" s="5"/>
      <c r="FO73" s="5"/>
      <c r="FP73" s="5"/>
      <c r="FQ73" s="5"/>
      <c r="FR73" s="5"/>
      <c r="FS73" s="5"/>
      <c r="FT73" s="5"/>
      <c r="FU73" s="5"/>
      <c r="FV73" s="5"/>
      <c r="FW73" s="5"/>
      <c r="FX73" s="5"/>
      <c r="FY73" s="5"/>
      <c r="FZ73" s="5"/>
      <c r="GA73" s="5"/>
      <c r="GB73" s="5"/>
      <c r="GC73" s="5"/>
      <c r="GD73" s="5"/>
      <c r="GE73" s="5"/>
      <c r="GF73" s="5"/>
      <c r="GG73" s="5"/>
      <c r="GH73" s="5"/>
      <c r="GI73" s="5"/>
      <c r="GJ73" s="5"/>
      <c r="GK73" s="5"/>
      <c r="GL73" s="5"/>
      <c r="GM73" s="5"/>
      <c r="GN73" s="5"/>
      <c r="GO73" s="5"/>
      <c r="GP73" s="5"/>
      <c r="GQ73" s="5"/>
      <c r="GR73" s="5"/>
      <c r="GS73" s="5"/>
      <c r="GT73" s="5"/>
      <c r="GU73" s="5"/>
      <c r="GV73" s="5"/>
      <c r="GW73" s="5"/>
      <c r="GX73" s="5"/>
      <c r="GY73" s="5"/>
      <c r="GZ73" s="5"/>
      <c r="HA73" s="5"/>
      <c r="HB73" s="5"/>
      <c r="HC73" s="5"/>
      <c r="HD73" s="5"/>
      <c r="HE73" s="5"/>
      <c r="HF73" s="5"/>
      <c r="HG73" s="5"/>
      <c r="HH73" s="5"/>
      <c r="HI73" s="5"/>
      <c r="HJ73" s="5"/>
      <c r="HK73" s="5"/>
      <c r="HL73" s="5"/>
      <c r="HM73" s="5"/>
      <c r="HN73" s="5"/>
      <c r="HO73" s="5"/>
      <c r="HP73" s="5"/>
      <c r="HQ73" s="5"/>
      <c r="HR73" s="5"/>
      <c r="HS73" s="5"/>
      <c r="HT73" s="5"/>
      <c r="HU73" s="5"/>
      <c r="HV73" s="5"/>
      <c r="HW73" s="5"/>
      <c r="HX73" s="5"/>
      <c r="HY73" s="5"/>
      <c r="HZ73" s="5"/>
      <c r="IA73" s="5"/>
      <c r="IB73" s="5"/>
      <c r="IC73" s="5"/>
      <c r="ID73" s="5"/>
      <c r="IE73" s="5"/>
      <c r="IF73" s="5"/>
      <c r="IG73" s="5"/>
      <c r="IH73" s="5"/>
      <c r="II73" s="5"/>
      <c r="IJ73" s="5"/>
      <c r="IK73" s="5"/>
      <c r="IL73" s="5"/>
      <c r="IM73" s="5"/>
      <c r="IN73" s="5"/>
      <c r="IO73" s="5"/>
      <c r="IP73" s="5"/>
      <c r="IQ73" s="5"/>
      <c r="IR73" s="5"/>
      <c r="IS73" s="5"/>
      <c r="IT73" s="5"/>
      <c r="IU73" s="5"/>
      <c r="IV73" s="5"/>
      <c r="IW73" s="5"/>
    </row>
    <row r="74" customFormat="false" ht="12.75" hidden="false" customHeight="false" outlineLevel="0" collapsed="false">
      <c r="A74" s="5" t="n">
        <f aca="false">YEAR(C74)</f>
        <v>2007</v>
      </c>
      <c r="B74" s="259"/>
      <c r="C74" s="260" t="n">
        <v>39327</v>
      </c>
      <c r="D74" s="251" t="n">
        <f aca="false">+SUMPRODUCT(SUPPLY!L74:O74,SUPPLY!L$2:O$2)</f>
        <v>15.58</v>
      </c>
      <c r="E74" s="252" t="n">
        <f aca="false">+SUMPRODUCT(SUPPLY!D74:J74,SUPPLY!D$2:J$2)</f>
        <v>26.41</v>
      </c>
      <c r="F74" s="252" t="n">
        <f aca="false">+SUMPRODUCT(SUPPLY!Q74:U74,SUPPLY!$Q$2:$U$2)</f>
        <v>34.8</v>
      </c>
      <c r="G74" s="252" t="n">
        <f aca="false">+SUPPLY!X74*SUPPLY!$X$2</f>
        <v>3.075</v>
      </c>
      <c r="H74" s="252" t="n">
        <f aca="false">SUMPRODUCT(SUPPLY!Y74:AB74,SUPPLY!$Y$2:$AB$2)</f>
        <v>5.88</v>
      </c>
      <c r="I74" s="252" t="n">
        <f aca="false">SUMPRODUCT(SUPPLY!AC74:AD74,SUPPLY!$AC$2:$AD$2)</f>
        <v>2.5</v>
      </c>
      <c r="J74" s="252" t="n">
        <f aca="false">SUPPLY!W74*SUPPLY!$W$2</f>
        <v>4.125</v>
      </c>
      <c r="K74" s="253" t="n">
        <f aca="false">SUM(D74:J74)</f>
        <v>92.37</v>
      </c>
      <c r="L74" s="254"/>
      <c r="M74" s="251" t="n">
        <f aca="false">+SUMPRODUCT(DEMAND!D74:E74,DEMAND!$D$2:$E$2)</f>
        <v>6.2</v>
      </c>
      <c r="N74" s="252" t="n">
        <f aca="false">+SUMPRODUCT(DEMAND!F74:G74,DEMAND!$F$2:$G$2)</f>
        <v>10.05</v>
      </c>
      <c r="O74" s="252" t="n">
        <f aca="false">+SUMPRODUCT(DEMAND!H74:I74,DEMAND!$H$2:$I$2)</f>
        <v>6.25</v>
      </c>
      <c r="P74" s="252" t="n">
        <f aca="false">+SUMPRODUCT(DEMAND!J74:K74,DEMAND!$J$2:$K$2)</f>
        <v>11.6</v>
      </c>
      <c r="Q74" s="252" t="n">
        <f aca="false">+SUMPRODUCT(DEMAND!L74:M74,DEMAND!$L$2:$M$2)</f>
        <v>4.2</v>
      </c>
      <c r="R74" s="253" t="n">
        <f aca="false">SUM(M74:Q74)</f>
        <v>38.3</v>
      </c>
      <c r="S74" s="253" t="n">
        <f aca="false">+SUMPRODUCT(DEMAND!Q74:AI74,DEMAND!$Q$2:$AI$2)</f>
        <v>67.64</v>
      </c>
      <c r="T74" s="253" t="n">
        <f aca="false">+S74+R74</f>
        <v>105.94</v>
      </c>
      <c r="U74" s="5"/>
      <c r="V74" s="5"/>
      <c r="W74" s="258" t="n">
        <f aca="false">+K74-T74</f>
        <v>-13.57</v>
      </c>
      <c r="X74" s="5"/>
      <c r="Y74" s="258" t="n">
        <f aca="false">K74-(+M74+Q74+N74)</f>
        <v>71.92</v>
      </c>
      <c r="Z74" s="258" t="n">
        <f aca="false">+Y74-F74</f>
        <v>37.12</v>
      </c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5"/>
      <c r="EG74" s="5"/>
      <c r="EH74" s="5"/>
      <c r="EI74" s="5"/>
      <c r="EJ74" s="5"/>
      <c r="EK74" s="5"/>
      <c r="EL74" s="5"/>
      <c r="EM74" s="5"/>
      <c r="EN74" s="5"/>
      <c r="EO74" s="5"/>
      <c r="EP74" s="5"/>
      <c r="EQ74" s="5"/>
      <c r="ER74" s="5"/>
      <c r="ES74" s="5"/>
      <c r="ET74" s="5"/>
      <c r="EU74" s="5"/>
      <c r="EV74" s="5"/>
      <c r="EW74" s="5"/>
      <c r="EX74" s="5"/>
      <c r="EY74" s="5"/>
      <c r="EZ74" s="5"/>
      <c r="FA74" s="5"/>
      <c r="FB74" s="5"/>
      <c r="FC74" s="5"/>
      <c r="FD74" s="5"/>
      <c r="FE74" s="5"/>
      <c r="FF74" s="5"/>
      <c r="FG74" s="5"/>
      <c r="FH74" s="5"/>
      <c r="FI74" s="5"/>
      <c r="FJ74" s="5"/>
      <c r="FK74" s="5"/>
      <c r="FL74" s="5"/>
      <c r="FM74" s="5"/>
      <c r="FN74" s="5"/>
      <c r="FO74" s="5"/>
      <c r="FP74" s="5"/>
      <c r="FQ74" s="5"/>
      <c r="FR74" s="5"/>
      <c r="FS74" s="5"/>
      <c r="FT74" s="5"/>
      <c r="FU74" s="5"/>
      <c r="FV74" s="5"/>
      <c r="FW74" s="5"/>
      <c r="FX74" s="5"/>
      <c r="FY74" s="5"/>
      <c r="FZ74" s="5"/>
      <c r="GA74" s="5"/>
      <c r="GB74" s="5"/>
      <c r="GC74" s="5"/>
      <c r="GD74" s="5"/>
      <c r="GE74" s="5"/>
      <c r="GF74" s="5"/>
      <c r="GG74" s="5"/>
      <c r="GH74" s="5"/>
      <c r="GI74" s="5"/>
      <c r="GJ74" s="5"/>
      <c r="GK74" s="5"/>
      <c r="GL74" s="5"/>
      <c r="GM74" s="5"/>
      <c r="GN74" s="5"/>
      <c r="GO74" s="5"/>
      <c r="GP74" s="5"/>
      <c r="GQ74" s="5"/>
      <c r="GR74" s="5"/>
      <c r="GS74" s="5"/>
      <c r="GT74" s="5"/>
      <c r="GU74" s="5"/>
      <c r="GV74" s="5"/>
      <c r="GW74" s="5"/>
      <c r="GX74" s="5"/>
      <c r="GY74" s="5"/>
      <c r="GZ74" s="5"/>
      <c r="HA74" s="5"/>
      <c r="HB74" s="5"/>
      <c r="HC74" s="5"/>
      <c r="HD74" s="5"/>
      <c r="HE74" s="5"/>
      <c r="HF74" s="5"/>
      <c r="HG74" s="5"/>
      <c r="HH74" s="5"/>
      <c r="HI74" s="5"/>
      <c r="HJ74" s="5"/>
      <c r="HK74" s="5"/>
      <c r="HL74" s="5"/>
      <c r="HM74" s="5"/>
      <c r="HN74" s="5"/>
      <c r="HO74" s="5"/>
      <c r="HP74" s="5"/>
      <c r="HQ74" s="5"/>
      <c r="HR74" s="5"/>
      <c r="HS74" s="5"/>
      <c r="HT74" s="5"/>
      <c r="HU74" s="5"/>
      <c r="HV74" s="5"/>
      <c r="HW74" s="5"/>
      <c r="HX74" s="5"/>
      <c r="HY74" s="5"/>
      <c r="HZ74" s="5"/>
      <c r="IA74" s="5"/>
      <c r="IB74" s="5"/>
      <c r="IC74" s="5"/>
      <c r="ID74" s="5"/>
      <c r="IE74" s="5"/>
      <c r="IF74" s="5"/>
      <c r="IG74" s="5"/>
      <c r="IH74" s="5"/>
      <c r="II74" s="5"/>
      <c r="IJ74" s="5"/>
      <c r="IK74" s="5"/>
      <c r="IL74" s="5"/>
      <c r="IM74" s="5"/>
      <c r="IN74" s="5"/>
      <c r="IO74" s="5"/>
      <c r="IP74" s="5"/>
      <c r="IQ74" s="5"/>
      <c r="IR74" s="5"/>
      <c r="IS74" s="5"/>
      <c r="IT74" s="5"/>
      <c r="IU74" s="5"/>
      <c r="IV74" s="5"/>
      <c r="IW74" s="5"/>
    </row>
    <row r="75" customFormat="false" ht="12.75" hidden="false" customHeight="false" outlineLevel="0" collapsed="false">
      <c r="A75" s="5" t="n">
        <f aca="false">YEAR(C75)</f>
        <v>2007</v>
      </c>
      <c r="B75" s="259"/>
      <c r="C75" s="260" t="n">
        <v>39357</v>
      </c>
      <c r="D75" s="251" t="n">
        <f aca="false">+SUMPRODUCT(SUPPLY!L75:O75,SUPPLY!L$2:O$2)</f>
        <v>15.58</v>
      </c>
      <c r="E75" s="252" t="n">
        <f aca="false">+SUMPRODUCT(SUPPLY!D75:J75,SUPPLY!D$2:J$2)</f>
        <v>26.41</v>
      </c>
      <c r="F75" s="252" t="n">
        <f aca="false">+SUMPRODUCT(SUPPLY!Q75:U75,SUPPLY!$Q$2:$U$2)</f>
        <v>34.8</v>
      </c>
      <c r="G75" s="252" t="n">
        <f aca="false">+SUPPLY!X75*SUPPLY!$X$2</f>
        <v>3.075</v>
      </c>
      <c r="H75" s="252" t="n">
        <f aca="false">SUMPRODUCT(SUPPLY!Y75:AB75,SUPPLY!$Y$2:$AB$2)</f>
        <v>5.88</v>
      </c>
      <c r="I75" s="252" t="n">
        <f aca="false">SUMPRODUCT(SUPPLY!AC75:AD75,SUPPLY!$AC$2:$AD$2)</f>
        <v>2.5</v>
      </c>
      <c r="J75" s="252" t="n">
        <f aca="false">SUPPLY!W75*SUPPLY!$W$2</f>
        <v>4.125</v>
      </c>
      <c r="K75" s="253" t="n">
        <f aca="false">SUM(D75:J75)</f>
        <v>92.37</v>
      </c>
      <c r="L75" s="254"/>
      <c r="M75" s="251" t="n">
        <f aca="false">+SUMPRODUCT(DEMAND!D75:E75,DEMAND!$D$2:$E$2)</f>
        <v>6.2</v>
      </c>
      <c r="N75" s="252" t="n">
        <f aca="false">+SUMPRODUCT(DEMAND!F75:G75,DEMAND!$F$2:$G$2)</f>
        <v>10.05</v>
      </c>
      <c r="O75" s="252" t="n">
        <f aca="false">+SUMPRODUCT(DEMAND!H75:I75,DEMAND!$H$2:$I$2)</f>
        <v>6.25</v>
      </c>
      <c r="P75" s="252" t="n">
        <f aca="false">+SUMPRODUCT(DEMAND!J75:K75,DEMAND!$J$2:$K$2)</f>
        <v>11.6</v>
      </c>
      <c r="Q75" s="252" t="n">
        <f aca="false">+SUMPRODUCT(DEMAND!L75:M75,DEMAND!$L$2:$M$2)</f>
        <v>4.2</v>
      </c>
      <c r="R75" s="253" t="n">
        <f aca="false">SUM(M75:Q75)</f>
        <v>38.3</v>
      </c>
      <c r="S75" s="253" t="n">
        <f aca="false">+SUMPRODUCT(DEMAND!Q75:AI75,DEMAND!$Q$2:$AI$2)</f>
        <v>67.64</v>
      </c>
      <c r="T75" s="253" t="n">
        <f aca="false">+S75+R75</f>
        <v>105.94</v>
      </c>
      <c r="U75" s="5"/>
      <c r="V75" s="5"/>
      <c r="W75" s="258" t="n">
        <f aca="false">+K75-T75</f>
        <v>-13.57</v>
      </c>
      <c r="X75" s="5"/>
      <c r="Y75" s="258" t="n">
        <f aca="false">K75-(+M75+Q75+N75)</f>
        <v>71.92</v>
      </c>
      <c r="Z75" s="258" t="n">
        <f aca="false">+Y75-F75</f>
        <v>37.12</v>
      </c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  <c r="DL75" s="5"/>
      <c r="DM75" s="5"/>
      <c r="DN75" s="5"/>
      <c r="DO75" s="5"/>
      <c r="DP75" s="5"/>
      <c r="DQ75" s="5"/>
      <c r="DR75" s="5"/>
      <c r="DS75" s="5"/>
      <c r="DT75" s="5"/>
      <c r="DU75" s="5"/>
      <c r="DV75" s="5"/>
      <c r="DW75" s="5"/>
      <c r="DX75" s="5"/>
      <c r="DY75" s="5"/>
      <c r="DZ75" s="5"/>
      <c r="EA75" s="5"/>
      <c r="EB75" s="5"/>
      <c r="EC75" s="5"/>
      <c r="ED75" s="5"/>
      <c r="EE75" s="5"/>
      <c r="EF75" s="5"/>
      <c r="EG75" s="5"/>
      <c r="EH75" s="5"/>
      <c r="EI75" s="5"/>
      <c r="EJ75" s="5"/>
      <c r="EK75" s="5"/>
      <c r="EL75" s="5"/>
      <c r="EM75" s="5"/>
      <c r="EN75" s="5"/>
      <c r="EO75" s="5"/>
      <c r="EP75" s="5"/>
      <c r="EQ75" s="5"/>
      <c r="ER75" s="5"/>
      <c r="ES75" s="5"/>
      <c r="ET75" s="5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J75" s="5"/>
      <c r="FK75" s="5"/>
      <c r="FL75" s="5"/>
      <c r="FM75" s="5"/>
      <c r="FN75" s="5"/>
      <c r="FO75" s="5"/>
      <c r="FP75" s="5"/>
      <c r="FQ75" s="5"/>
      <c r="FR75" s="5"/>
      <c r="FS75" s="5"/>
      <c r="FT75" s="5"/>
      <c r="FU75" s="5"/>
      <c r="FV75" s="5"/>
      <c r="FW75" s="5"/>
      <c r="FX75" s="5"/>
      <c r="FY75" s="5"/>
      <c r="FZ75" s="5"/>
      <c r="GA75" s="5"/>
      <c r="GB75" s="5"/>
      <c r="GC75" s="5"/>
      <c r="GD75" s="5"/>
      <c r="GE75" s="5"/>
      <c r="GF75" s="5"/>
      <c r="GG75" s="5"/>
      <c r="GH75" s="5"/>
      <c r="GI75" s="5"/>
      <c r="GJ75" s="5"/>
      <c r="GK75" s="5"/>
      <c r="GL75" s="5"/>
      <c r="GM75" s="5"/>
      <c r="GN75" s="5"/>
      <c r="GO75" s="5"/>
      <c r="GP75" s="5"/>
      <c r="GQ75" s="5"/>
      <c r="GR75" s="5"/>
      <c r="GS75" s="5"/>
      <c r="GT75" s="5"/>
      <c r="GU75" s="5"/>
      <c r="GV75" s="5"/>
      <c r="GW75" s="5"/>
      <c r="GX75" s="5"/>
      <c r="GY75" s="5"/>
      <c r="GZ75" s="5"/>
      <c r="HA75" s="5"/>
      <c r="HB75" s="5"/>
      <c r="HC75" s="5"/>
      <c r="HD75" s="5"/>
      <c r="HE75" s="5"/>
      <c r="HF75" s="5"/>
      <c r="HG75" s="5"/>
      <c r="HH75" s="5"/>
      <c r="HI75" s="5"/>
      <c r="HJ75" s="5"/>
      <c r="HK75" s="5"/>
      <c r="HL75" s="5"/>
      <c r="HM75" s="5"/>
      <c r="HN75" s="5"/>
      <c r="HO75" s="5"/>
      <c r="HP75" s="5"/>
      <c r="HQ75" s="5"/>
      <c r="HR75" s="5"/>
      <c r="HS75" s="5"/>
      <c r="HT75" s="5"/>
      <c r="HU75" s="5"/>
      <c r="HV75" s="5"/>
      <c r="HW75" s="5"/>
      <c r="HX75" s="5"/>
      <c r="HY75" s="5"/>
      <c r="HZ75" s="5"/>
      <c r="IA75" s="5"/>
      <c r="IB75" s="5"/>
      <c r="IC75" s="5"/>
      <c r="ID75" s="5"/>
      <c r="IE75" s="5"/>
      <c r="IF75" s="5"/>
      <c r="IG75" s="5"/>
      <c r="IH75" s="5"/>
      <c r="II75" s="5"/>
      <c r="IJ75" s="5"/>
      <c r="IK75" s="5"/>
      <c r="IL75" s="5"/>
      <c r="IM75" s="5"/>
      <c r="IN75" s="5"/>
      <c r="IO75" s="5"/>
      <c r="IP75" s="5"/>
      <c r="IQ75" s="5"/>
      <c r="IR75" s="5"/>
      <c r="IS75" s="5"/>
      <c r="IT75" s="5"/>
      <c r="IU75" s="5"/>
      <c r="IV75" s="5"/>
      <c r="IW75" s="5"/>
    </row>
    <row r="76" customFormat="false" ht="12.75" hidden="false" customHeight="false" outlineLevel="0" collapsed="false">
      <c r="A76" s="5" t="n">
        <f aca="false">YEAR(C76)</f>
        <v>2007</v>
      </c>
      <c r="B76" s="259"/>
      <c r="C76" s="260" t="n">
        <v>39388</v>
      </c>
      <c r="D76" s="251" t="n">
        <f aca="false">+SUMPRODUCT(SUPPLY!L76:O76,SUPPLY!L$2:O$2)</f>
        <v>15.58</v>
      </c>
      <c r="E76" s="252" t="n">
        <f aca="false">+SUMPRODUCT(SUPPLY!D76:J76,SUPPLY!D$2:J$2)</f>
        <v>26.41</v>
      </c>
      <c r="F76" s="252" t="n">
        <f aca="false">+SUMPRODUCT(SUPPLY!Q76:U76,SUPPLY!$Q$2:$U$2)</f>
        <v>34.8</v>
      </c>
      <c r="G76" s="252" t="n">
        <f aca="false">+SUPPLY!X76*SUPPLY!$X$2</f>
        <v>3.075</v>
      </c>
      <c r="H76" s="252" t="n">
        <f aca="false">SUMPRODUCT(SUPPLY!Y76:AB76,SUPPLY!$Y$2:$AB$2)</f>
        <v>5.88</v>
      </c>
      <c r="I76" s="252" t="n">
        <f aca="false">SUMPRODUCT(SUPPLY!AC76:AD76,SUPPLY!$AC$2:$AD$2)</f>
        <v>2.5</v>
      </c>
      <c r="J76" s="252" t="n">
        <f aca="false">SUPPLY!W76*SUPPLY!$W$2</f>
        <v>4.125</v>
      </c>
      <c r="K76" s="253" t="n">
        <f aca="false">SUM(D76:J76)</f>
        <v>92.37</v>
      </c>
      <c r="L76" s="254"/>
      <c r="M76" s="251" t="n">
        <f aca="false">+SUMPRODUCT(DEMAND!D76:E76,DEMAND!$D$2:$E$2)</f>
        <v>6.2</v>
      </c>
      <c r="N76" s="252" t="n">
        <f aca="false">+SUMPRODUCT(DEMAND!F76:G76,DEMAND!$F$2:$G$2)</f>
        <v>10.05</v>
      </c>
      <c r="O76" s="252" t="n">
        <f aca="false">+SUMPRODUCT(DEMAND!H76:I76,DEMAND!$H$2:$I$2)</f>
        <v>6.25</v>
      </c>
      <c r="P76" s="252" t="n">
        <f aca="false">+SUMPRODUCT(DEMAND!J76:K76,DEMAND!$J$2:$K$2)</f>
        <v>11.6</v>
      </c>
      <c r="Q76" s="252" t="n">
        <f aca="false">+SUMPRODUCT(DEMAND!L76:M76,DEMAND!$L$2:$M$2)</f>
        <v>4.2</v>
      </c>
      <c r="R76" s="253" t="n">
        <f aca="false">SUM(M76:Q76)</f>
        <v>38.3</v>
      </c>
      <c r="S76" s="253" t="n">
        <f aca="false">+SUMPRODUCT(DEMAND!Q76:AI76,DEMAND!$Q$2:$AI$2)</f>
        <v>67.64</v>
      </c>
      <c r="T76" s="253" t="n">
        <f aca="false">+S76+R76</f>
        <v>105.94</v>
      </c>
      <c r="U76" s="5"/>
      <c r="V76" s="5"/>
      <c r="W76" s="258" t="n">
        <f aca="false">+K76-T76</f>
        <v>-13.57</v>
      </c>
      <c r="X76" s="5"/>
      <c r="Y76" s="258" t="n">
        <f aca="false">K76-(+M76+Q76+N76)</f>
        <v>71.92</v>
      </c>
      <c r="Z76" s="258" t="n">
        <f aca="false">+Y76-F76</f>
        <v>37.12</v>
      </c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5"/>
      <c r="DL76" s="5"/>
      <c r="DM76" s="5"/>
      <c r="DN76" s="5"/>
      <c r="DO76" s="5"/>
      <c r="DP76" s="5"/>
      <c r="DQ76" s="5"/>
      <c r="DR76" s="5"/>
      <c r="DS76" s="5"/>
      <c r="DT76" s="5"/>
      <c r="DU76" s="5"/>
      <c r="DV76" s="5"/>
      <c r="DW76" s="5"/>
      <c r="DX76" s="5"/>
      <c r="DY76" s="5"/>
      <c r="DZ76" s="5"/>
      <c r="EA76" s="5"/>
      <c r="EB76" s="5"/>
      <c r="EC76" s="5"/>
      <c r="ED76" s="5"/>
      <c r="EE76" s="5"/>
      <c r="EF76" s="5"/>
      <c r="EG76" s="5"/>
      <c r="EH76" s="5"/>
      <c r="EI76" s="5"/>
      <c r="EJ76" s="5"/>
      <c r="EK76" s="5"/>
      <c r="EL76" s="5"/>
      <c r="EM76" s="5"/>
      <c r="EN76" s="5"/>
      <c r="EO76" s="5"/>
      <c r="EP76" s="5"/>
      <c r="EQ76" s="5"/>
      <c r="ER76" s="5"/>
      <c r="ES76" s="5"/>
      <c r="ET76" s="5"/>
      <c r="EU76" s="5"/>
      <c r="EV76" s="5"/>
      <c r="EW76" s="5"/>
      <c r="EX76" s="5"/>
      <c r="EY76" s="5"/>
      <c r="EZ76" s="5"/>
      <c r="FA76" s="5"/>
      <c r="FB76" s="5"/>
      <c r="FC76" s="5"/>
      <c r="FD76" s="5"/>
      <c r="FE76" s="5"/>
      <c r="FF76" s="5"/>
      <c r="FG76" s="5"/>
      <c r="FH76" s="5"/>
      <c r="FI76" s="5"/>
      <c r="FJ76" s="5"/>
      <c r="FK76" s="5"/>
      <c r="FL76" s="5"/>
      <c r="FM76" s="5"/>
      <c r="FN76" s="5"/>
      <c r="FO76" s="5"/>
      <c r="FP76" s="5"/>
      <c r="FQ76" s="5"/>
      <c r="FR76" s="5"/>
      <c r="FS76" s="5"/>
      <c r="FT76" s="5"/>
      <c r="FU76" s="5"/>
      <c r="FV76" s="5"/>
      <c r="FW76" s="5"/>
      <c r="FX76" s="5"/>
      <c r="FY76" s="5"/>
      <c r="FZ76" s="5"/>
      <c r="GA76" s="5"/>
      <c r="GB76" s="5"/>
      <c r="GC76" s="5"/>
      <c r="GD76" s="5"/>
      <c r="GE76" s="5"/>
      <c r="GF76" s="5"/>
      <c r="GG76" s="5"/>
      <c r="GH76" s="5"/>
      <c r="GI76" s="5"/>
      <c r="GJ76" s="5"/>
      <c r="GK76" s="5"/>
      <c r="GL76" s="5"/>
      <c r="GM76" s="5"/>
      <c r="GN76" s="5"/>
      <c r="GO76" s="5"/>
      <c r="GP76" s="5"/>
      <c r="GQ76" s="5"/>
      <c r="GR76" s="5"/>
      <c r="GS76" s="5"/>
      <c r="GT76" s="5"/>
      <c r="GU76" s="5"/>
      <c r="GV76" s="5"/>
      <c r="GW76" s="5"/>
      <c r="GX76" s="5"/>
      <c r="GY76" s="5"/>
      <c r="GZ76" s="5"/>
      <c r="HA76" s="5"/>
      <c r="HB76" s="5"/>
      <c r="HC76" s="5"/>
      <c r="HD76" s="5"/>
      <c r="HE76" s="5"/>
      <c r="HF76" s="5"/>
      <c r="HG76" s="5"/>
      <c r="HH76" s="5"/>
      <c r="HI76" s="5"/>
      <c r="HJ76" s="5"/>
      <c r="HK76" s="5"/>
      <c r="HL76" s="5"/>
      <c r="HM76" s="5"/>
      <c r="HN76" s="5"/>
      <c r="HO76" s="5"/>
      <c r="HP76" s="5"/>
      <c r="HQ76" s="5"/>
      <c r="HR76" s="5"/>
      <c r="HS76" s="5"/>
      <c r="HT76" s="5"/>
      <c r="HU76" s="5"/>
      <c r="HV76" s="5"/>
      <c r="HW76" s="5"/>
      <c r="HX76" s="5"/>
      <c r="HY76" s="5"/>
      <c r="HZ76" s="5"/>
      <c r="IA76" s="5"/>
      <c r="IB76" s="5"/>
      <c r="IC76" s="5"/>
      <c r="ID76" s="5"/>
      <c r="IE76" s="5"/>
      <c r="IF76" s="5"/>
      <c r="IG76" s="5"/>
      <c r="IH76" s="5"/>
      <c r="II76" s="5"/>
      <c r="IJ76" s="5"/>
      <c r="IK76" s="5"/>
      <c r="IL76" s="5"/>
      <c r="IM76" s="5"/>
      <c r="IN76" s="5"/>
      <c r="IO76" s="5"/>
      <c r="IP76" s="5"/>
      <c r="IQ76" s="5"/>
      <c r="IR76" s="5"/>
      <c r="IS76" s="5"/>
      <c r="IT76" s="5"/>
      <c r="IU76" s="5"/>
      <c r="IV76" s="5"/>
      <c r="IW76" s="5"/>
    </row>
    <row r="77" customFormat="false" ht="12.75" hidden="false" customHeight="false" outlineLevel="0" collapsed="false">
      <c r="A77" s="5" t="n">
        <f aca="false">YEAR(C77)</f>
        <v>2007</v>
      </c>
      <c r="B77" s="259"/>
      <c r="C77" s="260" t="n">
        <v>39418</v>
      </c>
      <c r="D77" s="251" t="n">
        <f aca="false">+SUMPRODUCT(SUPPLY!L77:O77,SUPPLY!L$2:O$2)</f>
        <v>15.58</v>
      </c>
      <c r="E77" s="252" t="n">
        <f aca="false">+SUMPRODUCT(SUPPLY!D77:J77,SUPPLY!D$2:J$2)</f>
        <v>26.41</v>
      </c>
      <c r="F77" s="252" t="n">
        <f aca="false">+SUMPRODUCT(SUPPLY!Q77:U77,SUPPLY!$Q$2:$U$2)</f>
        <v>34.8</v>
      </c>
      <c r="G77" s="252" t="n">
        <f aca="false">+SUPPLY!X77*SUPPLY!$X$2</f>
        <v>3.075</v>
      </c>
      <c r="H77" s="252" t="n">
        <f aca="false">SUMPRODUCT(SUPPLY!Y77:AB77,SUPPLY!$Y$2:$AB$2)</f>
        <v>5.88</v>
      </c>
      <c r="I77" s="252" t="n">
        <f aca="false">SUMPRODUCT(SUPPLY!AC77:AD77,SUPPLY!$AC$2:$AD$2)</f>
        <v>2.5</v>
      </c>
      <c r="J77" s="252" t="n">
        <f aca="false">SUPPLY!W77*SUPPLY!$W$2</f>
        <v>4.125</v>
      </c>
      <c r="K77" s="253" t="n">
        <f aca="false">SUM(D77:J77)</f>
        <v>92.37</v>
      </c>
      <c r="L77" s="254"/>
      <c r="M77" s="251" t="n">
        <f aca="false">+SUMPRODUCT(DEMAND!D77:E77,DEMAND!$D$2:$E$2)</f>
        <v>6.2</v>
      </c>
      <c r="N77" s="252" t="n">
        <f aca="false">+SUMPRODUCT(DEMAND!F77:G77,DEMAND!$F$2:$G$2)</f>
        <v>10.05</v>
      </c>
      <c r="O77" s="252" t="n">
        <f aca="false">+SUMPRODUCT(DEMAND!H77:I77,DEMAND!$H$2:$I$2)</f>
        <v>6.25</v>
      </c>
      <c r="P77" s="252" t="n">
        <f aca="false">+SUMPRODUCT(DEMAND!J77:K77,DEMAND!$J$2:$K$2)</f>
        <v>11.6</v>
      </c>
      <c r="Q77" s="252" t="n">
        <f aca="false">+SUMPRODUCT(DEMAND!L77:M77,DEMAND!$L$2:$M$2)</f>
        <v>4.2</v>
      </c>
      <c r="R77" s="253" t="n">
        <f aca="false">SUM(M77:Q77)</f>
        <v>38.3</v>
      </c>
      <c r="S77" s="253" t="n">
        <f aca="false">+SUMPRODUCT(DEMAND!Q77:AI77,DEMAND!$Q$2:$AI$2)</f>
        <v>67.64</v>
      </c>
      <c r="T77" s="253" t="n">
        <f aca="false">+S77+R77</f>
        <v>105.94</v>
      </c>
      <c r="U77" s="5"/>
      <c r="V77" s="5"/>
      <c r="W77" s="258" t="n">
        <f aca="false">+K77-T77</f>
        <v>-13.57</v>
      </c>
      <c r="X77" s="5"/>
      <c r="Y77" s="258" t="n">
        <f aca="false">K77-(+M77+Q77+N77)</f>
        <v>71.92</v>
      </c>
      <c r="Z77" s="258" t="n">
        <f aca="false">+Y77-F77</f>
        <v>37.12</v>
      </c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5"/>
      <c r="EA77" s="5"/>
      <c r="EB77" s="5"/>
      <c r="EC77" s="5"/>
      <c r="ED77" s="5"/>
      <c r="EE77" s="5"/>
      <c r="EF77" s="5"/>
      <c r="EG77" s="5"/>
      <c r="EH77" s="5"/>
      <c r="EI77" s="5"/>
      <c r="EJ77" s="5"/>
      <c r="EK77" s="5"/>
      <c r="EL77" s="5"/>
      <c r="EM77" s="5"/>
      <c r="EN77" s="5"/>
      <c r="EO77" s="5"/>
      <c r="EP77" s="5"/>
      <c r="EQ77" s="5"/>
      <c r="ER77" s="5"/>
      <c r="ES77" s="5"/>
      <c r="ET77" s="5"/>
      <c r="EU77" s="5"/>
      <c r="EV77" s="5"/>
      <c r="EW77" s="5"/>
      <c r="EX77" s="5"/>
      <c r="EY77" s="5"/>
      <c r="EZ77" s="5"/>
      <c r="FA77" s="5"/>
      <c r="FB77" s="5"/>
      <c r="FC77" s="5"/>
      <c r="FD77" s="5"/>
      <c r="FE77" s="5"/>
      <c r="FF77" s="5"/>
      <c r="FG77" s="5"/>
      <c r="FH77" s="5"/>
      <c r="FI77" s="5"/>
      <c r="FJ77" s="5"/>
      <c r="FK77" s="5"/>
      <c r="FL77" s="5"/>
      <c r="FM77" s="5"/>
      <c r="FN77" s="5"/>
      <c r="FO77" s="5"/>
      <c r="FP77" s="5"/>
      <c r="FQ77" s="5"/>
      <c r="FR77" s="5"/>
      <c r="FS77" s="5"/>
      <c r="FT77" s="5"/>
      <c r="FU77" s="5"/>
      <c r="FV77" s="5"/>
      <c r="FW77" s="5"/>
      <c r="FX77" s="5"/>
      <c r="FY77" s="5"/>
      <c r="FZ77" s="5"/>
      <c r="GA77" s="5"/>
      <c r="GB77" s="5"/>
      <c r="GC77" s="5"/>
      <c r="GD77" s="5"/>
      <c r="GE77" s="5"/>
      <c r="GF77" s="5"/>
      <c r="GG77" s="5"/>
      <c r="GH77" s="5"/>
      <c r="GI77" s="5"/>
      <c r="GJ77" s="5"/>
      <c r="GK77" s="5"/>
      <c r="GL77" s="5"/>
      <c r="GM77" s="5"/>
      <c r="GN77" s="5"/>
      <c r="GO77" s="5"/>
      <c r="GP77" s="5"/>
      <c r="GQ77" s="5"/>
      <c r="GR77" s="5"/>
      <c r="GS77" s="5"/>
      <c r="GT77" s="5"/>
      <c r="GU77" s="5"/>
      <c r="GV77" s="5"/>
      <c r="GW77" s="5"/>
      <c r="GX77" s="5"/>
      <c r="GY77" s="5"/>
      <c r="GZ77" s="5"/>
      <c r="HA77" s="5"/>
      <c r="HB77" s="5"/>
      <c r="HC77" s="5"/>
      <c r="HD77" s="5"/>
      <c r="HE77" s="5"/>
      <c r="HF77" s="5"/>
      <c r="HG77" s="5"/>
      <c r="HH77" s="5"/>
      <c r="HI77" s="5"/>
      <c r="HJ77" s="5"/>
      <c r="HK77" s="5"/>
      <c r="HL77" s="5"/>
      <c r="HM77" s="5"/>
      <c r="HN77" s="5"/>
      <c r="HO77" s="5"/>
      <c r="HP77" s="5"/>
      <c r="HQ77" s="5"/>
      <c r="HR77" s="5"/>
      <c r="HS77" s="5"/>
      <c r="HT77" s="5"/>
      <c r="HU77" s="5"/>
      <c r="HV77" s="5"/>
      <c r="HW77" s="5"/>
      <c r="HX77" s="5"/>
      <c r="HY77" s="5"/>
      <c r="HZ77" s="5"/>
      <c r="IA77" s="5"/>
      <c r="IB77" s="5"/>
      <c r="IC77" s="5"/>
      <c r="ID77" s="5"/>
      <c r="IE77" s="5"/>
      <c r="IF77" s="5"/>
      <c r="IG77" s="5"/>
      <c r="IH77" s="5"/>
      <c r="II77" s="5"/>
      <c r="IJ77" s="5"/>
      <c r="IK77" s="5"/>
      <c r="IL77" s="5"/>
      <c r="IM77" s="5"/>
      <c r="IN77" s="5"/>
      <c r="IO77" s="5"/>
      <c r="IP77" s="5"/>
      <c r="IQ77" s="5"/>
      <c r="IR77" s="5"/>
      <c r="IS77" s="5"/>
      <c r="IT77" s="5"/>
      <c r="IU77" s="5"/>
      <c r="IV77" s="5"/>
      <c r="IW77" s="5"/>
    </row>
    <row r="78" customFormat="false" ht="12.75" hidden="false" customHeight="false" outlineLevel="0" collapsed="false">
      <c r="A78" s="5" t="n">
        <f aca="false">YEAR(C78)</f>
        <v>2008</v>
      </c>
      <c r="B78" s="259"/>
      <c r="C78" s="260" t="n">
        <v>39449</v>
      </c>
      <c r="D78" s="251" t="n">
        <f aca="false">+SUMPRODUCT(SUPPLY!L78:O78,SUPPLY!L$2:O$2)</f>
        <v>15.58</v>
      </c>
      <c r="E78" s="252" t="n">
        <f aca="false">+SUMPRODUCT(SUPPLY!D78:J78,SUPPLY!D$2:J$2)</f>
        <v>26.41</v>
      </c>
      <c r="F78" s="252" t="n">
        <f aca="false">+SUMPRODUCT(SUPPLY!Q78:U78,SUPPLY!$Q$2:$U$2)</f>
        <v>34.8</v>
      </c>
      <c r="G78" s="252" t="n">
        <f aca="false">+SUPPLY!X78*SUPPLY!$X$2</f>
        <v>3.075</v>
      </c>
      <c r="H78" s="252" t="n">
        <f aca="false">SUMPRODUCT(SUPPLY!Y78:AB78,SUPPLY!$Y$2:$AB$2)</f>
        <v>5.88</v>
      </c>
      <c r="I78" s="252" t="n">
        <f aca="false">SUMPRODUCT(SUPPLY!AC78:AD78,SUPPLY!$AC$2:$AD$2)</f>
        <v>2.5</v>
      </c>
      <c r="J78" s="252" t="n">
        <f aca="false">SUPPLY!W78*SUPPLY!$W$2</f>
        <v>4.125</v>
      </c>
      <c r="K78" s="253" t="n">
        <f aca="false">SUM(D78:J78)</f>
        <v>92.37</v>
      </c>
      <c r="L78" s="254"/>
      <c r="M78" s="251" t="n">
        <f aca="false">+SUMPRODUCT(DEMAND!D78:E78,DEMAND!$D$2:$E$2)</f>
        <v>6.2</v>
      </c>
      <c r="N78" s="252" t="n">
        <f aca="false">+SUMPRODUCT(DEMAND!F78:G78,DEMAND!$F$2:$G$2)</f>
        <v>10.05</v>
      </c>
      <c r="O78" s="252" t="n">
        <f aca="false">+SUMPRODUCT(DEMAND!H78:I78,DEMAND!$H$2:$I$2)</f>
        <v>6.25</v>
      </c>
      <c r="P78" s="252" t="n">
        <f aca="false">+SUMPRODUCT(DEMAND!J78:K78,DEMAND!$J$2:$K$2)</f>
        <v>11.6</v>
      </c>
      <c r="Q78" s="252" t="n">
        <f aca="false">+SUMPRODUCT(DEMAND!L78:M78,DEMAND!$L$2:$M$2)</f>
        <v>4.2</v>
      </c>
      <c r="R78" s="253" t="n">
        <f aca="false">SUM(M78:Q78)</f>
        <v>38.3</v>
      </c>
      <c r="S78" s="253" t="n">
        <f aca="false">+SUMPRODUCT(DEMAND!Q78:AI78,DEMAND!$Q$2:$AI$2)</f>
        <v>67.64</v>
      </c>
      <c r="T78" s="253" t="n">
        <f aca="false">+S78+R78</f>
        <v>105.94</v>
      </c>
      <c r="U78" s="5"/>
      <c r="V78" s="5"/>
      <c r="W78" s="258" t="n">
        <f aca="false">+K78-T78</f>
        <v>-13.57</v>
      </c>
      <c r="X78" s="5"/>
      <c r="Y78" s="258" t="n">
        <f aca="false">K78-(+M78+Q78+N78)</f>
        <v>71.92</v>
      </c>
      <c r="Z78" s="258" t="n">
        <f aca="false">+Y78-F78</f>
        <v>37.12</v>
      </c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/>
      <c r="CR78" s="5"/>
      <c r="CS78" s="5"/>
      <c r="CT78" s="5"/>
      <c r="CU78" s="5"/>
      <c r="CV78" s="5"/>
      <c r="CW78" s="5"/>
      <c r="CX78" s="5"/>
      <c r="CY78" s="5"/>
      <c r="CZ78" s="5"/>
      <c r="DA78" s="5"/>
      <c r="DB78" s="5"/>
      <c r="DC78" s="5"/>
      <c r="DD78" s="5"/>
      <c r="DE78" s="5"/>
      <c r="DF78" s="5"/>
      <c r="DG78" s="5"/>
      <c r="DH78" s="5"/>
      <c r="DI78" s="5"/>
      <c r="DJ78" s="5"/>
      <c r="DK78" s="5"/>
      <c r="DL78" s="5"/>
      <c r="DM78" s="5"/>
      <c r="DN78" s="5"/>
      <c r="DO78" s="5"/>
      <c r="DP78" s="5"/>
      <c r="DQ78" s="5"/>
      <c r="DR78" s="5"/>
      <c r="DS78" s="5"/>
      <c r="DT78" s="5"/>
      <c r="DU78" s="5"/>
      <c r="DV78" s="5"/>
      <c r="DW78" s="5"/>
      <c r="DX78" s="5"/>
      <c r="DY78" s="5"/>
      <c r="DZ78" s="5"/>
      <c r="EA78" s="5"/>
      <c r="EB78" s="5"/>
      <c r="EC78" s="5"/>
      <c r="ED78" s="5"/>
      <c r="EE78" s="5"/>
      <c r="EF78" s="5"/>
      <c r="EG78" s="5"/>
      <c r="EH78" s="5"/>
      <c r="EI78" s="5"/>
      <c r="EJ78" s="5"/>
      <c r="EK78" s="5"/>
      <c r="EL78" s="5"/>
      <c r="EM78" s="5"/>
      <c r="EN78" s="5"/>
      <c r="EO78" s="5"/>
      <c r="EP78" s="5"/>
      <c r="EQ78" s="5"/>
      <c r="ER78" s="5"/>
      <c r="ES78" s="5"/>
      <c r="ET78" s="5"/>
      <c r="EU78" s="5"/>
      <c r="EV78" s="5"/>
      <c r="EW78" s="5"/>
      <c r="EX78" s="5"/>
      <c r="EY78" s="5"/>
      <c r="EZ78" s="5"/>
      <c r="FA78" s="5"/>
      <c r="FB78" s="5"/>
      <c r="FC78" s="5"/>
      <c r="FD78" s="5"/>
      <c r="FE78" s="5"/>
      <c r="FF78" s="5"/>
      <c r="FG78" s="5"/>
      <c r="FH78" s="5"/>
      <c r="FI78" s="5"/>
      <c r="FJ78" s="5"/>
      <c r="FK78" s="5"/>
      <c r="FL78" s="5"/>
      <c r="FM78" s="5"/>
      <c r="FN78" s="5"/>
      <c r="FO78" s="5"/>
      <c r="FP78" s="5"/>
      <c r="FQ78" s="5"/>
      <c r="FR78" s="5"/>
      <c r="FS78" s="5"/>
      <c r="FT78" s="5"/>
      <c r="FU78" s="5"/>
      <c r="FV78" s="5"/>
      <c r="FW78" s="5"/>
      <c r="FX78" s="5"/>
      <c r="FY78" s="5"/>
      <c r="FZ78" s="5"/>
      <c r="GA78" s="5"/>
      <c r="GB78" s="5"/>
      <c r="GC78" s="5"/>
      <c r="GD78" s="5"/>
      <c r="GE78" s="5"/>
      <c r="GF78" s="5"/>
      <c r="GG78" s="5"/>
      <c r="GH78" s="5"/>
      <c r="GI78" s="5"/>
      <c r="GJ78" s="5"/>
      <c r="GK78" s="5"/>
      <c r="GL78" s="5"/>
      <c r="GM78" s="5"/>
      <c r="GN78" s="5"/>
      <c r="GO78" s="5"/>
      <c r="GP78" s="5"/>
      <c r="GQ78" s="5"/>
      <c r="GR78" s="5"/>
      <c r="GS78" s="5"/>
      <c r="GT78" s="5"/>
      <c r="GU78" s="5"/>
      <c r="GV78" s="5"/>
      <c r="GW78" s="5"/>
      <c r="GX78" s="5"/>
      <c r="GY78" s="5"/>
      <c r="GZ78" s="5"/>
      <c r="HA78" s="5"/>
      <c r="HB78" s="5"/>
      <c r="HC78" s="5"/>
      <c r="HD78" s="5"/>
      <c r="HE78" s="5"/>
      <c r="HF78" s="5"/>
      <c r="HG78" s="5"/>
      <c r="HH78" s="5"/>
      <c r="HI78" s="5"/>
      <c r="HJ78" s="5"/>
      <c r="HK78" s="5"/>
      <c r="HL78" s="5"/>
      <c r="HM78" s="5"/>
      <c r="HN78" s="5"/>
      <c r="HO78" s="5"/>
      <c r="HP78" s="5"/>
      <c r="HQ78" s="5"/>
      <c r="HR78" s="5"/>
      <c r="HS78" s="5"/>
      <c r="HT78" s="5"/>
      <c r="HU78" s="5"/>
      <c r="HV78" s="5"/>
      <c r="HW78" s="5"/>
      <c r="HX78" s="5"/>
      <c r="HY78" s="5"/>
      <c r="HZ78" s="5"/>
      <c r="IA78" s="5"/>
      <c r="IB78" s="5"/>
      <c r="IC78" s="5"/>
      <c r="ID78" s="5"/>
      <c r="IE78" s="5"/>
      <c r="IF78" s="5"/>
      <c r="IG78" s="5"/>
      <c r="IH78" s="5"/>
      <c r="II78" s="5"/>
      <c r="IJ78" s="5"/>
      <c r="IK78" s="5"/>
      <c r="IL78" s="5"/>
      <c r="IM78" s="5"/>
      <c r="IN78" s="5"/>
      <c r="IO78" s="5"/>
      <c r="IP78" s="5"/>
      <c r="IQ78" s="5"/>
      <c r="IR78" s="5"/>
      <c r="IS78" s="5"/>
      <c r="IT78" s="5"/>
      <c r="IU78" s="5"/>
      <c r="IV78" s="5"/>
      <c r="IW78" s="5"/>
    </row>
    <row r="79" customFormat="false" ht="12.75" hidden="false" customHeight="false" outlineLevel="0" collapsed="false">
      <c r="A79" s="5" t="n">
        <f aca="false">YEAR(C79)</f>
        <v>2008</v>
      </c>
      <c r="B79" s="259"/>
      <c r="C79" s="260" t="n">
        <v>39480</v>
      </c>
      <c r="D79" s="251" t="n">
        <f aca="false">+SUMPRODUCT(SUPPLY!L79:O79,SUPPLY!L$2:O$2)</f>
        <v>15.58</v>
      </c>
      <c r="E79" s="252" t="n">
        <f aca="false">+SUMPRODUCT(SUPPLY!D79:J79,SUPPLY!D$2:J$2)</f>
        <v>26.41</v>
      </c>
      <c r="F79" s="252" t="n">
        <f aca="false">+SUMPRODUCT(SUPPLY!Q79:U79,SUPPLY!$Q$2:$U$2)</f>
        <v>34.8</v>
      </c>
      <c r="G79" s="252" t="n">
        <f aca="false">+SUPPLY!X79*SUPPLY!$X$2</f>
        <v>3.075</v>
      </c>
      <c r="H79" s="252" t="n">
        <f aca="false">SUMPRODUCT(SUPPLY!Y79:AB79,SUPPLY!$Y$2:$AB$2)</f>
        <v>5.88</v>
      </c>
      <c r="I79" s="252" t="n">
        <f aca="false">SUMPRODUCT(SUPPLY!AC79:AD79,SUPPLY!$AC$2:$AD$2)</f>
        <v>2.5</v>
      </c>
      <c r="J79" s="252" t="n">
        <f aca="false">SUPPLY!W79*SUPPLY!$W$2</f>
        <v>4.125</v>
      </c>
      <c r="K79" s="253" t="n">
        <f aca="false">SUM(D79:J79)</f>
        <v>92.37</v>
      </c>
      <c r="L79" s="254"/>
      <c r="M79" s="251" t="n">
        <f aca="false">+SUMPRODUCT(DEMAND!D79:E79,DEMAND!$D$2:$E$2)</f>
        <v>6.2</v>
      </c>
      <c r="N79" s="252" t="n">
        <f aca="false">+SUMPRODUCT(DEMAND!F79:G79,DEMAND!$F$2:$G$2)</f>
        <v>10.05</v>
      </c>
      <c r="O79" s="252" t="n">
        <f aca="false">+SUMPRODUCT(DEMAND!H79:I79,DEMAND!$H$2:$I$2)</f>
        <v>6.25</v>
      </c>
      <c r="P79" s="252" t="n">
        <f aca="false">+SUMPRODUCT(DEMAND!J79:K79,DEMAND!$J$2:$K$2)</f>
        <v>11.6</v>
      </c>
      <c r="Q79" s="252" t="n">
        <f aca="false">+SUMPRODUCT(DEMAND!L79:M79,DEMAND!$L$2:$M$2)</f>
        <v>4.2</v>
      </c>
      <c r="R79" s="253" t="n">
        <f aca="false">SUM(M79:Q79)</f>
        <v>38.3</v>
      </c>
      <c r="S79" s="253" t="n">
        <f aca="false">+SUMPRODUCT(DEMAND!Q79:AI79,DEMAND!$Q$2:$AI$2)</f>
        <v>67.64</v>
      </c>
      <c r="T79" s="253" t="n">
        <f aca="false">+S79+R79</f>
        <v>105.94</v>
      </c>
      <c r="U79" s="5"/>
      <c r="V79" s="5"/>
      <c r="W79" s="258" t="n">
        <f aca="false">+K79-T79</f>
        <v>-13.57</v>
      </c>
      <c r="X79" s="5"/>
      <c r="Y79" s="258" t="n">
        <f aca="false">K79-(+M79+Q79+N79)</f>
        <v>71.92</v>
      </c>
      <c r="Z79" s="258" t="n">
        <f aca="false">+Y79-F79</f>
        <v>37.12</v>
      </c>
      <c r="AA79" s="5"/>
      <c r="AB79" s="5"/>
      <c r="AC79" s="5"/>
      <c r="AD79" s="5"/>
      <c r="AE79" s="5"/>
      <c r="AF79" s="5"/>
      <c r="AG79" s="5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/>
      <c r="CR79" s="5"/>
      <c r="CS79" s="5"/>
      <c r="CT79" s="5"/>
      <c r="CU79" s="5"/>
      <c r="CV79" s="5"/>
      <c r="CW79" s="5"/>
      <c r="CX79" s="5"/>
      <c r="CY79" s="5"/>
      <c r="CZ79" s="5"/>
      <c r="DA79" s="5"/>
      <c r="DB79" s="5"/>
      <c r="DC79" s="5"/>
      <c r="DD79" s="5"/>
      <c r="DE79" s="5"/>
      <c r="DF79" s="5"/>
      <c r="DG79" s="5"/>
      <c r="DH79" s="5"/>
      <c r="DI79" s="5"/>
      <c r="DJ79" s="5"/>
      <c r="DK79" s="5"/>
      <c r="DL79" s="5"/>
      <c r="DM79" s="5"/>
      <c r="DN79" s="5"/>
      <c r="DO79" s="5"/>
      <c r="DP79" s="5"/>
      <c r="DQ79" s="5"/>
      <c r="DR79" s="5"/>
      <c r="DS79" s="5"/>
      <c r="DT79" s="5"/>
      <c r="DU79" s="5"/>
      <c r="DV79" s="5"/>
      <c r="DW79" s="5"/>
      <c r="DX79" s="5"/>
      <c r="DY79" s="5"/>
      <c r="DZ79" s="5"/>
      <c r="EA79" s="5"/>
      <c r="EB79" s="5"/>
      <c r="EC79" s="5"/>
      <c r="ED79" s="5"/>
      <c r="EE79" s="5"/>
      <c r="EF79" s="5"/>
      <c r="EG79" s="5"/>
      <c r="EH79" s="5"/>
      <c r="EI79" s="5"/>
      <c r="EJ79" s="5"/>
      <c r="EK79" s="5"/>
      <c r="EL79" s="5"/>
      <c r="EM79" s="5"/>
      <c r="EN79" s="5"/>
      <c r="EO79" s="5"/>
      <c r="EP79" s="5"/>
      <c r="EQ79" s="5"/>
      <c r="ER79" s="5"/>
      <c r="ES79" s="5"/>
      <c r="ET79" s="5"/>
      <c r="EU79" s="5"/>
      <c r="EV79" s="5"/>
      <c r="EW79" s="5"/>
      <c r="EX79" s="5"/>
      <c r="EY79" s="5"/>
      <c r="EZ79" s="5"/>
      <c r="FA79" s="5"/>
      <c r="FB79" s="5"/>
      <c r="FC79" s="5"/>
      <c r="FD79" s="5"/>
      <c r="FE79" s="5"/>
      <c r="FF79" s="5"/>
      <c r="FG79" s="5"/>
      <c r="FH79" s="5"/>
      <c r="FI79" s="5"/>
      <c r="FJ79" s="5"/>
      <c r="FK79" s="5"/>
      <c r="FL79" s="5"/>
      <c r="FM79" s="5"/>
      <c r="FN79" s="5"/>
      <c r="FO79" s="5"/>
      <c r="FP79" s="5"/>
      <c r="FQ79" s="5"/>
      <c r="FR79" s="5"/>
      <c r="FS79" s="5"/>
      <c r="FT79" s="5"/>
      <c r="FU79" s="5"/>
      <c r="FV79" s="5"/>
      <c r="FW79" s="5"/>
      <c r="FX79" s="5"/>
      <c r="FY79" s="5"/>
      <c r="FZ79" s="5"/>
      <c r="GA79" s="5"/>
      <c r="GB79" s="5"/>
      <c r="GC79" s="5"/>
      <c r="GD79" s="5"/>
      <c r="GE79" s="5"/>
      <c r="GF79" s="5"/>
      <c r="GG79" s="5"/>
      <c r="GH79" s="5"/>
      <c r="GI79" s="5"/>
      <c r="GJ79" s="5"/>
      <c r="GK79" s="5"/>
      <c r="GL79" s="5"/>
      <c r="GM79" s="5"/>
      <c r="GN79" s="5"/>
      <c r="GO79" s="5"/>
      <c r="GP79" s="5"/>
      <c r="GQ79" s="5"/>
      <c r="GR79" s="5"/>
      <c r="GS79" s="5"/>
      <c r="GT79" s="5"/>
      <c r="GU79" s="5"/>
      <c r="GV79" s="5"/>
      <c r="GW79" s="5"/>
      <c r="GX79" s="5"/>
      <c r="GY79" s="5"/>
      <c r="GZ79" s="5"/>
      <c r="HA79" s="5"/>
      <c r="HB79" s="5"/>
      <c r="HC79" s="5"/>
      <c r="HD79" s="5"/>
      <c r="HE79" s="5"/>
      <c r="HF79" s="5"/>
      <c r="HG79" s="5"/>
      <c r="HH79" s="5"/>
      <c r="HI79" s="5"/>
      <c r="HJ79" s="5"/>
      <c r="HK79" s="5"/>
      <c r="HL79" s="5"/>
      <c r="HM79" s="5"/>
      <c r="HN79" s="5"/>
      <c r="HO79" s="5"/>
      <c r="HP79" s="5"/>
      <c r="HQ79" s="5"/>
      <c r="HR79" s="5"/>
      <c r="HS79" s="5"/>
      <c r="HT79" s="5"/>
      <c r="HU79" s="5"/>
      <c r="HV79" s="5"/>
      <c r="HW79" s="5"/>
      <c r="HX79" s="5"/>
      <c r="HY79" s="5"/>
      <c r="HZ79" s="5"/>
      <c r="IA79" s="5"/>
      <c r="IB79" s="5"/>
      <c r="IC79" s="5"/>
      <c r="ID79" s="5"/>
      <c r="IE79" s="5"/>
      <c r="IF79" s="5"/>
      <c r="IG79" s="5"/>
      <c r="IH79" s="5"/>
      <c r="II79" s="5"/>
      <c r="IJ79" s="5"/>
      <c r="IK79" s="5"/>
      <c r="IL79" s="5"/>
      <c r="IM79" s="5"/>
      <c r="IN79" s="5"/>
      <c r="IO79" s="5"/>
      <c r="IP79" s="5"/>
      <c r="IQ79" s="5"/>
      <c r="IR79" s="5"/>
      <c r="IS79" s="5"/>
      <c r="IT79" s="5"/>
      <c r="IU79" s="5"/>
      <c r="IV79" s="5"/>
      <c r="IW79" s="5"/>
    </row>
    <row r="80" customFormat="false" ht="12.75" hidden="false" customHeight="false" outlineLevel="0" collapsed="false">
      <c r="A80" s="5" t="n">
        <f aca="false">YEAR(C80)</f>
        <v>2008</v>
      </c>
      <c r="B80" s="259"/>
      <c r="C80" s="260" t="n">
        <v>39509</v>
      </c>
      <c r="D80" s="251" t="n">
        <f aca="false">+SUMPRODUCT(SUPPLY!L80:O80,SUPPLY!L$2:O$2)</f>
        <v>15.58</v>
      </c>
      <c r="E80" s="252" t="n">
        <f aca="false">+SUMPRODUCT(SUPPLY!D80:J80,SUPPLY!D$2:J$2)</f>
        <v>26.41</v>
      </c>
      <c r="F80" s="252" t="n">
        <f aca="false">+SUMPRODUCT(SUPPLY!Q80:U80,SUPPLY!$Q$2:$U$2)</f>
        <v>34.8</v>
      </c>
      <c r="G80" s="252" t="n">
        <f aca="false">+SUPPLY!X80*SUPPLY!$X$2</f>
        <v>3.075</v>
      </c>
      <c r="H80" s="252" t="n">
        <f aca="false">SUMPRODUCT(SUPPLY!Y80:AB80,SUPPLY!$Y$2:$AB$2)</f>
        <v>5.88</v>
      </c>
      <c r="I80" s="252" t="n">
        <f aca="false">SUMPRODUCT(SUPPLY!AC80:AD80,SUPPLY!$AC$2:$AD$2)</f>
        <v>2.5</v>
      </c>
      <c r="J80" s="252" t="n">
        <f aca="false">SUPPLY!W80*SUPPLY!$W$2</f>
        <v>4.125</v>
      </c>
      <c r="K80" s="253" t="n">
        <f aca="false">SUM(D80:J80)</f>
        <v>92.37</v>
      </c>
      <c r="L80" s="254"/>
      <c r="M80" s="251" t="n">
        <f aca="false">+SUMPRODUCT(DEMAND!D80:E80,DEMAND!$D$2:$E$2)</f>
        <v>6.2</v>
      </c>
      <c r="N80" s="252" t="n">
        <f aca="false">+SUMPRODUCT(DEMAND!F80:G80,DEMAND!$F$2:$G$2)</f>
        <v>10.05</v>
      </c>
      <c r="O80" s="252" t="n">
        <f aca="false">+SUMPRODUCT(DEMAND!H80:I80,DEMAND!$H$2:$I$2)</f>
        <v>6.25</v>
      </c>
      <c r="P80" s="252" t="n">
        <f aca="false">+SUMPRODUCT(DEMAND!J80:K80,DEMAND!$J$2:$K$2)</f>
        <v>11.6</v>
      </c>
      <c r="Q80" s="252" t="n">
        <f aca="false">+SUMPRODUCT(DEMAND!L80:M80,DEMAND!$L$2:$M$2)</f>
        <v>4.2</v>
      </c>
      <c r="R80" s="253" t="n">
        <f aca="false">SUM(M80:Q80)</f>
        <v>38.3</v>
      </c>
      <c r="S80" s="253" t="n">
        <f aca="false">+SUMPRODUCT(DEMAND!Q80:AI80,DEMAND!$Q$2:$AI$2)</f>
        <v>67.64</v>
      </c>
      <c r="T80" s="253" t="n">
        <f aca="false">+S80+R80</f>
        <v>105.94</v>
      </c>
      <c r="U80" s="5"/>
      <c r="V80" s="5"/>
      <c r="W80" s="258" t="n">
        <f aca="false">+K80-T80</f>
        <v>-13.57</v>
      </c>
      <c r="X80" s="5"/>
      <c r="Y80" s="258" t="n">
        <f aca="false">K80-(+M80+Q80+N80)</f>
        <v>71.92</v>
      </c>
      <c r="Z80" s="258" t="n">
        <f aca="false">+Y80-F80</f>
        <v>37.12</v>
      </c>
      <c r="AA80" s="5"/>
      <c r="AB80" s="5"/>
      <c r="AC80" s="5"/>
      <c r="AD80" s="5"/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  <c r="AS80" s="5"/>
      <c r="AT80" s="5"/>
      <c r="AU80" s="5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5"/>
      <c r="CL80" s="5"/>
      <c r="CM80" s="5"/>
      <c r="CN80" s="5"/>
      <c r="CO80" s="5"/>
      <c r="CP80" s="5"/>
      <c r="CQ80" s="5"/>
      <c r="CR80" s="5"/>
      <c r="CS80" s="5"/>
      <c r="CT80" s="5"/>
      <c r="CU80" s="5"/>
      <c r="CV80" s="5"/>
      <c r="CW80" s="5"/>
      <c r="CX80" s="5"/>
      <c r="CY80" s="5"/>
      <c r="CZ80" s="5"/>
      <c r="DA80" s="5"/>
      <c r="DB80" s="5"/>
      <c r="DC80" s="5"/>
      <c r="DD80" s="5"/>
      <c r="DE80" s="5"/>
      <c r="DF80" s="5"/>
      <c r="DG80" s="5"/>
      <c r="DH80" s="5"/>
      <c r="DI80" s="5"/>
      <c r="DJ80" s="5"/>
      <c r="DK80" s="5"/>
      <c r="DL80" s="5"/>
      <c r="DM80" s="5"/>
      <c r="DN80" s="5"/>
      <c r="DO80" s="5"/>
      <c r="DP80" s="5"/>
      <c r="DQ80" s="5"/>
      <c r="DR80" s="5"/>
      <c r="DS80" s="5"/>
      <c r="DT80" s="5"/>
      <c r="DU80" s="5"/>
      <c r="DV80" s="5"/>
      <c r="DW80" s="5"/>
      <c r="DX80" s="5"/>
      <c r="DY80" s="5"/>
      <c r="DZ80" s="5"/>
      <c r="EA80" s="5"/>
      <c r="EB80" s="5"/>
      <c r="EC80" s="5"/>
      <c r="ED80" s="5"/>
      <c r="EE80" s="5"/>
      <c r="EF80" s="5"/>
      <c r="EG80" s="5"/>
      <c r="EH80" s="5"/>
      <c r="EI80" s="5"/>
      <c r="EJ80" s="5"/>
      <c r="EK80" s="5"/>
      <c r="EL80" s="5"/>
      <c r="EM80" s="5"/>
      <c r="EN80" s="5"/>
      <c r="EO80" s="5"/>
      <c r="EP80" s="5"/>
      <c r="EQ80" s="5"/>
      <c r="ER80" s="5"/>
      <c r="ES80" s="5"/>
      <c r="ET80" s="5"/>
      <c r="EU80" s="5"/>
      <c r="EV80" s="5"/>
      <c r="EW80" s="5"/>
      <c r="EX80" s="5"/>
      <c r="EY80" s="5"/>
      <c r="EZ80" s="5"/>
      <c r="FA80" s="5"/>
      <c r="FB80" s="5"/>
      <c r="FC80" s="5"/>
      <c r="FD80" s="5"/>
      <c r="FE80" s="5"/>
      <c r="FF80" s="5"/>
      <c r="FG80" s="5"/>
      <c r="FH80" s="5"/>
      <c r="FI80" s="5"/>
      <c r="FJ80" s="5"/>
      <c r="FK80" s="5"/>
      <c r="FL80" s="5"/>
      <c r="FM80" s="5"/>
      <c r="FN80" s="5"/>
      <c r="FO80" s="5"/>
      <c r="FP80" s="5"/>
      <c r="FQ80" s="5"/>
      <c r="FR80" s="5"/>
      <c r="FS80" s="5"/>
      <c r="FT80" s="5"/>
      <c r="FU80" s="5"/>
      <c r="FV80" s="5"/>
      <c r="FW80" s="5"/>
      <c r="FX80" s="5"/>
      <c r="FY80" s="5"/>
      <c r="FZ80" s="5"/>
      <c r="GA80" s="5"/>
      <c r="GB80" s="5"/>
      <c r="GC80" s="5"/>
      <c r="GD80" s="5"/>
      <c r="GE80" s="5"/>
      <c r="GF80" s="5"/>
      <c r="GG80" s="5"/>
      <c r="GH80" s="5"/>
      <c r="GI80" s="5"/>
      <c r="GJ80" s="5"/>
      <c r="GK80" s="5"/>
      <c r="GL80" s="5"/>
      <c r="GM80" s="5"/>
      <c r="GN80" s="5"/>
      <c r="GO80" s="5"/>
      <c r="GP80" s="5"/>
      <c r="GQ80" s="5"/>
      <c r="GR80" s="5"/>
      <c r="GS80" s="5"/>
      <c r="GT80" s="5"/>
      <c r="GU80" s="5"/>
      <c r="GV80" s="5"/>
      <c r="GW80" s="5"/>
      <c r="GX80" s="5"/>
      <c r="GY80" s="5"/>
      <c r="GZ80" s="5"/>
      <c r="HA80" s="5"/>
      <c r="HB80" s="5"/>
      <c r="HC80" s="5"/>
      <c r="HD80" s="5"/>
      <c r="HE80" s="5"/>
      <c r="HF80" s="5"/>
      <c r="HG80" s="5"/>
      <c r="HH80" s="5"/>
      <c r="HI80" s="5"/>
      <c r="HJ80" s="5"/>
      <c r="HK80" s="5"/>
      <c r="HL80" s="5"/>
      <c r="HM80" s="5"/>
      <c r="HN80" s="5"/>
      <c r="HO80" s="5"/>
      <c r="HP80" s="5"/>
      <c r="HQ80" s="5"/>
      <c r="HR80" s="5"/>
      <c r="HS80" s="5"/>
      <c r="HT80" s="5"/>
      <c r="HU80" s="5"/>
      <c r="HV80" s="5"/>
      <c r="HW80" s="5"/>
      <c r="HX80" s="5"/>
      <c r="HY80" s="5"/>
      <c r="HZ80" s="5"/>
      <c r="IA80" s="5"/>
      <c r="IB80" s="5"/>
      <c r="IC80" s="5"/>
      <c r="ID80" s="5"/>
      <c r="IE80" s="5"/>
      <c r="IF80" s="5"/>
      <c r="IG80" s="5"/>
      <c r="IH80" s="5"/>
      <c r="II80" s="5"/>
      <c r="IJ80" s="5"/>
      <c r="IK80" s="5"/>
      <c r="IL80" s="5"/>
      <c r="IM80" s="5"/>
      <c r="IN80" s="5"/>
      <c r="IO80" s="5"/>
      <c r="IP80" s="5"/>
      <c r="IQ80" s="5"/>
      <c r="IR80" s="5"/>
      <c r="IS80" s="5"/>
      <c r="IT80" s="5"/>
      <c r="IU80" s="5"/>
      <c r="IV80" s="5"/>
      <c r="IW80" s="5"/>
    </row>
    <row r="81" customFormat="false" ht="12.75" hidden="false" customHeight="false" outlineLevel="0" collapsed="false">
      <c r="A81" s="5" t="n">
        <f aca="false">YEAR(C81)</f>
        <v>2008</v>
      </c>
      <c r="B81" s="259"/>
      <c r="C81" s="260" t="n">
        <v>39540</v>
      </c>
      <c r="D81" s="251" t="n">
        <f aca="false">+SUMPRODUCT(SUPPLY!L81:O81,SUPPLY!L$2:O$2)</f>
        <v>15.58</v>
      </c>
      <c r="E81" s="252" t="n">
        <f aca="false">+SUMPRODUCT(SUPPLY!D81:J81,SUPPLY!D$2:J$2)</f>
        <v>26.41</v>
      </c>
      <c r="F81" s="252" t="n">
        <f aca="false">+SUMPRODUCT(SUPPLY!Q81:U81,SUPPLY!$Q$2:$U$2)</f>
        <v>34.8</v>
      </c>
      <c r="G81" s="252" t="n">
        <f aca="false">+SUPPLY!X81*SUPPLY!$X$2</f>
        <v>3.075</v>
      </c>
      <c r="H81" s="252" t="n">
        <f aca="false">SUMPRODUCT(SUPPLY!Y81:AB81,SUPPLY!$Y$2:$AB$2)</f>
        <v>5.88</v>
      </c>
      <c r="I81" s="252" t="n">
        <f aca="false">SUMPRODUCT(SUPPLY!AC81:AD81,SUPPLY!$AC$2:$AD$2)</f>
        <v>2.5</v>
      </c>
      <c r="J81" s="252" t="n">
        <f aca="false">SUPPLY!W81*SUPPLY!$W$2</f>
        <v>4.125</v>
      </c>
      <c r="K81" s="253" t="n">
        <f aca="false">SUM(D81:J81)</f>
        <v>92.37</v>
      </c>
      <c r="L81" s="254"/>
      <c r="M81" s="251" t="n">
        <f aca="false">+SUMPRODUCT(DEMAND!D81:E81,DEMAND!$D$2:$E$2)</f>
        <v>6.2</v>
      </c>
      <c r="N81" s="252" t="n">
        <f aca="false">+SUMPRODUCT(DEMAND!F81:G81,DEMAND!$F$2:$G$2)</f>
        <v>10.05</v>
      </c>
      <c r="O81" s="252" t="n">
        <f aca="false">+SUMPRODUCT(DEMAND!H81:I81,DEMAND!$H$2:$I$2)</f>
        <v>6.25</v>
      </c>
      <c r="P81" s="252" t="n">
        <f aca="false">+SUMPRODUCT(DEMAND!J81:K81,DEMAND!$J$2:$K$2)</f>
        <v>11.6</v>
      </c>
      <c r="Q81" s="252" t="n">
        <f aca="false">+SUMPRODUCT(DEMAND!L81:M81,DEMAND!$L$2:$M$2)</f>
        <v>4.2</v>
      </c>
      <c r="R81" s="253" t="n">
        <f aca="false">SUM(M81:Q81)</f>
        <v>38.3</v>
      </c>
      <c r="S81" s="253" t="n">
        <f aca="false">+SUMPRODUCT(DEMAND!Q81:AI81,DEMAND!$Q$2:$AI$2)</f>
        <v>67.64</v>
      </c>
      <c r="T81" s="253" t="n">
        <f aca="false">+S81+R81</f>
        <v>105.94</v>
      </c>
      <c r="U81" s="5"/>
      <c r="V81" s="5"/>
      <c r="W81" s="258" t="n">
        <f aca="false">+K81-T81</f>
        <v>-13.57</v>
      </c>
      <c r="X81" s="5"/>
      <c r="Y81" s="258" t="n">
        <f aca="false">K81-(+M81+Q81+N81)</f>
        <v>71.92</v>
      </c>
      <c r="Z81" s="258" t="n">
        <f aca="false">+Y81-F81</f>
        <v>37.12</v>
      </c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5"/>
      <c r="CL81" s="5"/>
      <c r="CM81" s="5"/>
      <c r="CN81" s="5"/>
      <c r="CO81" s="5"/>
      <c r="CP81" s="5"/>
      <c r="CQ81" s="5"/>
      <c r="CR81" s="5"/>
      <c r="CS81" s="5"/>
      <c r="CT81" s="5"/>
      <c r="CU81" s="5"/>
      <c r="CV81" s="5"/>
      <c r="CW81" s="5"/>
      <c r="CX81" s="5"/>
      <c r="CY81" s="5"/>
      <c r="CZ81" s="5"/>
      <c r="DA81" s="5"/>
      <c r="DB81" s="5"/>
      <c r="DC81" s="5"/>
      <c r="DD81" s="5"/>
      <c r="DE81" s="5"/>
      <c r="DF81" s="5"/>
      <c r="DG81" s="5"/>
      <c r="DH81" s="5"/>
      <c r="DI81" s="5"/>
      <c r="DJ81" s="5"/>
      <c r="DK81" s="5"/>
      <c r="DL81" s="5"/>
      <c r="DM81" s="5"/>
      <c r="DN81" s="5"/>
      <c r="DO81" s="5"/>
      <c r="DP81" s="5"/>
      <c r="DQ81" s="5"/>
      <c r="DR81" s="5"/>
      <c r="DS81" s="5"/>
      <c r="DT81" s="5"/>
      <c r="DU81" s="5"/>
      <c r="DV81" s="5"/>
      <c r="DW81" s="5"/>
      <c r="DX81" s="5"/>
      <c r="DY81" s="5"/>
      <c r="DZ81" s="5"/>
      <c r="EA81" s="5"/>
      <c r="EB81" s="5"/>
      <c r="EC81" s="5"/>
      <c r="ED81" s="5"/>
      <c r="EE81" s="5"/>
      <c r="EF81" s="5"/>
      <c r="EG81" s="5"/>
      <c r="EH81" s="5"/>
      <c r="EI81" s="5"/>
      <c r="EJ81" s="5"/>
      <c r="EK81" s="5"/>
      <c r="EL81" s="5"/>
      <c r="EM81" s="5"/>
      <c r="EN81" s="5"/>
      <c r="EO81" s="5"/>
      <c r="EP81" s="5"/>
      <c r="EQ81" s="5"/>
      <c r="ER81" s="5"/>
      <c r="ES81" s="5"/>
      <c r="ET81" s="5"/>
      <c r="EU81" s="5"/>
      <c r="EV81" s="5"/>
      <c r="EW81" s="5"/>
      <c r="EX81" s="5"/>
      <c r="EY81" s="5"/>
      <c r="EZ81" s="5"/>
      <c r="FA81" s="5"/>
      <c r="FB81" s="5"/>
      <c r="FC81" s="5"/>
      <c r="FD81" s="5"/>
      <c r="FE81" s="5"/>
      <c r="FF81" s="5"/>
      <c r="FG81" s="5"/>
      <c r="FH81" s="5"/>
      <c r="FI81" s="5"/>
      <c r="FJ81" s="5"/>
      <c r="FK81" s="5"/>
      <c r="FL81" s="5"/>
      <c r="FM81" s="5"/>
      <c r="FN81" s="5"/>
      <c r="FO81" s="5"/>
      <c r="FP81" s="5"/>
      <c r="FQ81" s="5"/>
      <c r="FR81" s="5"/>
      <c r="FS81" s="5"/>
      <c r="FT81" s="5"/>
      <c r="FU81" s="5"/>
      <c r="FV81" s="5"/>
      <c r="FW81" s="5"/>
      <c r="FX81" s="5"/>
      <c r="FY81" s="5"/>
      <c r="FZ81" s="5"/>
      <c r="GA81" s="5"/>
      <c r="GB81" s="5"/>
      <c r="GC81" s="5"/>
      <c r="GD81" s="5"/>
      <c r="GE81" s="5"/>
      <c r="GF81" s="5"/>
      <c r="GG81" s="5"/>
      <c r="GH81" s="5"/>
      <c r="GI81" s="5"/>
      <c r="GJ81" s="5"/>
      <c r="GK81" s="5"/>
      <c r="GL81" s="5"/>
      <c r="GM81" s="5"/>
      <c r="GN81" s="5"/>
      <c r="GO81" s="5"/>
      <c r="GP81" s="5"/>
      <c r="GQ81" s="5"/>
      <c r="GR81" s="5"/>
      <c r="GS81" s="5"/>
      <c r="GT81" s="5"/>
      <c r="GU81" s="5"/>
      <c r="GV81" s="5"/>
      <c r="GW81" s="5"/>
      <c r="GX81" s="5"/>
      <c r="GY81" s="5"/>
      <c r="GZ81" s="5"/>
      <c r="HA81" s="5"/>
      <c r="HB81" s="5"/>
      <c r="HC81" s="5"/>
      <c r="HD81" s="5"/>
      <c r="HE81" s="5"/>
      <c r="HF81" s="5"/>
      <c r="HG81" s="5"/>
      <c r="HH81" s="5"/>
      <c r="HI81" s="5"/>
      <c r="HJ81" s="5"/>
      <c r="HK81" s="5"/>
      <c r="HL81" s="5"/>
      <c r="HM81" s="5"/>
      <c r="HN81" s="5"/>
      <c r="HO81" s="5"/>
      <c r="HP81" s="5"/>
      <c r="HQ81" s="5"/>
      <c r="HR81" s="5"/>
      <c r="HS81" s="5"/>
      <c r="HT81" s="5"/>
      <c r="HU81" s="5"/>
      <c r="HV81" s="5"/>
      <c r="HW81" s="5"/>
      <c r="HX81" s="5"/>
      <c r="HY81" s="5"/>
      <c r="HZ81" s="5"/>
      <c r="IA81" s="5"/>
      <c r="IB81" s="5"/>
      <c r="IC81" s="5"/>
      <c r="ID81" s="5"/>
      <c r="IE81" s="5"/>
      <c r="IF81" s="5"/>
      <c r="IG81" s="5"/>
      <c r="IH81" s="5"/>
      <c r="II81" s="5"/>
      <c r="IJ81" s="5"/>
      <c r="IK81" s="5"/>
      <c r="IL81" s="5"/>
      <c r="IM81" s="5"/>
      <c r="IN81" s="5"/>
      <c r="IO81" s="5"/>
      <c r="IP81" s="5"/>
      <c r="IQ81" s="5"/>
      <c r="IR81" s="5"/>
      <c r="IS81" s="5"/>
      <c r="IT81" s="5"/>
      <c r="IU81" s="5"/>
      <c r="IV81" s="5"/>
      <c r="IW81" s="5"/>
    </row>
    <row r="82" customFormat="false" ht="12.75" hidden="false" customHeight="false" outlineLevel="0" collapsed="false">
      <c r="A82" s="5" t="n">
        <f aca="false">YEAR(C82)</f>
        <v>2008</v>
      </c>
      <c r="B82" s="259"/>
      <c r="C82" s="260" t="n">
        <v>39570</v>
      </c>
      <c r="D82" s="251" t="n">
        <f aca="false">+SUMPRODUCT(SUPPLY!L82:O82,SUPPLY!L$2:O$2)</f>
        <v>15.58</v>
      </c>
      <c r="E82" s="252" t="n">
        <f aca="false">+SUMPRODUCT(SUPPLY!D82:J82,SUPPLY!D$2:J$2)</f>
        <v>26.41</v>
      </c>
      <c r="F82" s="252" t="n">
        <f aca="false">+SUMPRODUCT(SUPPLY!Q82:U82,SUPPLY!$Q$2:$U$2)</f>
        <v>34.8</v>
      </c>
      <c r="G82" s="252" t="n">
        <f aca="false">+SUPPLY!X82*SUPPLY!$X$2</f>
        <v>3.075</v>
      </c>
      <c r="H82" s="252" t="n">
        <f aca="false">SUMPRODUCT(SUPPLY!Y82:AB82,SUPPLY!$Y$2:$AB$2)</f>
        <v>5.88</v>
      </c>
      <c r="I82" s="252" t="n">
        <f aca="false">SUMPRODUCT(SUPPLY!AC82:AD82,SUPPLY!$AC$2:$AD$2)</f>
        <v>2.5</v>
      </c>
      <c r="J82" s="252" t="n">
        <f aca="false">SUPPLY!W82*SUPPLY!$W$2</f>
        <v>4.125</v>
      </c>
      <c r="K82" s="253" t="n">
        <f aca="false">SUM(D82:J82)</f>
        <v>92.37</v>
      </c>
      <c r="L82" s="254"/>
      <c r="M82" s="251" t="n">
        <f aca="false">+SUMPRODUCT(DEMAND!D82:E82,DEMAND!$D$2:$E$2)</f>
        <v>6.2</v>
      </c>
      <c r="N82" s="252" t="n">
        <f aca="false">+SUMPRODUCT(DEMAND!F82:G82,DEMAND!$F$2:$G$2)</f>
        <v>10.05</v>
      </c>
      <c r="O82" s="252" t="n">
        <f aca="false">+SUMPRODUCT(DEMAND!H82:I82,DEMAND!$H$2:$I$2)</f>
        <v>6.25</v>
      </c>
      <c r="P82" s="252" t="n">
        <f aca="false">+SUMPRODUCT(DEMAND!J82:K82,DEMAND!$J$2:$K$2)</f>
        <v>11.6</v>
      </c>
      <c r="Q82" s="252" t="n">
        <f aca="false">+SUMPRODUCT(DEMAND!L82:M82,DEMAND!$L$2:$M$2)</f>
        <v>4.2</v>
      </c>
      <c r="R82" s="253" t="n">
        <f aca="false">SUM(M82:Q82)</f>
        <v>38.3</v>
      </c>
      <c r="S82" s="253" t="n">
        <f aca="false">+SUMPRODUCT(DEMAND!Q82:AI82,DEMAND!$Q$2:$AI$2)</f>
        <v>67.64</v>
      </c>
      <c r="T82" s="253" t="n">
        <f aca="false">+S82+R82</f>
        <v>105.94</v>
      </c>
      <c r="U82" s="5"/>
      <c r="V82" s="5"/>
      <c r="W82" s="258" t="n">
        <f aca="false">+K82-T82</f>
        <v>-13.57</v>
      </c>
      <c r="X82" s="5"/>
      <c r="Y82" s="258" t="n">
        <f aca="false">K82-(+M82+Q82+N82)</f>
        <v>71.92</v>
      </c>
      <c r="Z82" s="258" t="n">
        <f aca="false">+Y82-F82</f>
        <v>37.12</v>
      </c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5"/>
      <c r="CL82" s="5"/>
      <c r="CM82" s="5"/>
      <c r="CN82" s="5"/>
      <c r="CO82" s="5"/>
      <c r="CP82" s="5"/>
      <c r="CQ82" s="5"/>
      <c r="CR82" s="5"/>
      <c r="CS82" s="5"/>
      <c r="CT82" s="5"/>
      <c r="CU82" s="5"/>
      <c r="CV82" s="5"/>
      <c r="CW82" s="5"/>
      <c r="CX82" s="5"/>
      <c r="CY82" s="5"/>
      <c r="CZ82" s="5"/>
      <c r="DA82" s="5"/>
      <c r="DB82" s="5"/>
      <c r="DC82" s="5"/>
      <c r="DD82" s="5"/>
      <c r="DE82" s="5"/>
      <c r="DF82" s="5"/>
      <c r="DG82" s="5"/>
      <c r="DH82" s="5"/>
      <c r="DI82" s="5"/>
      <c r="DJ82" s="5"/>
      <c r="DK82" s="5"/>
      <c r="DL82" s="5"/>
      <c r="DM82" s="5"/>
      <c r="DN82" s="5"/>
      <c r="DO82" s="5"/>
      <c r="DP82" s="5"/>
      <c r="DQ82" s="5"/>
      <c r="DR82" s="5"/>
      <c r="DS82" s="5"/>
      <c r="DT82" s="5"/>
      <c r="DU82" s="5"/>
      <c r="DV82" s="5"/>
      <c r="DW82" s="5"/>
      <c r="DX82" s="5"/>
      <c r="DY82" s="5"/>
      <c r="DZ82" s="5"/>
      <c r="EA82" s="5"/>
      <c r="EB82" s="5"/>
      <c r="EC82" s="5"/>
      <c r="ED82" s="5"/>
      <c r="EE82" s="5"/>
      <c r="EF82" s="5"/>
      <c r="EG82" s="5"/>
      <c r="EH82" s="5"/>
      <c r="EI82" s="5"/>
      <c r="EJ82" s="5"/>
      <c r="EK82" s="5"/>
      <c r="EL82" s="5"/>
      <c r="EM82" s="5"/>
      <c r="EN82" s="5"/>
      <c r="EO82" s="5"/>
      <c r="EP82" s="5"/>
      <c r="EQ82" s="5"/>
      <c r="ER82" s="5"/>
      <c r="ES82" s="5"/>
      <c r="ET82" s="5"/>
      <c r="EU82" s="5"/>
      <c r="EV82" s="5"/>
      <c r="EW82" s="5"/>
      <c r="EX82" s="5"/>
      <c r="EY82" s="5"/>
      <c r="EZ82" s="5"/>
      <c r="FA82" s="5"/>
      <c r="FB82" s="5"/>
      <c r="FC82" s="5"/>
      <c r="FD82" s="5"/>
      <c r="FE82" s="5"/>
      <c r="FF82" s="5"/>
      <c r="FG82" s="5"/>
      <c r="FH82" s="5"/>
      <c r="FI82" s="5"/>
      <c r="FJ82" s="5"/>
      <c r="FK82" s="5"/>
      <c r="FL82" s="5"/>
      <c r="FM82" s="5"/>
      <c r="FN82" s="5"/>
      <c r="FO82" s="5"/>
      <c r="FP82" s="5"/>
      <c r="FQ82" s="5"/>
      <c r="FR82" s="5"/>
      <c r="FS82" s="5"/>
      <c r="FT82" s="5"/>
      <c r="FU82" s="5"/>
      <c r="FV82" s="5"/>
      <c r="FW82" s="5"/>
      <c r="FX82" s="5"/>
      <c r="FY82" s="5"/>
      <c r="FZ82" s="5"/>
      <c r="GA82" s="5"/>
      <c r="GB82" s="5"/>
      <c r="GC82" s="5"/>
      <c r="GD82" s="5"/>
      <c r="GE82" s="5"/>
      <c r="GF82" s="5"/>
      <c r="GG82" s="5"/>
      <c r="GH82" s="5"/>
      <c r="GI82" s="5"/>
      <c r="GJ82" s="5"/>
      <c r="GK82" s="5"/>
      <c r="GL82" s="5"/>
      <c r="GM82" s="5"/>
      <c r="GN82" s="5"/>
      <c r="GO82" s="5"/>
      <c r="GP82" s="5"/>
      <c r="GQ82" s="5"/>
      <c r="GR82" s="5"/>
      <c r="GS82" s="5"/>
      <c r="GT82" s="5"/>
      <c r="GU82" s="5"/>
      <c r="GV82" s="5"/>
      <c r="GW82" s="5"/>
      <c r="GX82" s="5"/>
      <c r="GY82" s="5"/>
      <c r="GZ82" s="5"/>
      <c r="HA82" s="5"/>
      <c r="HB82" s="5"/>
      <c r="HC82" s="5"/>
      <c r="HD82" s="5"/>
      <c r="HE82" s="5"/>
      <c r="HF82" s="5"/>
      <c r="HG82" s="5"/>
      <c r="HH82" s="5"/>
      <c r="HI82" s="5"/>
      <c r="HJ82" s="5"/>
      <c r="HK82" s="5"/>
      <c r="HL82" s="5"/>
      <c r="HM82" s="5"/>
      <c r="HN82" s="5"/>
      <c r="HO82" s="5"/>
      <c r="HP82" s="5"/>
      <c r="HQ82" s="5"/>
      <c r="HR82" s="5"/>
      <c r="HS82" s="5"/>
      <c r="HT82" s="5"/>
      <c r="HU82" s="5"/>
      <c r="HV82" s="5"/>
      <c r="HW82" s="5"/>
      <c r="HX82" s="5"/>
      <c r="HY82" s="5"/>
      <c r="HZ82" s="5"/>
      <c r="IA82" s="5"/>
      <c r="IB82" s="5"/>
      <c r="IC82" s="5"/>
      <c r="ID82" s="5"/>
      <c r="IE82" s="5"/>
      <c r="IF82" s="5"/>
      <c r="IG82" s="5"/>
      <c r="IH82" s="5"/>
      <c r="II82" s="5"/>
      <c r="IJ82" s="5"/>
      <c r="IK82" s="5"/>
      <c r="IL82" s="5"/>
      <c r="IM82" s="5"/>
      <c r="IN82" s="5"/>
      <c r="IO82" s="5"/>
      <c r="IP82" s="5"/>
      <c r="IQ82" s="5"/>
      <c r="IR82" s="5"/>
      <c r="IS82" s="5"/>
      <c r="IT82" s="5"/>
      <c r="IU82" s="5"/>
      <c r="IV82" s="5"/>
      <c r="IW82" s="5"/>
    </row>
    <row r="83" customFormat="false" ht="12.75" hidden="false" customHeight="false" outlineLevel="0" collapsed="false">
      <c r="A83" s="5" t="n">
        <f aca="false">YEAR(C83)</f>
        <v>2008</v>
      </c>
      <c r="B83" s="259"/>
      <c r="C83" s="260" t="n">
        <v>39601</v>
      </c>
      <c r="D83" s="251" t="n">
        <f aca="false">+SUMPRODUCT(SUPPLY!L83:O83,SUPPLY!L$2:O$2)</f>
        <v>15.58</v>
      </c>
      <c r="E83" s="252" t="n">
        <f aca="false">+SUMPRODUCT(SUPPLY!D83:J83,SUPPLY!D$2:J$2)</f>
        <v>26.41</v>
      </c>
      <c r="F83" s="252" t="n">
        <f aca="false">+SUMPRODUCT(SUPPLY!Q83:U83,SUPPLY!$Q$2:$U$2)</f>
        <v>34.8</v>
      </c>
      <c r="G83" s="252" t="n">
        <f aca="false">+SUPPLY!X83*SUPPLY!$X$2</f>
        <v>3.075</v>
      </c>
      <c r="H83" s="252" t="n">
        <f aca="false">SUMPRODUCT(SUPPLY!Y83:AB83,SUPPLY!$Y$2:$AB$2)</f>
        <v>5.88</v>
      </c>
      <c r="I83" s="252" t="n">
        <f aca="false">SUMPRODUCT(SUPPLY!AC83:AD83,SUPPLY!$AC$2:$AD$2)</f>
        <v>2.5</v>
      </c>
      <c r="J83" s="252" t="n">
        <f aca="false">SUPPLY!W83*SUPPLY!$W$2</f>
        <v>4.125</v>
      </c>
      <c r="K83" s="253" t="n">
        <f aca="false">SUM(D83:J83)</f>
        <v>92.37</v>
      </c>
      <c r="L83" s="254"/>
      <c r="M83" s="251" t="n">
        <f aca="false">+SUMPRODUCT(DEMAND!D83:E83,DEMAND!$D$2:$E$2)</f>
        <v>6.2</v>
      </c>
      <c r="N83" s="252" t="n">
        <f aca="false">+SUMPRODUCT(DEMAND!F83:G83,DEMAND!$F$2:$G$2)</f>
        <v>10.05</v>
      </c>
      <c r="O83" s="252" t="n">
        <f aca="false">+SUMPRODUCT(DEMAND!H83:I83,DEMAND!$H$2:$I$2)</f>
        <v>6.25</v>
      </c>
      <c r="P83" s="252" t="n">
        <f aca="false">+SUMPRODUCT(DEMAND!J83:K83,DEMAND!$J$2:$K$2)</f>
        <v>11.6</v>
      </c>
      <c r="Q83" s="252" t="n">
        <f aca="false">+SUMPRODUCT(DEMAND!L83:M83,DEMAND!$L$2:$M$2)</f>
        <v>4.2</v>
      </c>
      <c r="R83" s="253" t="n">
        <f aca="false">SUM(M83:Q83)</f>
        <v>38.3</v>
      </c>
      <c r="S83" s="253" t="n">
        <f aca="false">+SUMPRODUCT(DEMAND!Q83:AI83,DEMAND!$Q$2:$AI$2)</f>
        <v>67.64</v>
      </c>
      <c r="T83" s="253" t="n">
        <f aca="false">+S83+R83</f>
        <v>105.94</v>
      </c>
      <c r="U83" s="5"/>
      <c r="V83" s="5"/>
      <c r="W83" s="258" t="n">
        <f aca="false">+K83-T83</f>
        <v>-13.57</v>
      </c>
      <c r="X83" s="5"/>
      <c r="Y83" s="258" t="n">
        <f aca="false">K83-(+M83+Q83+N83)</f>
        <v>71.92</v>
      </c>
      <c r="Z83" s="258" t="n">
        <f aca="false">+Y83-F83</f>
        <v>37.12</v>
      </c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5"/>
      <c r="CL83" s="5"/>
      <c r="CM83" s="5"/>
      <c r="CN83" s="5"/>
      <c r="CO83" s="5"/>
      <c r="CP83" s="5"/>
      <c r="CQ83" s="5"/>
      <c r="CR83" s="5"/>
      <c r="CS83" s="5"/>
      <c r="CT83" s="5"/>
      <c r="CU83" s="5"/>
      <c r="CV83" s="5"/>
      <c r="CW83" s="5"/>
      <c r="CX83" s="5"/>
      <c r="CY83" s="5"/>
      <c r="CZ83" s="5"/>
      <c r="DA83" s="5"/>
      <c r="DB83" s="5"/>
      <c r="DC83" s="5"/>
      <c r="DD83" s="5"/>
      <c r="DE83" s="5"/>
      <c r="DF83" s="5"/>
      <c r="DG83" s="5"/>
      <c r="DH83" s="5"/>
      <c r="DI83" s="5"/>
      <c r="DJ83" s="5"/>
      <c r="DK83" s="5"/>
      <c r="DL83" s="5"/>
      <c r="DM83" s="5"/>
      <c r="DN83" s="5"/>
      <c r="DO83" s="5"/>
      <c r="DP83" s="5"/>
      <c r="DQ83" s="5"/>
      <c r="DR83" s="5"/>
      <c r="DS83" s="5"/>
      <c r="DT83" s="5"/>
      <c r="DU83" s="5"/>
      <c r="DV83" s="5"/>
      <c r="DW83" s="5"/>
      <c r="DX83" s="5"/>
      <c r="DY83" s="5"/>
      <c r="DZ83" s="5"/>
      <c r="EA83" s="5"/>
      <c r="EB83" s="5"/>
      <c r="EC83" s="5"/>
      <c r="ED83" s="5"/>
      <c r="EE83" s="5"/>
      <c r="EF83" s="5"/>
      <c r="EG83" s="5"/>
      <c r="EH83" s="5"/>
      <c r="EI83" s="5"/>
      <c r="EJ83" s="5"/>
      <c r="EK83" s="5"/>
      <c r="EL83" s="5"/>
      <c r="EM83" s="5"/>
      <c r="EN83" s="5"/>
      <c r="EO83" s="5"/>
      <c r="EP83" s="5"/>
      <c r="EQ83" s="5"/>
      <c r="ER83" s="5"/>
      <c r="ES83" s="5"/>
      <c r="ET83" s="5"/>
      <c r="EU83" s="5"/>
      <c r="EV83" s="5"/>
      <c r="EW83" s="5"/>
      <c r="EX83" s="5"/>
      <c r="EY83" s="5"/>
      <c r="EZ83" s="5"/>
      <c r="FA83" s="5"/>
      <c r="FB83" s="5"/>
      <c r="FC83" s="5"/>
      <c r="FD83" s="5"/>
      <c r="FE83" s="5"/>
      <c r="FF83" s="5"/>
      <c r="FG83" s="5"/>
      <c r="FH83" s="5"/>
      <c r="FI83" s="5"/>
      <c r="FJ83" s="5"/>
      <c r="FK83" s="5"/>
      <c r="FL83" s="5"/>
      <c r="FM83" s="5"/>
      <c r="FN83" s="5"/>
      <c r="FO83" s="5"/>
      <c r="FP83" s="5"/>
      <c r="FQ83" s="5"/>
      <c r="FR83" s="5"/>
      <c r="FS83" s="5"/>
      <c r="FT83" s="5"/>
      <c r="FU83" s="5"/>
      <c r="FV83" s="5"/>
      <c r="FW83" s="5"/>
      <c r="FX83" s="5"/>
      <c r="FY83" s="5"/>
      <c r="FZ83" s="5"/>
      <c r="GA83" s="5"/>
      <c r="GB83" s="5"/>
      <c r="GC83" s="5"/>
      <c r="GD83" s="5"/>
      <c r="GE83" s="5"/>
      <c r="GF83" s="5"/>
      <c r="GG83" s="5"/>
      <c r="GH83" s="5"/>
      <c r="GI83" s="5"/>
      <c r="GJ83" s="5"/>
      <c r="GK83" s="5"/>
      <c r="GL83" s="5"/>
      <c r="GM83" s="5"/>
      <c r="GN83" s="5"/>
      <c r="GO83" s="5"/>
      <c r="GP83" s="5"/>
      <c r="GQ83" s="5"/>
      <c r="GR83" s="5"/>
      <c r="GS83" s="5"/>
      <c r="GT83" s="5"/>
      <c r="GU83" s="5"/>
      <c r="GV83" s="5"/>
      <c r="GW83" s="5"/>
      <c r="GX83" s="5"/>
      <c r="GY83" s="5"/>
      <c r="GZ83" s="5"/>
      <c r="HA83" s="5"/>
      <c r="HB83" s="5"/>
      <c r="HC83" s="5"/>
      <c r="HD83" s="5"/>
      <c r="HE83" s="5"/>
      <c r="HF83" s="5"/>
      <c r="HG83" s="5"/>
      <c r="HH83" s="5"/>
      <c r="HI83" s="5"/>
      <c r="HJ83" s="5"/>
      <c r="HK83" s="5"/>
      <c r="HL83" s="5"/>
      <c r="HM83" s="5"/>
      <c r="HN83" s="5"/>
      <c r="HO83" s="5"/>
      <c r="HP83" s="5"/>
      <c r="HQ83" s="5"/>
      <c r="HR83" s="5"/>
      <c r="HS83" s="5"/>
      <c r="HT83" s="5"/>
      <c r="HU83" s="5"/>
      <c r="HV83" s="5"/>
      <c r="HW83" s="5"/>
      <c r="HX83" s="5"/>
      <c r="HY83" s="5"/>
      <c r="HZ83" s="5"/>
      <c r="IA83" s="5"/>
      <c r="IB83" s="5"/>
      <c r="IC83" s="5"/>
      <c r="ID83" s="5"/>
      <c r="IE83" s="5"/>
      <c r="IF83" s="5"/>
      <c r="IG83" s="5"/>
      <c r="IH83" s="5"/>
      <c r="II83" s="5"/>
      <c r="IJ83" s="5"/>
      <c r="IK83" s="5"/>
      <c r="IL83" s="5"/>
      <c r="IM83" s="5"/>
      <c r="IN83" s="5"/>
      <c r="IO83" s="5"/>
      <c r="IP83" s="5"/>
      <c r="IQ83" s="5"/>
      <c r="IR83" s="5"/>
      <c r="IS83" s="5"/>
      <c r="IT83" s="5"/>
      <c r="IU83" s="5"/>
      <c r="IV83" s="5"/>
      <c r="IW83" s="5"/>
    </row>
    <row r="84" customFormat="false" ht="12.75" hidden="false" customHeight="false" outlineLevel="0" collapsed="false">
      <c r="A84" s="5" t="n">
        <f aca="false">YEAR(C84)</f>
        <v>2008</v>
      </c>
      <c r="B84" s="259"/>
      <c r="C84" s="260" t="n">
        <v>39631</v>
      </c>
      <c r="D84" s="251" t="n">
        <f aca="false">+SUMPRODUCT(SUPPLY!L84:O84,SUPPLY!L$2:O$2)</f>
        <v>15.58</v>
      </c>
      <c r="E84" s="252" t="n">
        <f aca="false">+SUMPRODUCT(SUPPLY!D84:J84,SUPPLY!D$2:J$2)</f>
        <v>26.41</v>
      </c>
      <c r="F84" s="252" t="n">
        <f aca="false">+SUMPRODUCT(SUPPLY!Q84:U84,SUPPLY!$Q$2:$U$2)</f>
        <v>34.8</v>
      </c>
      <c r="G84" s="252" t="n">
        <f aca="false">+SUPPLY!X84*SUPPLY!$X$2</f>
        <v>3.075</v>
      </c>
      <c r="H84" s="252" t="n">
        <f aca="false">SUMPRODUCT(SUPPLY!Y84:AB84,SUPPLY!$Y$2:$AB$2)</f>
        <v>5.88</v>
      </c>
      <c r="I84" s="252" t="n">
        <f aca="false">SUMPRODUCT(SUPPLY!AC84:AD84,SUPPLY!$AC$2:$AD$2)</f>
        <v>2.5</v>
      </c>
      <c r="J84" s="252" t="n">
        <f aca="false">SUPPLY!W84*SUPPLY!$W$2</f>
        <v>4.125</v>
      </c>
      <c r="K84" s="253" t="n">
        <f aca="false">SUM(D84:J84)</f>
        <v>92.37</v>
      </c>
      <c r="L84" s="254"/>
      <c r="M84" s="251" t="n">
        <f aca="false">+SUMPRODUCT(DEMAND!D84:E84,DEMAND!$D$2:$E$2)</f>
        <v>6.2</v>
      </c>
      <c r="N84" s="252" t="n">
        <f aca="false">+SUMPRODUCT(DEMAND!F84:G84,DEMAND!$F$2:$G$2)</f>
        <v>10.05</v>
      </c>
      <c r="O84" s="252" t="n">
        <f aca="false">+SUMPRODUCT(DEMAND!H84:I84,DEMAND!$H$2:$I$2)</f>
        <v>6.25</v>
      </c>
      <c r="P84" s="252" t="n">
        <f aca="false">+SUMPRODUCT(DEMAND!J84:K84,DEMAND!$J$2:$K$2)</f>
        <v>11.6</v>
      </c>
      <c r="Q84" s="252" t="n">
        <f aca="false">+SUMPRODUCT(DEMAND!L84:M84,DEMAND!$L$2:$M$2)</f>
        <v>4.2</v>
      </c>
      <c r="R84" s="253" t="n">
        <f aca="false">SUM(M84:Q84)</f>
        <v>38.3</v>
      </c>
      <c r="S84" s="253" t="n">
        <f aca="false">+SUMPRODUCT(DEMAND!Q84:AI84,DEMAND!$Q$2:$AI$2)</f>
        <v>67.64</v>
      </c>
      <c r="T84" s="253" t="n">
        <f aca="false">+S84+R84</f>
        <v>105.94</v>
      </c>
      <c r="U84" s="5"/>
      <c r="V84" s="5"/>
      <c r="W84" s="258" t="n">
        <f aca="false">+K84-T84</f>
        <v>-13.57</v>
      </c>
      <c r="X84" s="5"/>
      <c r="Y84" s="258" t="n">
        <f aca="false">K84-(+M84+Q84+N84)</f>
        <v>71.92</v>
      </c>
      <c r="Z84" s="258" t="n">
        <f aca="false">+Y84-F84</f>
        <v>37.12</v>
      </c>
      <c r="AA84" s="5"/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5"/>
      <c r="CL84" s="5"/>
      <c r="CM84" s="5"/>
      <c r="CN84" s="5"/>
      <c r="CO84" s="5"/>
      <c r="CP84" s="5"/>
      <c r="CQ84" s="5"/>
      <c r="CR84" s="5"/>
      <c r="CS84" s="5"/>
      <c r="CT84" s="5"/>
      <c r="CU84" s="5"/>
      <c r="CV84" s="5"/>
      <c r="CW84" s="5"/>
      <c r="CX84" s="5"/>
      <c r="CY84" s="5"/>
      <c r="CZ84" s="5"/>
      <c r="DA84" s="5"/>
      <c r="DB84" s="5"/>
      <c r="DC84" s="5"/>
      <c r="DD84" s="5"/>
      <c r="DE84" s="5"/>
      <c r="DF84" s="5"/>
      <c r="DG84" s="5"/>
      <c r="DH84" s="5"/>
      <c r="DI84" s="5"/>
      <c r="DJ84" s="5"/>
      <c r="DK84" s="5"/>
      <c r="DL84" s="5"/>
      <c r="DM84" s="5"/>
      <c r="DN84" s="5"/>
      <c r="DO84" s="5"/>
      <c r="DP84" s="5"/>
      <c r="DQ84" s="5"/>
      <c r="DR84" s="5"/>
      <c r="DS84" s="5"/>
      <c r="DT84" s="5"/>
      <c r="DU84" s="5"/>
      <c r="DV84" s="5"/>
      <c r="DW84" s="5"/>
      <c r="DX84" s="5"/>
      <c r="DY84" s="5"/>
      <c r="DZ84" s="5"/>
      <c r="EA84" s="5"/>
      <c r="EB84" s="5"/>
      <c r="EC84" s="5"/>
      <c r="ED84" s="5"/>
      <c r="EE84" s="5"/>
      <c r="EF84" s="5"/>
      <c r="EG84" s="5"/>
      <c r="EH84" s="5"/>
      <c r="EI84" s="5"/>
      <c r="EJ84" s="5"/>
      <c r="EK84" s="5"/>
      <c r="EL84" s="5"/>
      <c r="EM84" s="5"/>
      <c r="EN84" s="5"/>
      <c r="EO84" s="5"/>
      <c r="EP84" s="5"/>
      <c r="EQ84" s="5"/>
      <c r="ER84" s="5"/>
      <c r="ES84" s="5"/>
      <c r="ET84" s="5"/>
      <c r="EU84" s="5"/>
      <c r="EV84" s="5"/>
      <c r="EW84" s="5"/>
      <c r="EX84" s="5"/>
      <c r="EY84" s="5"/>
      <c r="EZ84" s="5"/>
      <c r="FA84" s="5"/>
      <c r="FB84" s="5"/>
      <c r="FC84" s="5"/>
      <c r="FD84" s="5"/>
      <c r="FE84" s="5"/>
      <c r="FF84" s="5"/>
      <c r="FG84" s="5"/>
      <c r="FH84" s="5"/>
      <c r="FI84" s="5"/>
      <c r="FJ84" s="5"/>
      <c r="FK84" s="5"/>
      <c r="FL84" s="5"/>
      <c r="FM84" s="5"/>
      <c r="FN84" s="5"/>
      <c r="FO84" s="5"/>
      <c r="FP84" s="5"/>
      <c r="FQ84" s="5"/>
      <c r="FR84" s="5"/>
      <c r="FS84" s="5"/>
      <c r="FT84" s="5"/>
      <c r="FU84" s="5"/>
      <c r="FV84" s="5"/>
      <c r="FW84" s="5"/>
      <c r="FX84" s="5"/>
      <c r="FY84" s="5"/>
      <c r="FZ84" s="5"/>
      <c r="GA84" s="5"/>
      <c r="GB84" s="5"/>
      <c r="GC84" s="5"/>
      <c r="GD84" s="5"/>
      <c r="GE84" s="5"/>
      <c r="GF84" s="5"/>
      <c r="GG84" s="5"/>
      <c r="GH84" s="5"/>
      <c r="GI84" s="5"/>
      <c r="GJ84" s="5"/>
      <c r="GK84" s="5"/>
      <c r="GL84" s="5"/>
      <c r="GM84" s="5"/>
      <c r="GN84" s="5"/>
      <c r="GO84" s="5"/>
      <c r="GP84" s="5"/>
      <c r="GQ84" s="5"/>
      <c r="GR84" s="5"/>
      <c r="GS84" s="5"/>
      <c r="GT84" s="5"/>
      <c r="GU84" s="5"/>
      <c r="GV84" s="5"/>
      <c r="GW84" s="5"/>
      <c r="GX84" s="5"/>
      <c r="GY84" s="5"/>
      <c r="GZ84" s="5"/>
      <c r="HA84" s="5"/>
      <c r="HB84" s="5"/>
      <c r="HC84" s="5"/>
      <c r="HD84" s="5"/>
      <c r="HE84" s="5"/>
      <c r="HF84" s="5"/>
      <c r="HG84" s="5"/>
      <c r="HH84" s="5"/>
      <c r="HI84" s="5"/>
      <c r="HJ84" s="5"/>
      <c r="HK84" s="5"/>
      <c r="HL84" s="5"/>
      <c r="HM84" s="5"/>
      <c r="HN84" s="5"/>
      <c r="HO84" s="5"/>
      <c r="HP84" s="5"/>
      <c r="HQ84" s="5"/>
      <c r="HR84" s="5"/>
      <c r="HS84" s="5"/>
      <c r="HT84" s="5"/>
      <c r="HU84" s="5"/>
      <c r="HV84" s="5"/>
      <c r="HW84" s="5"/>
      <c r="HX84" s="5"/>
      <c r="HY84" s="5"/>
      <c r="HZ84" s="5"/>
      <c r="IA84" s="5"/>
      <c r="IB84" s="5"/>
      <c r="IC84" s="5"/>
      <c r="ID84" s="5"/>
      <c r="IE84" s="5"/>
      <c r="IF84" s="5"/>
      <c r="IG84" s="5"/>
      <c r="IH84" s="5"/>
      <c r="II84" s="5"/>
      <c r="IJ84" s="5"/>
      <c r="IK84" s="5"/>
      <c r="IL84" s="5"/>
      <c r="IM84" s="5"/>
      <c r="IN84" s="5"/>
      <c r="IO84" s="5"/>
      <c r="IP84" s="5"/>
      <c r="IQ84" s="5"/>
      <c r="IR84" s="5"/>
      <c r="IS84" s="5"/>
      <c r="IT84" s="5"/>
      <c r="IU84" s="5"/>
      <c r="IV84" s="5"/>
      <c r="IW84" s="5"/>
    </row>
    <row r="85" customFormat="false" ht="12.75" hidden="false" customHeight="false" outlineLevel="0" collapsed="false">
      <c r="A85" s="5" t="n">
        <f aca="false">YEAR(C85)</f>
        <v>2008</v>
      </c>
      <c r="B85" s="259"/>
      <c r="C85" s="260" t="n">
        <v>39662</v>
      </c>
      <c r="D85" s="251" t="n">
        <f aca="false">+SUMPRODUCT(SUPPLY!L85:O85,SUPPLY!L$2:O$2)</f>
        <v>15.58</v>
      </c>
      <c r="E85" s="252" t="n">
        <f aca="false">+SUMPRODUCT(SUPPLY!D85:J85,SUPPLY!D$2:J$2)</f>
        <v>26.41</v>
      </c>
      <c r="F85" s="252" t="n">
        <f aca="false">+SUMPRODUCT(SUPPLY!Q85:U85,SUPPLY!$Q$2:$U$2)</f>
        <v>34.8</v>
      </c>
      <c r="G85" s="252" t="n">
        <f aca="false">+SUPPLY!X85*SUPPLY!$X$2</f>
        <v>3.075</v>
      </c>
      <c r="H85" s="252" t="n">
        <f aca="false">SUMPRODUCT(SUPPLY!Y85:AB85,SUPPLY!$Y$2:$AB$2)</f>
        <v>5.88</v>
      </c>
      <c r="I85" s="252" t="n">
        <f aca="false">SUMPRODUCT(SUPPLY!AC85:AD85,SUPPLY!$AC$2:$AD$2)</f>
        <v>2.5</v>
      </c>
      <c r="J85" s="252" t="n">
        <f aca="false">SUPPLY!W85*SUPPLY!$W$2</f>
        <v>4.125</v>
      </c>
      <c r="K85" s="253" t="n">
        <f aca="false">SUM(D85:J85)</f>
        <v>92.37</v>
      </c>
      <c r="L85" s="254"/>
      <c r="M85" s="251" t="n">
        <f aca="false">+SUMPRODUCT(DEMAND!D85:E85,DEMAND!$D$2:$E$2)</f>
        <v>6.2</v>
      </c>
      <c r="N85" s="252" t="n">
        <f aca="false">+SUMPRODUCT(DEMAND!F85:G85,DEMAND!$F$2:$G$2)</f>
        <v>10.05</v>
      </c>
      <c r="O85" s="252" t="n">
        <f aca="false">+SUMPRODUCT(DEMAND!H85:I85,DEMAND!$H$2:$I$2)</f>
        <v>6.25</v>
      </c>
      <c r="P85" s="252" t="n">
        <f aca="false">+SUMPRODUCT(DEMAND!J85:K85,DEMAND!$J$2:$K$2)</f>
        <v>11.6</v>
      </c>
      <c r="Q85" s="252" t="n">
        <f aca="false">+SUMPRODUCT(DEMAND!L85:M85,DEMAND!$L$2:$M$2)</f>
        <v>4.2</v>
      </c>
      <c r="R85" s="253" t="n">
        <f aca="false">SUM(M85:Q85)</f>
        <v>38.3</v>
      </c>
      <c r="S85" s="253" t="n">
        <f aca="false">+SUMPRODUCT(DEMAND!Q85:AI85,DEMAND!$Q$2:$AI$2)</f>
        <v>67.64</v>
      </c>
      <c r="T85" s="253" t="n">
        <f aca="false">+S85+R85</f>
        <v>105.94</v>
      </c>
      <c r="U85" s="5"/>
      <c r="V85" s="5"/>
      <c r="W85" s="258" t="n">
        <f aca="false">+K85-T85</f>
        <v>-13.57</v>
      </c>
      <c r="X85" s="5"/>
      <c r="Y85" s="258" t="n">
        <f aca="false">K85-(+M85+Q85+N85)</f>
        <v>71.92</v>
      </c>
      <c r="Z85" s="258" t="n">
        <f aca="false">+Y85-F85</f>
        <v>37.12</v>
      </c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5"/>
      <c r="CL85" s="5"/>
      <c r="CM85" s="5"/>
      <c r="CN85" s="5"/>
      <c r="CO85" s="5"/>
      <c r="CP85" s="5"/>
      <c r="CQ85" s="5"/>
      <c r="CR85" s="5"/>
      <c r="CS85" s="5"/>
      <c r="CT85" s="5"/>
      <c r="CU85" s="5"/>
      <c r="CV85" s="5"/>
      <c r="CW85" s="5"/>
      <c r="CX85" s="5"/>
      <c r="CY85" s="5"/>
      <c r="CZ85" s="5"/>
      <c r="DA85" s="5"/>
      <c r="DB85" s="5"/>
      <c r="DC85" s="5"/>
      <c r="DD85" s="5"/>
      <c r="DE85" s="5"/>
      <c r="DF85" s="5"/>
      <c r="DG85" s="5"/>
      <c r="DH85" s="5"/>
      <c r="DI85" s="5"/>
      <c r="DJ85" s="5"/>
      <c r="DK85" s="5"/>
      <c r="DL85" s="5"/>
      <c r="DM85" s="5"/>
      <c r="DN85" s="5"/>
      <c r="DO85" s="5"/>
      <c r="DP85" s="5"/>
      <c r="DQ85" s="5"/>
      <c r="DR85" s="5"/>
      <c r="DS85" s="5"/>
      <c r="DT85" s="5"/>
      <c r="DU85" s="5"/>
      <c r="DV85" s="5"/>
      <c r="DW85" s="5"/>
      <c r="DX85" s="5"/>
      <c r="DY85" s="5"/>
      <c r="DZ85" s="5"/>
      <c r="EA85" s="5"/>
      <c r="EB85" s="5"/>
      <c r="EC85" s="5"/>
      <c r="ED85" s="5"/>
      <c r="EE85" s="5"/>
      <c r="EF85" s="5"/>
      <c r="EG85" s="5"/>
      <c r="EH85" s="5"/>
      <c r="EI85" s="5"/>
      <c r="EJ85" s="5"/>
      <c r="EK85" s="5"/>
      <c r="EL85" s="5"/>
      <c r="EM85" s="5"/>
      <c r="EN85" s="5"/>
      <c r="EO85" s="5"/>
      <c r="EP85" s="5"/>
      <c r="EQ85" s="5"/>
      <c r="ER85" s="5"/>
      <c r="ES85" s="5"/>
      <c r="ET85" s="5"/>
      <c r="EU85" s="5"/>
      <c r="EV85" s="5"/>
      <c r="EW85" s="5"/>
      <c r="EX85" s="5"/>
      <c r="EY85" s="5"/>
      <c r="EZ85" s="5"/>
      <c r="FA85" s="5"/>
      <c r="FB85" s="5"/>
      <c r="FC85" s="5"/>
      <c r="FD85" s="5"/>
      <c r="FE85" s="5"/>
      <c r="FF85" s="5"/>
      <c r="FG85" s="5"/>
      <c r="FH85" s="5"/>
      <c r="FI85" s="5"/>
      <c r="FJ85" s="5"/>
      <c r="FK85" s="5"/>
      <c r="FL85" s="5"/>
      <c r="FM85" s="5"/>
      <c r="FN85" s="5"/>
      <c r="FO85" s="5"/>
      <c r="FP85" s="5"/>
      <c r="FQ85" s="5"/>
      <c r="FR85" s="5"/>
      <c r="FS85" s="5"/>
      <c r="FT85" s="5"/>
      <c r="FU85" s="5"/>
      <c r="FV85" s="5"/>
      <c r="FW85" s="5"/>
      <c r="FX85" s="5"/>
      <c r="FY85" s="5"/>
      <c r="FZ85" s="5"/>
      <c r="GA85" s="5"/>
      <c r="GB85" s="5"/>
      <c r="GC85" s="5"/>
      <c r="GD85" s="5"/>
      <c r="GE85" s="5"/>
      <c r="GF85" s="5"/>
      <c r="GG85" s="5"/>
      <c r="GH85" s="5"/>
      <c r="GI85" s="5"/>
      <c r="GJ85" s="5"/>
      <c r="GK85" s="5"/>
      <c r="GL85" s="5"/>
      <c r="GM85" s="5"/>
      <c r="GN85" s="5"/>
      <c r="GO85" s="5"/>
      <c r="GP85" s="5"/>
      <c r="GQ85" s="5"/>
      <c r="GR85" s="5"/>
      <c r="GS85" s="5"/>
      <c r="GT85" s="5"/>
      <c r="GU85" s="5"/>
      <c r="GV85" s="5"/>
      <c r="GW85" s="5"/>
      <c r="GX85" s="5"/>
      <c r="GY85" s="5"/>
      <c r="GZ85" s="5"/>
      <c r="HA85" s="5"/>
      <c r="HB85" s="5"/>
      <c r="HC85" s="5"/>
      <c r="HD85" s="5"/>
      <c r="HE85" s="5"/>
      <c r="HF85" s="5"/>
      <c r="HG85" s="5"/>
      <c r="HH85" s="5"/>
      <c r="HI85" s="5"/>
      <c r="HJ85" s="5"/>
      <c r="HK85" s="5"/>
      <c r="HL85" s="5"/>
      <c r="HM85" s="5"/>
      <c r="HN85" s="5"/>
      <c r="HO85" s="5"/>
      <c r="HP85" s="5"/>
      <c r="HQ85" s="5"/>
      <c r="HR85" s="5"/>
      <c r="HS85" s="5"/>
      <c r="HT85" s="5"/>
      <c r="HU85" s="5"/>
      <c r="HV85" s="5"/>
      <c r="HW85" s="5"/>
      <c r="HX85" s="5"/>
      <c r="HY85" s="5"/>
      <c r="HZ85" s="5"/>
      <c r="IA85" s="5"/>
      <c r="IB85" s="5"/>
      <c r="IC85" s="5"/>
      <c r="ID85" s="5"/>
      <c r="IE85" s="5"/>
      <c r="IF85" s="5"/>
      <c r="IG85" s="5"/>
      <c r="IH85" s="5"/>
      <c r="II85" s="5"/>
      <c r="IJ85" s="5"/>
      <c r="IK85" s="5"/>
      <c r="IL85" s="5"/>
      <c r="IM85" s="5"/>
      <c r="IN85" s="5"/>
      <c r="IO85" s="5"/>
      <c r="IP85" s="5"/>
      <c r="IQ85" s="5"/>
      <c r="IR85" s="5"/>
      <c r="IS85" s="5"/>
      <c r="IT85" s="5"/>
      <c r="IU85" s="5"/>
      <c r="IV85" s="5"/>
      <c r="IW85" s="5"/>
    </row>
    <row r="86" customFormat="false" ht="12.75" hidden="false" customHeight="false" outlineLevel="0" collapsed="false">
      <c r="A86" s="5" t="n">
        <f aca="false">YEAR(C86)</f>
        <v>2008</v>
      </c>
      <c r="B86" s="259"/>
      <c r="C86" s="260" t="n">
        <v>39693</v>
      </c>
      <c r="D86" s="251" t="n">
        <f aca="false">+SUMPRODUCT(SUPPLY!L86:O86,SUPPLY!L$2:O$2)</f>
        <v>15.58</v>
      </c>
      <c r="E86" s="252" t="n">
        <f aca="false">+SUMPRODUCT(SUPPLY!D86:J86,SUPPLY!D$2:J$2)</f>
        <v>26.41</v>
      </c>
      <c r="F86" s="252" t="n">
        <f aca="false">+SUMPRODUCT(SUPPLY!Q86:U86,SUPPLY!$Q$2:$U$2)</f>
        <v>34.8</v>
      </c>
      <c r="G86" s="252" t="n">
        <f aca="false">+SUPPLY!X86*SUPPLY!$X$2</f>
        <v>3.075</v>
      </c>
      <c r="H86" s="252" t="n">
        <f aca="false">SUMPRODUCT(SUPPLY!Y86:AB86,SUPPLY!$Y$2:$AB$2)</f>
        <v>5.88</v>
      </c>
      <c r="I86" s="252" t="n">
        <f aca="false">SUMPRODUCT(SUPPLY!AC86:AD86,SUPPLY!$AC$2:$AD$2)</f>
        <v>2.5</v>
      </c>
      <c r="J86" s="252" t="n">
        <f aca="false">SUPPLY!W86*SUPPLY!$W$2</f>
        <v>4.125</v>
      </c>
      <c r="K86" s="253" t="n">
        <f aca="false">SUM(D86:J86)</f>
        <v>92.37</v>
      </c>
      <c r="L86" s="254"/>
      <c r="M86" s="251" t="n">
        <f aca="false">+SUMPRODUCT(DEMAND!D86:E86,DEMAND!$D$2:$E$2)</f>
        <v>6.2</v>
      </c>
      <c r="N86" s="252" t="n">
        <f aca="false">+SUMPRODUCT(DEMAND!F86:G86,DEMAND!$F$2:$G$2)</f>
        <v>10.05</v>
      </c>
      <c r="O86" s="252" t="n">
        <f aca="false">+SUMPRODUCT(DEMAND!H86:I86,DEMAND!$H$2:$I$2)</f>
        <v>6.25</v>
      </c>
      <c r="P86" s="252" t="n">
        <f aca="false">+SUMPRODUCT(DEMAND!J86:K86,DEMAND!$J$2:$K$2)</f>
        <v>11.6</v>
      </c>
      <c r="Q86" s="252" t="n">
        <f aca="false">+SUMPRODUCT(DEMAND!L86:M86,DEMAND!$L$2:$M$2)</f>
        <v>4.2</v>
      </c>
      <c r="R86" s="253" t="n">
        <f aca="false">SUM(M86:Q86)</f>
        <v>38.3</v>
      </c>
      <c r="S86" s="253" t="n">
        <f aca="false">+SUMPRODUCT(DEMAND!Q86:AI86,DEMAND!$Q$2:$AI$2)</f>
        <v>67.64</v>
      </c>
      <c r="T86" s="253" t="n">
        <f aca="false">+S86+R86</f>
        <v>105.94</v>
      </c>
      <c r="U86" s="5"/>
      <c r="V86" s="5"/>
      <c r="W86" s="258" t="n">
        <f aca="false">+K86-T86</f>
        <v>-13.57</v>
      </c>
      <c r="X86" s="5"/>
      <c r="Y86" s="258" t="n">
        <f aca="false">K86-(+M86+Q86+N86)</f>
        <v>71.92</v>
      </c>
      <c r="Z86" s="258" t="n">
        <f aca="false">+Y86-F86</f>
        <v>37.12</v>
      </c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  <c r="BA86" s="5"/>
      <c r="BB86" s="5"/>
      <c r="BC86" s="5"/>
      <c r="BD86" s="5"/>
      <c r="BE86" s="5"/>
      <c r="BF86" s="5"/>
      <c r="BG86" s="5"/>
      <c r="BH86" s="5"/>
      <c r="BI86" s="5"/>
      <c r="BJ86" s="5"/>
      <c r="BK86" s="5"/>
      <c r="BL86" s="5"/>
      <c r="BM86" s="5"/>
      <c r="BN86" s="5"/>
      <c r="BO86" s="5"/>
      <c r="BP86" s="5"/>
      <c r="BQ86" s="5"/>
      <c r="BR86" s="5"/>
      <c r="BS86" s="5"/>
      <c r="BT86" s="5"/>
      <c r="BU86" s="5"/>
      <c r="BV86" s="5"/>
      <c r="BW86" s="5"/>
      <c r="BX86" s="5"/>
      <c r="BY86" s="5"/>
      <c r="BZ86" s="5"/>
      <c r="CA86" s="5"/>
      <c r="CB86" s="5"/>
      <c r="CC86" s="5"/>
      <c r="CD86" s="5"/>
      <c r="CE86" s="5"/>
      <c r="CF86" s="5"/>
      <c r="CG86" s="5"/>
      <c r="CH86" s="5"/>
      <c r="CI86" s="5"/>
      <c r="CJ86" s="5"/>
      <c r="CK86" s="5"/>
      <c r="CL86" s="5"/>
      <c r="CM86" s="5"/>
      <c r="CN86" s="5"/>
      <c r="CO86" s="5"/>
      <c r="CP86" s="5"/>
      <c r="CQ86" s="5"/>
      <c r="CR86" s="5"/>
      <c r="CS86" s="5"/>
      <c r="CT86" s="5"/>
      <c r="CU86" s="5"/>
      <c r="CV86" s="5"/>
      <c r="CW86" s="5"/>
      <c r="CX86" s="5"/>
      <c r="CY86" s="5"/>
      <c r="CZ86" s="5"/>
      <c r="DA86" s="5"/>
      <c r="DB86" s="5"/>
      <c r="DC86" s="5"/>
      <c r="DD86" s="5"/>
      <c r="DE86" s="5"/>
      <c r="DF86" s="5"/>
      <c r="DG86" s="5"/>
      <c r="DH86" s="5"/>
      <c r="DI86" s="5"/>
      <c r="DJ86" s="5"/>
      <c r="DK86" s="5"/>
      <c r="DL86" s="5"/>
      <c r="DM86" s="5"/>
      <c r="DN86" s="5"/>
      <c r="DO86" s="5"/>
      <c r="DP86" s="5"/>
      <c r="DQ86" s="5"/>
      <c r="DR86" s="5"/>
      <c r="DS86" s="5"/>
      <c r="DT86" s="5"/>
      <c r="DU86" s="5"/>
      <c r="DV86" s="5"/>
      <c r="DW86" s="5"/>
      <c r="DX86" s="5"/>
      <c r="DY86" s="5"/>
      <c r="DZ86" s="5"/>
      <c r="EA86" s="5"/>
      <c r="EB86" s="5"/>
      <c r="EC86" s="5"/>
      <c r="ED86" s="5"/>
      <c r="EE86" s="5"/>
      <c r="EF86" s="5"/>
      <c r="EG86" s="5"/>
      <c r="EH86" s="5"/>
      <c r="EI86" s="5"/>
      <c r="EJ86" s="5"/>
      <c r="EK86" s="5"/>
      <c r="EL86" s="5"/>
      <c r="EM86" s="5"/>
      <c r="EN86" s="5"/>
      <c r="EO86" s="5"/>
      <c r="EP86" s="5"/>
      <c r="EQ86" s="5"/>
      <c r="ER86" s="5"/>
      <c r="ES86" s="5"/>
      <c r="ET86" s="5"/>
      <c r="EU86" s="5"/>
      <c r="EV86" s="5"/>
      <c r="EW86" s="5"/>
      <c r="EX86" s="5"/>
      <c r="EY86" s="5"/>
      <c r="EZ86" s="5"/>
      <c r="FA86" s="5"/>
      <c r="FB86" s="5"/>
      <c r="FC86" s="5"/>
      <c r="FD86" s="5"/>
      <c r="FE86" s="5"/>
      <c r="FF86" s="5"/>
      <c r="FG86" s="5"/>
      <c r="FH86" s="5"/>
      <c r="FI86" s="5"/>
      <c r="FJ86" s="5"/>
      <c r="FK86" s="5"/>
      <c r="FL86" s="5"/>
      <c r="FM86" s="5"/>
      <c r="FN86" s="5"/>
      <c r="FO86" s="5"/>
      <c r="FP86" s="5"/>
      <c r="FQ86" s="5"/>
      <c r="FR86" s="5"/>
      <c r="FS86" s="5"/>
      <c r="FT86" s="5"/>
      <c r="FU86" s="5"/>
      <c r="FV86" s="5"/>
      <c r="FW86" s="5"/>
      <c r="FX86" s="5"/>
      <c r="FY86" s="5"/>
      <c r="FZ86" s="5"/>
      <c r="GA86" s="5"/>
      <c r="GB86" s="5"/>
      <c r="GC86" s="5"/>
      <c r="GD86" s="5"/>
      <c r="GE86" s="5"/>
      <c r="GF86" s="5"/>
      <c r="GG86" s="5"/>
      <c r="GH86" s="5"/>
      <c r="GI86" s="5"/>
      <c r="GJ86" s="5"/>
      <c r="GK86" s="5"/>
      <c r="GL86" s="5"/>
      <c r="GM86" s="5"/>
      <c r="GN86" s="5"/>
      <c r="GO86" s="5"/>
      <c r="GP86" s="5"/>
      <c r="GQ86" s="5"/>
      <c r="GR86" s="5"/>
      <c r="GS86" s="5"/>
      <c r="GT86" s="5"/>
      <c r="GU86" s="5"/>
      <c r="GV86" s="5"/>
      <c r="GW86" s="5"/>
      <c r="GX86" s="5"/>
      <c r="GY86" s="5"/>
      <c r="GZ86" s="5"/>
      <c r="HA86" s="5"/>
      <c r="HB86" s="5"/>
      <c r="HC86" s="5"/>
      <c r="HD86" s="5"/>
      <c r="HE86" s="5"/>
      <c r="HF86" s="5"/>
      <c r="HG86" s="5"/>
      <c r="HH86" s="5"/>
      <c r="HI86" s="5"/>
      <c r="HJ86" s="5"/>
      <c r="HK86" s="5"/>
      <c r="HL86" s="5"/>
      <c r="HM86" s="5"/>
      <c r="HN86" s="5"/>
      <c r="HO86" s="5"/>
      <c r="HP86" s="5"/>
      <c r="HQ86" s="5"/>
      <c r="HR86" s="5"/>
      <c r="HS86" s="5"/>
      <c r="HT86" s="5"/>
      <c r="HU86" s="5"/>
      <c r="HV86" s="5"/>
      <c r="HW86" s="5"/>
      <c r="HX86" s="5"/>
      <c r="HY86" s="5"/>
      <c r="HZ86" s="5"/>
      <c r="IA86" s="5"/>
      <c r="IB86" s="5"/>
      <c r="IC86" s="5"/>
      <c r="ID86" s="5"/>
      <c r="IE86" s="5"/>
      <c r="IF86" s="5"/>
      <c r="IG86" s="5"/>
      <c r="IH86" s="5"/>
      <c r="II86" s="5"/>
      <c r="IJ86" s="5"/>
      <c r="IK86" s="5"/>
      <c r="IL86" s="5"/>
      <c r="IM86" s="5"/>
      <c r="IN86" s="5"/>
      <c r="IO86" s="5"/>
      <c r="IP86" s="5"/>
      <c r="IQ86" s="5"/>
      <c r="IR86" s="5"/>
      <c r="IS86" s="5"/>
      <c r="IT86" s="5"/>
      <c r="IU86" s="5"/>
      <c r="IV86" s="5"/>
      <c r="IW86" s="5"/>
    </row>
    <row r="87" customFormat="false" ht="12.75" hidden="false" customHeight="false" outlineLevel="0" collapsed="false">
      <c r="A87" s="5" t="n">
        <f aca="false">YEAR(C87)</f>
        <v>2008</v>
      </c>
      <c r="B87" s="259"/>
      <c r="C87" s="260" t="n">
        <v>39723</v>
      </c>
      <c r="D87" s="251" t="n">
        <f aca="false">+SUMPRODUCT(SUPPLY!L87:O87,SUPPLY!L$2:O$2)</f>
        <v>15.58</v>
      </c>
      <c r="E87" s="252" t="n">
        <f aca="false">+SUMPRODUCT(SUPPLY!D87:J87,SUPPLY!D$2:J$2)</f>
        <v>26.41</v>
      </c>
      <c r="F87" s="252" t="n">
        <f aca="false">+SUMPRODUCT(SUPPLY!Q87:U87,SUPPLY!$Q$2:$U$2)</f>
        <v>34.8</v>
      </c>
      <c r="G87" s="252" t="n">
        <f aca="false">+SUPPLY!X87*SUPPLY!$X$2</f>
        <v>3.075</v>
      </c>
      <c r="H87" s="252" t="n">
        <f aca="false">SUMPRODUCT(SUPPLY!Y87:AB87,SUPPLY!$Y$2:$AB$2)</f>
        <v>5.88</v>
      </c>
      <c r="I87" s="252" t="n">
        <f aca="false">SUMPRODUCT(SUPPLY!AC87:AD87,SUPPLY!$AC$2:$AD$2)</f>
        <v>2.5</v>
      </c>
      <c r="J87" s="252" t="n">
        <f aca="false">SUPPLY!W87*SUPPLY!$W$2</f>
        <v>4.125</v>
      </c>
      <c r="K87" s="253" t="n">
        <f aca="false">SUM(D87:J87)</f>
        <v>92.37</v>
      </c>
      <c r="L87" s="254"/>
      <c r="M87" s="251" t="n">
        <f aca="false">+SUMPRODUCT(DEMAND!D87:E87,DEMAND!$D$2:$E$2)</f>
        <v>6.2</v>
      </c>
      <c r="N87" s="252" t="n">
        <f aca="false">+SUMPRODUCT(DEMAND!F87:G87,DEMAND!$F$2:$G$2)</f>
        <v>10.05</v>
      </c>
      <c r="O87" s="252" t="n">
        <f aca="false">+SUMPRODUCT(DEMAND!H87:I87,DEMAND!$H$2:$I$2)</f>
        <v>6.25</v>
      </c>
      <c r="P87" s="252" t="n">
        <f aca="false">+SUMPRODUCT(DEMAND!J87:K87,DEMAND!$J$2:$K$2)</f>
        <v>11.6</v>
      </c>
      <c r="Q87" s="252" t="n">
        <f aca="false">+SUMPRODUCT(DEMAND!L87:M87,DEMAND!$L$2:$M$2)</f>
        <v>4.2</v>
      </c>
      <c r="R87" s="253" t="n">
        <f aca="false">SUM(M87:Q87)</f>
        <v>38.3</v>
      </c>
      <c r="S87" s="253" t="n">
        <f aca="false">+SUMPRODUCT(DEMAND!Q87:AI87,DEMAND!$Q$2:$AI$2)</f>
        <v>67.64</v>
      </c>
      <c r="T87" s="253" t="n">
        <f aca="false">+S87+R87</f>
        <v>105.94</v>
      </c>
      <c r="U87" s="5"/>
      <c r="V87" s="5"/>
      <c r="W87" s="258" t="n">
        <f aca="false">+K87-T87</f>
        <v>-13.57</v>
      </c>
      <c r="X87" s="5"/>
      <c r="Y87" s="258" t="n">
        <f aca="false">K87-(+M87+Q87+N87)</f>
        <v>71.92</v>
      </c>
      <c r="Z87" s="258" t="n">
        <f aca="false">+Y87-F87</f>
        <v>37.12</v>
      </c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5"/>
      <c r="BB87" s="5"/>
      <c r="BC87" s="5"/>
      <c r="BD87" s="5"/>
      <c r="BE87" s="5"/>
      <c r="BF87" s="5"/>
      <c r="BG87" s="5"/>
      <c r="BH87" s="5"/>
      <c r="BI87" s="5"/>
      <c r="BJ87" s="5"/>
      <c r="BK87" s="5"/>
      <c r="BL87" s="5"/>
      <c r="BM87" s="5"/>
      <c r="BN87" s="5"/>
      <c r="BO87" s="5"/>
      <c r="BP87" s="5"/>
      <c r="BQ87" s="5"/>
      <c r="BR87" s="5"/>
      <c r="BS87" s="5"/>
      <c r="BT87" s="5"/>
      <c r="BU87" s="5"/>
      <c r="BV87" s="5"/>
      <c r="BW87" s="5"/>
      <c r="BX87" s="5"/>
      <c r="BY87" s="5"/>
      <c r="BZ87" s="5"/>
      <c r="CA87" s="5"/>
      <c r="CB87" s="5"/>
      <c r="CC87" s="5"/>
      <c r="CD87" s="5"/>
      <c r="CE87" s="5"/>
      <c r="CF87" s="5"/>
      <c r="CG87" s="5"/>
      <c r="CH87" s="5"/>
      <c r="CI87" s="5"/>
      <c r="CJ87" s="5"/>
      <c r="CK87" s="5"/>
      <c r="CL87" s="5"/>
      <c r="CM87" s="5"/>
      <c r="CN87" s="5"/>
      <c r="CO87" s="5"/>
      <c r="CP87" s="5"/>
      <c r="CQ87" s="5"/>
      <c r="CR87" s="5"/>
      <c r="CS87" s="5"/>
      <c r="CT87" s="5"/>
      <c r="CU87" s="5"/>
      <c r="CV87" s="5"/>
      <c r="CW87" s="5"/>
      <c r="CX87" s="5"/>
      <c r="CY87" s="5"/>
      <c r="CZ87" s="5"/>
      <c r="DA87" s="5"/>
      <c r="DB87" s="5"/>
      <c r="DC87" s="5"/>
      <c r="DD87" s="5"/>
      <c r="DE87" s="5"/>
      <c r="DF87" s="5"/>
      <c r="DG87" s="5"/>
      <c r="DH87" s="5"/>
      <c r="DI87" s="5"/>
      <c r="DJ87" s="5"/>
      <c r="DK87" s="5"/>
      <c r="DL87" s="5"/>
      <c r="DM87" s="5"/>
      <c r="DN87" s="5"/>
      <c r="DO87" s="5"/>
      <c r="DP87" s="5"/>
      <c r="DQ87" s="5"/>
      <c r="DR87" s="5"/>
      <c r="DS87" s="5"/>
      <c r="DT87" s="5"/>
      <c r="DU87" s="5"/>
      <c r="DV87" s="5"/>
      <c r="DW87" s="5"/>
      <c r="DX87" s="5"/>
      <c r="DY87" s="5"/>
      <c r="DZ87" s="5"/>
      <c r="EA87" s="5"/>
      <c r="EB87" s="5"/>
      <c r="EC87" s="5"/>
      <c r="ED87" s="5"/>
      <c r="EE87" s="5"/>
      <c r="EF87" s="5"/>
      <c r="EG87" s="5"/>
      <c r="EH87" s="5"/>
      <c r="EI87" s="5"/>
      <c r="EJ87" s="5"/>
      <c r="EK87" s="5"/>
      <c r="EL87" s="5"/>
      <c r="EM87" s="5"/>
      <c r="EN87" s="5"/>
      <c r="EO87" s="5"/>
      <c r="EP87" s="5"/>
      <c r="EQ87" s="5"/>
      <c r="ER87" s="5"/>
      <c r="ES87" s="5"/>
      <c r="ET87" s="5"/>
      <c r="EU87" s="5"/>
      <c r="EV87" s="5"/>
      <c r="EW87" s="5"/>
      <c r="EX87" s="5"/>
      <c r="EY87" s="5"/>
      <c r="EZ87" s="5"/>
      <c r="FA87" s="5"/>
      <c r="FB87" s="5"/>
      <c r="FC87" s="5"/>
      <c r="FD87" s="5"/>
      <c r="FE87" s="5"/>
      <c r="FF87" s="5"/>
      <c r="FG87" s="5"/>
      <c r="FH87" s="5"/>
      <c r="FI87" s="5"/>
      <c r="FJ87" s="5"/>
      <c r="FK87" s="5"/>
      <c r="FL87" s="5"/>
      <c r="FM87" s="5"/>
      <c r="FN87" s="5"/>
      <c r="FO87" s="5"/>
      <c r="FP87" s="5"/>
      <c r="FQ87" s="5"/>
      <c r="FR87" s="5"/>
      <c r="FS87" s="5"/>
      <c r="FT87" s="5"/>
      <c r="FU87" s="5"/>
      <c r="FV87" s="5"/>
      <c r="FW87" s="5"/>
      <c r="FX87" s="5"/>
      <c r="FY87" s="5"/>
      <c r="FZ87" s="5"/>
      <c r="GA87" s="5"/>
      <c r="GB87" s="5"/>
      <c r="GC87" s="5"/>
      <c r="GD87" s="5"/>
      <c r="GE87" s="5"/>
      <c r="GF87" s="5"/>
      <c r="GG87" s="5"/>
      <c r="GH87" s="5"/>
      <c r="GI87" s="5"/>
      <c r="GJ87" s="5"/>
      <c r="GK87" s="5"/>
      <c r="GL87" s="5"/>
      <c r="GM87" s="5"/>
      <c r="GN87" s="5"/>
      <c r="GO87" s="5"/>
      <c r="GP87" s="5"/>
      <c r="GQ87" s="5"/>
      <c r="GR87" s="5"/>
      <c r="GS87" s="5"/>
      <c r="GT87" s="5"/>
      <c r="GU87" s="5"/>
      <c r="GV87" s="5"/>
      <c r="GW87" s="5"/>
      <c r="GX87" s="5"/>
      <c r="GY87" s="5"/>
      <c r="GZ87" s="5"/>
      <c r="HA87" s="5"/>
      <c r="HB87" s="5"/>
      <c r="HC87" s="5"/>
      <c r="HD87" s="5"/>
      <c r="HE87" s="5"/>
      <c r="HF87" s="5"/>
      <c r="HG87" s="5"/>
      <c r="HH87" s="5"/>
      <c r="HI87" s="5"/>
      <c r="HJ87" s="5"/>
      <c r="HK87" s="5"/>
      <c r="HL87" s="5"/>
      <c r="HM87" s="5"/>
      <c r="HN87" s="5"/>
      <c r="HO87" s="5"/>
      <c r="HP87" s="5"/>
      <c r="HQ87" s="5"/>
      <c r="HR87" s="5"/>
      <c r="HS87" s="5"/>
      <c r="HT87" s="5"/>
      <c r="HU87" s="5"/>
      <c r="HV87" s="5"/>
      <c r="HW87" s="5"/>
      <c r="HX87" s="5"/>
      <c r="HY87" s="5"/>
      <c r="HZ87" s="5"/>
      <c r="IA87" s="5"/>
      <c r="IB87" s="5"/>
      <c r="IC87" s="5"/>
      <c r="ID87" s="5"/>
      <c r="IE87" s="5"/>
      <c r="IF87" s="5"/>
      <c r="IG87" s="5"/>
      <c r="IH87" s="5"/>
      <c r="II87" s="5"/>
      <c r="IJ87" s="5"/>
      <c r="IK87" s="5"/>
      <c r="IL87" s="5"/>
      <c r="IM87" s="5"/>
      <c r="IN87" s="5"/>
      <c r="IO87" s="5"/>
      <c r="IP87" s="5"/>
      <c r="IQ87" s="5"/>
      <c r="IR87" s="5"/>
      <c r="IS87" s="5"/>
      <c r="IT87" s="5"/>
      <c r="IU87" s="5"/>
      <c r="IV87" s="5"/>
      <c r="IW87" s="5"/>
    </row>
    <row r="88" customFormat="false" ht="12.75" hidden="false" customHeight="false" outlineLevel="0" collapsed="false">
      <c r="A88" s="5" t="n">
        <f aca="false">YEAR(C88)</f>
        <v>2008</v>
      </c>
      <c r="B88" s="259"/>
      <c r="C88" s="260" t="n">
        <v>39754</v>
      </c>
      <c r="D88" s="251" t="n">
        <f aca="false">+SUMPRODUCT(SUPPLY!L88:O88,SUPPLY!L$2:O$2)</f>
        <v>15.58</v>
      </c>
      <c r="E88" s="252" t="n">
        <f aca="false">+SUMPRODUCT(SUPPLY!D88:J88,SUPPLY!D$2:J$2)</f>
        <v>26.41</v>
      </c>
      <c r="F88" s="252" t="n">
        <f aca="false">+SUMPRODUCT(SUPPLY!Q88:U88,SUPPLY!$Q$2:$U$2)</f>
        <v>34.8</v>
      </c>
      <c r="G88" s="252" t="n">
        <f aca="false">+SUPPLY!X88*SUPPLY!$X$2</f>
        <v>3.075</v>
      </c>
      <c r="H88" s="252" t="n">
        <f aca="false">SUMPRODUCT(SUPPLY!Y88:AB88,SUPPLY!$Y$2:$AB$2)</f>
        <v>5.88</v>
      </c>
      <c r="I88" s="252" t="n">
        <f aca="false">SUMPRODUCT(SUPPLY!AC88:AD88,SUPPLY!$AC$2:$AD$2)</f>
        <v>2.5</v>
      </c>
      <c r="J88" s="252" t="n">
        <f aca="false">SUPPLY!W88*SUPPLY!$W$2</f>
        <v>4.125</v>
      </c>
      <c r="K88" s="253" t="n">
        <f aca="false">SUM(D88:J88)</f>
        <v>92.37</v>
      </c>
      <c r="L88" s="254"/>
      <c r="M88" s="251" t="n">
        <f aca="false">+SUMPRODUCT(DEMAND!D88:E88,DEMAND!$D$2:$E$2)</f>
        <v>6.2</v>
      </c>
      <c r="N88" s="252" t="n">
        <f aca="false">+SUMPRODUCT(DEMAND!F88:G88,DEMAND!$F$2:$G$2)</f>
        <v>10.05</v>
      </c>
      <c r="O88" s="252" t="n">
        <f aca="false">+SUMPRODUCT(DEMAND!H88:I88,DEMAND!$H$2:$I$2)</f>
        <v>6.25</v>
      </c>
      <c r="P88" s="252" t="n">
        <f aca="false">+SUMPRODUCT(DEMAND!J88:K88,DEMAND!$J$2:$K$2)</f>
        <v>11.6</v>
      </c>
      <c r="Q88" s="252" t="n">
        <f aca="false">+SUMPRODUCT(DEMAND!L88:M88,DEMAND!$L$2:$M$2)</f>
        <v>4.2</v>
      </c>
      <c r="R88" s="253" t="n">
        <f aca="false">SUM(M88:Q88)</f>
        <v>38.3</v>
      </c>
      <c r="S88" s="253" t="n">
        <f aca="false">+SUMPRODUCT(DEMAND!Q88:AI88,DEMAND!$Q$2:$AI$2)</f>
        <v>67.64</v>
      </c>
      <c r="T88" s="253" t="n">
        <f aca="false">+S88+R88</f>
        <v>105.94</v>
      </c>
      <c r="U88" s="5"/>
      <c r="V88" s="5"/>
      <c r="W88" s="258" t="n">
        <f aca="false">+K88-T88</f>
        <v>-13.57</v>
      </c>
      <c r="X88" s="5"/>
      <c r="Y88" s="258" t="n">
        <f aca="false">K88-(+M88+Q88+N88)</f>
        <v>71.92</v>
      </c>
      <c r="Z88" s="258" t="n">
        <f aca="false">+Y88-F88</f>
        <v>37.12</v>
      </c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  <c r="AZ88" s="5"/>
      <c r="BA88" s="5"/>
      <c r="BB88" s="5"/>
      <c r="BC88" s="5"/>
      <c r="BD88" s="5"/>
      <c r="BE88" s="5"/>
      <c r="BF88" s="5"/>
      <c r="BG88" s="5"/>
      <c r="BH88" s="5"/>
      <c r="BI88" s="5"/>
      <c r="BJ88" s="5"/>
      <c r="BK88" s="5"/>
      <c r="BL88" s="5"/>
      <c r="BM88" s="5"/>
      <c r="BN88" s="5"/>
      <c r="BO88" s="5"/>
      <c r="BP88" s="5"/>
      <c r="BQ88" s="5"/>
      <c r="BR88" s="5"/>
      <c r="BS88" s="5"/>
      <c r="BT88" s="5"/>
      <c r="BU88" s="5"/>
      <c r="BV88" s="5"/>
      <c r="BW88" s="5"/>
      <c r="BX88" s="5"/>
      <c r="BY88" s="5"/>
      <c r="BZ88" s="5"/>
      <c r="CA88" s="5"/>
      <c r="CB88" s="5"/>
      <c r="CC88" s="5"/>
      <c r="CD88" s="5"/>
      <c r="CE88" s="5"/>
      <c r="CF88" s="5"/>
      <c r="CG88" s="5"/>
      <c r="CH88" s="5"/>
      <c r="CI88" s="5"/>
      <c r="CJ88" s="5"/>
      <c r="CK88" s="5"/>
      <c r="CL88" s="5"/>
      <c r="CM88" s="5"/>
      <c r="CN88" s="5"/>
      <c r="CO88" s="5"/>
      <c r="CP88" s="5"/>
      <c r="CQ88" s="5"/>
      <c r="CR88" s="5"/>
      <c r="CS88" s="5"/>
      <c r="CT88" s="5"/>
      <c r="CU88" s="5"/>
      <c r="CV88" s="5"/>
      <c r="CW88" s="5"/>
      <c r="CX88" s="5"/>
      <c r="CY88" s="5"/>
      <c r="CZ88" s="5"/>
      <c r="DA88" s="5"/>
      <c r="DB88" s="5"/>
      <c r="DC88" s="5"/>
      <c r="DD88" s="5"/>
      <c r="DE88" s="5"/>
      <c r="DF88" s="5"/>
      <c r="DG88" s="5"/>
      <c r="DH88" s="5"/>
      <c r="DI88" s="5"/>
      <c r="DJ88" s="5"/>
      <c r="DK88" s="5"/>
      <c r="DL88" s="5"/>
      <c r="DM88" s="5"/>
      <c r="DN88" s="5"/>
      <c r="DO88" s="5"/>
      <c r="DP88" s="5"/>
      <c r="DQ88" s="5"/>
      <c r="DR88" s="5"/>
      <c r="DS88" s="5"/>
      <c r="DT88" s="5"/>
      <c r="DU88" s="5"/>
      <c r="DV88" s="5"/>
      <c r="DW88" s="5"/>
      <c r="DX88" s="5"/>
      <c r="DY88" s="5"/>
      <c r="DZ88" s="5"/>
      <c r="EA88" s="5"/>
      <c r="EB88" s="5"/>
      <c r="EC88" s="5"/>
      <c r="ED88" s="5"/>
      <c r="EE88" s="5"/>
      <c r="EF88" s="5"/>
      <c r="EG88" s="5"/>
      <c r="EH88" s="5"/>
      <c r="EI88" s="5"/>
      <c r="EJ88" s="5"/>
      <c r="EK88" s="5"/>
      <c r="EL88" s="5"/>
      <c r="EM88" s="5"/>
      <c r="EN88" s="5"/>
      <c r="EO88" s="5"/>
      <c r="EP88" s="5"/>
      <c r="EQ88" s="5"/>
      <c r="ER88" s="5"/>
      <c r="ES88" s="5"/>
      <c r="ET88" s="5"/>
      <c r="EU88" s="5"/>
      <c r="EV88" s="5"/>
      <c r="EW88" s="5"/>
      <c r="EX88" s="5"/>
      <c r="EY88" s="5"/>
      <c r="EZ88" s="5"/>
      <c r="FA88" s="5"/>
      <c r="FB88" s="5"/>
      <c r="FC88" s="5"/>
      <c r="FD88" s="5"/>
      <c r="FE88" s="5"/>
      <c r="FF88" s="5"/>
      <c r="FG88" s="5"/>
      <c r="FH88" s="5"/>
      <c r="FI88" s="5"/>
      <c r="FJ88" s="5"/>
      <c r="FK88" s="5"/>
      <c r="FL88" s="5"/>
      <c r="FM88" s="5"/>
      <c r="FN88" s="5"/>
      <c r="FO88" s="5"/>
      <c r="FP88" s="5"/>
      <c r="FQ88" s="5"/>
      <c r="FR88" s="5"/>
      <c r="FS88" s="5"/>
      <c r="FT88" s="5"/>
      <c r="FU88" s="5"/>
      <c r="FV88" s="5"/>
      <c r="FW88" s="5"/>
      <c r="FX88" s="5"/>
      <c r="FY88" s="5"/>
      <c r="FZ88" s="5"/>
      <c r="GA88" s="5"/>
      <c r="GB88" s="5"/>
      <c r="GC88" s="5"/>
      <c r="GD88" s="5"/>
      <c r="GE88" s="5"/>
      <c r="GF88" s="5"/>
      <c r="GG88" s="5"/>
      <c r="GH88" s="5"/>
      <c r="GI88" s="5"/>
      <c r="GJ88" s="5"/>
      <c r="GK88" s="5"/>
      <c r="GL88" s="5"/>
      <c r="GM88" s="5"/>
      <c r="GN88" s="5"/>
      <c r="GO88" s="5"/>
      <c r="GP88" s="5"/>
      <c r="GQ88" s="5"/>
      <c r="GR88" s="5"/>
      <c r="GS88" s="5"/>
      <c r="GT88" s="5"/>
      <c r="GU88" s="5"/>
      <c r="GV88" s="5"/>
      <c r="GW88" s="5"/>
      <c r="GX88" s="5"/>
      <c r="GY88" s="5"/>
      <c r="GZ88" s="5"/>
      <c r="HA88" s="5"/>
      <c r="HB88" s="5"/>
      <c r="HC88" s="5"/>
      <c r="HD88" s="5"/>
      <c r="HE88" s="5"/>
      <c r="HF88" s="5"/>
      <c r="HG88" s="5"/>
      <c r="HH88" s="5"/>
      <c r="HI88" s="5"/>
      <c r="HJ88" s="5"/>
      <c r="HK88" s="5"/>
      <c r="HL88" s="5"/>
      <c r="HM88" s="5"/>
      <c r="HN88" s="5"/>
      <c r="HO88" s="5"/>
      <c r="HP88" s="5"/>
      <c r="HQ88" s="5"/>
      <c r="HR88" s="5"/>
      <c r="HS88" s="5"/>
      <c r="HT88" s="5"/>
      <c r="HU88" s="5"/>
      <c r="HV88" s="5"/>
      <c r="HW88" s="5"/>
      <c r="HX88" s="5"/>
      <c r="HY88" s="5"/>
      <c r="HZ88" s="5"/>
      <c r="IA88" s="5"/>
      <c r="IB88" s="5"/>
      <c r="IC88" s="5"/>
      <c r="ID88" s="5"/>
      <c r="IE88" s="5"/>
      <c r="IF88" s="5"/>
      <c r="IG88" s="5"/>
      <c r="IH88" s="5"/>
      <c r="II88" s="5"/>
      <c r="IJ88" s="5"/>
      <c r="IK88" s="5"/>
      <c r="IL88" s="5"/>
      <c r="IM88" s="5"/>
      <c r="IN88" s="5"/>
      <c r="IO88" s="5"/>
      <c r="IP88" s="5"/>
      <c r="IQ88" s="5"/>
      <c r="IR88" s="5"/>
      <c r="IS88" s="5"/>
      <c r="IT88" s="5"/>
      <c r="IU88" s="5"/>
      <c r="IV88" s="5"/>
      <c r="IW88" s="5"/>
    </row>
    <row r="89" customFormat="false" ht="12.75" hidden="false" customHeight="false" outlineLevel="0" collapsed="false">
      <c r="A89" s="5" t="n">
        <f aca="false">YEAR(C89)</f>
        <v>2008</v>
      </c>
      <c r="B89" s="259"/>
      <c r="C89" s="260" t="n">
        <v>39784</v>
      </c>
      <c r="D89" s="251" t="n">
        <f aca="false">+SUMPRODUCT(SUPPLY!L89:O89,SUPPLY!L$2:O$2)</f>
        <v>15.58</v>
      </c>
      <c r="E89" s="252" t="n">
        <f aca="false">+SUMPRODUCT(SUPPLY!D89:J89,SUPPLY!D$2:J$2)</f>
        <v>26.41</v>
      </c>
      <c r="F89" s="252" t="n">
        <f aca="false">+SUMPRODUCT(SUPPLY!Q89:U89,SUPPLY!$Q$2:$U$2)</f>
        <v>34.8</v>
      </c>
      <c r="G89" s="252" t="n">
        <f aca="false">+SUPPLY!X89*SUPPLY!$X$2</f>
        <v>3.075</v>
      </c>
      <c r="H89" s="252" t="n">
        <f aca="false">SUMPRODUCT(SUPPLY!Y89:AB89,SUPPLY!$Y$2:$AB$2)</f>
        <v>5.88</v>
      </c>
      <c r="I89" s="252" t="n">
        <f aca="false">SUMPRODUCT(SUPPLY!AC89:AD89,SUPPLY!$AC$2:$AD$2)</f>
        <v>2.5</v>
      </c>
      <c r="J89" s="252" t="n">
        <f aca="false">SUPPLY!W89*SUPPLY!$W$2</f>
        <v>4.125</v>
      </c>
      <c r="K89" s="253" t="n">
        <f aca="false">SUM(D89:J89)</f>
        <v>92.37</v>
      </c>
      <c r="L89" s="254"/>
      <c r="M89" s="251" t="n">
        <f aca="false">+SUMPRODUCT(DEMAND!D89:E89,DEMAND!$D$2:$E$2)</f>
        <v>6.2</v>
      </c>
      <c r="N89" s="252" t="n">
        <f aca="false">+SUMPRODUCT(DEMAND!F89:G89,DEMAND!$F$2:$G$2)</f>
        <v>10.05</v>
      </c>
      <c r="O89" s="252" t="n">
        <f aca="false">+SUMPRODUCT(DEMAND!H89:I89,DEMAND!$H$2:$I$2)</f>
        <v>6.25</v>
      </c>
      <c r="P89" s="252" t="n">
        <f aca="false">+SUMPRODUCT(DEMAND!J89:K89,DEMAND!$J$2:$K$2)</f>
        <v>11.6</v>
      </c>
      <c r="Q89" s="252" t="n">
        <f aca="false">+SUMPRODUCT(DEMAND!L89:M89,DEMAND!$L$2:$M$2)</f>
        <v>4.2</v>
      </c>
      <c r="R89" s="253" t="n">
        <f aca="false">SUM(M89:Q89)</f>
        <v>38.3</v>
      </c>
      <c r="S89" s="253" t="n">
        <f aca="false">+SUMPRODUCT(DEMAND!Q89:AI89,DEMAND!$Q$2:$AI$2)</f>
        <v>67.64</v>
      </c>
      <c r="T89" s="253" t="n">
        <f aca="false">+S89+R89</f>
        <v>105.94</v>
      </c>
      <c r="U89" s="5"/>
      <c r="V89" s="5"/>
      <c r="W89" s="258" t="n">
        <f aca="false">+K89-T89</f>
        <v>-13.57</v>
      </c>
      <c r="X89" s="5"/>
      <c r="Y89" s="258" t="n">
        <f aca="false">K89-(+M89+Q89+N89)</f>
        <v>71.92</v>
      </c>
      <c r="Z89" s="258" t="n">
        <f aca="false">+Y89-F89</f>
        <v>37.12</v>
      </c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5"/>
      <c r="CL89" s="5"/>
      <c r="CM89" s="5"/>
      <c r="CN89" s="5"/>
      <c r="CO89" s="5"/>
      <c r="CP89" s="5"/>
      <c r="CQ89" s="5"/>
      <c r="CR89" s="5"/>
      <c r="CS89" s="5"/>
      <c r="CT89" s="5"/>
      <c r="CU89" s="5"/>
      <c r="CV89" s="5"/>
      <c r="CW89" s="5"/>
      <c r="CX89" s="5"/>
      <c r="CY89" s="5"/>
      <c r="CZ89" s="5"/>
      <c r="DA89" s="5"/>
      <c r="DB89" s="5"/>
      <c r="DC89" s="5"/>
      <c r="DD89" s="5"/>
      <c r="DE89" s="5"/>
      <c r="DF89" s="5"/>
      <c r="DG89" s="5"/>
      <c r="DH89" s="5"/>
      <c r="DI89" s="5"/>
      <c r="DJ89" s="5"/>
      <c r="DK89" s="5"/>
      <c r="DL89" s="5"/>
      <c r="DM89" s="5"/>
      <c r="DN89" s="5"/>
      <c r="DO89" s="5"/>
      <c r="DP89" s="5"/>
      <c r="DQ89" s="5"/>
      <c r="DR89" s="5"/>
      <c r="DS89" s="5"/>
      <c r="DT89" s="5"/>
      <c r="DU89" s="5"/>
      <c r="DV89" s="5"/>
      <c r="DW89" s="5"/>
      <c r="DX89" s="5"/>
      <c r="DY89" s="5"/>
      <c r="DZ89" s="5"/>
      <c r="EA89" s="5"/>
      <c r="EB89" s="5"/>
      <c r="EC89" s="5"/>
      <c r="ED89" s="5"/>
      <c r="EE89" s="5"/>
      <c r="EF89" s="5"/>
      <c r="EG89" s="5"/>
      <c r="EH89" s="5"/>
      <c r="EI89" s="5"/>
      <c r="EJ89" s="5"/>
      <c r="EK89" s="5"/>
      <c r="EL89" s="5"/>
      <c r="EM89" s="5"/>
      <c r="EN89" s="5"/>
      <c r="EO89" s="5"/>
      <c r="EP89" s="5"/>
      <c r="EQ89" s="5"/>
      <c r="ER89" s="5"/>
      <c r="ES89" s="5"/>
      <c r="ET89" s="5"/>
      <c r="EU89" s="5"/>
      <c r="EV89" s="5"/>
      <c r="EW89" s="5"/>
      <c r="EX89" s="5"/>
      <c r="EY89" s="5"/>
      <c r="EZ89" s="5"/>
      <c r="FA89" s="5"/>
      <c r="FB89" s="5"/>
      <c r="FC89" s="5"/>
      <c r="FD89" s="5"/>
      <c r="FE89" s="5"/>
      <c r="FF89" s="5"/>
      <c r="FG89" s="5"/>
      <c r="FH89" s="5"/>
      <c r="FI89" s="5"/>
      <c r="FJ89" s="5"/>
      <c r="FK89" s="5"/>
      <c r="FL89" s="5"/>
      <c r="FM89" s="5"/>
      <c r="FN89" s="5"/>
      <c r="FO89" s="5"/>
      <c r="FP89" s="5"/>
      <c r="FQ89" s="5"/>
      <c r="FR89" s="5"/>
      <c r="FS89" s="5"/>
      <c r="FT89" s="5"/>
      <c r="FU89" s="5"/>
      <c r="FV89" s="5"/>
      <c r="FW89" s="5"/>
      <c r="FX89" s="5"/>
      <c r="FY89" s="5"/>
      <c r="FZ89" s="5"/>
      <c r="GA89" s="5"/>
      <c r="GB89" s="5"/>
      <c r="GC89" s="5"/>
      <c r="GD89" s="5"/>
      <c r="GE89" s="5"/>
      <c r="GF89" s="5"/>
      <c r="GG89" s="5"/>
      <c r="GH89" s="5"/>
      <c r="GI89" s="5"/>
      <c r="GJ89" s="5"/>
      <c r="GK89" s="5"/>
      <c r="GL89" s="5"/>
      <c r="GM89" s="5"/>
      <c r="GN89" s="5"/>
      <c r="GO89" s="5"/>
      <c r="GP89" s="5"/>
      <c r="GQ89" s="5"/>
      <c r="GR89" s="5"/>
      <c r="GS89" s="5"/>
      <c r="GT89" s="5"/>
      <c r="GU89" s="5"/>
      <c r="GV89" s="5"/>
      <c r="GW89" s="5"/>
      <c r="GX89" s="5"/>
      <c r="GY89" s="5"/>
      <c r="GZ89" s="5"/>
      <c r="HA89" s="5"/>
      <c r="HB89" s="5"/>
      <c r="HC89" s="5"/>
      <c r="HD89" s="5"/>
      <c r="HE89" s="5"/>
      <c r="HF89" s="5"/>
      <c r="HG89" s="5"/>
      <c r="HH89" s="5"/>
      <c r="HI89" s="5"/>
      <c r="HJ89" s="5"/>
      <c r="HK89" s="5"/>
      <c r="HL89" s="5"/>
      <c r="HM89" s="5"/>
      <c r="HN89" s="5"/>
      <c r="HO89" s="5"/>
      <c r="HP89" s="5"/>
      <c r="HQ89" s="5"/>
      <c r="HR89" s="5"/>
      <c r="HS89" s="5"/>
      <c r="HT89" s="5"/>
      <c r="HU89" s="5"/>
      <c r="HV89" s="5"/>
      <c r="HW89" s="5"/>
      <c r="HX89" s="5"/>
      <c r="HY89" s="5"/>
      <c r="HZ89" s="5"/>
      <c r="IA89" s="5"/>
      <c r="IB89" s="5"/>
      <c r="IC89" s="5"/>
      <c r="ID89" s="5"/>
      <c r="IE89" s="5"/>
      <c r="IF89" s="5"/>
      <c r="IG89" s="5"/>
      <c r="IH89" s="5"/>
      <c r="II89" s="5"/>
      <c r="IJ89" s="5"/>
      <c r="IK89" s="5"/>
      <c r="IL89" s="5"/>
      <c r="IM89" s="5"/>
      <c r="IN89" s="5"/>
      <c r="IO89" s="5"/>
      <c r="IP89" s="5"/>
      <c r="IQ89" s="5"/>
      <c r="IR89" s="5"/>
      <c r="IS89" s="5"/>
      <c r="IT89" s="5"/>
      <c r="IU89" s="5"/>
      <c r="IV89" s="5"/>
      <c r="IW89" s="5"/>
    </row>
    <row r="90" customFormat="false" ht="12.75" hidden="false" customHeight="false" outlineLevel="0" collapsed="false">
      <c r="A90" s="5" t="n">
        <f aca="false">YEAR(C90)</f>
        <v>2009</v>
      </c>
      <c r="B90" s="259"/>
      <c r="C90" s="260" t="n">
        <v>39815</v>
      </c>
      <c r="D90" s="251" t="n">
        <f aca="false">+SUMPRODUCT(SUPPLY!L90:O90,SUPPLY!L$2:O$2)</f>
        <v>15.58</v>
      </c>
      <c r="E90" s="252" t="n">
        <f aca="false">+SUMPRODUCT(SUPPLY!D90:J90,SUPPLY!D$2:J$2)</f>
        <v>26.41</v>
      </c>
      <c r="F90" s="252" t="n">
        <f aca="false">+SUMPRODUCT(SUPPLY!Q90:U90,SUPPLY!$Q$2:$U$2)</f>
        <v>34.8</v>
      </c>
      <c r="G90" s="252" t="n">
        <f aca="false">+SUPPLY!X90*SUPPLY!$X$2</f>
        <v>3.075</v>
      </c>
      <c r="H90" s="252" t="n">
        <f aca="false">SUMPRODUCT(SUPPLY!Y90:AB90,SUPPLY!$Y$2:$AB$2)</f>
        <v>5.88</v>
      </c>
      <c r="I90" s="252" t="n">
        <f aca="false">SUMPRODUCT(SUPPLY!AC90:AD90,SUPPLY!$AC$2:$AD$2)</f>
        <v>2.5</v>
      </c>
      <c r="J90" s="252" t="n">
        <f aca="false">SUPPLY!W90*SUPPLY!$W$2</f>
        <v>4.125</v>
      </c>
      <c r="K90" s="253" t="n">
        <f aca="false">SUM(D90:J90)</f>
        <v>92.37</v>
      </c>
      <c r="L90" s="254"/>
      <c r="M90" s="251" t="n">
        <f aca="false">+SUMPRODUCT(DEMAND!D90:E90,DEMAND!$D$2:$E$2)</f>
        <v>6.2</v>
      </c>
      <c r="N90" s="252" t="n">
        <f aca="false">+SUMPRODUCT(DEMAND!F90:G90,DEMAND!$F$2:$G$2)</f>
        <v>10.05</v>
      </c>
      <c r="O90" s="252" t="n">
        <f aca="false">+SUMPRODUCT(DEMAND!H90:I90,DEMAND!$H$2:$I$2)</f>
        <v>6.25</v>
      </c>
      <c r="P90" s="252" t="n">
        <f aca="false">+SUMPRODUCT(DEMAND!J90:K90,DEMAND!$J$2:$K$2)</f>
        <v>11.6</v>
      </c>
      <c r="Q90" s="252" t="n">
        <f aca="false">+SUMPRODUCT(DEMAND!L90:M90,DEMAND!$L$2:$M$2)</f>
        <v>4.2</v>
      </c>
      <c r="R90" s="253" t="n">
        <f aca="false">SUM(M90:Q90)</f>
        <v>38.3</v>
      </c>
      <c r="S90" s="253" t="n">
        <f aca="false">+SUMPRODUCT(DEMAND!Q90:AI90,DEMAND!$Q$2:$AI$2)</f>
        <v>67.64</v>
      </c>
      <c r="T90" s="253" t="n">
        <f aca="false">+S90+R90</f>
        <v>105.94</v>
      </c>
      <c r="U90" s="5"/>
      <c r="V90" s="5"/>
      <c r="W90" s="258" t="n">
        <f aca="false">+K90-T90</f>
        <v>-13.57</v>
      </c>
      <c r="X90" s="5"/>
      <c r="Y90" s="258" t="n">
        <f aca="false">K90-(+M90+Q90+N90)</f>
        <v>71.92</v>
      </c>
      <c r="Z90" s="258" t="n">
        <f aca="false">+Y90-F90</f>
        <v>37.12</v>
      </c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5"/>
      <c r="CL90" s="5"/>
      <c r="CM90" s="5"/>
      <c r="CN90" s="5"/>
      <c r="CO90" s="5"/>
      <c r="CP90" s="5"/>
      <c r="CQ90" s="5"/>
      <c r="CR90" s="5"/>
      <c r="CS90" s="5"/>
      <c r="CT90" s="5"/>
      <c r="CU90" s="5"/>
      <c r="CV90" s="5"/>
      <c r="CW90" s="5"/>
      <c r="CX90" s="5"/>
      <c r="CY90" s="5"/>
      <c r="CZ90" s="5"/>
      <c r="DA90" s="5"/>
      <c r="DB90" s="5"/>
      <c r="DC90" s="5"/>
      <c r="DD90" s="5"/>
      <c r="DE90" s="5"/>
      <c r="DF90" s="5"/>
      <c r="DG90" s="5"/>
      <c r="DH90" s="5"/>
      <c r="DI90" s="5"/>
      <c r="DJ90" s="5"/>
      <c r="DK90" s="5"/>
      <c r="DL90" s="5"/>
      <c r="DM90" s="5"/>
      <c r="DN90" s="5"/>
      <c r="DO90" s="5"/>
      <c r="DP90" s="5"/>
      <c r="DQ90" s="5"/>
      <c r="DR90" s="5"/>
      <c r="DS90" s="5"/>
      <c r="DT90" s="5"/>
      <c r="DU90" s="5"/>
      <c r="DV90" s="5"/>
      <c r="DW90" s="5"/>
      <c r="DX90" s="5"/>
      <c r="DY90" s="5"/>
      <c r="DZ90" s="5"/>
      <c r="EA90" s="5"/>
      <c r="EB90" s="5"/>
      <c r="EC90" s="5"/>
      <c r="ED90" s="5"/>
      <c r="EE90" s="5"/>
      <c r="EF90" s="5"/>
      <c r="EG90" s="5"/>
      <c r="EH90" s="5"/>
      <c r="EI90" s="5"/>
      <c r="EJ90" s="5"/>
      <c r="EK90" s="5"/>
      <c r="EL90" s="5"/>
      <c r="EM90" s="5"/>
      <c r="EN90" s="5"/>
      <c r="EO90" s="5"/>
      <c r="EP90" s="5"/>
      <c r="EQ90" s="5"/>
      <c r="ER90" s="5"/>
      <c r="ES90" s="5"/>
      <c r="ET90" s="5"/>
      <c r="EU90" s="5"/>
      <c r="EV90" s="5"/>
      <c r="EW90" s="5"/>
      <c r="EX90" s="5"/>
      <c r="EY90" s="5"/>
      <c r="EZ90" s="5"/>
      <c r="FA90" s="5"/>
      <c r="FB90" s="5"/>
      <c r="FC90" s="5"/>
      <c r="FD90" s="5"/>
      <c r="FE90" s="5"/>
      <c r="FF90" s="5"/>
      <c r="FG90" s="5"/>
      <c r="FH90" s="5"/>
      <c r="FI90" s="5"/>
      <c r="FJ90" s="5"/>
      <c r="FK90" s="5"/>
      <c r="FL90" s="5"/>
      <c r="FM90" s="5"/>
      <c r="FN90" s="5"/>
      <c r="FO90" s="5"/>
      <c r="FP90" s="5"/>
      <c r="FQ90" s="5"/>
      <c r="FR90" s="5"/>
      <c r="FS90" s="5"/>
      <c r="FT90" s="5"/>
      <c r="FU90" s="5"/>
      <c r="FV90" s="5"/>
      <c r="FW90" s="5"/>
      <c r="FX90" s="5"/>
      <c r="FY90" s="5"/>
      <c r="FZ90" s="5"/>
      <c r="GA90" s="5"/>
      <c r="GB90" s="5"/>
      <c r="GC90" s="5"/>
      <c r="GD90" s="5"/>
      <c r="GE90" s="5"/>
      <c r="GF90" s="5"/>
      <c r="GG90" s="5"/>
      <c r="GH90" s="5"/>
      <c r="GI90" s="5"/>
      <c r="GJ90" s="5"/>
      <c r="GK90" s="5"/>
      <c r="GL90" s="5"/>
      <c r="GM90" s="5"/>
      <c r="GN90" s="5"/>
      <c r="GO90" s="5"/>
      <c r="GP90" s="5"/>
      <c r="GQ90" s="5"/>
      <c r="GR90" s="5"/>
      <c r="GS90" s="5"/>
      <c r="GT90" s="5"/>
      <c r="GU90" s="5"/>
      <c r="GV90" s="5"/>
      <c r="GW90" s="5"/>
      <c r="GX90" s="5"/>
      <c r="GY90" s="5"/>
      <c r="GZ90" s="5"/>
      <c r="HA90" s="5"/>
      <c r="HB90" s="5"/>
      <c r="HC90" s="5"/>
      <c r="HD90" s="5"/>
      <c r="HE90" s="5"/>
      <c r="HF90" s="5"/>
      <c r="HG90" s="5"/>
      <c r="HH90" s="5"/>
      <c r="HI90" s="5"/>
      <c r="HJ90" s="5"/>
      <c r="HK90" s="5"/>
      <c r="HL90" s="5"/>
      <c r="HM90" s="5"/>
      <c r="HN90" s="5"/>
      <c r="HO90" s="5"/>
      <c r="HP90" s="5"/>
      <c r="HQ90" s="5"/>
      <c r="HR90" s="5"/>
      <c r="HS90" s="5"/>
      <c r="HT90" s="5"/>
      <c r="HU90" s="5"/>
      <c r="HV90" s="5"/>
      <c r="HW90" s="5"/>
      <c r="HX90" s="5"/>
      <c r="HY90" s="5"/>
      <c r="HZ90" s="5"/>
      <c r="IA90" s="5"/>
      <c r="IB90" s="5"/>
      <c r="IC90" s="5"/>
      <c r="ID90" s="5"/>
      <c r="IE90" s="5"/>
      <c r="IF90" s="5"/>
      <c r="IG90" s="5"/>
      <c r="IH90" s="5"/>
      <c r="II90" s="5"/>
      <c r="IJ90" s="5"/>
      <c r="IK90" s="5"/>
      <c r="IL90" s="5"/>
      <c r="IM90" s="5"/>
      <c r="IN90" s="5"/>
      <c r="IO90" s="5"/>
      <c r="IP90" s="5"/>
      <c r="IQ90" s="5"/>
      <c r="IR90" s="5"/>
      <c r="IS90" s="5"/>
      <c r="IT90" s="5"/>
      <c r="IU90" s="5"/>
      <c r="IV90" s="5"/>
      <c r="IW90" s="5"/>
    </row>
    <row r="91" customFormat="false" ht="12.75" hidden="false" customHeight="false" outlineLevel="0" collapsed="false">
      <c r="A91" s="5" t="n">
        <f aca="false">YEAR(C91)</f>
        <v>2009</v>
      </c>
      <c r="B91" s="259"/>
      <c r="C91" s="260" t="n">
        <v>39846</v>
      </c>
      <c r="D91" s="251" t="n">
        <f aca="false">+SUMPRODUCT(SUPPLY!L91:O91,SUPPLY!L$2:O$2)</f>
        <v>15.58</v>
      </c>
      <c r="E91" s="252" t="n">
        <f aca="false">+SUMPRODUCT(SUPPLY!D91:J91,SUPPLY!D$2:J$2)</f>
        <v>26.41</v>
      </c>
      <c r="F91" s="252" t="n">
        <f aca="false">+SUMPRODUCT(SUPPLY!Q91:U91,SUPPLY!$Q$2:$U$2)</f>
        <v>34.8</v>
      </c>
      <c r="G91" s="252" t="n">
        <f aca="false">+SUPPLY!X91*SUPPLY!$X$2</f>
        <v>3.075</v>
      </c>
      <c r="H91" s="252" t="n">
        <f aca="false">SUMPRODUCT(SUPPLY!Y91:AB91,SUPPLY!$Y$2:$AB$2)</f>
        <v>5.88</v>
      </c>
      <c r="I91" s="252" t="n">
        <f aca="false">SUMPRODUCT(SUPPLY!AC91:AD91,SUPPLY!$AC$2:$AD$2)</f>
        <v>2.5</v>
      </c>
      <c r="J91" s="252" t="n">
        <f aca="false">SUPPLY!W91*SUPPLY!$W$2</f>
        <v>4.125</v>
      </c>
      <c r="K91" s="253" t="n">
        <f aca="false">SUM(D91:J91)</f>
        <v>92.37</v>
      </c>
      <c r="L91" s="254"/>
      <c r="M91" s="251" t="n">
        <f aca="false">+SUMPRODUCT(DEMAND!D91:E91,DEMAND!$D$2:$E$2)</f>
        <v>6.2</v>
      </c>
      <c r="N91" s="252" t="n">
        <f aca="false">+SUMPRODUCT(DEMAND!F91:G91,DEMAND!$F$2:$G$2)</f>
        <v>10.05</v>
      </c>
      <c r="O91" s="252" t="n">
        <f aca="false">+SUMPRODUCT(DEMAND!H91:I91,DEMAND!$H$2:$I$2)</f>
        <v>6.25</v>
      </c>
      <c r="P91" s="252" t="n">
        <f aca="false">+SUMPRODUCT(DEMAND!J91:K91,DEMAND!$J$2:$K$2)</f>
        <v>11.6</v>
      </c>
      <c r="Q91" s="252" t="n">
        <f aca="false">+SUMPRODUCT(DEMAND!L91:M91,DEMAND!$L$2:$M$2)</f>
        <v>4.2</v>
      </c>
      <c r="R91" s="253" t="n">
        <f aca="false">SUM(M91:Q91)</f>
        <v>38.3</v>
      </c>
      <c r="S91" s="253" t="n">
        <f aca="false">+SUMPRODUCT(DEMAND!Q91:AI91,DEMAND!$Q$2:$AI$2)</f>
        <v>67.64</v>
      </c>
      <c r="T91" s="253" t="n">
        <f aca="false">+S91+R91</f>
        <v>105.94</v>
      </c>
      <c r="U91" s="5"/>
      <c r="V91" s="5"/>
      <c r="W91" s="258" t="n">
        <f aca="false">+K91-T91</f>
        <v>-13.57</v>
      </c>
      <c r="X91" s="5"/>
      <c r="Y91" s="258" t="n">
        <f aca="false">K91-(+M91+Q91+N91)</f>
        <v>71.92</v>
      </c>
      <c r="Z91" s="258" t="n">
        <f aca="false">+Y91-F91</f>
        <v>37.12</v>
      </c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5"/>
      <c r="CL91" s="5"/>
      <c r="CM91" s="5"/>
      <c r="CN91" s="5"/>
      <c r="CO91" s="5"/>
      <c r="CP91" s="5"/>
      <c r="CQ91" s="5"/>
      <c r="CR91" s="5"/>
      <c r="CS91" s="5"/>
      <c r="CT91" s="5"/>
      <c r="CU91" s="5"/>
      <c r="CV91" s="5"/>
      <c r="CW91" s="5"/>
      <c r="CX91" s="5"/>
      <c r="CY91" s="5"/>
      <c r="CZ91" s="5"/>
      <c r="DA91" s="5"/>
      <c r="DB91" s="5"/>
      <c r="DC91" s="5"/>
      <c r="DD91" s="5"/>
      <c r="DE91" s="5"/>
      <c r="DF91" s="5"/>
      <c r="DG91" s="5"/>
      <c r="DH91" s="5"/>
      <c r="DI91" s="5"/>
      <c r="DJ91" s="5"/>
      <c r="DK91" s="5"/>
      <c r="DL91" s="5"/>
      <c r="DM91" s="5"/>
      <c r="DN91" s="5"/>
      <c r="DO91" s="5"/>
      <c r="DP91" s="5"/>
      <c r="DQ91" s="5"/>
      <c r="DR91" s="5"/>
      <c r="DS91" s="5"/>
      <c r="DT91" s="5"/>
      <c r="DU91" s="5"/>
      <c r="DV91" s="5"/>
      <c r="DW91" s="5"/>
      <c r="DX91" s="5"/>
      <c r="DY91" s="5"/>
      <c r="DZ91" s="5"/>
      <c r="EA91" s="5"/>
      <c r="EB91" s="5"/>
      <c r="EC91" s="5"/>
      <c r="ED91" s="5"/>
      <c r="EE91" s="5"/>
      <c r="EF91" s="5"/>
      <c r="EG91" s="5"/>
      <c r="EH91" s="5"/>
      <c r="EI91" s="5"/>
      <c r="EJ91" s="5"/>
      <c r="EK91" s="5"/>
      <c r="EL91" s="5"/>
      <c r="EM91" s="5"/>
      <c r="EN91" s="5"/>
      <c r="EO91" s="5"/>
      <c r="EP91" s="5"/>
      <c r="EQ91" s="5"/>
      <c r="ER91" s="5"/>
      <c r="ES91" s="5"/>
      <c r="ET91" s="5"/>
      <c r="EU91" s="5"/>
      <c r="EV91" s="5"/>
      <c r="EW91" s="5"/>
      <c r="EX91" s="5"/>
      <c r="EY91" s="5"/>
      <c r="EZ91" s="5"/>
      <c r="FA91" s="5"/>
      <c r="FB91" s="5"/>
      <c r="FC91" s="5"/>
      <c r="FD91" s="5"/>
      <c r="FE91" s="5"/>
      <c r="FF91" s="5"/>
      <c r="FG91" s="5"/>
      <c r="FH91" s="5"/>
      <c r="FI91" s="5"/>
      <c r="FJ91" s="5"/>
      <c r="FK91" s="5"/>
      <c r="FL91" s="5"/>
      <c r="FM91" s="5"/>
      <c r="FN91" s="5"/>
      <c r="FO91" s="5"/>
      <c r="FP91" s="5"/>
      <c r="FQ91" s="5"/>
      <c r="FR91" s="5"/>
      <c r="FS91" s="5"/>
      <c r="FT91" s="5"/>
      <c r="FU91" s="5"/>
      <c r="FV91" s="5"/>
      <c r="FW91" s="5"/>
      <c r="FX91" s="5"/>
      <c r="FY91" s="5"/>
      <c r="FZ91" s="5"/>
      <c r="GA91" s="5"/>
      <c r="GB91" s="5"/>
      <c r="GC91" s="5"/>
      <c r="GD91" s="5"/>
      <c r="GE91" s="5"/>
      <c r="GF91" s="5"/>
      <c r="GG91" s="5"/>
      <c r="GH91" s="5"/>
      <c r="GI91" s="5"/>
      <c r="GJ91" s="5"/>
      <c r="GK91" s="5"/>
      <c r="GL91" s="5"/>
      <c r="GM91" s="5"/>
      <c r="GN91" s="5"/>
      <c r="GO91" s="5"/>
      <c r="GP91" s="5"/>
      <c r="GQ91" s="5"/>
      <c r="GR91" s="5"/>
      <c r="GS91" s="5"/>
      <c r="GT91" s="5"/>
      <c r="GU91" s="5"/>
      <c r="GV91" s="5"/>
      <c r="GW91" s="5"/>
      <c r="GX91" s="5"/>
      <c r="GY91" s="5"/>
      <c r="GZ91" s="5"/>
      <c r="HA91" s="5"/>
      <c r="HB91" s="5"/>
      <c r="HC91" s="5"/>
      <c r="HD91" s="5"/>
      <c r="HE91" s="5"/>
      <c r="HF91" s="5"/>
      <c r="HG91" s="5"/>
      <c r="HH91" s="5"/>
      <c r="HI91" s="5"/>
      <c r="HJ91" s="5"/>
      <c r="HK91" s="5"/>
      <c r="HL91" s="5"/>
      <c r="HM91" s="5"/>
      <c r="HN91" s="5"/>
      <c r="HO91" s="5"/>
      <c r="HP91" s="5"/>
      <c r="HQ91" s="5"/>
      <c r="HR91" s="5"/>
      <c r="HS91" s="5"/>
      <c r="HT91" s="5"/>
      <c r="HU91" s="5"/>
      <c r="HV91" s="5"/>
      <c r="HW91" s="5"/>
      <c r="HX91" s="5"/>
      <c r="HY91" s="5"/>
      <c r="HZ91" s="5"/>
      <c r="IA91" s="5"/>
      <c r="IB91" s="5"/>
      <c r="IC91" s="5"/>
      <c r="ID91" s="5"/>
      <c r="IE91" s="5"/>
      <c r="IF91" s="5"/>
      <c r="IG91" s="5"/>
      <c r="IH91" s="5"/>
      <c r="II91" s="5"/>
      <c r="IJ91" s="5"/>
      <c r="IK91" s="5"/>
      <c r="IL91" s="5"/>
      <c r="IM91" s="5"/>
      <c r="IN91" s="5"/>
      <c r="IO91" s="5"/>
      <c r="IP91" s="5"/>
      <c r="IQ91" s="5"/>
      <c r="IR91" s="5"/>
      <c r="IS91" s="5"/>
      <c r="IT91" s="5"/>
      <c r="IU91" s="5"/>
      <c r="IV91" s="5"/>
      <c r="IW91" s="5"/>
    </row>
    <row r="92" customFormat="false" ht="12.75" hidden="false" customHeight="false" outlineLevel="0" collapsed="false">
      <c r="A92" s="5" t="n">
        <f aca="false">YEAR(C92)</f>
        <v>2009</v>
      </c>
      <c r="B92" s="259"/>
      <c r="C92" s="260" t="n">
        <v>39874</v>
      </c>
      <c r="D92" s="251" t="n">
        <f aca="false">+SUMPRODUCT(SUPPLY!L92:O92,SUPPLY!L$2:O$2)</f>
        <v>15.58</v>
      </c>
      <c r="E92" s="252" t="n">
        <f aca="false">+SUMPRODUCT(SUPPLY!D92:J92,SUPPLY!D$2:J$2)</f>
        <v>26.41</v>
      </c>
      <c r="F92" s="252" t="n">
        <f aca="false">+SUMPRODUCT(SUPPLY!Q92:U92,SUPPLY!$Q$2:$U$2)</f>
        <v>34.8</v>
      </c>
      <c r="G92" s="252" t="n">
        <f aca="false">+SUPPLY!X92*SUPPLY!$X$2</f>
        <v>3.075</v>
      </c>
      <c r="H92" s="252" t="n">
        <f aca="false">SUMPRODUCT(SUPPLY!Y92:AB92,SUPPLY!$Y$2:$AB$2)</f>
        <v>5.88</v>
      </c>
      <c r="I92" s="252" t="n">
        <f aca="false">SUMPRODUCT(SUPPLY!AC92:AD92,SUPPLY!$AC$2:$AD$2)</f>
        <v>2.5</v>
      </c>
      <c r="J92" s="252" t="n">
        <f aca="false">SUPPLY!W92*SUPPLY!$W$2</f>
        <v>4.125</v>
      </c>
      <c r="K92" s="253" t="n">
        <f aca="false">SUM(D92:J92)</f>
        <v>92.37</v>
      </c>
      <c r="L92" s="254"/>
      <c r="M92" s="251" t="n">
        <f aca="false">+SUMPRODUCT(DEMAND!D92:E92,DEMAND!$D$2:$E$2)</f>
        <v>6.2</v>
      </c>
      <c r="N92" s="252" t="n">
        <f aca="false">+SUMPRODUCT(DEMAND!F92:G92,DEMAND!$F$2:$G$2)</f>
        <v>10.05</v>
      </c>
      <c r="O92" s="252" t="n">
        <f aca="false">+SUMPRODUCT(DEMAND!H92:I92,DEMAND!$H$2:$I$2)</f>
        <v>6.25</v>
      </c>
      <c r="P92" s="252" t="n">
        <f aca="false">+SUMPRODUCT(DEMAND!J92:K92,DEMAND!$J$2:$K$2)</f>
        <v>11.6</v>
      </c>
      <c r="Q92" s="252" t="n">
        <f aca="false">+SUMPRODUCT(DEMAND!L92:M92,DEMAND!$L$2:$M$2)</f>
        <v>4.2</v>
      </c>
      <c r="R92" s="253" t="n">
        <f aca="false">SUM(M92:Q92)</f>
        <v>38.3</v>
      </c>
      <c r="S92" s="253" t="n">
        <f aca="false">+SUMPRODUCT(DEMAND!Q92:AI92,DEMAND!$Q$2:$AI$2)</f>
        <v>67.64</v>
      </c>
      <c r="T92" s="253" t="n">
        <f aca="false">+S92+R92</f>
        <v>105.94</v>
      </c>
      <c r="U92" s="5"/>
      <c r="V92" s="5"/>
      <c r="W92" s="258" t="n">
        <f aca="false">+K92-T92</f>
        <v>-13.57</v>
      </c>
      <c r="X92" s="5"/>
      <c r="Y92" s="258" t="n">
        <f aca="false">K92-(+M92+Q92+N92)</f>
        <v>71.92</v>
      </c>
      <c r="Z92" s="258" t="n">
        <f aca="false">+Y92-F92</f>
        <v>37.12</v>
      </c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5"/>
      <c r="CL92" s="5"/>
      <c r="CM92" s="5"/>
      <c r="CN92" s="5"/>
      <c r="CO92" s="5"/>
      <c r="CP92" s="5"/>
      <c r="CQ92" s="5"/>
      <c r="CR92" s="5"/>
      <c r="CS92" s="5"/>
      <c r="CT92" s="5"/>
      <c r="CU92" s="5"/>
      <c r="CV92" s="5"/>
      <c r="CW92" s="5"/>
      <c r="CX92" s="5"/>
      <c r="CY92" s="5"/>
      <c r="CZ92" s="5"/>
      <c r="DA92" s="5"/>
      <c r="DB92" s="5"/>
      <c r="DC92" s="5"/>
      <c r="DD92" s="5"/>
      <c r="DE92" s="5"/>
      <c r="DF92" s="5"/>
      <c r="DG92" s="5"/>
      <c r="DH92" s="5"/>
      <c r="DI92" s="5"/>
      <c r="DJ92" s="5"/>
      <c r="DK92" s="5"/>
      <c r="DL92" s="5"/>
      <c r="DM92" s="5"/>
      <c r="DN92" s="5"/>
      <c r="DO92" s="5"/>
      <c r="DP92" s="5"/>
      <c r="DQ92" s="5"/>
      <c r="DR92" s="5"/>
      <c r="DS92" s="5"/>
      <c r="DT92" s="5"/>
      <c r="DU92" s="5"/>
      <c r="DV92" s="5"/>
      <c r="DW92" s="5"/>
      <c r="DX92" s="5"/>
      <c r="DY92" s="5"/>
      <c r="DZ92" s="5"/>
      <c r="EA92" s="5"/>
      <c r="EB92" s="5"/>
      <c r="EC92" s="5"/>
      <c r="ED92" s="5"/>
      <c r="EE92" s="5"/>
      <c r="EF92" s="5"/>
      <c r="EG92" s="5"/>
      <c r="EH92" s="5"/>
      <c r="EI92" s="5"/>
      <c r="EJ92" s="5"/>
      <c r="EK92" s="5"/>
      <c r="EL92" s="5"/>
      <c r="EM92" s="5"/>
      <c r="EN92" s="5"/>
      <c r="EO92" s="5"/>
      <c r="EP92" s="5"/>
      <c r="EQ92" s="5"/>
      <c r="ER92" s="5"/>
      <c r="ES92" s="5"/>
      <c r="ET92" s="5"/>
      <c r="EU92" s="5"/>
      <c r="EV92" s="5"/>
      <c r="EW92" s="5"/>
      <c r="EX92" s="5"/>
      <c r="EY92" s="5"/>
      <c r="EZ92" s="5"/>
      <c r="FA92" s="5"/>
      <c r="FB92" s="5"/>
      <c r="FC92" s="5"/>
      <c r="FD92" s="5"/>
      <c r="FE92" s="5"/>
      <c r="FF92" s="5"/>
      <c r="FG92" s="5"/>
      <c r="FH92" s="5"/>
      <c r="FI92" s="5"/>
      <c r="FJ92" s="5"/>
      <c r="FK92" s="5"/>
      <c r="FL92" s="5"/>
      <c r="FM92" s="5"/>
      <c r="FN92" s="5"/>
      <c r="FO92" s="5"/>
      <c r="FP92" s="5"/>
      <c r="FQ92" s="5"/>
      <c r="FR92" s="5"/>
      <c r="FS92" s="5"/>
      <c r="FT92" s="5"/>
      <c r="FU92" s="5"/>
      <c r="FV92" s="5"/>
      <c r="FW92" s="5"/>
      <c r="FX92" s="5"/>
      <c r="FY92" s="5"/>
      <c r="FZ92" s="5"/>
      <c r="GA92" s="5"/>
      <c r="GB92" s="5"/>
      <c r="GC92" s="5"/>
      <c r="GD92" s="5"/>
      <c r="GE92" s="5"/>
      <c r="GF92" s="5"/>
      <c r="GG92" s="5"/>
      <c r="GH92" s="5"/>
      <c r="GI92" s="5"/>
      <c r="GJ92" s="5"/>
      <c r="GK92" s="5"/>
      <c r="GL92" s="5"/>
      <c r="GM92" s="5"/>
      <c r="GN92" s="5"/>
      <c r="GO92" s="5"/>
      <c r="GP92" s="5"/>
      <c r="GQ92" s="5"/>
      <c r="GR92" s="5"/>
      <c r="GS92" s="5"/>
      <c r="GT92" s="5"/>
      <c r="GU92" s="5"/>
      <c r="GV92" s="5"/>
      <c r="GW92" s="5"/>
      <c r="GX92" s="5"/>
      <c r="GY92" s="5"/>
      <c r="GZ92" s="5"/>
      <c r="HA92" s="5"/>
      <c r="HB92" s="5"/>
      <c r="HC92" s="5"/>
      <c r="HD92" s="5"/>
      <c r="HE92" s="5"/>
      <c r="HF92" s="5"/>
      <c r="HG92" s="5"/>
      <c r="HH92" s="5"/>
      <c r="HI92" s="5"/>
      <c r="HJ92" s="5"/>
      <c r="HK92" s="5"/>
      <c r="HL92" s="5"/>
      <c r="HM92" s="5"/>
      <c r="HN92" s="5"/>
      <c r="HO92" s="5"/>
      <c r="HP92" s="5"/>
      <c r="HQ92" s="5"/>
      <c r="HR92" s="5"/>
      <c r="HS92" s="5"/>
      <c r="HT92" s="5"/>
      <c r="HU92" s="5"/>
      <c r="HV92" s="5"/>
      <c r="HW92" s="5"/>
      <c r="HX92" s="5"/>
      <c r="HY92" s="5"/>
      <c r="HZ92" s="5"/>
      <c r="IA92" s="5"/>
      <c r="IB92" s="5"/>
      <c r="IC92" s="5"/>
      <c r="ID92" s="5"/>
      <c r="IE92" s="5"/>
      <c r="IF92" s="5"/>
      <c r="IG92" s="5"/>
      <c r="IH92" s="5"/>
      <c r="II92" s="5"/>
      <c r="IJ92" s="5"/>
      <c r="IK92" s="5"/>
      <c r="IL92" s="5"/>
      <c r="IM92" s="5"/>
      <c r="IN92" s="5"/>
      <c r="IO92" s="5"/>
      <c r="IP92" s="5"/>
      <c r="IQ92" s="5"/>
      <c r="IR92" s="5"/>
      <c r="IS92" s="5"/>
      <c r="IT92" s="5"/>
      <c r="IU92" s="5"/>
      <c r="IV92" s="5"/>
      <c r="IW92" s="5"/>
    </row>
    <row r="93" customFormat="false" ht="12.75" hidden="false" customHeight="false" outlineLevel="0" collapsed="false">
      <c r="A93" s="5" t="n">
        <f aca="false">YEAR(C93)</f>
        <v>2009</v>
      </c>
      <c r="B93" s="259"/>
      <c r="C93" s="260" t="n">
        <v>39905</v>
      </c>
      <c r="D93" s="251" t="n">
        <f aca="false">+SUMPRODUCT(SUPPLY!L93:O93,SUPPLY!L$2:O$2)</f>
        <v>15.58</v>
      </c>
      <c r="E93" s="252" t="n">
        <f aca="false">+SUMPRODUCT(SUPPLY!D93:J93,SUPPLY!D$2:J$2)</f>
        <v>26.41</v>
      </c>
      <c r="F93" s="252" t="n">
        <f aca="false">+SUMPRODUCT(SUPPLY!Q93:U93,SUPPLY!$Q$2:$U$2)</f>
        <v>34.8</v>
      </c>
      <c r="G93" s="252" t="n">
        <f aca="false">+SUPPLY!X93*SUPPLY!$X$2</f>
        <v>3.075</v>
      </c>
      <c r="H93" s="252" t="n">
        <f aca="false">SUMPRODUCT(SUPPLY!Y93:AB93,SUPPLY!$Y$2:$AB$2)</f>
        <v>5.88</v>
      </c>
      <c r="I93" s="252" t="n">
        <f aca="false">SUMPRODUCT(SUPPLY!AC93:AD93,SUPPLY!$AC$2:$AD$2)</f>
        <v>2.5</v>
      </c>
      <c r="J93" s="252" t="n">
        <f aca="false">SUPPLY!W93*SUPPLY!$W$2</f>
        <v>4.125</v>
      </c>
      <c r="K93" s="253" t="n">
        <f aca="false">SUM(D93:J93)</f>
        <v>92.37</v>
      </c>
      <c r="L93" s="254"/>
      <c r="M93" s="251" t="n">
        <f aca="false">+SUMPRODUCT(DEMAND!D93:E93,DEMAND!$D$2:$E$2)</f>
        <v>6.2</v>
      </c>
      <c r="N93" s="252" t="n">
        <f aca="false">+SUMPRODUCT(DEMAND!F93:G93,DEMAND!$F$2:$G$2)</f>
        <v>10.05</v>
      </c>
      <c r="O93" s="252" t="n">
        <f aca="false">+SUMPRODUCT(DEMAND!H93:I93,DEMAND!$H$2:$I$2)</f>
        <v>6.25</v>
      </c>
      <c r="P93" s="252" t="n">
        <f aca="false">+SUMPRODUCT(DEMAND!J93:K93,DEMAND!$J$2:$K$2)</f>
        <v>11.6</v>
      </c>
      <c r="Q93" s="252" t="n">
        <f aca="false">+SUMPRODUCT(DEMAND!L93:M93,DEMAND!$L$2:$M$2)</f>
        <v>4.2</v>
      </c>
      <c r="R93" s="253" t="n">
        <f aca="false">SUM(M93:Q93)</f>
        <v>38.3</v>
      </c>
      <c r="S93" s="253" t="n">
        <f aca="false">+SUMPRODUCT(DEMAND!Q93:AI93,DEMAND!$Q$2:$AI$2)</f>
        <v>67.64</v>
      </c>
      <c r="T93" s="253" t="n">
        <f aca="false">+S93+R93</f>
        <v>105.94</v>
      </c>
      <c r="U93" s="5"/>
      <c r="V93" s="5"/>
      <c r="W93" s="258" t="n">
        <f aca="false">+K93-T93</f>
        <v>-13.57</v>
      </c>
      <c r="X93" s="5"/>
      <c r="Y93" s="258" t="n">
        <f aca="false">K93-(+M93+Q93+N93)</f>
        <v>71.92</v>
      </c>
      <c r="Z93" s="258" t="n">
        <f aca="false">+Y93-F93</f>
        <v>37.12</v>
      </c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5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5"/>
      <c r="CL93" s="5"/>
      <c r="CM93" s="5"/>
      <c r="CN93" s="5"/>
      <c r="CO93" s="5"/>
      <c r="CP93" s="5"/>
      <c r="CQ93" s="5"/>
      <c r="CR93" s="5"/>
      <c r="CS93" s="5"/>
      <c r="CT93" s="5"/>
      <c r="CU93" s="5"/>
      <c r="CV93" s="5"/>
      <c r="CW93" s="5"/>
      <c r="CX93" s="5"/>
      <c r="CY93" s="5"/>
      <c r="CZ93" s="5"/>
      <c r="DA93" s="5"/>
      <c r="DB93" s="5"/>
      <c r="DC93" s="5"/>
      <c r="DD93" s="5"/>
      <c r="DE93" s="5"/>
      <c r="DF93" s="5"/>
      <c r="DG93" s="5"/>
      <c r="DH93" s="5"/>
      <c r="DI93" s="5"/>
      <c r="DJ93" s="5"/>
      <c r="DK93" s="5"/>
      <c r="DL93" s="5"/>
      <c r="DM93" s="5"/>
      <c r="DN93" s="5"/>
      <c r="DO93" s="5"/>
      <c r="DP93" s="5"/>
      <c r="DQ93" s="5"/>
      <c r="DR93" s="5"/>
      <c r="DS93" s="5"/>
      <c r="DT93" s="5"/>
      <c r="DU93" s="5"/>
      <c r="DV93" s="5"/>
      <c r="DW93" s="5"/>
      <c r="DX93" s="5"/>
      <c r="DY93" s="5"/>
      <c r="DZ93" s="5"/>
      <c r="EA93" s="5"/>
      <c r="EB93" s="5"/>
      <c r="EC93" s="5"/>
      <c r="ED93" s="5"/>
      <c r="EE93" s="5"/>
      <c r="EF93" s="5"/>
      <c r="EG93" s="5"/>
      <c r="EH93" s="5"/>
      <c r="EI93" s="5"/>
      <c r="EJ93" s="5"/>
      <c r="EK93" s="5"/>
      <c r="EL93" s="5"/>
      <c r="EM93" s="5"/>
      <c r="EN93" s="5"/>
      <c r="EO93" s="5"/>
      <c r="EP93" s="5"/>
      <c r="EQ93" s="5"/>
      <c r="ER93" s="5"/>
      <c r="ES93" s="5"/>
      <c r="ET93" s="5"/>
      <c r="EU93" s="5"/>
      <c r="EV93" s="5"/>
      <c r="EW93" s="5"/>
      <c r="EX93" s="5"/>
      <c r="EY93" s="5"/>
      <c r="EZ93" s="5"/>
      <c r="FA93" s="5"/>
      <c r="FB93" s="5"/>
      <c r="FC93" s="5"/>
      <c r="FD93" s="5"/>
      <c r="FE93" s="5"/>
      <c r="FF93" s="5"/>
      <c r="FG93" s="5"/>
      <c r="FH93" s="5"/>
      <c r="FI93" s="5"/>
      <c r="FJ93" s="5"/>
      <c r="FK93" s="5"/>
      <c r="FL93" s="5"/>
      <c r="FM93" s="5"/>
      <c r="FN93" s="5"/>
      <c r="FO93" s="5"/>
      <c r="FP93" s="5"/>
      <c r="FQ93" s="5"/>
      <c r="FR93" s="5"/>
      <c r="FS93" s="5"/>
      <c r="FT93" s="5"/>
      <c r="FU93" s="5"/>
      <c r="FV93" s="5"/>
      <c r="FW93" s="5"/>
      <c r="FX93" s="5"/>
      <c r="FY93" s="5"/>
      <c r="FZ93" s="5"/>
      <c r="GA93" s="5"/>
      <c r="GB93" s="5"/>
      <c r="GC93" s="5"/>
      <c r="GD93" s="5"/>
      <c r="GE93" s="5"/>
      <c r="GF93" s="5"/>
      <c r="GG93" s="5"/>
      <c r="GH93" s="5"/>
      <c r="GI93" s="5"/>
      <c r="GJ93" s="5"/>
      <c r="GK93" s="5"/>
      <c r="GL93" s="5"/>
      <c r="GM93" s="5"/>
      <c r="GN93" s="5"/>
      <c r="GO93" s="5"/>
      <c r="GP93" s="5"/>
      <c r="GQ93" s="5"/>
      <c r="GR93" s="5"/>
      <c r="GS93" s="5"/>
      <c r="GT93" s="5"/>
      <c r="GU93" s="5"/>
      <c r="GV93" s="5"/>
      <c r="GW93" s="5"/>
      <c r="GX93" s="5"/>
      <c r="GY93" s="5"/>
      <c r="GZ93" s="5"/>
      <c r="HA93" s="5"/>
      <c r="HB93" s="5"/>
      <c r="HC93" s="5"/>
      <c r="HD93" s="5"/>
      <c r="HE93" s="5"/>
      <c r="HF93" s="5"/>
      <c r="HG93" s="5"/>
      <c r="HH93" s="5"/>
      <c r="HI93" s="5"/>
      <c r="HJ93" s="5"/>
      <c r="HK93" s="5"/>
      <c r="HL93" s="5"/>
      <c r="HM93" s="5"/>
      <c r="HN93" s="5"/>
      <c r="HO93" s="5"/>
      <c r="HP93" s="5"/>
      <c r="HQ93" s="5"/>
      <c r="HR93" s="5"/>
      <c r="HS93" s="5"/>
      <c r="HT93" s="5"/>
      <c r="HU93" s="5"/>
      <c r="HV93" s="5"/>
      <c r="HW93" s="5"/>
      <c r="HX93" s="5"/>
      <c r="HY93" s="5"/>
      <c r="HZ93" s="5"/>
      <c r="IA93" s="5"/>
      <c r="IB93" s="5"/>
      <c r="IC93" s="5"/>
      <c r="ID93" s="5"/>
      <c r="IE93" s="5"/>
      <c r="IF93" s="5"/>
      <c r="IG93" s="5"/>
      <c r="IH93" s="5"/>
      <c r="II93" s="5"/>
      <c r="IJ93" s="5"/>
      <c r="IK93" s="5"/>
      <c r="IL93" s="5"/>
      <c r="IM93" s="5"/>
      <c r="IN93" s="5"/>
      <c r="IO93" s="5"/>
      <c r="IP93" s="5"/>
      <c r="IQ93" s="5"/>
      <c r="IR93" s="5"/>
      <c r="IS93" s="5"/>
      <c r="IT93" s="5"/>
      <c r="IU93" s="5"/>
      <c r="IV93" s="5"/>
      <c r="IW93" s="5"/>
    </row>
    <row r="94" customFormat="false" ht="12.75" hidden="false" customHeight="false" outlineLevel="0" collapsed="false">
      <c r="A94" s="5" t="n">
        <f aca="false">YEAR(C94)</f>
        <v>2009</v>
      </c>
      <c r="B94" s="259"/>
      <c r="C94" s="260" t="n">
        <v>39935</v>
      </c>
      <c r="D94" s="251" t="n">
        <f aca="false">+SUMPRODUCT(SUPPLY!L94:O94,SUPPLY!L$2:O$2)</f>
        <v>15.58</v>
      </c>
      <c r="E94" s="252" t="n">
        <f aca="false">+SUMPRODUCT(SUPPLY!D94:J94,SUPPLY!D$2:J$2)</f>
        <v>26.41</v>
      </c>
      <c r="F94" s="252" t="n">
        <f aca="false">+SUMPRODUCT(SUPPLY!Q94:U94,SUPPLY!$Q$2:$U$2)</f>
        <v>34.8</v>
      </c>
      <c r="G94" s="252" t="n">
        <f aca="false">+SUPPLY!X94*SUPPLY!$X$2</f>
        <v>3.075</v>
      </c>
      <c r="H94" s="252" t="n">
        <f aca="false">SUMPRODUCT(SUPPLY!Y94:AB94,SUPPLY!$Y$2:$AB$2)</f>
        <v>5.88</v>
      </c>
      <c r="I94" s="252" t="n">
        <f aca="false">SUMPRODUCT(SUPPLY!AC94:AD94,SUPPLY!$AC$2:$AD$2)</f>
        <v>2.5</v>
      </c>
      <c r="J94" s="252" t="n">
        <f aca="false">SUPPLY!W94*SUPPLY!$W$2</f>
        <v>4.125</v>
      </c>
      <c r="K94" s="253" t="n">
        <f aca="false">SUM(D94:J94)</f>
        <v>92.37</v>
      </c>
      <c r="L94" s="254"/>
      <c r="M94" s="251" t="n">
        <f aca="false">+SUMPRODUCT(DEMAND!D94:E94,DEMAND!$D$2:$E$2)</f>
        <v>6.2</v>
      </c>
      <c r="N94" s="252" t="n">
        <f aca="false">+SUMPRODUCT(DEMAND!F94:G94,DEMAND!$F$2:$G$2)</f>
        <v>10.05</v>
      </c>
      <c r="O94" s="252" t="n">
        <f aca="false">+SUMPRODUCT(DEMAND!H94:I94,DEMAND!$H$2:$I$2)</f>
        <v>6.25</v>
      </c>
      <c r="P94" s="252" t="n">
        <f aca="false">+SUMPRODUCT(DEMAND!J94:K94,DEMAND!$J$2:$K$2)</f>
        <v>11.6</v>
      </c>
      <c r="Q94" s="252" t="n">
        <f aca="false">+SUMPRODUCT(DEMAND!L94:M94,DEMAND!$L$2:$M$2)</f>
        <v>4.2</v>
      </c>
      <c r="R94" s="253" t="n">
        <f aca="false">SUM(M94:Q94)</f>
        <v>38.3</v>
      </c>
      <c r="S94" s="253" t="n">
        <f aca="false">+SUMPRODUCT(DEMAND!Q94:AI94,DEMAND!$Q$2:$AI$2)</f>
        <v>67.64</v>
      </c>
      <c r="T94" s="253" t="n">
        <f aca="false">+S94+R94</f>
        <v>105.94</v>
      </c>
      <c r="U94" s="5"/>
      <c r="V94" s="5"/>
      <c r="W94" s="258" t="n">
        <f aca="false">+K94-T94</f>
        <v>-13.57</v>
      </c>
      <c r="X94" s="5"/>
      <c r="Y94" s="258" t="n">
        <f aca="false">K94-(+M94+Q94+N94)</f>
        <v>71.92</v>
      </c>
      <c r="Z94" s="258" t="n">
        <f aca="false">+Y94-F94</f>
        <v>37.12</v>
      </c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5"/>
      <c r="CL94" s="5"/>
      <c r="CM94" s="5"/>
      <c r="CN94" s="5"/>
      <c r="CO94" s="5"/>
      <c r="CP94" s="5"/>
      <c r="CQ94" s="5"/>
      <c r="CR94" s="5"/>
      <c r="CS94" s="5"/>
      <c r="CT94" s="5"/>
      <c r="CU94" s="5"/>
      <c r="CV94" s="5"/>
      <c r="CW94" s="5"/>
      <c r="CX94" s="5"/>
      <c r="CY94" s="5"/>
      <c r="CZ94" s="5"/>
      <c r="DA94" s="5"/>
      <c r="DB94" s="5"/>
      <c r="DC94" s="5"/>
      <c r="DD94" s="5"/>
      <c r="DE94" s="5"/>
      <c r="DF94" s="5"/>
      <c r="DG94" s="5"/>
      <c r="DH94" s="5"/>
      <c r="DI94" s="5"/>
      <c r="DJ94" s="5"/>
      <c r="DK94" s="5"/>
      <c r="DL94" s="5"/>
      <c r="DM94" s="5"/>
      <c r="DN94" s="5"/>
      <c r="DO94" s="5"/>
      <c r="DP94" s="5"/>
      <c r="DQ94" s="5"/>
      <c r="DR94" s="5"/>
      <c r="DS94" s="5"/>
      <c r="DT94" s="5"/>
      <c r="DU94" s="5"/>
      <c r="DV94" s="5"/>
      <c r="DW94" s="5"/>
      <c r="DX94" s="5"/>
      <c r="DY94" s="5"/>
      <c r="DZ94" s="5"/>
      <c r="EA94" s="5"/>
      <c r="EB94" s="5"/>
      <c r="EC94" s="5"/>
      <c r="ED94" s="5"/>
      <c r="EE94" s="5"/>
      <c r="EF94" s="5"/>
      <c r="EG94" s="5"/>
      <c r="EH94" s="5"/>
      <c r="EI94" s="5"/>
      <c r="EJ94" s="5"/>
      <c r="EK94" s="5"/>
      <c r="EL94" s="5"/>
      <c r="EM94" s="5"/>
      <c r="EN94" s="5"/>
      <c r="EO94" s="5"/>
      <c r="EP94" s="5"/>
      <c r="EQ94" s="5"/>
      <c r="ER94" s="5"/>
      <c r="ES94" s="5"/>
      <c r="ET94" s="5"/>
      <c r="EU94" s="5"/>
      <c r="EV94" s="5"/>
      <c r="EW94" s="5"/>
      <c r="EX94" s="5"/>
      <c r="EY94" s="5"/>
      <c r="EZ94" s="5"/>
      <c r="FA94" s="5"/>
      <c r="FB94" s="5"/>
      <c r="FC94" s="5"/>
      <c r="FD94" s="5"/>
      <c r="FE94" s="5"/>
      <c r="FF94" s="5"/>
      <c r="FG94" s="5"/>
      <c r="FH94" s="5"/>
      <c r="FI94" s="5"/>
      <c r="FJ94" s="5"/>
      <c r="FK94" s="5"/>
      <c r="FL94" s="5"/>
      <c r="FM94" s="5"/>
      <c r="FN94" s="5"/>
      <c r="FO94" s="5"/>
      <c r="FP94" s="5"/>
      <c r="FQ94" s="5"/>
      <c r="FR94" s="5"/>
      <c r="FS94" s="5"/>
      <c r="FT94" s="5"/>
      <c r="FU94" s="5"/>
      <c r="FV94" s="5"/>
      <c r="FW94" s="5"/>
      <c r="FX94" s="5"/>
      <c r="FY94" s="5"/>
      <c r="FZ94" s="5"/>
      <c r="GA94" s="5"/>
      <c r="GB94" s="5"/>
      <c r="GC94" s="5"/>
      <c r="GD94" s="5"/>
      <c r="GE94" s="5"/>
      <c r="GF94" s="5"/>
      <c r="GG94" s="5"/>
      <c r="GH94" s="5"/>
      <c r="GI94" s="5"/>
      <c r="GJ94" s="5"/>
      <c r="GK94" s="5"/>
      <c r="GL94" s="5"/>
      <c r="GM94" s="5"/>
      <c r="GN94" s="5"/>
      <c r="GO94" s="5"/>
      <c r="GP94" s="5"/>
      <c r="GQ94" s="5"/>
      <c r="GR94" s="5"/>
      <c r="GS94" s="5"/>
      <c r="GT94" s="5"/>
      <c r="GU94" s="5"/>
      <c r="GV94" s="5"/>
      <c r="GW94" s="5"/>
      <c r="GX94" s="5"/>
      <c r="GY94" s="5"/>
      <c r="GZ94" s="5"/>
      <c r="HA94" s="5"/>
      <c r="HB94" s="5"/>
      <c r="HC94" s="5"/>
      <c r="HD94" s="5"/>
      <c r="HE94" s="5"/>
      <c r="HF94" s="5"/>
      <c r="HG94" s="5"/>
      <c r="HH94" s="5"/>
      <c r="HI94" s="5"/>
      <c r="HJ94" s="5"/>
      <c r="HK94" s="5"/>
      <c r="HL94" s="5"/>
      <c r="HM94" s="5"/>
      <c r="HN94" s="5"/>
      <c r="HO94" s="5"/>
      <c r="HP94" s="5"/>
      <c r="HQ94" s="5"/>
      <c r="HR94" s="5"/>
      <c r="HS94" s="5"/>
      <c r="HT94" s="5"/>
      <c r="HU94" s="5"/>
      <c r="HV94" s="5"/>
      <c r="HW94" s="5"/>
      <c r="HX94" s="5"/>
      <c r="HY94" s="5"/>
      <c r="HZ94" s="5"/>
      <c r="IA94" s="5"/>
      <c r="IB94" s="5"/>
      <c r="IC94" s="5"/>
      <c r="ID94" s="5"/>
      <c r="IE94" s="5"/>
      <c r="IF94" s="5"/>
      <c r="IG94" s="5"/>
      <c r="IH94" s="5"/>
      <c r="II94" s="5"/>
      <c r="IJ94" s="5"/>
      <c r="IK94" s="5"/>
      <c r="IL94" s="5"/>
      <c r="IM94" s="5"/>
      <c r="IN94" s="5"/>
      <c r="IO94" s="5"/>
      <c r="IP94" s="5"/>
      <c r="IQ94" s="5"/>
      <c r="IR94" s="5"/>
      <c r="IS94" s="5"/>
      <c r="IT94" s="5"/>
      <c r="IU94" s="5"/>
      <c r="IV94" s="5"/>
      <c r="IW94" s="5"/>
    </row>
    <row r="95" customFormat="false" ht="12.75" hidden="false" customHeight="false" outlineLevel="0" collapsed="false">
      <c r="A95" s="5" t="n">
        <f aca="false">YEAR(C95)</f>
        <v>2009</v>
      </c>
      <c r="B95" s="259"/>
      <c r="C95" s="260" t="n">
        <v>39966</v>
      </c>
      <c r="D95" s="251" t="n">
        <f aca="false">+SUMPRODUCT(SUPPLY!L95:O95,SUPPLY!L$2:O$2)</f>
        <v>15.58</v>
      </c>
      <c r="E95" s="252" t="n">
        <f aca="false">+SUMPRODUCT(SUPPLY!D95:J95,SUPPLY!D$2:J$2)</f>
        <v>26.41</v>
      </c>
      <c r="F95" s="252" t="n">
        <f aca="false">+SUMPRODUCT(SUPPLY!Q95:U95,SUPPLY!$Q$2:$U$2)</f>
        <v>34.8</v>
      </c>
      <c r="G95" s="252" t="n">
        <f aca="false">+SUPPLY!X95*SUPPLY!$X$2</f>
        <v>3.075</v>
      </c>
      <c r="H95" s="252" t="n">
        <f aca="false">SUMPRODUCT(SUPPLY!Y95:AB95,SUPPLY!$Y$2:$AB$2)</f>
        <v>5.88</v>
      </c>
      <c r="I95" s="252" t="n">
        <f aca="false">SUMPRODUCT(SUPPLY!AC95:AD95,SUPPLY!$AC$2:$AD$2)</f>
        <v>2.5</v>
      </c>
      <c r="J95" s="252" t="n">
        <f aca="false">SUPPLY!W95*SUPPLY!$W$2</f>
        <v>4.125</v>
      </c>
      <c r="K95" s="253" t="n">
        <f aca="false">SUM(D95:J95)</f>
        <v>92.37</v>
      </c>
      <c r="L95" s="254"/>
      <c r="M95" s="251" t="n">
        <f aca="false">+SUMPRODUCT(DEMAND!D95:E95,DEMAND!$D$2:$E$2)</f>
        <v>6.2</v>
      </c>
      <c r="N95" s="252" t="n">
        <f aca="false">+SUMPRODUCT(DEMAND!F95:G95,DEMAND!$F$2:$G$2)</f>
        <v>10.05</v>
      </c>
      <c r="O95" s="252" t="n">
        <f aca="false">+SUMPRODUCT(DEMAND!H95:I95,DEMAND!$H$2:$I$2)</f>
        <v>6.25</v>
      </c>
      <c r="P95" s="252" t="n">
        <f aca="false">+SUMPRODUCT(DEMAND!J95:K95,DEMAND!$J$2:$K$2)</f>
        <v>11.6</v>
      </c>
      <c r="Q95" s="252" t="n">
        <f aca="false">+SUMPRODUCT(DEMAND!L95:M95,DEMAND!$L$2:$M$2)</f>
        <v>4.2</v>
      </c>
      <c r="R95" s="253" t="n">
        <f aca="false">SUM(M95:Q95)</f>
        <v>38.3</v>
      </c>
      <c r="S95" s="253" t="n">
        <f aca="false">+SUMPRODUCT(DEMAND!Q95:AI95,DEMAND!$Q$2:$AI$2)</f>
        <v>67.64</v>
      </c>
      <c r="T95" s="253" t="n">
        <f aca="false">+S95+R95</f>
        <v>105.94</v>
      </c>
      <c r="U95" s="5"/>
      <c r="V95" s="5"/>
      <c r="W95" s="258" t="n">
        <f aca="false">+K95-T95</f>
        <v>-13.57</v>
      </c>
      <c r="X95" s="5"/>
      <c r="Y95" s="258" t="n">
        <f aca="false">K95-(+M95+Q95+N95)</f>
        <v>71.92</v>
      </c>
      <c r="Z95" s="258" t="n">
        <f aca="false">+Y95-F95</f>
        <v>37.12</v>
      </c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5"/>
      <c r="CL95" s="5"/>
      <c r="CM95" s="5"/>
      <c r="CN95" s="5"/>
      <c r="CO95" s="5"/>
      <c r="CP95" s="5"/>
      <c r="CQ95" s="5"/>
      <c r="CR95" s="5"/>
      <c r="CS95" s="5"/>
      <c r="CT95" s="5"/>
      <c r="CU95" s="5"/>
      <c r="CV95" s="5"/>
      <c r="CW95" s="5"/>
      <c r="CX95" s="5"/>
      <c r="CY95" s="5"/>
      <c r="CZ95" s="5"/>
      <c r="DA95" s="5"/>
      <c r="DB95" s="5"/>
      <c r="DC95" s="5"/>
      <c r="DD95" s="5"/>
      <c r="DE95" s="5"/>
      <c r="DF95" s="5"/>
      <c r="DG95" s="5"/>
      <c r="DH95" s="5"/>
      <c r="DI95" s="5"/>
      <c r="DJ95" s="5"/>
      <c r="DK95" s="5"/>
      <c r="DL95" s="5"/>
      <c r="DM95" s="5"/>
      <c r="DN95" s="5"/>
      <c r="DO95" s="5"/>
      <c r="DP95" s="5"/>
      <c r="DQ95" s="5"/>
      <c r="DR95" s="5"/>
      <c r="DS95" s="5"/>
      <c r="DT95" s="5"/>
      <c r="DU95" s="5"/>
      <c r="DV95" s="5"/>
      <c r="DW95" s="5"/>
      <c r="DX95" s="5"/>
      <c r="DY95" s="5"/>
      <c r="DZ95" s="5"/>
      <c r="EA95" s="5"/>
      <c r="EB95" s="5"/>
      <c r="EC95" s="5"/>
      <c r="ED95" s="5"/>
      <c r="EE95" s="5"/>
      <c r="EF95" s="5"/>
      <c r="EG95" s="5"/>
      <c r="EH95" s="5"/>
      <c r="EI95" s="5"/>
      <c r="EJ95" s="5"/>
      <c r="EK95" s="5"/>
      <c r="EL95" s="5"/>
      <c r="EM95" s="5"/>
      <c r="EN95" s="5"/>
      <c r="EO95" s="5"/>
      <c r="EP95" s="5"/>
      <c r="EQ95" s="5"/>
      <c r="ER95" s="5"/>
      <c r="ES95" s="5"/>
      <c r="ET95" s="5"/>
      <c r="EU95" s="5"/>
      <c r="EV95" s="5"/>
      <c r="EW95" s="5"/>
      <c r="EX95" s="5"/>
      <c r="EY95" s="5"/>
      <c r="EZ95" s="5"/>
      <c r="FA95" s="5"/>
      <c r="FB95" s="5"/>
      <c r="FC95" s="5"/>
      <c r="FD95" s="5"/>
      <c r="FE95" s="5"/>
      <c r="FF95" s="5"/>
      <c r="FG95" s="5"/>
      <c r="FH95" s="5"/>
      <c r="FI95" s="5"/>
      <c r="FJ95" s="5"/>
      <c r="FK95" s="5"/>
      <c r="FL95" s="5"/>
      <c r="FM95" s="5"/>
      <c r="FN95" s="5"/>
      <c r="FO95" s="5"/>
      <c r="FP95" s="5"/>
      <c r="FQ95" s="5"/>
      <c r="FR95" s="5"/>
      <c r="FS95" s="5"/>
      <c r="FT95" s="5"/>
      <c r="FU95" s="5"/>
      <c r="FV95" s="5"/>
      <c r="FW95" s="5"/>
      <c r="FX95" s="5"/>
      <c r="FY95" s="5"/>
      <c r="FZ95" s="5"/>
      <c r="GA95" s="5"/>
      <c r="GB95" s="5"/>
      <c r="GC95" s="5"/>
      <c r="GD95" s="5"/>
      <c r="GE95" s="5"/>
      <c r="GF95" s="5"/>
      <c r="GG95" s="5"/>
      <c r="GH95" s="5"/>
      <c r="GI95" s="5"/>
      <c r="GJ95" s="5"/>
      <c r="GK95" s="5"/>
      <c r="GL95" s="5"/>
      <c r="GM95" s="5"/>
      <c r="GN95" s="5"/>
      <c r="GO95" s="5"/>
      <c r="GP95" s="5"/>
      <c r="GQ95" s="5"/>
      <c r="GR95" s="5"/>
      <c r="GS95" s="5"/>
      <c r="GT95" s="5"/>
      <c r="GU95" s="5"/>
      <c r="GV95" s="5"/>
      <c r="GW95" s="5"/>
      <c r="GX95" s="5"/>
      <c r="GY95" s="5"/>
      <c r="GZ95" s="5"/>
      <c r="HA95" s="5"/>
      <c r="HB95" s="5"/>
      <c r="HC95" s="5"/>
      <c r="HD95" s="5"/>
      <c r="HE95" s="5"/>
      <c r="HF95" s="5"/>
      <c r="HG95" s="5"/>
      <c r="HH95" s="5"/>
      <c r="HI95" s="5"/>
      <c r="HJ95" s="5"/>
      <c r="HK95" s="5"/>
      <c r="HL95" s="5"/>
      <c r="HM95" s="5"/>
      <c r="HN95" s="5"/>
      <c r="HO95" s="5"/>
      <c r="HP95" s="5"/>
      <c r="HQ95" s="5"/>
      <c r="HR95" s="5"/>
      <c r="HS95" s="5"/>
      <c r="HT95" s="5"/>
      <c r="HU95" s="5"/>
      <c r="HV95" s="5"/>
      <c r="HW95" s="5"/>
      <c r="HX95" s="5"/>
      <c r="HY95" s="5"/>
      <c r="HZ95" s="5"/>
      <c r="IA95" s="5"/>
      <c r="IB95" s="5"/>
      <c r="IC95" s="5"/>
      <c r="ID95" s="5"/>
      <c r="IE95" s="5"/>
      <c r="IF95" s="5"/>
      <c r="IG95" s="5"/>
      <c r="IH95" s="5"/>
      <c r="II95" s="5"/>
      <c r="IJ95" s="5"/>
      <c r="IK95" s="5"/>
      <c r="IL95" s="5"/>
      <c r="IM95" s="5"/>
      <c r="IN95" s="5"/>
      <c r="IO95" s="5"/>
      <c r="IP95" s="5"/>
      <c r="IQ95" s="5"/>
      <c r="IR95" s="5"/>
      <c r="IS95" s="5"/>
      <c r="IT95" s="5"/>
      <c r="IU95" s="5"/>
      <c r="IV95" s="5"/>
      <c r="IW95" s="5"/>
    </row>
    <row r="96" customFormat="false" ht="12.75" hidden="false" customHeight="false" outlineLevel="0" collapsed="false">
      <c r="A96" s="5" t="n">
        <f aca="false">YEAR(C96)</f>
        <v>2009</v>
      </c>
      <c r="B96" s="259"/>
      <c r="C96" s="260" t="n">
        <v>39996</v>
      </c>
      <c r="D96" s="251" t="n">
        <f aca="false">+SUMPRODUCT(SUPPLY!L96:O96,SUPPLY!L$2:O$2)</f>
        <v>15.58</v>
      </c>
      <c r="E96" s="252" t="n">
        <f aca="false">+SUMPRODUCT(SUPPLY!D96:J96,SUPPLY!D$2:J$2)</f>
        <v>26.41</v>
      </c>
      <c r="F96" s="252" t="n">
        <f aca="false">+SUMPRODUCT(SUPPLY!Q96:U96,SUPPLY!$Q$2:$U$2)</f>
        <v>34.8</v>
      </c>
      <c r="G96" s="252" t="n">
        <f aca="false">+SUPPLY!X96*SUPPLY!$X$2</f>
        <v>3.075</v>
      </c>
      <c r="H96" s="252" t="n">
        <f aca="false">SUMPRODUCT(SUPPLY!Y96:AB96,SUPPLY!$Y$2:$AB$2)</f>
        <v>5.88</v>
      </c>
      <c r="I96" s="252" t="n">
        <f aca="false">SUMPRODUCT(SUPPLY!AC96:AD96,SUPPLY!$AC$2:$AD$2)</f>
        <v>2.5</v>
      </c>
      <c r="J96" s="252" t="n">
        <f aca="false">SUPPLY!W96*SUPPLY!$W$2</f>
        <v>4.125</v>
      </c>
      <c r="K96" s="253" t="n">
        <f aca="false">SUM(D96:J96)</f>
        <v>92.37</v>
      </c>
      <c r="L96" s="254"/>
      <c r="M96" s="251" t="n">
        <f aca="false">+SUMPRODUCT(DEMAND!D96:E96,DEMAND!$D$2:$E$2)</f>
        <v>6.2</v>
      </c>
      <c r="N96" s="252" t="n">
        <f aca="false">+SUMPRODUCT(DEMAND!F96:G96,DEMAND!$F$2:$G$2)</f>
        <v>10.05</v>
      </c>
      <c r="O96" s="252" t="n">
        <f aca="false">+SUMPRODUCT(DEMAND!H96:I96,DEMAND!$H$2:$I$2)</f>
        <v>6.25</v>
      </c>
      <c r="P96" s="252" t="n">
        <f aca="false">+SUMPRODUCT(DEMAND!J96:K96,DEMAND!$J$2:$K$2)</f>
        <v>11.6</v>
      </c>
      <c r="Q96" s="252" t="n">
        <f aca="false">+SUMPRODUCT(DEMAND!L96:M96,DEMAND!$L$2:$M$2)</f>
        <v>4.2</v>
      </c>
      <c r="R96" s="253" t="n">
        <f aca="false">SUM(M96:Q96)</f>
        <v>38.3</v>
      </c>
      <c r="S96" s="253" t="n">
        <f aca="false">+SUMPRODUCT(DEMAND!Q96:AI96,DEMAND!$Q$2:$AI$2)</f>
        <v>67.64</v>
      </c>
      <c r="T96" s="253" t="n">
        <f aca="false">+S96+R96</f>
        <v>105.94</v>
      </c>
      <c r="U96" s="5"/>
      <c r="V96" s="5"/>
      <c r="W96" s="258" t="n">
        <f aca="false">+K96-T96</f>
        <v>-13.57</v>
      </c>
      <c r="X96" s="5"/>
      <c r="Y96" s="258" t="n">
        <f aca="false">K96-(+M96+Q96+N96)</f>
        <v>71.92</v>
      </c>
      <c r="Z96" s="258" t="n">
        <f aca="false">+Y96-F96</f>
        <v>37.12</v>
      </c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5"/>
      <c r="CL96" s="5"/>
      <c r="CM96" s="5"/>
      <c r="CN96" s="5"/>
      <c r="CO96" s="5"/>
      <c r="CP96" s="5"/>
      <c r="CQ96" s="5"/>
      <c r="CR96" s="5"/>
      <c r="CS96" s="5"/>
      <c r="CT96" s="5"/>
      <c r="CU96" s="5"/>
      <c r="CV96" s="5"/>
      <c r="CW96" s="5"/>
      <c r="CX96" s="5"/>
      <c r="CY96" s="5"/>
      <c r="CZ96" s="5"/>
      <c r="DA96" s="5"/>
      <c r="DB96" s="5"/>
      <c r="DC96" s="5"/>
      <c r="DD96" s="5"/>
      <c r="DE96" s="5"/>
      <c r="DF96" s="5"/>
      <c r="DG96" s="5"/>
      <c r="DH96" s="5"/>
      <c r="DI96" s="5"/>
      <c r="DJ96" s="5"/>
      <c r="DK96" s="5"/>
      <c r="DL96" s="5"/>
      <c r="DM96" s="5"/>
      <c r="DN96" s="5"/>
      <c r="DO96" s="5"/>
      <c r="DP96" s="5"/>
      <c r="DQ96" s="5"/>
      <c r="DR96" s="5"/>
      <c r="DS96" s="5"/>
      <c r="DT96" s="5"/>
      <c r="DU96" s="5"/>
      <c r="DV96" s="5"/>
      <c r="DW96" s="5"/>
      <c r="DX96" s="5"/>
      <c r="DY96" s="5"/>
      <c r="DZ96" s="5"/>
      <c r="EA96" s="5"/>
      <c r="EB96" s="5"/>
      <c r="EC96" s="5"/>
      <c r="ED96" s="5"/>
      <c r="EE96" s="5"/>
      <c r="EF96" s="5"/>
      <c r="EG96" s="5"/>
      <c r="EH96" s="5"/>
      <c r="EI96" s="5"/>
      <c r="EJ96" s="5"/>
      <c r="EK96" s="5"/>
      <c r="EL96" s="5"/>
      <c r="EM96" s="5"/>
      <c r="EN96" s="5"/>
      <c r="EO96" s="5"/>
      <c r="EP96" s="5"/>
      <c r="EQ96" s="5"/>
      <c r="ER96" s="5"/>
      <c r="ES96" s="5"/>
      <c r="ET96" s="5"/>
      <c r="EU96" s="5"/>
      <c r="EV96" s="5"/>
      <c r="EW96" s="5"/>
      <c r="EX96" s="5"/>
      <c r="EY96" s="5"/>
      <c r="EZ96" s="5"/>
      <c r="FA96" s="5"/>
      <c r="FB96" s="5"/>
      <c r="FC96" s="5"/>
      <c r="FD96" s="5"/>
      <c r="FE96" s="5"/>
      <c r="FF96" s="5"/>
      <c r="FG96" s="5"/>
      <c r="FH96" s="5"/>
      <c r="FI96" s="5"/>
      <c r="FJ96" s="5"/>
      <c r="FK96" s="5"/>
      <c r="FL96" s="5"/>
      <c r="FM96" s="5"/>
      <c r="FN96" s="5"/>
      <c r="FO96" s="5"/>
      <c r="FP96" s="5"/>
      <c r="FQ96" s="5"/>
      <c r="FR96" s="5"/>
      <c r="FS96" s="5"/>
      <c r="FT96" s="5"/>
      <c r="FU96" s="5"/>
      <c r="FV96" s="5"/>
      <c r="FW96" s="5"/>
      <c r="FX96" s="5"/>
      <c r="FY96" s="5"/>
      <c r="FZ96" s="5"/>
      <c r="GA96" s="5"/>
      <c r="GB96" s="5"/>
      <c r="GC96" s="5"/>
      <c r="GD96" s="5"/>
      <c r="GE96" s="5"/>
      <c r="GF96" s="5"/>
      <c r="GG96" s="5"/>
      <c r="GH96" s="5"/>
      <c r="GI96" s="5"/>
      <c r="GJ96" s="5"/>
      <c r="GK96" s="5"/>
      <c r="GL96" s="5"/>
      <c r="GM96" s="5"/>
      <c r="GN96" s="5"/>
      <c r="GO96" s="5"/>
      <c r="GP96" s="5"/>
      <c r="GQ96" s="5"/>
      <c r="GR96" s="5"/>
      <c r="GS96" s="5"/>
      <c r="GT96" s="5"/>
      <c r="GU96" s="5"/>
      <c r="GV96" s="5"/>
      <c r="GW96" s="5"/>
      <c r="GX96" s="5"/>
      <c r="GY96" s="5"/>
      <c r="GZ96" s="5"/>
      <c r="HA96" s="5"/>
      <c r="HB96" s="5"/>
      <c r="HC96" s="5"/>
      <c r="HD96" s="5"/>
      <c r="HE96" s="5"/>
      <c r="HF96" s="5"/>
      <c r="HG96" s="5"/>
      <c r="HH96" s="5"/>
      <c r="HI96" s="5"/>
      <c r="HJ96" s="5"/>
      <c r="HK96" s="5"/>
      <c r="HL96" s="5"/>
      <c r="HM96" s="5"/>
      <c r="HN96" s="5"/>
      <c r="HO96" s="5"/>
      <c r="HP96" s="5"/>
      <c r="HQ96" s="5"/>
      <c r="HR96" s="5"/>
      <c r="HS96" s="5"/>
      <c r="HT96" s="5"/>
      <c r="HU96" s="5"/>
      <c r="HV96" s="5"/>
      <c r="HW96" s="5"/>
      <c r="HX96" s="5"/>
      <c r="HY96" s="5"/>
      <c r="HZ96" s="5"/>
      <c r="IA96" s="5"/>
      <c r="IB96" s="5"/>
      <c r="IC96" s="5"/>
      <c r="ID96" s="5"/>
      <c r="IE96" s="5"/>
      <c r="IF96" s="5"/>
      <c r="IG96" s="5"/>
      <c r="IH96" s="5"/>
      <c r="II96" s="5"/>
      <c r="IJ96" s="5"/>
      <c r="IK96" s="5"/>
      <c r="IL96" s="5"/>
      <c r="IM96" s="5"/>
      <c r="IN96" s="5"/>
      <c r="IO96" s="5"/>
      <c r="IP96" s="5"/>
      <c r="IQ96" s="5"/>
      <c r="IR96" s="5"/>
      <c r="IS96" s="5"/>
      <c r="IT96" s="5"/>
      <c r="IU96" s="5"/>
      <c r="IV96" s="5"/>
      <c r="IW96" s="5"/>
    </row>
    <row r="97" customFormat="false" ht="12.75" hidden="false" customHeight="false" outlineLevel="0" collapsed="false">
      <c r="A97" s="5" t="n">
        <f aca="false">YEAR(C97)</f>
        <v>2009</v>
      </c>
      <c r="B97" s="259"/>
      <c r="C97" s="260" t="n">
        <v>40027</v>
      </c>
      <c r="D97" s="251" t="n">
        <f aca="false">+SUMPRODUCT(SUPPLY!L97:O97,SUPPLY!L$2:O$2)</f>
        <v>15.58</v>
      </c>
      <c r="E97" s="252" t="n">
        <f aca="false">+SUMPRODUCT(SUPPLY!D97:J97,SUPPLY!D$2:J$2)</f>
        <v>26.41</v>
      </c>
      <c r="F97" s="252" t="n">
        <f aca="false">+SUMPRODUCT(SUPPLY!Q97:U97,SUPPLY!$Q$2:$U$2)</f>
        <v>34.8</v>
      </c>
      <c r="G97" s="252" t="n">
        <f aca="false">+SUPPLY!X97*SUPPLY!$X$2</f>
        <v>3.075</v>
      </c>
      <c r="H97" s="252" t="n">
        <f aca="false">SUMPRODUCT(SUPPLY!Y97:AB97,SUPPLY!$Y$2:$AB$2)</f>
        <v>5.88</v>
      </c>
      <c r="I97" s="252" t="n">
        <f aca="false">SUMPRODUCT(SUPPLY!AC97:AD97,SUPPLY!$AC$2:$AD$2)</f>
        <v>2.5</v>
      </c>
      <c r="J97" s="252" t="n">
        <f aca="false">SUPPLY!W97*SUPPLY!$W$2</f>
        <v>4.125</v>
      </c>
      <c r="K97" s="253" t="n">
        <f aca="false">SUM(D97:J97)</f>
        <v>92.37</v>
      </c>
      <c r="L97" s="254"/>
      <c r="M97" s="251" t="n">
        <f aca="false">+SUMPRODUCT(DEMAND!D97:E97,DEMAND!$D$2:$E$2)</f>
        <v>6.2</v>
      </c>
      <c r="N97" s="252" t="n">
        <f aca="false">+SUMPRODUCT(DEMAND!F97:G97,DEMAND!$F$2:$G$2)</f>
        <v>10.05</v>
      </c>
      <c r="O97" s="252" t="n">
        <f aca="false">+SUMPRODUCT(DEMAND!H97:I97,DEMAND!$H$2:$I$2)</f>
        <v>6.25</v>
      </c>
      <c r="P97" s="252" t="n">
        <f aca="false">+SUMPRODUCT(DEMAND!J97:K97,DEMAND!$J$2:$K$2)</f>
        <v>11.6</v>
      </c>
      <c r="Q97" s="252" t="n">
        <f aca="false">+SUMPRODUCT(DEMAND!L97:M97,DEMAND!$L$2:$M$2)</f>
        <v>4.2</v>
      </c>
      <c r="R97" s="253" t="n">
        <f aca="false">SUM(M97:Q97)</f>
        <v>38.3</v>
      </c>
      <c r="S97" s="253" t="n">
        <f aca="false">+SUMPRODUCT(DEMAND!Q97:AI97,DEMAND!$Q$2:$AI$2)</f>
        <v>67.64</v>
      </c>
      <c r="T97" s="253" t="n">
        <f aca="false">+S97+R97</f>
        <v>105.94</v>
      </c>
      <c r="U97" s="5"/>
      <c r="V97" s="5"/>
      <c r="W97" s="258" t="n">
        <f aca="false">+K97-T97</f>
        <v>-13.57</v>
      </c>
      <c r="X97" s="5"/>
      <c r="Y97" s="258" t="n">
        <f aca="false">K97-(+M97+Q97+N97)</f>
        <v>71.92</v>
      </c>
      <c r="Z97" s="258" t="n">
        <f aca="false">+Y97-F97</f>
        <v>37.12</v>
      </c>
      <c r="AA97" s="5"/>
      <c r="AB97" s="5"/>
      <c r="AC97" s="5"/>
      <c r="AD97" s="5"/>
      <c r="AE97" s="5"/>
      <c r="AF97" s="5"/>
      <c r="AG97" s="5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  <c r="AS97" s="5"/>
      <c r="AT97" s="5"/>
      <c r="AU97" s="5"/>
      <c r="AV97" s="5"/>
      <c r="AW97" s="5"/>
      <c r="AX97" s="5"/>
      <c r="AY97" s="5"/>
      <c r="AZ97" s="5"/>
      <c r="BA97" s="5"/>
      <c r="BB97" s="5"/>
      <c r="BC97" s="5"/>
      <c r="BD97" s="5"/>
      <c r="BE97" s="5"/>
      <c r="BF97" s="5"/>
      <c r="BG97" s="5"/>
      <c r="BH97" s="5"/>
      <c r="BI97" s="5"/>
      <c r="BJ97" s="5"/>
      <c r="BK97" s="5"/>
      <c r="BL97" s="5"/>
      <c r="BM97" s="5"/>
      <c r="BN97" s="5"/>
      <c r="BO97" s="5"/>
      <c r="BP97" s="5"/>
      <c r="BQ97" s="5"/>
      <c r="BR97" s="5"/>
      <c r="BS97" s="5"/>
      <c r="BT97" s="5"/>
      <c r="BU97" s="5"/>
      <c r="BV97" s="5"/>
      <c r="BW97" s="5"/>
      <c r="BX97" s="5"/>
      <c r="BY97" s="5"/>
      <c r="BZ97" s="5"/>
      <c r="CA97" s="5"/>
      <c r="CB97" s="5"/>
      <c r="CC97" s="5"/>
      <c r="CD97" s="5"/>
      <c r="CE97" s="5"/>
      <c r="CF97" s="5"/>
      <c r="CG97" s="5"/>
      <c r="CH97" s="5"/>
      <c r="CI97" s="5"/>
      <c r="CJ97" s="5"/>
      <c r="CK97" s="5"/>
      <c r="CL97" s="5"/>
      <c r="CM97" s="5"/>
      <c r="CN97" s="5"/>
      <c r="CO97" s="5"/>
      <c r="CP97" s="5"/>
      <c r="CQ97" s="5"/>
      <c r="CR97" s="5"/>
      <c r="CS97" s="5"/>
      <c r="CT97" s="5"/>
      <c r="CU97" s="5"/>
      <c r="CV97" s="5"/>
      <c r="CW97" s="5"/>
      <c r="CX97" s="5"/>
      <c r="CY97" s="5"/>
      <c r="CZ97" s="5"/>
      <c r="DA97" s="5"/>
      <c r="DB97" s="5"/>
      <c r="DC97" s="5"/>
      <c r="DD97" s="5"/>
      <c r="DE97" s="5"/>
      <c r="DF97" s="5"/>
      <c r="DG97" s="5"/>
      <c r="DH97" s="5"/>
      <c r="DI97" s="5"/>
      <c r="DJ97" s="5"/>
      <c r="DK97" s="5"/>
      <c r="DL97" s="5"/>
      <c r="DM97" s="5"/>
      <c r="DN97" s="5"/>
      <c r="DO97" s="5"/>
      <c r="DP97" s="5"/>
      <c r="DQ97" s="5"/>
      <c r="DR97" s="5"/>
      <c r="DS97" s="5"/>
      <c r="DT97" s="5"/>
      <c r="DU97" s="5"/>
      <c r="DV97" s="5"/>
      <c r="DW97" s="5"/>
      <c r="DX97" s="5"/>
      <c r="DY97" s="5"/>
      <c r="DZ97" s="5"/>
      <c r="EA97" s="5"/>
      <c r="EB97" s="5"/>
      <c r="EC97" s="5"/>
      <c r="ED97" s="5"/>
      <c r="EE97" s="5"/>
      <c r="EF97" s="5"/>
      <c r="EG97" s="5"/>
      <c r="EH97" s="5"/>
      <c r="EI97" s="5"/>
      <c r="EJ97" s="5"/>
      <c r="EK97" s="5"/>
      <c r="EL97" s="5"/>
      <c r="EM97" s="5"/>
      <c r="EN97" s="5"/>
      <c r="EO97" s="5"/>
      <c r="EP97" s="5"/>
      <c r="EQ97" s="5"/>
      <c r="ER97" s="5"/>
      <c r="ES97" s="5"/>
      <c r="ET97" s="5"/>
      <c r="EU97" s="5"/>
      <c r="EV97" s="5"/>
      <c r="EW97" s="5"/>
      <c r="EX97" s="5"/>
      <c r="EY97" s="5"/>
      <c r="EZ97" s="5"/>
      <c r="FA97" s="5"/>
      <c r="FB97" s="5"/>
      <c r="FC97" s="5"/>
      <c r="FD97" s="5"/>
      <c r="FE97" s="5"/>
      <c r="FF97" s="5"/>
      <c r="FG97" s="5"/>
      <c r="FH97" s="5"/>
      <c r="FI97" s="5"/>
      <c r="FJ97" s="5"/>
      <c r="FK97" s="5"/>
      <c r="FL97" s="5"/>
      <c r="FM97" s="5"/>
      <c r="FN97" s="5"/>
      <c r="FO97" s="5"/>
      <c r="FP97" s="5"/>
      <c r="FQ97" s="5"/>
      <c r="FR97" s="5"/>
      <c r="FS97" s="5"/>
      <c r="FT97" s="5"/>
      <c r="FU97" s="5"/>
      <c r="FV97" s="5"/>
      <c r="FW97" s="5"/>
      <c r="FX97" s="5"/>
      <c r="FY97" s="5"/>
      <c r="FZ97" s="5"/>
      <c r="GA97" s="5"/>
      <c r="GB97" s="5"/>
      <c r="GC97" s="5"/>
      <c r="GD97" s="5"/>
      <c r="GE97" s="5"/>
      <c r="GF97" s="5"/>
      <c r="GG97" s="5"/>
      <c r="GH97" s="5"/>
      <c r="GI97" s="5"/>
      <c r="GJ97" s="5"/>
      <c r="GK97" s="5"/>
      <c r="GL97" s="5"/>
      <c r="GM97" s="5"/>
      <c r="GN97" s="5"/>
      <c r="GO97" s="5"/>
      <c r="GP97" s="5"/>
      <c r="GQ97" s="5"/>
      <c r="GR97" s="5"/>
      <c r="GS97" s="5"/>
      <c r="GT97" s="5"/>
      <c r="GU97" s="5"/>
      <c r="GV97" s="5"/>
      <c r="GW97" s="5"/>
      <c r="GX97" s="5"/>
      <c r="GY97" s="5"/>
      <c r="GZ97" s="5"/>
      <c r="HA97" s="5"/>
      <c r="HB97" s="5"/>
      <c r="HC97" s="5"/>
      <c r="HD97" s="5"/>
      <c r="HE97" s="5"/>
      <c r="HF97" s="5"/>
      <c r="HG97" s="5"/>
      <c r="HH97" s="5"/>
      <c r="HI97" s="5"/>
      <c r="HJ97" s="5"/>
      <c r="HK97" s="5"/>
      <c r="HL97" s="5"/>
      <c r="HM97" s="5"/>
      <c r="HN97" s="5"/>
      <c r="HO97" s="5"/>
      <c r="HP97" s="5"/>
      <c r="HQ97" s="5"/>
      <c r="HR97" s="5"/>
      <c r="HS97" s="5"/>
      <c r="HT97" s="5"/>
      <c r="HU97" s="5"/>
      <c r="HV97" s="5"/>
      <c r="HW97" s="5"/>
      <c r="HX97" s="5"/>
      <c r="HY97" s="5"/>
      <c r="HZ97" s="5"/>
      <c r="IA97" s="5"/>
      <c r="IB97" s="5"/>
      <c r="IC97" s="5"/>
      <c r="ID97" s="5"/>
      <c r="IE97" s="5"/>
      <c r="IF97" s="5"/>
      <c r="IG97" s="5"/>
      <c r="IH97" s="5"/>
      <c r="II97" s="5"/>
      <c r="IJ97" s="5"/>
      <c r="IK97" s="5"/>
      <c r="IL97" s="5"/>
      <c r="IM97" s="5"/>
      <c r="IN97" s="5"/>
      <c r="IO97" s="5"/>
      <c r="IP97" s="5"/>
      <c r="IQ97" s="5"/>
      <c r="IR97" s="5"/>
      <c r="IS97" s="5"/>
      <c r="IT97" s="5"/>
      <c r="IU97" s="5"/>
      <c r="IV97" s="5"/>
      <c r="IW97" s="5"/>
    </row>
    <row r="98" customFormat="false" ht="12.75" hidden="false" customHeight="false" outlineLevel="0" collapsed="false">
      <c r="A98" s="5" t="n">
        <f aca="false">YEAR(C98)</f>
        <v>2009</v>
      </c>
      <c r="B98" s="259"/>
      <c r="C98" s="260" t="n">
        <v>40058</v>
      </c>
      <c r="D98" s="251" t="n">
        <f aca="false">+SUMPRODUCT(SUPPLY!L98:O98,SUPPLY!L$2:O$2)</f>
        <v>15.58</v>
      </c>
      <c r="E98" s="252" t="n">
        <f aca="false">+SUMPRODUCT(SUPPLY!D98:J98,SUPPLY!D$2:J$2)</f>
        <v>26.41</v>
      </c>
      <c r="F98" s="252" t="n">
        <f aca="false">+SUMPRODUCT(SUPPLY!Q98:U98,SUPPLY!$Q$2:$U$2)</f>
        <v>34.8</v>
      </c>
      <c r="G98" s="252" t="n">
        <f aca="false">+SUPPLY!X98*SUPPLY!$X$2</f>
        <v>3.075</v>
      </c>
      <c r="H98" s="252" t="n">
        <f aca="false">SUMPRODUCT(SUPPLY!Y98:AB98,SUPPLY!$Y$2:$AB$2)</f>
        <v>5.88</v>
      </c>
      <c r="I98" s="252" t="n">
        <f aca="false">SUMPRODUCT(SUPPLY!AC98:AD98,SUPPLY!$AC$2:$AD$2)</f>
        <v>2.5</v>
      </c>
      <c r="J98" s="252" t="n">
        <f aca="false">SUPPLY!W98*SUPPLY!$W$2</f>
        <v>4.125</v>
      </c>
      <c r="K98" s="253" t="n">
        <f aca="false">SUM(D98:J98)</f>
        <v>92.37</v>
      </c>
      <c r="L98" s="254"/>
      <c r="M98" s="251" t="n">
        <f aca="false">+SUMPRODUCT(DEMAND!D98:E98,DEMAND!$D$2:$E$2)</f>
        <v>6.2</v>
      </c>
      <c r="N98" s="252" t="n">
        <f aca="false">+SUMPRODUCT(DEMAND!F98:G98,DEMAND!$F$2:$G$2)</f>
        <v>10.05</v>
      </c>
      <c r="O98" s="252" t="n">
        <f aca="false">+SUMPRODUCT(DEMAND!H98:I98,DEMAND!$H$2:$I$2)</f>
        <v>6.25</v>
      </c>
      <c r="P98" s="252" t="n">
        <f aca="false">+SUMPRODUCT(DEMAND!J98:K98,DEMAND!$J$2:$K$2)</f>
        <v>11.6</v>
      </c>
      <c r="Q98" s="252" t="n">
        <f aca="false">+SUMPRODUCT(DEMAND!L98:M98,DEMAND!$L$2:$M$2)</f>
        <v>4.2</v>
      </c>
      <c r="R98" s="253" t="n">
        <f aca="false">SUM(M98:Q98)</f>
        <v>38.3</v>
      </c>
      <c r="S98" s="253" t="n">
        <f aca="false">+SUMPRODUCT(DEMAND!Q98:AI98,DEMAND!$Q$2:$AI$2)</f>
        <v>67.64</v>
      </c>
      <c r="T98" s="253" t="n">
        <f aca="false">+S98+R98</f>
        <v>105.94</v>
      </c>
      <c r="U98" s="5"/>
      <c r="V98" s="5"/>
      <c r="W98" s="258" t="n">
        <f aca="false">+K98-T98</f>
        <v>-13.57</v>
      </c>
      <c r="X98" s="5"/>
      <c r="Y98" s="258" t="n">
        <f aca="false">K98-(+M98+Q98+N98)</f>
        <v>71.92</v>
      </c>
      <c r="Z98" s="258" t="n">
        <f aca="false">+Y98-F98</f>
        <v>37.12</v>
      </c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  <c r="AT98" s="5"/>
      <c r="AU98" s="5"/>
      <c r="AV98" s="5"/>
      <c r="AW98" s="5"/>
      <c r="AX98" s="5"/>
      <c r="AY98" s="5"/>
      <c r="AZ98" s="5"/>
      <c r="BA98" s="5"/>
      <c r="BB98" s="5"/>
      <c r="BC98" s="5"/>
      <c r="BD98" s="5"/>
      <c r="BE98" s="5"/>
      <c r="BF98" s="5"/>
      <c r="BG98" s="5"/>
      <c r="BH98" s="5"/>
      <c r="BI98" s="5"/>
      <c r="BJ98" s="5"/>
      <c r="BK98" s="5"/>
      <c r="BL98" s="5"/>
      <c r="BM98" s="5"/>
      <c r="BN98" s="5"/>
      <c r="BO98" s="5"/>
      <c r="BP98" s="5"/>
      <c r="BQ98" s="5"/>
      <c r="BR98" s="5"/>
      <c r="BS98" s="5"/>
      <c r="BT98" s="5"/>
      <c r="BU98" s="5"/>
      <c r="BV98" s="5"/>
      <c r="BW98" s="5"/>
      <c r="BX98" s="5"/>
      <c r="BY98" s="5"/>
      <c r="BZ98" s="5"/>
      <c r="CA98" s="5"/>
      <c r="CB98" s="5"/>
      <c r="CC98" s="5"/>
      <c r="CD98" s="5"/>
      <c r="CE98" s="5"/>
      <c r="CF98" s="5"/>
      <c r="CG98" s="5"/>
      <c r="CH98" s="5"/>
      <c r="CI98" s="5"/>
      <c r="CJ98" s="5"/>
      <c r="CK98" s="5"/>
      <c r="CL98" s="5"/>
      <c r="CM98" s="5"/>
      <c r="CN98" s="5"/>
      <c r="CO98" s="5"/>
      <c r="CP98" s="5"/>
      <c r="CQ98" s="5"/>
      <c r="CR98" s="5"/>
      <c r="CS98" s="5"/>
      <c r="CT98" s="5"/>
      <c r="CU98" s="5"/>
      <c r="CV98" s="5"/>
      <c r="CW98" s="5"/>
      <c r="CX98" s="5"/>
      <c r="CY98" s="5"/>
      <c r="CZ98" s="5"/>
      <c r="DA98" s="5"/>
      <c r="DB98" s="5"/>
      <c r="DC98" s="5"/>
      <c r="DD98" s="5"/>
      <c r="DE98" s="5"/>
      <c r="DF98" s="5"/>
      <c r="DG98" s="5"/>
      <c r="DH98" s="5"/>
      <c r="DI98" s="5"/>
      <c r="DJ98" s="5"/>
      <c r="DK98" s="5"/>
      <c r="DL98" s="5"/>
      <c r="DM98" s="5"/>
      <c r="DN98" s="5"/>
      <c r="DO98" s="5"/>
      <c r="DP98" s="5"/>
      <c r="DQ98" s="5"/>
      <c r="DR98" s="5"/>
      <c r="DS98" s="5"/>
      <c r="DT98" s="5"/>
      <c r="DU98" s="5"/>
      <c r="DV98" s="5"/>
      <c r="DW98" s="5"/>
      <c r="DX98" s="5"/>
      <c r="DY98" s="5"/>
      <c r="DZ98" s="5"/>
      <c r="EA98" s="5"/>
      <c r="EB98" s="5"/>
      <c r="EC98" s="5"/>
      <c r="ED98" s="5"/>
      <c r="EE98" s="5"/>
      <c r="EF98" s="5"/>
      <c r="EG98" s="5"/>
      <c r="EH98" s="5"/>
      <c r="EI98" s="5"/>
      <c r="EJ98" s="5"/>
      <c r="EK98" s="5"/>
      <c r="EL98" s="5"/>
      <c r="EM98" s="5"/>
      <c r="EN98" s="5"/>
      <c r="EO98" s="5"/>
      <c r="EP98" s="5"/>
      <c r="EQ98" s="5"/>
      <c r="ER98" s="5"/>
      <c r="ES98" s="5"/>
      <c r="ET98" s="5"/>
      <c r="EU98" s="5"/>
      <c r="EV98" s="5"/>
      <c r="EW98" s="5"/>
      <c r="EX98" s="5"/>
      <c r="EY98" s="5"/>
      <c r="EZ98" s="5"/>
      <c r="FA98" s="5"/>
      <c r="FB98" s="5"/>
      <c r="FC98" s="5"/>
      <c r="FD98" s="5"/>
      <c r="FE98" s="5"/>
      <c r="FF98" s="5"/>
      <c r="FG98" s="5"/>
      <c r="FH98" s="5"/>
      <c r="FI98" s="5"/>
      <c r="FJ98" s="5"/>
      <c r="FK98" s="5"/>
      <c r="FL98" s="5"/>
      <c r="FM98" s="5"/>
      <c r="FN98" s="5"/>
      <c r="FO98" s="5"/>
      <c r="FP98" s="5"/>
      <c r="FQ98" s="5"/>
      <c r="FR98" s="5"/>
      <c r="FS98" s="5"/>
      <c r="FT98" s="5"/>
      <c r="FU98" s="5"/>
      <c r="FV98" s="5"/>
      <c r="FW98" s="5"/>
      <c r="FX98" s="5"/>
      <c r="FY98" s="5"/>
      <c r="FZ98" s="5"/>
      <c r="GA98" s="5"/>
      <c r="GB98" s="5"/>
      <c r="GC98" s="5"/>
      <c r="GD98" s="5"/>
      <c r="GE98" s="5"/>
      <c r="GF98" s="5"/>
      <c r="GG98" s="5"/>
      <c r="GH98" s="5"/>
      <c r="GI98" s="5"/>
      <c r="GJ98" s="5"/>
      <c r="GK98" s="5"/>
      <c r="GL98" s="5"/>
      <c r="GM98" s="5"/>
      <c r="GN98" s="5"/>
      <c r="GO98" s="5"/>
      <c r="GP98" s="5"/>
      <c r="GQ98" s="5"/>
      <c r="GR98" s="5"/>
      <c r="GS98" s="5"/>
      <c r="GT98" s="5"/>
      <c r="GU98" s="5"/>
      <c r="GV98" s="5"/>
      <c r="GW98" s="5"/>
      <c r="GX98" s="5"/>
      <c r="GY98" s="5"/>
      <c r="GZ98" s="5"/>
      <c r="HA98" s="5"/>
      <c r="HB98" s="5"/>
      <c r="HC98" s="5"/>
      <c r="HD98" s="5"/>
      <c r="HE98" s="5"/>
      <c r="HF98" s="5"/>
      <c r="HG98" s="5"/>
      <c r="HH98" s="5"/>
      <c r="HI98" s="5"/>
      <c r="HJ98" s="5"/>
      <c r="HK98" s="5"/>
      <c r="HL98" s="5"/>
      <c r="HM98" s="5"/>
      <c r="HN98" s="5"/>
      <c r="HO98" s="5"/>
      <c r="HP98" s="5"/>
      <c r="HQ98" s="5"/>
      <c r="HR98" s="5"/>
      <c r="HS98" s="5"/>
      <c r="HT98" s="5"/>
      <c r="HU98" s="5"/>
      <c r="HV98" s="5"/>
      <c r="HW98" s="5"/>
      <c r="HX98" s="5"/>
      <c r="HY98" s="5"/>
      <c r="HZ98" s="5"/>
      <c r="IA98" s="5"/>
      <c r="IB98" s="5"/>
      <c r="IC98" s="5"/>
      <c r="ID98" s="5"/>
      <c r="IE98" s="5"/>
      <c r="IF98" s="5"/>
      <c r="IG98" s="5"/>
      <c r="IH98" s="5"/>
      <c r="II98" s="5"/>
      <c r="IJ98" s="5"/>
      <c r="IK98" s="5"/>
      <c r="IL98" s="5"/>
      <c r="IM98" s="5"/>
      <c r="IN98" s="5"/>
      <c r="IO98" s="5"/>
      <c r="IP98" s="5"/>
      <c r="IQ98" s="5"/>
      <c r="IR98" s="5"/>
      <c r="IS98" s="5"/>
      <c r="IT98" s="5"/>
      <c r="IU98" s="5"/>
      <c r="IV98" s="5"/>
      <c r="IW98" s="5"/>
    </row>
    <row r="99" customFormat="false" ht="12.75" hidden="false" customHeight="false" outlineLevel="0" collapsed="false">
      <c r="A99" s="5" t="n">
        <f aca="false">YEAR(C99)</f>
        <v>2009</v>
      </c>
      <c r="B99" s="259"/>
      <c r="C99" s="260" t="n">
        <v>40088</v>
      </c>
      <c r="D99" s="251" t="n">
        <f aca="false">+SUMPRODUCT(SUPPLY!L99:O99,SUPPLY!L$2:O$2)</f>
        <v>15.58</v>
      </c>
      <c r="E99" s="252" t="n">
        <f aca="false">+SUMPRODUCT(SUPPLY!D99:J99,SUPPLY!D$2:J$2)</f>
        <v>26.41</v>
      </c>
      <c r="F99" s="252" t="n">
        <f aca="false">+SUMPRODUCT(SUPPLY!Q99:U99,SUPPLY!$Q$2:$U$2)</f>
        <v>34.8</v>
      </c>
      <c r="G99" s="252" t="n">
        <f aca="false">+SUPPLY!X99*SUPPLY!$X$2</f>
        <v>3.075</v>
      </c>
      <c r="H99" s="252" t="n">
        <f aca="false">SUMPRODUCT(SUPPLY!Y99:AB99,SUPPLY!$Y$2:$AB$2)</f>
        <v>5.88</v>
      </c>
      <c r="I99" s="252" t="n">
        <f aca="false">SUMPRODUCT(SUPPLY!AC99:AD99,SUPPLY!$AC$2:$AD$2)</f>
        <v>2.5</v>
      </c>
      <c r="J99" s="252" t="n">
        <f aca="false">SUPPLY!W99*SUPPLY!$W$2</f>
        <v>4.125</v>
      </c>
      <c r="K99" s="253" t="n">
        <f aca="false">SUM(D99:J99)</f>
        <v>92.37</v>
      </c>
      <c r="L99" s="254"/>
      <c r="M99" s="251" t="n">
        <f aca="false">+SUMPRODUCT(DEMAND!D99:E99,DEMAND!$D$2:$E$2)</f>
        <v>6.2</v>
      </c>
      <c r="N99" s="252" t="n">
        <f aca="false">+SUMPRODUCT(DEMAND!F99:G99,DEMAND!$F$2:$G$2)</f>
        <v>10.05</v>
      </c>
      <c r="O99" s="252" t="n">
        <f aca="false">+SUMPRODUCT(DEMAND!H99:I99,DEMAND!$H$2:$I$2)</f>
        <v>6.25</v>
      </c>
      <c r="P99" s="252" t="n">
        <f aca="false">+SUMPRODUCT(DEMAND!J99:K99,DEMAND!$J$2:$K$2)</f>
        <v>11.6</v>
      </c>
      <c r="Q99" s="252" t="n">
        <f aca="false">+SUMPRODUCT(DEMAND!L99:M99,DEMAND!$L$2:$M$2)</f>
        <v>4.2</v>
      </c>
      <c r="R99" s="253" t="n">
        <f aca="false">SUM(M99:Q99)</f>
        <v>38.3</v>
      </c>
      <c r="S99" s="253" t="n">
        <f aca="false">+SUMPRODUCT(DEMAND!Q99:AI99,DEMAND!$Q$2:$AI$2)</f>
        <v>67.64</v>
      </c>
      <c r="T99" s="253" t="n">
        <f aca="false">+S99+R99</f>
        <v>105.94</v>
      </c>
      <c r="U99" s="5"/>
      <c r="V99" s="5"/>
      <c r="W99" s="258" t="n">
        <f aca="false">+K99-T99</f>
        <v>-13.57</v>
      </c>
      <c r="X99" s="5"/>
      <c r="Y99" s="258" t="n">
        <f aca="false">K99-(+M99+Q99+N99)</f>
        <v>71.92</v>
      </c>
      <c r="Z99" s="258" t="n">
        <f aca="false">+Y99-F99</f>
        <v>37.12</v>
      </c>
      <c r="AA99" s="5"/>
      <c r="AB99" s="5"/>
      <c r="AC99" s="5"/>
      <c r="AD99" s="5"/>
      <c r="AE99" s="5"/>
      <c r="AF99" s="5"/>
      <c r="AG99" s="5"/>
      <c r="AH99" s="5"/>
      <c r="AI99" s="5"/>
      <c r="AJ99" s="5"/>
      <c r="AK99" s="5"/>
      <c r="AL99" s="5"/>
      <c r="AM99" s="5"/>
      <c r="AN99" s="5"/>
      <c r="AO99" s="5"/>
      <c r="AP99" s="5"/>
      <c r="AQ99" s="5"/>
      <c r="AR99" s="5"/>
      <c r="AS99" s="5"/>
      <c r="AT99" s="5"/>
      <c r="AU99" s="5"/>
      <c r="AV99" s="5"/>
      <c r="AW99" s="5"/>
      <c r="AX99" s="5"/>
      <c r="AY99" s="5"/>
      <c r="AZ99" s="5"/>
      <c r="BA99" s="5"/>
      <c r="BB99" s="5"/>
      <c r="BC99" s="5"/>
      <c r="BD99" s="5"/>
      <c r="BE99" s="5"/>
      <c r="BF99" s="5"/>
      <c r="BG99" s="5"/>
      <c r="BH99" s="5"/>
      <c r="BI99" s="5"/>
      <c r="BJ99" s="5"/>
      <c r="BK99" s="5"/>
      <c r="BL99" s="5"/>
      <c r="BM99" s="5"/>
      <c r="BN99" s="5"/>
      <c r="BO99" s="5"/>
      <c r="BP99" s="5"/>
      <c r="BQ99" s="5"/>
      <c r="BR99" s="5"/>
      <c r="BS99" s="5"/>
      <c r="BT99" s="5"/>
      <c r="BU99" s="5"/>
      <c r="BV99" s="5"/>
      <c r="BW99" s="5"/>
      <c r="BX99" s="5"/>
      <c r="BY99" s="5"/>
      <c r="BZ99" s="5"/>
      <c r="CA99" s="5"/>
      <c r="CB99" s="5"/>
      <c r="CC99" s="5"/>
      <c r="CD99" s="5"/>
      <c r="CE99" s="5"/>
      <c r="CF99" s="5"/>
      <c r="CG99" s="5"/>
      <c r="CH99" s="5"/>
      <c r="CI99" s="5"/>
      <c r="CJ99" s="5"/>
      <c r="CK99" s="5"/>
      <c r="CL99" s="5"/>
      <c r="CM99" s="5"/>
      <c r="CN99" s="5"/>
      <c r="CO99" s="5"/>
      <c r="CP99" s="5"/>
      <c r="CQ99" s="5"/>
      <c r="CR99" s="5"/>
      <c r="CS99" s="5"/>
      <c r="CT99" s="5"/>
      <c r="CU99" s="5"/>
      <c r="CV99" s="5"/>
      <c r="CW99" s="5"/>
      <c r="CX99" s="5"/>
      <c r="CY99" s="5"/>
      <c r="CZ99" s="5"/>
      <c r="DA99" s="5"/>
      <c r="DB99" s="5"/>
      <c r="DC99" s="5"/>
      <c r="DD99" s="5"/>
      <c r="DE99" s="5"/>
      <c r="DF99" s="5"/>
      <c r="DG99" s="5"/>
      <c r="DH99" s="5"/>
      <c r="DI99" s="5"/>
      <c r="DJ99" s="5"/>
      <c r="DK99" s="5"/>
      <c r="DL99" s="5"/>
      <c r="DM99" s="5"/>
      <c r="DN99" s="5"/>
      <c r="DO99" s="5"/>
      <c r="DP99" s="5"/>
      <c r="DQ99" s="5"/>
      <c r="DR99" s="5"/>
      <c r="DS99" s="5"/>
      <c r="DT99" s="5"/>
      <c r="DU99" s="5"/>
      <c r="DV99" s="5"/>
      <c r="DW99" s="5"/>
      <c r="DX99" s="5"/>
      <c r="DY99" s="5"/>
      <c r="DZ99" s="5"/>
      <c r="EA99" s="5"/>
      <c r="EB99" s="5"/>
      <c r="EC99" s="5"/>
      <c r="ED99" s="5"/>
      <c r="EE99" s="5"/>
      <c r="EF99" s="5"/>
      <c r="EG99" s="5"/>
      <c r="EH99" s="5"/>
      <c r="EI99" s="5"/>
      <c r="EJ99" s="5"/>
      <c r="EK99" s="5"/>
      <c r="EL99" s="5"/>
      <c r="EM99" s="5"/>
      <c r="EN99" s="5"/>
      <c r="EO99" s="5"/>
      <c r="EP99" s="5"/>
      <c r="EQ99" s="5"/>
      <c r="ER99" s="5"/>
      <c r="ES99" s="5"/>
      <c r="ET99" s="5"/>
      <c r="EU99" s="5"/>
      <c r="EV99" s="5"/>
      <c r="EW99" s="5"/>
      <c r="EX99" s="5"/>
      <c r="EY99" s="5"/>
      <c r="EZ99" s="5"/>
      <c r="FA99" s="5"/>
      <c r="FB99" s="5"/>
      <c r="FC99" s="5"/>
      <c r="FD99" s="5"/>
      <c r="FE99" s="5"/>
      <c r="FF99" s="5"/>
      <c r="FG99" s="5"/>
      <c r="FH99" s="5"/>
      <c r="FI99" s="5"/>
      <c r="FJ99" s="5"/>
      <c r="FK99" s="5"/>
      <c r="FL99" s="5"/>
      <c r="FM99" s="5"/>
      <c r="FN99" s="5"/>
      <c r="FO99" s="5"/>
      <c r="FP99" s="5"/>
      <c r="FQ99" s="5"/>
      <c r="FR99" s="5"/>
      <c r="FS99" s="5"/>
      <c r="FT99" s="5"/>
      <c r="FU99" s="5"/>
      <c r="FV99" s="5"/>
      <c r="FW99" s="5"/>
      <c r="FX99" s="5"/>
      <c r="FY99" s="5"/>
      <c r="FZ99" s="5"/>
      <c r="GA99" s="5"/>
      <c r="GB99" s="5"/>
      <c r="GC99" s="5"/>
      <c r="GD99" s="5"/>
      <c r="GE99" s="5"/>
      <c r="GF99" s="5"/>
      <c r="GG99" s="5"/>
      <c r="GH99" s="5"/>
      <c r="GI99" s="5"/>
      <c r="GJ99" s="5"/>
      <c r="GK99" s="5"/>
      <c r="GL99" s="5"/>
      <c r="GM99" s="5"/>
      <c r="GN99" s="5"/>
      <c r="GO99" s="5"/>
      <c r="GP99" s="5"/>
      <c r="GQ99" s="5"/>
      <c r="GR99" s="5"/>
      <c r="GS99" s="5"/>
      <c r="GT99" s="5"/>
      <c r="GU99" s="5"/>
      <c r="GV99" s="5"/>
      <c r="GW99" s="5"/>
      <c r="GX99" s="5"/>
      <c r="GY99" s="5"/>
      <c r="GZ99" s="5"/>
      <c r="HA99" s="5"/>
      <c r="HB99" s="5"/>
      <c r="HC99" s="5"/>
      <c r="HD99" s="5"/>
      <c r="HE99" s="5"/>
      <c r="HF99" s="5"/>
      <c r="HG99" s="5"/>
      <c r="HH99" s="5"/>
      <c r="HI99" s="5"/>
      <c r="HJ99" s="5"/>
      <c r="HK99" s="5"/>
      <c r="HL99" s="5"/>
      <c r="HM99" s="5"/>
      <c r="HN99" s="5"/>
      <c r="HO99" s="5"/>
      <c r="HP99" s="5"/>
      <c r="HQ99" s="5"/>
      <c r="HR99" s="5"/>
      <c r="HS99" s="5"/>
      <c r="HT99" s="5"/>
      <c r="HU99" s="5"/>
      <c r="HV99" s="5"/>
      <c r="HW99" s="5"/>
      <c r="HX99" s="5"/>
      <c r="HY99" s="5"/>
      <c r="HZ99" s="5"/>
      <c r="IA99" s="5"/>
      <c r="IB99" s="5"/>
      <c r="IC99" s="5"/>
      <c r="ID99" s="5"/>
      <c r="IE99" s="5"/>
      <c r="IF99" s="5"/>
      <c r="IG99" s="5"/>
      <c r="IH99" s="5"/>
      <c r="II99" s="5"/>
      <c r="IJ99" s="5"/>
      <c r="IK99" s="5"/>
      <c r="IL99" s="5"/>
      <c r="IM99" s="5"/>
      <c r="IN99" s="5"/>
      <c r="IO99" s="5"/>
      <c r="IP99" s="5"/>
      <c r="IQ99" s="5"/>
      <c r="IR99" s="5"/>
      <c r="IS99" s="5"/>
      <c r="IT99" s="5"/>
      <c r="IU99" s="5"/>
      <c r="IV99" s="5"/>
      <c r="IW99" s="5"/>
    </row>
    <row r="100" customFormat="false" ht="12.75" hidden="false" customHeight="false" outlineLevel="0" collapsed="false">
      <c r="A100" s="5" t="n">
        <f aca="false">YEAR(C100)</f>
        <v>2009</v>
      </c>
      <c r="B100" s="259"/>
      <c r="C100" s="260" t="n">
        <v>40119</v>
      </c>
      <c r="D100" s="251" t="n">
        <f aca="false">+SUMPRODUCT(SUPPLY!L100:O100,SUPPLY!L$2:O$2)</f>
        <v>15.58</v>
      </c>
      <c r="E100" s="252" t="n">
        <f aca="false">+SUMPRODUCT(SUPPLY!D100:J100,SUPPLY!D$2:J$2)</f>
        <v>26.41</v>
      </c>
      <c r="F100" s="252" t="n">
        <f aca="false">+SUMPRODUCT(SUPPLY!Q100:U100,SUPPLY!$Q$2:$U$2)</f>
        <v>34.8</v>
      </c>
      <c r="G100" s="252" t="n">
        <f aca="false">+SUPPLY!X100*SUPPLY!$X$2</f>
        <v>3.075</v>
      </c>
      <c r="H100" s="252" t="n">
        <f aca="false">SUMPRODUCT(SUPPLY!Y100:AB100,SUPPLY!$Y$2:$AB$2)</f>
        <v>5.88</v>
      </c>
      <c r="I100" s="252" t="n">
        <f aca="false">SUMPRODUCT(SUPPLY!AC100:AD100,SUPPLY!$AC$2:$AD$2)</f>
        <v>2.5</v>
      </c>
      <c r="J100" s="252" t="n">
        <f aca="false">SUPPLY!W100*SUPPLY!$W$2</f>
        <v>4.125</v>
      </c>
      <c r="K100" s="253" t="n">
        <f aca="false">SUM(D100:J100)</f>
        <v>92.37</v>
      </c>
      <c r="L100" s="254"/>
      <c r="M100" s="251" t="n">
        <f aca="false">+SUMPRODUCT(DEMAND!D100:E100,DEMAND!$D$2:$E$2)</f>
        <v>6.2</v>
      </c>
      <c r="N100" s="252" t="n">
        <f aca="false">+SUMPRODUCT(DEMAND!F100:G100,DEMAND!$F$2:$G$2)</f>
        <v>10.05</v>
      </c>
      <c r="O100" s="252" t="n">
        <f aca="false">+SUMPRODUCT(DEMAND!H100:I100,DEMAND!$H$2:$I$2)</f>
        <v>6.25</v>
      </c>
      <c r="P100" s="252" t="n">
        <f aca="false">+SUMPRODUCT(DEMAND!J100:K100,DEMAND!$J$2:$K$2)</f>
        <v>11.6</v>
      </c>
      <c r="Q100" s="252" t="n">
        <f aca="false">+SUMPRODUCT(DEMAND!L100:M100,DEMAND!$L$2:$M$2)</f>
        <v>4.2</v>
      </c>
      <c r="R100" s="253" t="n">
        <f aca="false">SUM(M100:Q100)</f>
        <v>38.3</v>
      </c>
      <c r="S100" s="253" t="n">
        <f aca="false">+SUMPRODUCT(DEMAND!Q100:AI100,DEMAND!$Q$2:$AI$2)</f>
        <v>67.64</v>
      </c>
      <c r="T100" s="253" t="n">
        <f aca="false">+S100+R100</f>
        <v>105.94</v>
      </c>
      <c r="U100" s="5"/>
      <c r="V100" s="5"/>
      <c r="W100" s="258" t="n">
        <f aca="false">+K100-T100</f>
        <v>-13.57</v>
      </c>
      <c r="X100" s="5"/>
      <c r="Y100" s="258" t="n">
        <f aca="false">K100-(+M100+Q100+N100)</f>
        <v>71.92</v>
      </c>
      <c r="Z100" s="258" t="n">
        <f aca="false">+Y100-F100</f>
        <v>37.12</v>
      </c>
      <c r="AA100" s="5"/>
      <c r="AB100" s="5"/>
      <c r="AC100" s="5"/>
      <c r="AD100" s="5"/>
      <c r="AE100" s="5"/>
      <c r="AF100" s="5"/>
      <c r="AG100" s="5"/>
      <c r="AH100" s="5"/>
      <c r="AI100" s="5"/>
      <c r="AJ100" s="5"/>
      <c r="AK100" s="5"/>
      <c r="AL100" s="5"/>
      <c r="AM100" s="5"/>
      <c r="AN100" s="5"/>
      <c r="AO100" s="5"/>
      <c r="AP100" s="5"/>
      <c r="AQ100" s="5"/>
      <c r="AR100" s="5"/>
      <c r="AS100" s="5"/>
      <c r="AT100" s="5"/>
      <c r="AU100" s="5"/>
      <c r="AV100" s="5"/>
      <c r="AW100" s="5"/>
      <c r="AX100" s="5"/>
      <c r="AY100" s="5"/>
      <c r="AZ100" s="5"/>
      <c r="BA100" s="5"/>
      <c r="BB100" s="5"/>
      <c r="BC100" s="5"/>
      <c r="BD100" s="5"/>
      <c r="BE100" s="5"/>
      <c r="BF100" s="5"/>
      <c r="BG100" s="5"/>
      <c r="BH100" s="5"/>
      <c r="BI100" s="5"/>
      <c r="BJ100" s="5"/>
      <c r="BK100" s="5"/>
      <c r="BL100" s="5"/>
      <c r="BM100" s="5"/>
      <c r="BN100" s="5"/>
      <c r="BO100" s="5"/>
      <c r="BP100" s="5"/>
      <c r="BQ100" s="5"/>
      <c r="BR100" s="5"/>
      <c r="BS100" s="5"/>
      <c r="BT100" s="5"/>
      <c r="BU100" s="5"/>
      <c r="BV100" s="5"/>
      <c r="BW100" s="5"/>
      <c r="BX100" s="5"/>
      <c r="BY100" s="5"/>
      <c r="BZ100" s="5"/>
      <c r="CA100" s="5"/>
      <c r="CB100" s="5"/>
      <c r="CC100" s="5"/>
      <c r="CD100" s="5"/>
      <c r="CE100" s="5"/>
      <c r="CF100" s="5"/>
      <c r="CG100" s="5"/>
      <c r="CH100" s="5"/>
      <c r="CI100" s="5"/>
      <c r="CJ100" s="5"/>
      <c r="CK100" s="5"/>
      <c r="CL100" s="5"/>
      <c r="CM100" s="5"/>
      <c r="CN100" s="5"/>
      <c r="CO100" s="5"/>
      <c r="CP100" s="5"/>
      <c r="CQ100" s="5"/>
      <c r="CR100" s="5"/>
      <c r="CS100" s="5"/>
      <c r="CT100" s="5"/>
      <c r="CU100" s="5"/>
      <c r="CV100" s="5"/>
      <c r="CW100" s="5"/>
      <c r="CX100" s="5"/>
      <c r="CY100" s="5"/>
      <c r="CZ100" s="5"/>
      <c r="DA100" s="5"/>
      <c r="DB100" s="5"/>
      <c r="DC100" s="5"/>
      <c r="DD100" s="5"/>
      <c r="DE100" s="5"/>
      <c r="DF100" s="5"/>
      <c r="DG100" s="5"/>
      <c r="DH100" s="5"/>
      <c r="DI100" s="5"/>
      <c r="DJ100" s="5"/>
      <c r="DK100" s="5"/>
      <c r="DL100" s="5"/>
      <c r="DM100" s="5"/>
      <c r="DN100" s="5"/>
      <c r="DO100" s="5"/>
      <c r="DP100" s="5"/>
      <c r="DQ100" s="5"/>
      <c r="DR100" s="5"/>
      <c r="DS100" s="5"/>
      <c r="DT100" s="5"/>
      <c r="DU100" s="5"/>
      <c r="DV100" s="5"/>
      <c r="DW100" s="5"/>
      <c r="DX100" s="5"/>
      <c r="DY100" s="5"/>
      <c r="DZ100" s="5"/>
      <c r="EA100" s="5"/>
      <c r="EB100" s="5"/>
      <c r="EC100" s="5"/>
      <c r="ED100" s="5"/>
      <c r="EE100" s="5"/>
      <c r="EF100" s="5"/>
      <c r="EG100" s="5"/>
      <c r="EH100" s="5"/>
      <c r="EI100" s="5"/>
      <c r="EJ100" s="5"/>
      <c r="EK100" s="5"/>
      <c r="EL100" s="5"/>
      <c r="EM100" s="5"/>
      <c r="EN100" s="5"/>
      <c r="EO100" s="5"/>
      <c r="EP100" s="5"/>
      <c r="EQ100" s="5"/>
      <c r="ER100" s="5"/>
      <c r="ES100" s="5"/>
      <c r="ET100" s="5"/>
      <c r="EU100" s="5"/>
      <c r="EV100" s="5"/>
      <c r="EW100" s="5"/>
      <c r="EX100" s="5"/>
      <c r="EY100" s="5"/>
      <c r="EZ100" s="5"/>
      <c r="FA100" s="5"/>
      <c r="FB100" s="5"/>
      <c r="FC100" s="5"/>
      <c r="FD100" s="5"/>
      <c r="FE100" s="5"/>
      <c r="FF100" s="5"/>
      <c r="FG100" s="5"/>
      <c r="FH100" s="5"/>
      <c r="FI100" s="5"/>
      <c r="FJ100" s="5"/>
      <c r="FK100" s="5"/>
      <c r="FL100" s="5"/>
      <c r="FM100" s="5"/>
      <c r="FN100" s="5"/>
      <c r="FO100" s="5"/>
      <c r="FP100" s="5"/>
      <c r="FQ100" s="5"/>
      <c r="FR100" s="5"/>
      <c r="FS100" s="5"/>
      <c r="FT100" s="5"/>
      <c r="FU100" s="5"/>
      <c r="FV100" s="5"/>
      <c r="FW100" s="5"/>
      <c r="FX100" s="5"/>
      <c r="FY100" s="5"/>
      <c r="FZ100" s="5"/>
      <c r="GA100" s="5"/>
      <c r="GB100" s="5"/>
      <c r="GC100" s="5"/>
      <c r="GD100" s="5"/>
      <c r="GE100" s="5"/>
      <c r="GF100" s="5"/>
      <c r="GG100" s="5"/>
      <c r="GH100" s="5"/>
      <c r="GI100" s="5"/>
      <c r="GJ100" s="5"/>
      <c r="GK100" s="5"/>
      <c r="GL100" s="5"/>
      <c r="GM100" s="5"/>
      <c r="GN100" s="5"/>
      <c r="GO100" s="5"/>
      <c r="GP100" s="5"/>
      <c r="GQ100" s="5"/>
      <c r="GR100" s="5"/>
      <c r="GS100" s="5"/>
      <c r="GT100" s="5"/>
      <c r="GU100" s="5"/>
      <c r="GV100" s="5"/>
      <c r="GW100" s="5"/>
      <c r="GX100" s="5"/>
      <c r="GY100" s="5"/>
      <c r="GZ100" s="5"/>
      <c r="HA100" s="5"/>
      <c r="HB100" s="5"/>
      <c r="HC100" s="5"/>
      <c r="HD100" s="5"/>
      <c r="HE100" s="5"/>
      <c r="HF100" s="5"/>
      <c r="HG100" s="5"/>
      <c r="HH100" s="5"/>
      <c r="HI100" s="5"/>
      <c r="HJ100" s="5"/>
      <c r="HK100" s="5"/>
      <c r="HL100" s="5"/>
      <c r="HM100" s="5"/>
      <c r="HN100" s="5"/>
      <c r="HO100" s="5"/>
      <c r="HP100" s="5"/>
      <c r="HQ100" s="5"/>
      <c r="HR100" s="5"/>
      <c r="HS100" s="5"/>
      <c r="HT100" s="5"/>
      <c r="HU100" s="5"/>
      <c r="HV100" s="5"/>
      <c r="HW100" s="5"/>
      <c r="HX100" s="5"/>
      <c r="HY100" s="5"/>
      <c r="HZ100" s="5"/>
      <c r="IA100" s="5"/>
      <c r="IB100" s="5"/>
      <c r="IC100" s="5"/>
      <c r="ID100" s="5"/>
      <c r="IE100" s="5"/>
      <c r="IF100" s="5"/>
      <c r="IG100" s="5"/>
      <c r="IH100" s="5"/>
      <c r="II100" s="5"/>
      <c r="IJ100" s="5"/>
      <c r="IK100" s="5"/>
      <c r="IL100" s="5"/>
      <c r="IM100" s="5"/>
      <c r="IN100" s="5"/>
      <c r="IO100" s="5"/>
      <c r="IP100" s="5"/>
      <c r="IQ100" s="5"/>
      <c r="IR100" s="5"/>
      <c r="IS100" s="5"/>
      <c r="IT100" s="5"/>
      <c r="IU100" s="5"/>
      <c r="IV100" s="5"/>
      <c r="IW100" s="5"/>
    </row>
    <row r="101" customFormat="false" ht="12.75" hidden="false" customHeight="false" outlineLevel="0" collapsed="false">
      <c r="A101" s="5" t="n">
        <f aca="false">YEAR(C101)</f>
        <v>2009</v>
      </c>
      <c r="B101" s="259"/>
      <c r="C101" s="260" t="n">
        <v>40149</v>
      </c>
      <c r="D101" s="251" t="n">
        <f aca="false">+SUMPRODUCT(SUPPLY!L101:O101,SUPPLY!L$2:O$2)</f>
        <v>15.58</v>
      </c>
      <c r="E101" s="252" t="n">
        <f aca="false">+SUMPRODUCT(SUPPLY!D101:J101,SUPPLY!D$2:J$2)</f>
        <v>26.41</v>
      </c>
      <c r="F101" s="252" t="n">
        <f aca="false">+SUMPRODUCT(SUPPLY!Q101:U101,SUPPLY!$Q$2:$U$2)</f>
        <v>34.8</v>
      </c>
      <c r="G101" s="252" t="n">
        <f aca="false">+SUPPLY!X101*SUPPLY!$X$2</f>
        <v>3.075</v>
      </c>
      <c r="H101" s="252" t="n">
        <f aca="false">SUMPRODUCT(SUPPLY!Y101:AB101,SUPPLY!$Y$2:$AB$2)</f>
        <v>5.88</v>
      </c>
      <c r="I101" s="252" t="n">
        <f aca="false">SUMPRODUCT(SUPPLY!AC101:AD101,SUPPLY!$AC$2:$AD$2)</f>
        <v>2.5</v>
      </c>
      <c r="J101" s="252" t="n">
        <f aca="false">SUPPLY!W101*SUPPLY!$W$2</f>
        <v>4.125</v>
      </c>
      <c r="K101" s="253" t="n">
        <f aca="false">SUM(D101:J101)</f>
        <v>92.37</v>
      </c>
      <c r="L101" s="254"/>
      <c r="M101" s="251" t="n">
        <f aca="false">+SUMPRODUCT(DEMAND!D101:E101,DEMAND!$D$2:$E$2)</f>
        <v>6.2</v>
      </c>
      <c r="N101" s="252" t="n">
        <f aca="false">+SUMPRODUCT(DEMAND!F101:G101,DEMAND!$F$2:$G$2)</f>
        <v>10.05</v>
      </c>
      <c r="O101" s="252" t="n">
        <f aca="false">+SUMPRODUCT(DEMAND!H101:I101,DEMAND!$H$2:$I$2)</f>
        <v>6.25</v>
      </c>
      <c r="P101" s="252" t="n">
        <f aca="false">+SUMPRODUCT(DEMAND!J101:K101,DEMAND!$J$2:$K$2)</f>
        <v>11.6</v>
      </c>
      <c r="Q101" s="252" t="n">
        <f aca="false">+SUMPRODUCT(DEMAND!L101:M101,DEMAND!$L$2:$M$2)</f>
        <v>4.2</v>
      </c>
      <c r="R101" s="253" t="n">
        <f aca="false">SUM(M101:Q101)</f>
        <v>38.3</v>
      </c>
      <c r="S101" s="253" t="n">
        <f aca="false">+SUMPRODUCT(DEMAND!Q101:AI101,DEMAND!$Q$2:$AI$2)</f>
        <v>67.64</v>
      </c>
      <c r="T101" s="253" t="n">
        <f aca="false">+S101+R101</f>
        <v>105.94</v>
      </c>
      <c r="U101" s="5"/>
      <c r="V101" s="5"/>
      <c r="W101" s="258" t="n">
        <f aca="false">+K101-T101</f>
        <v>-13.57</v>
      </c>
      <c r="X101" s="5"/>
      <c r="Y101" s="258" t="n">
        <f aca="false">K101-(+M101+Q101+N101)</f>
        <v>71.92</v>
      </c>
      <c r="Z101" s="258" t="n">
        <f aca="false">+Y101-F101</f>
        <v>37.12</v>
      </c>
      <c r="AA101" s="5"/>
      <c r="AB101" s="5"/>
      <c r="AC101" s="5"/>
      <c r="AD101" s="5"/>
      <c r="AE101" s="5"/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AQ101" s="5"/>
      <c r="AR101" s="5"/>
      <c r="AS101" s="5"/>
      <c r="AT101" s="5"/>
      <c r="AU101" s="5"/>
      <c r="AV101" s="5"/>
      <c r="AW101" s="5"/>
      <c r="AX101" s="5"/>
      <c r="AY101" s="5"/>
      <c r="AZ101" s="5"/>
      <c r="BA101" s="5"/>
      <c r="BB101" s="5"/>
      <c r="BC101" s="5"/>
      <c r="BD101" s="5"/>
      <c r="BE101" s="5"/>
      <c r="BF101" s="5"/>
      <c r="BG101" s="5"/>
      <c r="BH101" s="5"/>
      <c r="BI101" s="5"/>
      <c r="BJ101" s="5"/>
      <c r="BK101" s="5"/>
      <c r="BL101" s="5"/>
      <c r="BM101" s="5"/>
      <c r="BN101" s="5"/>
      <c r="BO101" s="5"/>
      <c r="BP101" s="5"/>
      <c r="BQ101" s="5"/>
      <c r="BR101" s="5"/>
      <c r="BS101" s="5"/>
      <c r="BT101" s="5"/>
      <c r="BU101" s="5"/>
      <c r="BV101" s="5"/>
      <c r="BW101" s="5"/>
      <c r="BX101" s="5"/>
      <c r="BY101" s="5"/>
      <c r="BZ101" s="5"/>
      <c r="CA101" s="5"/>
      <c r="CB101" s="5"/>
      <c r="CC101" s="5"/>
      <c r="CD101" s="5"/>
      <c r="CE101" s="5"/>
      <c r="CF101" s="5"/>
      <c r="CG101" s="5"/>
      <c r="CH101" s="5"/>
      <c r="CI101" s="5"/>
      <c r="CJ101" s="5"/>
      <c r="CK101" s="5"/>
      <c r="CL101" s="5"/>
      <c r="CM101" s="5"/>
      <c r="CN101" s="5"/>
      <c r="CO101" s="5"/>
      <c r="CP101" s="5"/>
      <c r="CQ101" s="5"/>
      <c r="CR101" s="5"/>
      <c r="CS101" s="5"/>
      <c r="CT101" s="5"/>
      <c r="CU101" s="5"/>
      <c r="CV101" s="5"/>
      <c r="CW101" s="5"/>
      <c r="CX101" s="5"/>
      <c r="CY101" s="5"/>
      <c r="CZ101" s="5"/>
      <c r="DA101" s="5"/>
      <c r="DB101" s="5"/>
      <c r="DC101" s="5"/>
      <c r="DD101" s="5"/>
      <c r="DE101" s="5"/>
      <c r="DF101" s="5"/>
      <c r="DG101" s="5"/>
      <c r="DH101" s="5"/>
      <c r="DI101" s="5"/>
      <c r="DJ101" s="5"/>
      <c r="DK101" s="5"/>
      <c r="DL101" s="5"/>
      <c r="DM101" s="5"/>
      <c r="DN101" s="5"/>
      <c r="DO101" s="5"/>
      <c r="DP101" s="5"/>
      <c r="DQ101" s="5"/>
      <c r="DR101" s="5"/>
      <c r="DS101" s="5"/>
      <c r="DT101" s="5"/>
      <c r="DU101" s="5"/>
      <c r="DV101" s="5"/>
      <c r="DW101" s="5"/>
      <c r="DX101" s="5"/>
      <c r="DY101" s="5"/>
      <c r="DZ101" s="5"/>
      <c r="EA101" s="5"/>
      <c r="EB101" s="5"/>
      <c r="EC101" s="5"/>
      <c r="ED101" s="5"/>
      <c r="EE101" s="5"/>
      <c r="EF101" s="5"/>
      <c r="EG101" s="5"/>
      <c r="EH101" s="5"/>
      <c r="EI101" s="5"/>
      <c r="EJ101" s="5"/>
      <c r="EK101" s="5"/>
      <c r="EL101" s="5"/>
      <c r="EM101" s="5"/>
      <c r="EN101" s="5"/>
      <c r="EO101" s="5"/>
      <c r="EP101" s="5"/>
      <c r="EQ101" s="5"/>
      <c r="ER101" s="5"/>
      <c r="ES101" s="5"/>
      <c r="ET101" s="5"/>
      <c r="EU101" s="5"/>
      <c r="EV101" s="5"/>
      <c r="EW101" s="5"/>
      <c r="EX101" s="5"/>
      <c r="EY101" s="5"/>
      <c r="EZ101" s="5"/>
      <c r="FA101" s="5"/>
      <c r="FB101" s="5"/>
      <c r="FC101" s="5"/>
      <c r="FD101" s="5"/>
      <c r="FE101" s="5"/>
      <c r="FF101" s="5"/>
      <c r="FG101" s="5"/>
      <c r="FH101" s="5"/>
      <c r="FI101" s="5"/>
      <c r="FJ101" s="5"/>
      <c r="FK101" s="5"/>
      <c r="FL101" s="5"/>
      <c r="FM101" s="5"/>
      <c r="FN101" s="5"/>
      <c r="FO101" s="5"/>
      <c r="FP101" s="5"/>
      <c r="FQ101" s="5"/>
      <c r="FR101" s="5"/>
      <c r="FS101" s="5"/>
      <c r="FT101" s="5"/>
      <c r="FU101" s="5"/>
      <c r="FV101" s="5"/>
      <c r="FW101" s="5"/>
      <c r="FX101" s="5"/>
      <c r="FY101" s="5"/>
      <c r="FZ101" s="5"/>
      <c r="GA101" s="5"/>
      <c r="GB101" s="5"/>
      <c r="GC101" s="5"/>
      <c r="GD101" s="5"/>
      <c r="GE101" s="5"/>
      <c r="GF101" s="5"/>
      <c r="GG101" s="5"/>
      <c r="GH101" s="5"/>
      <c r="GI101" s="5"/>
      <c r="GJ101" s="5"/>
      <c r="GK101" s="5"/>
      <c r="GL101" s="5"/>
      <c r="GM101" s="5"/>
      <c r="GN101" s="5"/>
      <c r="GO101" s="5"/>
      <c r="GP101" s="5"/>
      <c r="GQ101" s="5"/>
      <c r="GR101" s="5"/>
      <c r="GS101" s="5"/>
      <c r="GT101" s="5"/>
      <c r="GU101" s="5"/>
      <c r="GV101" s="5"/>
      <c r="GW101" s="5"/>
      <c r="GX101" s="5"/>
      <c r="GY101" s="5"/>
      <c r="GZ101" s="5"/>
      <c r="HA101" s="5"/>
      <c r="HB101" s="5"/>
      <c r="HC101" s="5"/>
      <c r="HD101" s="5"/>
      <c r="HE101" s="5"/>
      <c r="HF101" s="5"/>
      <c r="HG101" s="5"/>
      <c r="HH101" s="5"/>
      <c r="HI101" s="5"/>
      <c r="HJ101" s="5"/>
      <c r="HK101" s="5"/>
      <c r="HL101" s="5"/>
      <c r="HM101" s="5"/>
      <c r="HN101" s="5"/>
      <c r="HO101" s="5"/>
      <c r="HP101" s="5"/>
      <c r="HQ101" s="5"/>
      <c r="HR101" s="5"/>
      <c r="HS101" s="5"/>
      <c r="HT101" s="5"/>
      <c r="HU101" s="5"/>
      <c r="HV101" s="5"/>
      <c r="HW101" s="5"/>
      <c r="HX101" s="5"/>
      <c r="HY101" s="5"/>
      <c r="HZ101" s="5"/>
      <c r="IA101" s="5"/>
      <c r="IB101" s="5"/>
      <c r="IC101" s="5"/>
      <c r="ID101" s="5"/>
      <c r="IE101" s="5"/>
      <c r="IF101" s="5"/>
      <c r="IG101" s="5"/>
      <c r="IH101" s="5"/>
      <c r="II101" s="5"/>
      <c r="IJ101" s="5"/>
      <c r="IK101" s="5"/>
      <c r="IL101" s="5"/>
      <c r="IM101" s="5"/>
      <c r="IN101" s="5"/>
      <c r="IO101" s="5"/>
      <c r="IP101" s="5"/>
      <c r="IQ101" s="5"/>
      <c r="IR101" s="5"/>
      <c r="IS101" s="5"/>
      <c r="IT101" s="5"/>
      <c r="IU101" s="5"/>
      <c r="IV101" s="5"/>
      <c r="IW101" s="5"/>
    </row>
    <row r="102" customFormat="false" ht="12.75" hidden="false" customHeight="false" outlineLevel="0" collapsed="false">
      <c r="A102" s="5" t="n">
        <f aca="false">YEAR(C102)</f>
        <v>2010</v>
      </c>
      <c r="B102" s="259"/>
      <c r="C102" s="260" t="n">
        <v>40180</v>
      </c>
      <c r="D102" s="251" t="n">
        <f aca="false">+SUMPRODUCT(SUPPLY!L102:O102,SUPPLY!L$2:O$2)</f>
        <v>15.58</v>
      </c>
      <c r="E102" s="252" t="n">
        <f aca="false">+SUMPRODUCT(SUPPLY!D102:J102,SUPPLY!D$2:J$2)</f>
        <v>26.41</v>
      </c>
      <c r="F102" s="252" t="n">
        <f aca="false">+SUMPRODUCT(SUPPLY!Q102:U102,SUPPLY!$Q$2:$U$2)</f>
        <v>34.8</v>
      </c>
      <c r="G102" s="252" t="n">
        <f aca="false">+SUPPLY!X102*SUPPLY!$X$2</f>
        <v>3.075</v>
      </c>
      <c r="H102" s="252" t="n">
        <f aca="false">SUMPRODUCT(SUPPLY!Y102:AB102,SUPPLY!$Y$2:$AB$2)</f>
        <v>5.88</v>
      </c>
      <c r="I102" s="252" t="n">
        <f aca="false">SUMPRODUCT(SUPPLY!AC102:AD102,SUPPLY!$AC$2:$AD$2)</f>
        <v>2.5</v>
      </c>
      <c r="J102" s="252" t="n">
        <f aca="false">SUPPLY!W102*SUPPLY!$W$2</f>
        <v>4.125</v>
      </c>
      <c r="K102" s="253" t="n">
        <f aca="false">SUM(D102:J102)</f>
        <v>92.37</v>
      </c>
      <c r="L102" s="254"/>
      <c r="M102" s="251" t="n">
        <f aca="false">+SUMPRODUCT(DEMAND!D102:E102,DEMAND!$D$2:$E$2)</f>
        <v>6.2</v>
      </c>
      <c r="N102" s="252" t="n">
        <f aca="false">+SUMPRODUCT(DEMAND!F102:G102,DEMAND!$F$2:$G$2)</f>
        <v>10.05</v>
      </c>
      <c r="O102" s="252" t="n">
        <f aca="false">+SUMPRODUCT(DEMAND!H102:I102,DEMAND!$H$2:$I$2)</f>
        <v>6.25</v>
      </c>
      <c r="P102" s="252" t="n">
        <f aca="false">+SUMPRODUCT(DEMAND!J102:K102,DEMAND!$J$2:$K$2)</f>
        <v>11.6</v>
      </c>
      <c r="Q102" s="252" t="n">
        <f aca="false">+SUMPRODUCT(DEMAND!L102:M102,DEMAND!$L$2:$M$2)</f>
        <v>4.2</v>
      </c>
      <c r="R102" s="253" t="n">
        <f aca="false">SUM(M102:Q102)</f>
        <v>38.3</v>
      </c>
      <c r="S102" s="253" t="n">
        <f aca="false">+SUMPRODUCT(DEMAND!Q102:AI102,DEMAND!$Q$2:$AI$2)</f>
        <v>67.64</v>
      </c>
      <c r="T102" s="253" t="n">
        <f aca="false">+S102+R102</f>
        <v>105.94</v>
      </c>
      <c r="U102" s="5"/>
      <c r="V102" s="5"/>
      <c r="W102" s="258" t="n">
        <f aca="false">+K102-T102</f>
        <v>-13.57</v>
      </c>
      <c r="X102" s="5"/>
      <c r="Y102" s="258" t="n">
        <f aca="false">K102-(+M102+Q102+N102)</f>
        <v>71.92</v>
      </c>
      <c r="Z102" s="258" t="n">
        <f aca="false">+Y102-F102</f>
        <v>37.12</v>
      </c>
      <c r="AA102" s="5"/>
      <c r="AB102" s="5"/>
      <c r="AC102" s="5"/>
      <c r="AD102" s="5"/>
      <c r="AE102" s="5"/>
      <c r="AF102" s="5"/>
      <c r="AG102" s="5"/>
      <c r="AH102" s="5"/>
      <c r="AI102" s="5"/>
      <c r="AJ102" s="5"/>
      <c r="AK102" s="5"/>
      <c r="AL102" s="5"/>
      <c r="AM102" s="5"/>
      <c r="AN102" s="5"/>
      <c r="AO102" s="5"/>
      <c r="AP102" s="5"/>
      <c r="AQ102" s="5"/>
      <c r="AR102" s="5"/>
      <c r="AS102" s="5"/>
      <c r="AT102" s="5"/>
      <c r="AU102" s="5"/>
      <c r="AV102" s="5"/>
      <c r="AW102" s="5"/>
      <c r="AX102" s="5"/>
      <c r="AY102" s="5"/>
      <c r="AZ102" s="5"/>
      <c r="BA102" s="5"/>
      <c r="BB102" s="5"/>
      <c r="BC102" s="5"/>
      <c r="BD102" s="5"/>
      <c r="BE102" s="5"/>
      <c r="BF102" s="5"/>
      <c r="BG102" s="5"/>
      <c r="BH102" s="5"/>
      <c r="BI102" s="5"/>
      <c r="BJ102" s="5"/>
      <c r="BK102" s="5"/>
      <c r="BL102" s="5"/>
      <c r="BM102" s="5"/>
      <c r="BN102" s="5"/>
      <c r="BO102" s="5"/>
      <c r="BP102" s="5"/>
      <c r="BQ102" s="5"/>
      <c r="BR102" s="5"/>
      <c r="BS102" s="5"/>
      <c r="BT102" s="5"/>
      <c r="BU102" s="5"/>
      <c r="BV102" s="5"/>
      <c r="BW102" s="5"/>
      <c r="BX102" s="5"/>
      <c r="BY102" s="5"/>
      <c r="BZ102" s="5"/>
      <c r="CA102" s="5"/>
      <c r="CB102" s="5"/>
      <c r="CC102" s="5"/>
      <c r="CD102" s="5"/>
      <c r="CE102" s="5"/>
      <c r="CF102" s="5"/>
      <c r="CG102" s="5"/>
      <c r="CH102" s="5"/>
      <c r="CI102" s="5"/>
      <c r="CJ102" s="5"/>
      <c r="CK102" s="5"/>
      <c r="CL102" s="5"/>
      <c r="CM102" s="5"/>
      <c r="CN102" s="5"/>
      <c r="CO102" s="5"/>
      <c r="CP102" s="5"/>
      <c r="CQ102" s="5"/>
      <c r="CR102" s="5"/>
      <c r="CS102" s="5"/>
      <c r="CT102" s="5"/>
      <c r="CU102" s="5"/>
      <c r="CV102" s="5"/>
      <c r="CW102" s="5"/>
      <c r="CX102" s="5"/>
      <c r="CY102" s="5"/>
      <c r="CZ102" s="5"/>
      <c r="DA102" s="5"/>
      <c r="DB102" s="5"/>
      <c r="DC102" s="5"/>
      <c r="DD102" s="5"/>
      <c r="DE102" s="5"/>
      <c r="DF102" s="5"/>
      <c r="DG102" s="5"/>
      <c r="DH102" s="5"/>
      <c r="DI102" s="5"/>
      <c r="DJ102" s="5"/>
      <c r="DK102" s="5"/>
      <c r="DL102" s="5"/>
      <c r="DM102" s="5"/>
      <c r="DN102" s="5"/>
      <c r="DO102" s="5"/>
      <c r="DP102" s="5"/>
      <c r="DQ102" s="5"/>
      <c r="DR102" s="5"/>
      <c r="DS102" s="5"/>
      <c r="DT102" s="5"/>
      <c r="DU102" s="5"/>
      <c r="DV102" s="5"/>
      <c r="DW102" s="5"/>
      <c r="DX102" s="5"/>
      <c r="DY102" s="5"/>
      <c r="DZ102" s="5"/>
      <c r="EA102" s="5"/>
      <c r="EB102" s="5"/>
      <c r="EC102" s="5"/>
      <c r="ED102" s="5"/>
      <c r="EE102" s="5"/>
      <c r="EF102" s="5"/>
      <c r="EG102" s="5"/>
      <c r="EH102" s="5"/>
      <c r="EI102" s="5"/>
      <c r="EJ102" s="5"/>
      <c r="EK102" s="5"/>
      <c r="EL102" s="5"/>
      <c r="EM102" s="5"/>
      <c r="EN102" s="5"/>
      <c r="EO102" s="5"/>
      <c r="EP102" s="5"/>
      <c r="EQ102" s="5"/>
      <c r="ER102" s="5"/>
      <c r="ES102" s="5"/>
      <c r="ET102" s="5"/>
      <c r="EU102" s="5"/>
      <c r="EV102" s="5"/>
      <c r="EW102" s="5"/>
      <c r="EX102" s="5"/>
      <c r="EY102" s="5"/>
      <c r="EZ102" s="5"/>
      <c r="FA102" s="5"/>
      <c r="FB102" s="5"/>
      <c r="FC102" s="5"/>
      <c r="FD102" s="5"/>
      <c r="FE102" s="5"/>
      <c r="FF102" s="5"/>
      <c r="FG102" s="5"/>
      <c r="FH102" s="5"/>
      <c r="FI102" s="5"/>
      <c r="FJ102" s="5"/>
      <c r="FK102" s="5"/>
      <c r="FL102" s="5"/>
      <c r="FM102" s="5"/>
      <c r="FN102" s="5"/>
      <c r="FO102" s="5"/>
      <c r="FP102" s="5"/>
      <c r="FQ102" s="5"/>
      <c r="FR102" s="5"/>
      <c r="FS102" s="5"/>
      <c r="FT102" s="5"/>
      <c r="FU102" s="5"/>
      <c r="FV102" s="5"/>
      <c r="FW102" s="5"/>
      <c r="FX102" s="5"/>
      <c r="FY102" s="5"/>
      <c r="FZ102" s="5"/>
      <c r="GA102" s="5"/>
      <c r="GB102" s="5"/>
      <c r="GC102" s="5"/>
      <c r="GD102" s="5"/>
      <c r="GE102" s="5"/>
      <c r="GF102" s="5"/>
      <c r="GG102" s="5"/>
      <c r="GH102" s="5"/>
      <c r="GI102" s="5"/>
      <c r="GJ102" s="5"/>
      <c r="GK102" s="5"/>
      <c r="GL102" s="5"/>
      <c r="GM102" s="5"/>
      <c r="GN102" s="5"/>
      <c r="GO102" s="5"/>
      <c r="GP102" s="5"/>
      <c r="GQ102" s="5"/>
      <c r="GR102" s="5"/>
      <c r="GS102" s="5"/>
      <c r="GT102" s="5"/>
      <c r="GU102" s="5"/>
      <c r="GV102" s="5"/>
      <c r="GW102" s="5"/>
      <c r="GX102" s="5"/>
      <c r="GY102" s="5"/>
      <c r="GZ102" s="5"/>
      <c r="HA102" s="5"/>
      <c r="HB102" s="5"/>
      <c r="HC102" s="5"/>
      <c r="HD102" s="5"/>
      <c r="HE102" s="5"/>
      <c r="HF102" s="5"/>
      <c r="HG102" s="5"/>
      <c r="HH102" s="5"/>
      <c r="HI102" s="5"/>
      <c r="HJ102" s="5"/>
      <c r="HK102" s="5"/>
      <c r="HL102" s="5"/>
      <c r="HM102" s="5"/>
      <c r="HN102" s="5"/>
      <c r="HO102" s="5"/>
      <c r="HP102" s="5"/>
      <c r="HQ102" s="5"/>
      <c r="HR102" s="5"/>
      <c r="HS102" s="5"/>
      <c r="HT102" s="5"/>
      <c r="HU102" s="5"/>
      <c r="HV102" s="5"/>
      <c r="HW102" s="5"/>
      <c r="HX102" s="5"/>
      <c r="HY102" s="5"/>
      <c r="HZ102" s="5"/>
      <c r="IA102" s="5"/>
      <c r="IB102" s="5"/>
      <c r="IC102" s="5"/>
      <c r="ID102" s="5"/>
      <c r="IE102" s="5"/>
      <c r="IF102" s="5"/>
      <c r="IG102" s="5"/>
      <c r="IH102" s="5"/>
      <c r="II102" s="5"/>
      <c r="IJ102" s="5"/>
      <c r="IK102" s="5"/>
      <c r="IL102" s="5"/>
      <c r="IM102" s="5"/>
      <c r="IN102" s="5"/>
      <c r="IO102" s="5"/>
      <c r="IP102" s="5"/>
      <c r="IQ102" s="5"/>
      <c r="IR102" s="5"/>
      <c r="IS102" s="5"/>
      <c r="IT102" s="5"/>
      <c r="IU102" s="5"/>
      <c r="IV102" s="5"/>
      <c r="IW102" s="5"/>
    </row>
    <row r="103" customFormat="false" ht="12.75" hidden="false" customHeight="false" outlineLevel="0" collapsed="false">
      <c r="A103" s="5" t="n">
        <f aca="false">YEAR(C103)</f>
        <v>2010</v>
      </c>
      <c r="B103" s="259"/>
      <c r="C103" s="260" t="n">
        <v>40211</v>
      </c>
      <c r="D103" s="251" t="n">
        <f aca="false">+SUMPRODUCT(SUPPLY!L103:O103,SUPPLY!L$2:O$2)</f>
        <v>15.58</v>
      </c>
      <c r="E103" s="252" t="n">
        <f aca="false">+SUMPRODUCT(SUPPLY!D103:J103,SUPPLY!D$2:J$2)</f>
        <v>26.41</v>
      </c>
      <c r="F103" s="252" t="n">
        <f aca="false">+SUMPRODUCT(SUPPLY!Q103:U103,SUPPLY!$Q$2:$U$2)</f>
        <v>34.8</v>
      </c>
      <c r="G103" s="252" t="n">
        <f aca="false">+SUPPLY!X103*SUPPLY!$X$2</f>
        <v>3.075</v>
      </c>
      <c r="H103" s="252" t="n">
        <f aca="false">SUMPRODUCT(SUPPLY!Y103:AB103,SUPPLY!$Y$2:$AB$2)</f>
        <v>5.88</v>
      </c>
      <c r="I103" s="252" t="n">
        <f aca="false">SUMPRODUCT(SUPPLY!AC103:AD103,SUPPLY!$AC$2:$AD$2)</f>
        <v>2.5</v>
      </c>
      <c r="J103" s="252" t="n">
        <f aca="false">SUPPLY!W103*SUPPLY!$W$2</f>
        <v>4.125</v>
      </c>
      <c r="K103" s="253" t="n">
        <f aca="false">SUM(D103:J103)</f>
        <v>92.37</v>
      </c>
      <c r="L103" s="254"/>
      <c r="M103" s="251" t="n">
        <f aca="false">+SUMPRODUCT(DEMAND!D103:E103,DEMAND!$D$2:$E$2)</f>
        <v>6.2</v>
      </c>
      <c r="N103" s="252" t="n">
        <f aca="false">+SUMPRODUCT(DEMAND!F103:G103,DEMAND!$F$2:$G$2)</f>
        <v>10.05</v>
      </c>
      <c r="O103" s="252" t="n">
        <f aca="false">+SUMPRODUCT(DEMAND!H103:I103,DEMAND!$H$2:$I$2)</f>
        <v>6.25</v>
      </c>
      <c r="P103" s="252" t="n">
        <f aca="false">+SUMPRODUCT(DEMAND!J103:K103,DEMAND!$J$2:$K$2)</f>
        <v>11.6</v>
      </c>
      <c r="Q103" s="252" t="n">
        <f aca="false">+SUMPRODUCT(DEMAND!L103:M103,DEMAND!$L$2:$M$2)</f>
        <v>4.2</v>
      </c>
      <c r="R103" s="253" t="n">
        <f aca="false">SUM(M103:Q103)</f>
        <v>38.3</v>
      </c>
      <c r="S103" s="253" t="n">
        <f aca="false">+SUMPRODUCT(DEMAND!Q103:AI103,DEMAND!$Q$2:$AI$2)</f>
        <v>67.64</v>
      </c>
      <c r="T103" s="253" t="n">
        <f aca="false">+S103+R103</f>
        <v>105.94</v>
      </c>
      <c r="U103" s="5"/>
      <c r="V103" s="5"/>
      <c r="W103" s="258" t="n">
        <f aca="false">+K103-T103</f>
        <v>-13.57</v>
      </c>
      <c r="X103" s="5"/>
      <c r="Y103" s="258" t="n">
        <f aca="false">K103-(+M103+Q103+N103)</f>
        <v>71.92</v>
      </c>
      <c r="Z103" s="258" t="n">
        <f aca="false">+Y103-F103</f>
        <v>37.12</v>
      </c>
      <c r="AA103" s="5"/>
      <c r="AB103" s="5"/>
      <c r="AC103" s="5"/>
      <c r="AD103" s="5"/>
      <c r="AE103" s="5"/>
      <c r="AF103" s="5"/>
      <c r="AG103" s="5"/>
      <c r="AH103" s="5"/>
      <c r="AI103" s="5"/>
      <c r="AJ103" s="5"/>
      <c r="AK103" s="5"/>
      <c r="AL103" s="5"/>
      <c r="AM103" s="5"/>
      <c r="AN103" s="5"/>
      <c r="AO103" s="5"/>
      <c r="AP103" s="5"/>
      <c r="AQ103" s="5"/>
      <c r="AR103" s="5"/>
      <c r="AS103" s="5"/>
      <c r="AT103" s="5"/>
      <c r="AU103" s="5"/>
      <c r="AV103" s="5"/>
      <c r="AW103" s="5"/>
      <c r="AX103" s="5"/>
      <c r="AY103" s="5"/>
      <c r="AZ103" s="5"/>
      <c r="BA103" s="5"/>
      <c r="BB103" s="5"/>
      <c r="BC103" s="5"/>
      <c r="BD103" s="5"/>
      <c r="BE103" s="5"/>
      <c r="BF103" s="5"/>
      <c r="BG103" s="5"/>
      <c r="BH103" s="5"/>
      <c r="BI103" s="5"/>
      <c r="BJ103" s="5"/>
      <c r="BK103" s="5"/>
      <c r="BL103" s="5"/>
      <c r="BM103" s="5"/>
      <c r="BN103" s="5"/>
      <c r="BO103" s="5"/>
      <c r="BP103" s="5"/>
      <c r="BQ103" s="5"/>
      <c r="BR103" s="5"/>
      <c r="BS103" s="5"/>
      <c r="BT103" s="5"/>
      <c r="BU103" s="5"/>
      <c r="BV103" s="5"/>
      <c r="BW103" s="5"/>
      <c r="BX103" s="5"/>
      <c r="BY103" s="5"/>
      <c r="BZ103" s="5"/>
      <c r="CA103" s="5"/>
      <c r="CB103" s="5"/>
      <c r="CC103" s="5"/>
      <c r="CD103" s="5"/>
      <c r="CE103" s="5"/>
      <c r="CF103" s="5"/>
      <c r="CG103" s="5"/>
      <c r="CH103" s="5"/>
      <c r="CI103" s="5"/>
      <c r="CJ103" s="5"/>
      <c r="CK103" s="5"/>
      <c r="CL103" s="5"/>
      <c r="CM103" s="5"/>
      <c r="CN103" s="5"/>
      <c r="CO103" s="5"/>
      <c r="CP103" s="5"/>
      <c r="CQ103" s="5"/>
      <c r="CR103" s="5"/>
      <c r="CS103" s="5"/>
      <c r="CT103" s="5"/>
      <c r="CU103" s="5"/>
      <c r="CV103" s="5"/>
      <c r="CW103" s="5"/>
      <c r="CX103" s="5"/>
      <c r="CY103" s="5"/>
      <c r="CZ103" s="5"/>
      <c r="DA103" s="5"/>
      <c r="DB103" s="5"/>
      <c r="DC103" s="5"/>
      <c r="DD103" s="5"/>
      <c r="DE103" s="5"/>
      <c r="DF103" s="5"/>
      <c r="DG103" s="5"/>
      <c r="DH103" s="5"/>
      <c r="DI103" s="5"/>
      <c r="DJ103" s="5"/>
      <c r="DK103" s="5"/>
      <c r="DL103" s="5"/>
      <c r="DM103" s="5"/>
      <c r="DN103" s="5"/>
      <c r="DO103" s="5"/>
      <c r="DP103" s="5"/>
      <c r="DQ103" s="5"/>
      <c r="DR103" s="5"/>
      <c r="DS103" s="5"/>
      <c r="DT103" s="5"/>
      <c r="DU103" s="5"/>
      <c r="DV103" s="5"/>
      <c r="DW103" s="5"/>
      <c r="DX103" s="5"/>
      <c r="DY103" s="5"/>
      <c r="DZ103" s="5"/>
      <c r="EA103" s="5"/>
      <c r="EB103" s="5"/>
      <c r="EC103" s="5"/>
      <c r="ED103" s="5"/>
      <c r="EE103" s="5"/>
      <c r="EF103" s="5"/>
      <c r="EG103" s="5"/>
      <c r="EH103" s="5"/>
      <c r="EI103" s="5"/>
      <c r="EJ103" s="5"/>
      <c r="EK103" s="5"/>
      <c r="EL103" s="5"/>
      <c r="EM103" s="5"/>
      <c r="EN103" s="5"/>
      <c r="EO103" s="5"/>
      <c r="EP103" s="5"/>
      <c r="EQ103" s="5"/>
      <c r="ER103" s="5"/>
      <c r="ES103" s="5"/>
      <c r="ET103" s="5"/>
      <c r="EU103" s="5"/>
      <c r="EV103" s="5"/>
      <c r="EW103" s="5"/>
      <c r="EX103" s="5"/>
      <c r="EY103" s="5"/>
      <c r="EZ103" s="5"/>
      <c r="FA103" s="5"/>
      <c r="FB103" s="5"/>
      <c r="FC103" s="5"/>
      <c r="FD103" s="5"/>
      <c r="FE103" s="5"/>
      <c r="FF103" s="5"/>
      <c r="FG103" s="5"/>
      <c r="FH103" s="5"/>
      <c r="FI103" s="5"/>
      <c r="FJ103" s="5"/>
      <c r="FK103" s="5"/>
      <c r="FL103" s="5"/>
      <c r="FM103" s="5"/>
      <c r="FN103" s="5"/>
      <c r="FO103" s="5"/>
      <c r="FP103" s="5"/>
      <c r="FQ103" s="5"/>
      <c r="FR103" s="5"/>
      <c r="FS103" s="5"/>
      <c r="FT103" s="5"/>
      <c r="FU103" s="5"/>
      <c r="FV103" s="5"/>
      <c r="FW103" s="5"/>
      <c r="FX103" s="5"/>
      <c r="FY103" s="5"/>
      <c r="FZ103" s="5"/>
      <c r="GA103" s="5"/>
      <c r="GB103" s="5"/>
      <c r="GC103" s="5"/>
      <c r="GD103" s="5"/>
      <c r="GE103" s="5"/>
      <c r="GF103" s="5"/>
      <c r="GG103" s="5"/>
      <c r="GH103" s="5"/>
      <c r="GI103" s="5"/>
      <c r="GJ103" s="5"/>
      <c r="GK103" s="5"/>
      <c r="GL103" s="5"/>
      <c r="GM103" s="5"/>
      <c r="GN103" s="5"/>
      <c r="GO103" s="5"/>
      <c r="GP103" s="5"/>
      <c r="GQ103" s="5"/>
      <c r="GR103" s="5"/>
      <c r="GS103" s="5"/>
      <c r="GT103" s="5"/>
      <c r="GU103" s="5"/>
      <c r="GV103" s="5"/>
      <c r="GW103" s="5"/>
      <c r="GX103" s="5"/>
      <c r="GY103" s="5"/>
      <c r="GZ103" s="5"/>
      <c r="HA103" s="5"/>
      <c r="HB103" s="5"/>
      <c r="HC103" s="5"/>
      <c r="HD103" s="5"/>
      <c r="HE103" s="5"/>
      <c r="HF103" s="5"/>
      <c r="HG103" s="5"/>
      <c r="HH103" s="5"/>
      <c r="HI103" s="5"/>
      <c r="HJ103" s="5"/>
      <c r="HK103" s="5"/>
      <c r="HL103" s="5"/>
      <c r="HM103" s="5"/>
      <c r="HN103" s="5"/>
      <c r="HO103" s="5"/>
      <c r="HP103" s="5"/>
      <c r="HQ103" s="5"/>
      <c r="HR103" s="5"/>
      <c r="HS103" s="5"/>
      <c r="HT103" s="5"/>
      <c r="HU103" s="5"/>
      <c r="HV103" s="5"/>
      <c r="HW103" s="5"/>
      <c r="HX103" s="5"/>
      <c r="HY103" s="5"/>
      <c r="HZ103" s="5"/>
      <c r="IA103" s="5"/>
      <c r="IB103" s="5"/>
      <c r="IC103" s="5"/>
      <c r="ID103" s="5"/>
      <c r="IE103" s="5"/>
      <c r="IF103" s="5"/>
      <c r="IG103" s="5"/>
      <c r="IH103" s="5"/>
      <c r="II103" s="5"/>
      <c r="IJ103" s="5"/>
      <c r="IK103" s="5"/>
      <c r="IL103" s="5"/>
      <c r="IM103" s="5"/>
      <c r="IN103" s="5"/>
      <c r="IO103" s="5"/>
      <c r="IP103" s="5"/>
      <c r="IQ103" s="5"/>
      <c r="IR103" s="5"/>
      <c r="IS103" s="5"/>
      <c r="IT103" s="5"/>
      <c r="IU103" s="5"/>
      <c r="IV103" s="5"/>
      <c r="IW103" s="5"/>
    </row>
    <row r="104" customFormat="false" ht="12.75" hidden="false" customHeight="false" outlineLevel="0" collapsed="false">
      <c r="A104" s="5" t="n">
        <f aca="false">YEAR(C104)</f>
        <v>2010</v>
      </c>
      <c r="B104" s="259"/>
      <c r="C104" s="260" t="n">
        <v>40239</v>
      </c>
      <c r="D104" s="251" t="n">
        <f aca="false">+SUMPRODUCT(SUPPLY!L104:O104,SUPPLY!L$2:O$2)</f>
        <v>15.58</v>
      </c>
      <c r="E104" s="252" t="n">
        <f aca="false">+SUMPRODUCT(SUPPLY!D104:J104,SUPPLY!D$2:J$2)</f>
        <v>26.41</v>
      </c>
      <c r="F104" s="252" t="n">
        <f aca="false">+SUMPRODUCT(SUPPLY!Q104:U104,SUPPLY!$Q$2:$U$2)</f>
        <v>34.8</v>
      </c>
      <c r="G104" s="252" t="n">
        <f aca="false">+SUPPLY!X104*SUPPLY!$X$2</f>
        <v>3.075</v>
      </c>
      <c r="H104" s="252" t="n">
        <f aca="false">SUMPRODUCT(SUPPLY!Y104:AB104,SUPPLY!$Y$2:$AB$2)</f>
        <v>5.88</v>
      </c>
      <c r="I104" s="252" t="n">
        <f aca="false">SUMPRODUCT(SUPPLY!AC104:AD104,SUPPLY!$AC$2:$AD$2)</f>
        <v>2.5</v>
      </c>
      <c r="J104" s="252" t="n">
        <f aca="false">SUPPLY!W104*SUPPLY!$W$2</f>
        <v>4.125</v>
      </c>
      <c r="K104" s="253" t="n">
        <f aca="false">SUM(D104:J104)</f>
        <v>92.37</v>
      </c>
      <c r="L104" s="254"/>
      <c r="M104" s="251" t="n">
        <f aca="false">+SUMPRODUCT(DEMAND!D104:E104,DEMAND!$D$2:$E$2)</f>
        <v>6.2</v>
      </c>
      <c r="N104" s="252" t="n">
        <f aca="false">+SUMPRODUCT(DEMAND!F104:G104,DEMAND!$F$2:$G$2)</f>
        <v>10.05</v>
      </c>
      <c r="O104" s="252" t="n">
        <f aca="false">+SUMPRODUCT(DEMAND!H104:I104,DEMAND!$H$2:$I$2)</f>
        <v>6.25</v>
      </c>
      <c r="P104" s="252" t="n">
        <f aca="false">+SUMPRODUCT(DEMAND!J104:K104,DEMAND!$J$2:$K$2)</f>
        <v>11.6</v>
      </c>
      <c r="Q104" s="252" t="n">
        <f aca="false">+SUMPRODUCT(DEMAND!L104:M104,DEMAND!$L$2:$M$2)</f>
        <v>4.2</v>
      </c>
      <c r="R104" s="253" t="n">
        <f aca="false">SUM(M104:Q104)</f>
        <v>38.3</v>
      </c>
      <c r="S104" s="253" t="n">
        <f aca="false">+SUMPRODUCT(DEMAND!Q104:AI104,DEMAND!$Q$2:$AI$2)</f>
        <v>67.64</v>
      </c>
      <c r="T104" s="253" t="n">
        <f aca="false">+S104+R104</f>
        <v>105.94</v>
      </c>
      <c r="U104" s="5"/>
      <c r="V104" s="5"/>
      <c r="W104" s="258" t="n">
        <f aca="false">+K104-T104</f>
        <v>-13.57</v>
      </c>
      <c r="X104" s="5"/>
      <c r="Y104" s="258" t="n">
        <f aca="false">K104-(+M104+Q104+N104)</f>
        <v>71.92</v>
      </c>
      <c r="Z104" s="258" t="n">
        <f aca="false">+Y104-F104</f>
        <v>37.12</v>
      </c>
      <c r="AA104" s="5"/>
      <c r="AB104" s="5"/>
      <c r="AC104" s="5"/>
      <c r="AD104" s="5"/>
      <c r="AE104" s="5"/>
      <c r="AF104" s="5"/>
      <c r="AG104" s="5"/>
      <c r="AH104" s="5"/>
      <c r="AI104" s="5"/>
      <c r="AJ104" s="5"/>
      <c r="AK104" s="5"/>
      <c r="AL104" s="5"/>
      <c r="AM104" s="5"/>
      <c r="AN104" s="5"/>
      <c r="AO104" s="5"/>
      <c r="AP104" s="5"/>
      <c r="AQ104" s="5"/>
      <c r="AR104" s="5"/>
      <c r="AS104" s="5"/>
      <c r="AT104" s="5"/>
      <c r="AU104" s="5"/>
      <c r="AV104" s="5"/>
      <c r="AW104" s="5"/>
      <c r="AX104" s="5"/>
      <c r="AY104" s="5"/>
      <c r="AZ104" s="5"/>
      <c r="BA104" s="5"/>
      <c r="BB104" s="5"/>
      <c r="BC104" s="5"/>
      <c r="BD104" s="5"/>
      <c r="BE104" s="5"/>
      <c r="BF104" s="5"/>
      <c r="BG104" s="5"/>
      <c r="BH104" s="5"/>
      <c r="BI104" s="5"/>
      <c r="BJ104" s="5"/>
      <c r="BK104" s="5"/>
      <c r="BL104" s="5"/>
      <c r="BM104" s="5"/>
      <c r="BN104" s="5"/>
      <c r="BO104" s="5"/>
      <c r="BP104" s="5"/>
      <c r="BQ104" s="5"/>
      <c r="BR104" s="5"/>
      <c r="BS104" s="5"/>
      <c r="BT104" s="5"/>
      <c r="BU104" s="5"/>
      <c r="BV104" s="5"/>
      <c r="BW104" s="5"/>
      <c r="BX104" s="5"/>
      <c r="BY104" s="5"/>
      <c r="BZ104" s="5"/>
      <c r="CA104" s="5"/>
      <c r="CB104" s="5"/>
      <c r="CC104" s="5"/>
      <c r="CD104" s="5"/>
      <c r="CE104" s="5"/>
      <c r="CF104" s="5"/>
      <c r="CG104" s="5"/>
      <c r="CH104" s="5"/>
      <c r="CI104" s="5"/>
      <c r="CJ104" s="5"/>
      <c r="CK104" s="5"/>
      <c r="CL104" s="5"/>
      <c r="CM104" s="5"/>
      <c r="CN104" s="5"/>
      <c r="CO104" s="5"/>
      <c r="CP104" s="5"/>
      <c r="CQ104" s="5"/>
      <c r="CR104" s="5"/>
      <c r="CS104" s="5"/>
      <c r="CT104" s="5"/>
      <c r="CU104" s="5"/>
      <c r="CV104" s="5"/>
      <c r="CW104" s="5"/>
      <c r="CX104" s="5"/>
      <c r="CY104" s="5"/>
      <c r="CZ104" s="5"/>
      <c r="DA104" s="5"/>
      <c r="DB104" s="5"/>
      <c r="DC104" s="5"/>
      <c r="DD104" s="5"/>
      <c r="DE104" s="5"/>
      <c r="DF104" s="5"/>
      <c r="DG104" s="5"/>
      <c r="DH104" s="5"/>
      <c r="DI104" s="5"/>
      <c r="DJ104" s="5"/>
      <c r="DK104" s="5"/>
      <c r="DL104" s="5"/>
      <c r="DM104" s="5"/>
      <c r="DN104" s="5"/>
      <c r="DO104" s="5"/>
      <c r="DP104" s="5"/>
      <c r="DQ104" s="5"/>
      <c r="DR104" s="5"/>
      <c r="DS104" s="5"/>
      <c r="DT104" s="5"/>
      <c r="DU104" s="5"/>
      <c r="DV104" s="5"/>
      <c r="DW104" s="5"/>
      <c r="DX104" s="5"/>
      <c r="DY104" s="5"/>
      <c r="DZ104" s="5"/>
      <c r="EA104" s="5"/>
      <c r="EB104" s="5"/>
      <c r="EC104" s="5"/>
      <c r="ED104" s="5"/>
      <c r="EE104" s="5"/>
      <c r="EF104" s="5"/>
      <c r="EG104" s="5"/>
      <c r="EH104" s="5"/>
      <c r="EI104" s="5"/>
      <c r="EJ104" s="5"/>
      <c r="EK104" s="5"/>
      <c r="EL104" s="5"/>
      <c r="EM104" s="5"/>
      <c r="EN104" s="5"/>
      <c r="EO104" s="5"/>
      <c r="EP104" s="5"/>
      <c r="EQ104" s="5"/>
      <c r="ER104" s="5"/>
      <c r="ES104" s="5"/>
      <c r="ET104" s="5"/>
      <c r="EU104" s="5"/>
      <c r="EV104" s="5"/>
      <c r="EW104" s="5"/>
      <c r="EX104" s="5"/>
      <c r="EY104" s="5"/>
      <c r="EZ104" s="5"/>
      <c r="FA104" s="5"/>
      <c r="FB104" s="5"/>
      <c r="FC104" s="5"/>
      <c r="FD104" s="5"/>
      <c r="FE104" s="5"/>
      <c r="FF104" s="5"/>
      <c r="FG104" s="5"/>
      <c r="FH104" s="5"/>
      <c r="FI104" s="5"/>
      <c r="FJ104" s="5"/>
      <c r="FK104" s="5"/>
      <c r="FL104" s="5"/>
      <c r="FM104" s="5"/>
      <c r="FN104" s="5"/>
      <c r="FO104" s="5"/>
      <c r="FP104" s="5"/>
      <c r="FQ104" s="5"/>
      <c r="FR104" s="5"/>
      <c r="FS104" s="5"/>
      <c r="FT104" s="5"/>
      <c r="FU104" s="5"/>
      <c r="FV104" s="5"/>
      <c r="FW104" s="5"/>
      <c r="FX104" s="5"/>
      <c r="FY104" s="5"/>
      <c r="FZ104" s="5"/>
      <c r="GA104" s="5"/>
      <c r="GB104" s="5"/>
      <c r="GC104" s="5"/>
      <c r="GD104" s="5"/>
      <c r="GE104" s="5"/>
      <c r="GF104" s="5"/>
      <c r="GG104" s="5"/>
      <c r="GH104" s="5"/>
      <c r="GI104" s="5"/>
      <c r="GJ104" s="5"/>
      <c r="GK104" s="5"/>
      <c r="GL104" s="5"/>
      <c r="GM104" s="5"/>
      <c r="GN104" s="5"/>
      <c r="GO104" s="5"/>
      <c r="GP104" s="5"/>
      <c r="GQ104" s="5"/>
      <c r="GR104" s="5"/>
      <c r="GS104" s="5"/>
      <c r="GT104" s="5"/>
      <c r="GU104" s="5"/>
      <c r="GV104" s="5"/>
      <c r="GW104" s="5"/>
      <c r="GX104" s="5"/>
      <c r="GY104" s="5"/>
      <c r="GZ104" s="5"/>
      <c r="HA104" s="5"/>
      <c r="HB104" s="5"/>
      <c r="HC104" s="5"/>
      <c r="HD104" s="5"/>
      <c r="HE104" s="5"/>
      <c r="HF104" s="5"/>
      <c r="HG104" s="5"/>
      <c r="HH104" s="5"/>
      <c r="HI104" s="5"/>
      <c r="HJ104" s="5"/>
      <c r="HK104" s="5"/>
      <c r="HL104" s="5"/>
      <c r="HM104" s="5"/>
      <c r="HN104" s="5"/>
      <c r="HO104" s="5"/>
      <c r="HP104" s="5"/>
      <c r="HQ104" s="5"/>
      <c r="HR104" s="5"/>
      <c r="HS104" s="5"/>
      <c r="HT104" s="5"/>
      <c r="HU104" s="5"/>
      <c r="HV104" s="5"/>
      <c r="HW104" s="5"/>
      <c r="HX104" s="5"/>
      <c r="HY104" s="5"/>
      <c r="HZ104" s="5"/>
      <c r="IA104" s="5"/>
      <c r="IB104" s="5"/>
      <c r="IC104" s="5"/>
      <c r="ID104" s="5"/>
      <c r="IE104" s="5"/>
      <c r="IF104" s="5"/>
      <c r="IG104" s="5"/>
      <c r="IH104" s="5"/>
      <c r="II104" s="5"/>
      <c r="IJ104" s="5"/>
      <c r="IK104" s="5"/>
      <c r="IL104" s="5"/>
      <c r="IM104" s="5"/>
      <c r="IN104" s="5"/>
      <c r="IO104" s="5"/>
      <c r="IP104" s="5"/>
      <c r="IQ104" s="5"/>
      <c r="IR104" s="5"/>
      <c r="IS104" s="5"/>
      <c r="IT104" s="5"/>
      <c r="IU104" s="5"/>
      <c r="IV104" s="5"/>
      <c r="IW104" s="5"/>
    </row>
    <row r="105" customFormat="false" ht="12.75" hidden="false" customHeight="false" outlineLevel="0" collapsed="false">
      <c r="A105" s="5" t="n">
        <f aca="false">YEAR(C105)</f>
        <v>2010</v>
      </c>
      <c r="B105" s="259"/>
      <c r="C105" s="260" t="n">
        <v>40270</v>
      </c>
      <c r="D105" s="251" t="n">
        <f aca="false">+SUMPRODUCT(SUPPLY!L105:O105,SUPPLY!L$2:O$2)</f>
        <v>15.58</v>
      </c>
      <c r="E105" s="252" t="n">
        <f aca="false">+SUMPRODUCT(SUPPLY!D105:J105,SUPPLY!D$2:J$2)</f>
        <v>26.41</v>
      </c>
      <c r="F105" s="252" t="n">
        <f aca="false">+SUMPRODUCT(SUPPLY!Q105:U105,SUPPLY!$Q$2:$U$2)</f>
        <v>34.8</v>
      </c>
      <c r="G105" s="252" t="n">
        <f aca="false">+SUPPLY!X105*SUPPLY!$X$2</f>
        <v>3.075</v>
      </c>
      <c r="H105" s="252" t="n">
        <f aca="false">SUMPRODUCT(SUPPLY!Y105:AB105,SUPPLY!$Y$2:$AB$2)</f>
        <v>5.88</v>
      </c>
      <c r="I105" s="252" t="n">
        <f aca="false">SUMPRODUCT(SUPPLY!AC105:AD105,SUPPLY!$AC$2:$AD$2)</f>
        <v>2.5</v>
      </c>
      <c r="J105" s="252" t="n">
        <f aca="false">SUPPLY!W105*SUPPLY!$W$2</f>
        <v>4.125</v>
      </c>
      <c r="K105" s="253" t="n">
        <f aca="false">SUM(D105:J105)</f>
        <v>92.37</v>
      </c>
      <c r="L105" s="254"/>
      <c r="M105" s="251" t="n">
        <f aca="false">+SUMPRODUCT(DEMAND!D105:E105,DEMAND!$D$2:$E$2)</f>
        <v>6.2</v>
      </c>
      <c r="N105" s="252" t="n">
        <f aca="false">+SUMPRODUCT(DEMAND!F105:G105,DEMAND!$F$2:$G$2)</f>
        <v>10.05</v>
      </c>
      <c r="O105" s="252" t="n">
        <f aca="false">+SUMPRODUCT(DEMAND!H105:I105,DEMAND!$H$2:$I$2)</f>
        <v>6.25</v>
      </c>
      <c r="P105" s="252" t="n">
        <f aca="false">+SUMPRODUCT(DEMAND!J105:K105,DEMAND!$J$2:$K$2)</f>
        <v>11.6</v>
      </c>
      <c r="Q105" s="252" t="n">
        <f aca="false">+SUMPRODUCT(DEMAND!L105:M105,DEMAND!$L$2:$M$2)</f>
        <v>4.2</v>
      </c>
      <c r="R105" s="253" t="n">
        <f aca="false">SUM(M105:Q105)</f>
        <v>38.3</v>
      </c>
      <c r="S105" s="253" t="n">
        <f aca="false">+SUMPRODUCT(DEMAND!Q105:AI105,DEMAND!$Q$2:$AI$2)</f>
        <v>67.64</v>
      </c>
      <c r="T105" s="253" t="n">
        <f aca="false">+S105+R105</f>
        <v>105.94</v>
      </c>
      <c r="U105" s="5"/>
      <c r="V105" s="5"/>
      <c r="W105" s="258" t="n">
        <f aca="false">+K105-T105</f>
        <v>-13.57</v>
      </c>
      <c r="X105" s="5"/>
      <c r="Y105" s="258" t="n">
        <f aca="false">K105-(+M105+Q105+N105)</f>
        <v>71.92</v>
      </c>
      <c r="Z105" s="258" t="n">
        <f aca="false">+Y105-F105</f>
        <v>37.12</v>
      </c>
      <c r="AA105" s="5"/>
      <c r="AB105" s="5"/>
      <c r="AC105" s="5"/>
      <c r="AD105" s="5"/>
      <c r="AE105" s="5"/>
      <c r="AF105" s="5"/>
      <c r="AG105" s="5"/>
      <c r="AH105" s="5"/>
      <c r="AI105" s="5"/>
      <c r="AJ105" s="5"/>
      <c r="AK105" s="5"/>
      <c r="AL105" s="5"/>
      <c r="AM105" s="5"/>
      <c r="AN105" s="5"/>
      <c r="AO105" s="5"/>
      <c r="AP105" s="5"/>
      <c r="AQ105" s="5"/>
      <c r="AR105" s="5"/>
      <c r="AS105" s="5"/>
      <c r="AT105" s="5"/>
      <c r="AU105" s="5"/>
      <c r="AV105" s="5"/>
      <c r="AW105" s="5"/>
      <c r="AX105" s="5"/>
      <c r="AY105" s="5"/>
      <c r="AZ105" s="5"/>
      <c r="BA105" s="5"/>
      <c r="BB105" s="5"/>
      <c r="BC105" s="5"/>
      <c r="BD105" s="5"/>
      <c r="BE105" s="5"/>
      <c r="BF105" s="5"/>
      <c r="BG105" s="5"/>
      <c r="BH105" s="5"/>
      <c r="BI105" s="5"/>
      <c r="BJ105" s="5"/>
      <c r="BK105" s="5"/>
      <c r="BL105" s="5"/>
      <c r="BM105" s="5"/>
      <c r="BN105" s="5"/>
      <c r="BO105" s="5"/>
      <c r="BP105" s="5"/>
      <c r="BQ105" s="5"/>
      <c r="BR105" s="5"/>
      <c r="BS105" s="5"/>
      <c r="BT105" s="5"/>
      <c r="BU105" s="5"/>
      <c r="BV105" s="5"/>
      <c r="BW105" s="5"/>
      <c r="BX105" s="5"/>
      <c r="BY105" s="5"/>
      <c r="BZ105" s="5"/>
      <c r="CA105" s="5"/>
      <c r="CB105" s="5"/>
      <c r="CC105" s="5"/>
      <c r="CD105" s="5"/>
      <c r="CE105" s="5"/>
      <c r="CF105" s="5"/>
      <c r="CG105" s="5"/>
      <c r="CH105" s="5"/>
      <c r="CI105" s="5"/>
      <c r="CJ105" s="5"/>
      <c r="CK105" s="5"/>
      <c r="CL105" s="5"/>
      <c r="CM105" s="5"/>
      <c r="CN105" s="5"/>
      <c r="CO105" s="5"/>
      <c r="CP105" s="5"/>
      <c r="CQ105" s="5"/>
      <c r="CR105" s="5"/>
      <c r="CS105" s="5"/>
      <c r="CT105" s="5"/>
      <c r="CU105" s="5"/>
      <c r="CV105" s="5"/>
      <c r="CW105" s="5"/>
      <c r="CX105" s="5"/>
      <c r="CY105" s="5"/>
      <c r="CZ105" s="5"/>
      <c r="DA105" s="5"/>
      <c r="DB105" s="5"/>
      <c r="DC105" s="5"/>
      <c r="DD105" s="5"/>
      <c r="DE105" s="5"/>
      <c r="DF105" s="5"/>
      <c r="DG105" s="5"/>
      <c r="DH105" s="5"/>
      <c r="DI105" s="5"/>
      <c r="DJ105" s="5"/>
      <c r="DK105" s="5"/>
      <c r="DL105" s="5"/>
      <c r="DM105" s="5"/>
      <c r="DN105" s="5"/>
      <c r="DO105" s="5"/>
      <c r="DP105" s="5"/>
      <c r="DQ105" s="5"/>
      <c r="DR105" s="5"/>
      <c r="DS105" s="5"/>
      <c r="DT105" s="5"/>
      <c r="DU105" s="5"/>
      <c r="DV105" s="5"/>
      <c r="DW105" s="5"/>
      <c r="DX105" s="5"/>
      <c r="DY105" s="5"/>
      <c r="DZ105" s="5"/>
      <c r="EA105" s="5"/>
      <c r="EB105" s="5"/>
      <c r="EC105" s="5"/>
      <c r="ED105" s="5"/>
      <c r="EE105" s="5"/>
      <c r="EF105" s="5"/>
      <c r="EG105" s="5"/>
      <c r="EH105" s="5"/>
      <c r="EI105" s="5"/>
      <c r="EJ105" s="5"/>
      <c r="EK105" s="5"/>
      <c r="EL105" s="5"/>
      <c r="EM105" s="5"/>
      <c r="EN105" s="5"/>
      <c r="EO105" s="5"/>
      <c r="EP105" s="5"/>
      <c r="EQ105" s="5"/>
      <c r="ER105" s="5"/>
      <c r="ES105" s="5"/>
      <c r="ET105" s="5"/>
      <c r="EU105" s="5"/>
      <c r="EV105" s="5"/>
      <c r="EW105" s="5"/>
      <c r="EX105" s="5"/>
      <c r="EY105" s="5"/>
      <c r="EZ105" s="5"/>
      <c r="FA105" s="5"/>
      <c r="FB105" s="5"/>
      <c r="FC105" s="5"/>
      <c r="FD105" s="5"/>
      <c r="FE105" s="5"/>
      <c r="FF105" s="5"/>
      <c r="FG105" s="5"/>
      <c r="FH105" s="5"/>
      <c r="FI105" s="5"/>
      <c r="FJ105" s="5"/>
      <c r="FK105" s="5"/>
      <c r="FL105" s="5"/>
      <c r="FM105" s="5"/>
      <c r="FN105" s="5"/>
      <c r="FO105" s="5"/>
      <c r="FP105" s="5"/>
      <c r="FQ105" s="5"/>
      <c r="FR105" s="5"/>
      <c r="FS105" s="5"/>
      <c r="FT105" s="5"/>
      <c r="FU105" s="5"/>
      <c r="FV105" s="5"/>
      <c r="FW105" s="5"/>
      <c r="FX105" s="5"/>
      <c r="FY105" s="5"/>
      <c r="FZ105" s="5"/>
      <c r="GA105" s="5"/>
      <c r="GB105" s="5"/>
      <c r="GC105" s="5"/>
      <c r="GD105" s="5"/>
      <c r="GE105" s="5"/>
      <c r="GF105" s="5"/>
      <c r="GG105" s="5"/>
      <c r="GH105" s="5"/>
      <c r="GI105" s="5"/>
      <c r="GJ105" s="5"/>
      <c r="GK105" s="5"/>
      <c r="GL105" s="5"/>
      <c r="GM105" s="5"/>
      <c r="GN105" s="5"/>
      <c r="GO105" s="5"/>
      <c r="GP105" s="5"/>
      <c r="GQ105" s="5"/>
      <c r="GR105" s="5"/>
      <c r="GS105" s="5"/>
      <c r="GT105" s="5"/>
      <c r="GU105" s="5"/>
      <c r="GV105" s="5"/>
      <c r="GW105" s="5"/>
      <c r="GX105" s="5"/>
      <c r="GY105" s="5"/>
      <c r="GZ105" s="5"/>
      <c r="HA105" s="5"/>
      <c r="HB105" s="5"/>
      <c r="HC105" s="5"/>
      <c r="HD105" s="5"/>
      <c r="HE105" s="5"/>
      <c r="HF105" s="5"/>
      <c r="HG105" s="5"/>
      <c r="HH105" s="5"/>
      <c r="HI105" s="5"/>
      <c r="HJ105" s="5"/>
      <c r="HK105" s="5"/>
      <c r="HL105" s="5"/>
      <c r="HM105" s="5"/>
      <c r="HN105" s="5"/>
      <c r="HO105" s="5"/>
      <c r="HP105" s="5"/>
      <c r="HQ105" s="5"/>
      <c r="HR105" s="5"/>
      <c r="HS105" s="5"/>
      <c r="HT105" s="5"/>
      <c r="HU105" s="5"/>
      <c r="HV105" s="5"/>
      <c r="HW105" s="5"/>
      <c r="HX105" s="5"/>
      <c r="HY105" s="5"/>
      <c r="HZ105" s="5"/>
      <c r="IA105" s="5"/>
      <c r="IB105" s="5"/>
      <c r="IC105" s="5"/>
      <c r="ID105" s="5"/>
      <c r="IE105" s="5"/>
      <c r="IF105" s="5"/>
      <c r="IG105" s="5"/>
      <c r="IH105" s="5"/>
      <c r="II105" s="5"/>
      <c r="IJ105" s="5"/>
      <c r="IK105" s="5"/>
      <c r="IL105" s="5"/>
      <c r="IM105" s="5"/>
      <c r="IN105" s="5"/>
      <c r="IO105" s="5"/>
      <c r="IP105" s="5"/>
      <c r="IQ105" s="5"/>
      <c r="IR105" s="5"/>
      <c r="IS105" s="5"/>
      <c r="IT105" s="5"/>
      <c r="IU105" s="5"/>
      <c r="IV105" s="5"/>
      <c r="IW105" s="5"/>
    </row>
    <row r="106" customFormat="false" ht="12.75" hidden="false" customHeight="false" outlineLevel="0" collapsed="false">
      <c r="A106" s="5" t="n">
        <f aca="false">YEAR(C106)</f>
        <v>2010</v>
      </c>
      <c r="B106" s="259"/>
      <c r="C106" s="260" t="n">
        <v>40300</v>
      </c>
      <c r="D106" s="251" t="n">
        <f aca="false">+SUMPRODUCT(SUPPLY!L106:O106,SUPPLY!L$2:O$2)</f>
        <v>15.58</v>
      </c>
      <c r="E106" s="252" t="n">
        <f aca="false">+SUMPRODUCT(SUPPLY!D106:J106,SUPPLY!D$2:J$2)</f>
        <v>26.41</v>
      </c>
      <c r="F106" s="252" t="n">
        <f aca="false">+SUMPRODUCT(SUPPLY!Q106:U106,SUPPLY!$Q$2:$U$2)</f>
        <v>34.8</v>
      </c>
      <c r="G106" s="252" t="n">
        <f aca="false">+SUPPLY!X106*SUPPLY!$X$2</f>
        <v>3.075</v>
      </c>
      <c r="H106" s="252" t="n">
        <f aca="false">SUMPRODUCT(SUPPLY!Y106:AB106,SUPPLY!$Y$2:$AB$2)</f>
        <v>5.88</v>
      </c>
      <c r="I106" s="252" t="n">
        <f aca="false">SUMPRODUCT(SUPPLY!AC106:AD106,SUPPLY!$AC$2:$AD$2)</f>
        <v>2.5</v>
      </c>
      <c r="J106" s="252" t="n">
        <f aca="false">SUPPLY!W106*SUPPLY!$W$2</f>
        <v>4.125</v>
      </c>
      <c r="K106" s="253" t="n">
        <f aca="false">SUM(D106:J106)</f>
        <v>92.37</v>
      </c>
      <c r="L106" s="254"/>
      <c r="M106" s="251" t="n">
        <f aca="false">+SUMPRODUCT(DEMAND!D106:E106,DEMAND!$D$2:$E$2)</f>
        <v>6.2</v>
      </c>
      <c r="N106" s="252" t="n">
        <f aca="false">+SUMPRODUCT(DEMAND!F106:G106,DEMAND!$F$2:$G$2)</f>
        <v>10.05</v>
      </c>
      <c r="O106" s="252" t="n">
        <f aca="false">+SUMPRODUCT(DEMAND!H106:I106,DEMAND!$H$2:$I$2)</f>
        <v>6.25</v>
      </c>
      <c r="P106" s="252" t="n">
        <f aca="false">+SUMPRODUCT(DEMAND!J106:K106,DEMAND!$J$2:$K$2)</f>
        <v>11.6</v>
      </c>
      <c r="Q106" s="252" t="n">
        <f aca="false">+SUMPRODUCT(DEMAND!L106:M106,DEMAND!$L$2:$M$2)</f>
        <v>4.2</v>
      </c>
      <c r="R106" s="253" t="n">
        <f aca="false">SUM(M106:Q106)</f>
        <v>38.3</v>
      </c>
      <c r="S106" s="253" t="n">
        <f aca="false">+SUMPRODUCT(DEMAND!Q106:AI106,DEMAND!$Q$2:$AI$2)</f>
        <v>67.64</v>
      </c>
      <c r="T106" s="253" t="n">
        <f aca="false">+S106+R106</f>
        <v>105.94</v>
      </c>
      <c r="U106" s="5"/>
      <c r="V106" s="5"/>
      <c r="W106" s="258" t="n">
        <f aca="false">+K106-T106</f>
        <v>-13.57</v>
      </c>
      <c r="X106" s="5"/>
      <c r="Y106" s="258" t="n">
        <f aca="false">K106-(+M106+Q106+N106)</f>
        <v>71.92</v>
      </c>
      <c r="Z106" s="258" t="n">
        <f aca="false">+Y106-F106</f>
        <v>37.12</v>
      </c>
      <c r="AA106" s="5"/>
      <c r="AB106" s="5"/>
      <c r="AC106" s="5"/>
      <c r="AD106" s="5"/>
      <c r="AE106" s="5"/>
      <c r="AF106" s="5"/>
      <c r="AG106" s="5"/>
      <c r="AH106" s="5"/>
      <c r="AI106" s="5"/>
      <c r="AJ106" s="5"/>
      <c r="AK106" s="5"/>
      <c r="AL106" s="5"/>
      <c r="AM106" s="5"/>
      <c r="AN106" s="5"/>
      <c r="AO106" s="5"/>
      <c r="AP106" s="5"/>
      <c r="AQ106" s="5"/>
      <c r="AR106" s="5"/>
      <c r="AS106" s="5"/>
      <c r="AT106" s="5"/>
      <c r="AU106" s="5"/>
      <c r="AV106" s="5"/>
      <c r="AW106" s="5"/>
      <c r="AX106" s="5"/>
      <c r="AY106" s="5"/>
      <c r="AZ106" s="5"/>
      <c r="BA106" s="5"/>
      <c r="BB106" s="5"/>
      <c r="BC106" s="5"/>
      <c r="BD106" s="5"/>
      <c r="BE106" s="5"/>
      <c r="BF106" s="5"/>
      <c r="BG106" s="5"/>
      <c r="BH106" s="5"/>
      <c r="BI106" s="5"/>
      <c r="BJ106" s="5"/>
      <c r="BK106" s="5"/>
      <c r="BL106" s="5"/>
      <c r="BM106" s="5"/>
      <c r="BN106" s="5"/>
      <c r="BO106" s="5"/>
      <c r="BP106" s="5"/>
      <c r="BQ106" s="5"/>
      <c r="BR106" s="5"/>
      <c r="BS106" s="5"/>
      <c r="BT106" s="5"/>
      <c r="BU106" s="5"/>
      <c r="BV106" s="5"/>
      <c r="BW106" s="5"/>
      <c r="BX106" s="5"/>
      <c r="BY106" s="5"/>
      <c r="BZ106" s="5"/>
      <c r="CA106" s="5"/>
      <c r="CB106" s="5"/>
      <c r="CC106" s="5"/>
      <c r="CD106" s="5"/>
      <c r="CE106" s="5"/>
      <c r="CF106" s="5"/>
      <c r="CG106" s="5"/>
      <c r="CH106" s="5"/>
      <c r="CI106" s="5"/>
      <c r="CJ106" s="5"/>
      <c r="CK106" s="5"/>
      <c r="CL106" s="5"/>
      <c r="CM106" s="5"/>
      <c r="CN106" s="5"/>
      <c r="CO106" s="5"/>
      <c r="CP106" s="5"/>
      <c r="CQ106" s="5"/>
      <c r="CR106" s="5"/>
      <c r="CS106" s="5"/>
      <c r="CT106" s="5"/>
      <c r="CU106" s="5"/>
      <c r="CV106" s="5"/>
      <c r="CW106" s="5"/>
      <c r="CX106" s="5"/>
      <c r="CY106" s="5"/>
      <c r="CZ106" s="5"/>
      <c r="DA106" s="5"/>
      <c r="DB106" s="5"/>
      <c r="DC106" s="5"/>
      <c r="DD106" s="5"/>
      <c r="DE106" s="5"/>
      <c r="DF106" s="5"/>
      <c r="DG106" s="5"/>
      <c r="DH106" s="5"/>
      <c r="DI106" s="5"/>
      <c r="DJ106" s="5"/>
      <c r="DK106" s="5"/>
      <c r="DL106" s="5"/>
      <c r="DM106" s="5"/>
      <c r="DN106" s="5"/>
      <c r="DO106" s="5"/>
      <c r="DP106" s="5"/>
      <c r="DQ106" s="5"/>
      <c r="DR106" s="5"/>
      <c r="DS106" s="5"/>
      <c r="DT106" s="5"/>
      <c r="DU106" s="5"/>
      <c r="DV106" s="5"/>
      <c r="DW106" s="5"/>
      <c r="DX106" s="5"/>
      <c r="DY106" s="5"/>
      <c r="DZ106" s="5"/>
      <c r="EA106" s="5"/>
      <c r="EB106" s="5"/>
      <c r="EC106" s="5"/>
      <c r="ED106" s="5"/>
      <c r="EE106" s="5"/>
      <c r="EF106" s="5"/>
      <c r="EG106" s="5"/>
      <c r="EH106" s="5"/>
      <c r="EI106" s="5"/>
      <c r="EJ106" s="5"/>
      <c r="EK106" s="5"/>
      <c r="EL106" s="5"/>
      <c r="EM106" s="5"/>
      <c r="EN106" s="5"/>
      <c r="EO106" s="5"/>
      <c r="EP106" s="5"/>
      <c r="EQ106" s="5"/>
      <c r="ER106" s="5"/>
      <c r="ES106" s="5"/>
      <c r="ET106" s="5"/>
      <c r="EU106" s="5"/>
      <c r="EV106" s="5"/>
      <c r="EW106" s="5"/>
      <c r="EX106" s="5"/>
      <c r="EY106" s="5"/>
      <c r="EZ106" s="5"/>
      <c r="FA106" s="5"/>
      <c r="FB106" s="5"/>
      <c r="FC106" s="5"/>
      <c r="FD106" s="5"/>
      <c r="FE106" s="5"/>
      <c r="FF106" s="5"/>
      <c r="FG106" s="5"/>
      <c r="FH106" s="5"/>
      <c r="FI106" s="5"/>
      <c r="FJ106" s="5"/>
      <c r="FK106" s="5"/>
      <c r="FL106" s="5"/>
      <c r="FM106" s="5"/>
      <c r="FN106" s="5"/>
      <c r="FO106" s="5"/>
      <c r="FP106" s="5"/>
      <c r="FQ106" s="5"/>
      <c r="FR106" s="5"/>
      <c r="FS106" s="5"/>
      <c r="FT106" s="5"/>
      <c r="FU106" s="5"/>
      <c r="FV106" s="5"/>
      <c r="FW106" s="5"/>
      <c r="FX106" s="5"/>
      <c r="FY106" s="5"/>
      <c r="FZ106" s="5"/>
      <c r="GA106" s="5"/>
      <c r="GB106" s="5"/>
      <c r="GC106" s="5"/>
      <c r="GD106" s="5"/>
      <c r="GE106" s="5"/>
      <c r="GF106" s="5"/>
      <c r="GG106" s="5"/>
      <c r="GH106" s="5"/>
      <c r="GI106" s="5"/>
      <c r="GJ106" s="5"/>
      <c r="GK106" s="5"/>
      <c r="GL106" s="5"/>
      <c r="GM106" s="5"/>
      <c r="GN106" s="5"/>
      <c r="GO106" s="5"/>
      <c r="GP106" s="5"/>
      <c r="GQ106" s="5"/>
      <c r="GR106" s="5"/>
      <c r="GS106" s="5"/>
      <c r="GT106" s="5"/>
      <c r="GU106" s="5"/>
      <c r="GV106" s="5"/>
      <c r="GW106" s="5"/>
      <c r="GX106" s="5"/>
      <c r="GY106" s="5"/>
      <c r="GZ106" s="5"/>
      <c r="HA106" s="5"/>
      <c r="HB106" s="5"/>
      <c r="HC106" s="5"/>
      <c r="HD106" s="5"/>
      <c r="HE106" s="5"/>
      <c r="HF106" s="5"/>
      <c r="HG106" s="5"/>
      <c r="HH106" s="5"/>
      <c r="HI106" s="5"/>
      <c r="HJ106" s="5"/>
      <c r="HK106" s="5"/>
      <c r="HL106" s="5"/>
      <c r="HM106" s="5"/>
      <c r="HN106" s="5"/>
      <c r="HO106" s="5"/>
      <c r="HP106" s="5"/>
      <c r="HQ106" s="5"/>
      <c r="HR106" s="5"/>
      <c r="HS106" s="5"/>
      <c r="HT106" s="5"/>
      <c r="HU106" s="5"/>
      <c r="HV106" s="5"/>
      <c r="HW106" s="5"/>
      <c r="HX106" s="5"/>
      <c r="HY106" s="5"/>
      <c r="HZ106" s="5"/>
      <c r="IA106" s="5"/>
      <c r="IB106" s="5"/>
      <c r="IC106" s="5"/>
      <c r="ID106" s="5"/>
      <c r="IE106" s="5"/>
      <c r="IF106" s="5"/>
      <c r="IG106" s="5"/>
      <c r="IH106" s="5"/>
      <c r="II106" s="5"/>
      <c r="IJ106" s="5"/>
      <c r="IK106" s="5"/>
      <c r="IL106" s="5"/>
      <c r="IM106" s="5"/>
      <c r="IN106" s="5"/>
      <c r="IO106" s="5"/>
      <c r="IP106" s="5"/>
      <c r="IQ106" s="5"/>
      <c r="IR106" s="5"/>
      <c r="IS106" s="5"/>
      <c r="IT106" s="5"/>
      <c r="IU106" s="5"/>
      <c r="IV106" s="5"/>
      <c r="IW106" s="5"/>
    </row>
    <row r="107" customFormat="false" ht="12.75" hidden="false" customHeight="false" outlineLevel="0" collapsed="false">
      <c r="A107" s="5" t="n">
        <f aca="false">YEAR(C107)</f>
        <v>2010</v>
      </c>
      <c r="B107" s="259"/>
      <c r="C107" s="260" t="n">
        <v>40331</v>
      </c>
      <c r="D107" s="251" t="n">
        <f aca="false">+SUMPRODUCT(SUPPLY!L107:O107,SUPPLY!L$2:O$2)</f>
        <v>15.58</v>
      </c>
      <c r="E107" s="252" t="n">
        <f aca="false">+SUMPRODUCT(SUPPLY!D107:J107,SUPPLY!D$2:J$2)</f>
        <v>26.41</v>
      </c>
      <c r="F107" s="252" t="n">
        <f aca="false">+SUMPRODUCT(SUPPLY!Q107:U107,SUPPLY!$Q$2:$U$2)</f>
        <v>34.8</v>
      </c>
      <c r="G107" s="252" t="n">
        <f aca="false">+SUPPLY!X107*SUPPLY!$X$2</f>
        <v>3.075</v>
      </c>
      <c r="H107" s="252" t="n">
        <f aca="false">SUMPRODUCT(SUPPLY!Y107:AB107,SUPPLY!$Y$2:$AB$2)</f>
        <v>5.88</v>
      </c>
      <c r="I107" s="252" t="n">
        <f aca="false">SUMPRODUCT(SUPPLY!AC107:AD107,SUPPLY!$AC$2:$AD$2)</f>
        <v>2.5</v>
      </c>
      <c r="J107" s="252" t="n">
        <f aca="false">SUPPLY!W107*SUPPLY!$W$2</f>
        <v>4.125</v>
      </c>
      <c r="K107" s="253" t="n">
        <f aca="false">SUM(D107:J107)</f>
        <v>92.37</v>
      </c>
      <c r="L107" s="254"/>
      <c r="M107" s="251" t="n">
        <f aca="false">+SUMPRODUCT(DEMAND!D107:E107,DEMAND!$D$2:$E$2)</f>
        <v>6.2</v>
      </c>
      <c r="N107" s="252" t="n">
        <f aca="false">+SUMPRODUCT(DEMAND!F107:G107,DEMAND!$F$2:$G$2)</f>
        <v>10.05</v>
      </c>
      <c r="O107" s="252" t="n">
        <f aca="false">+SUMPRODUCT(DEMAND!H107:I107,DEMAND!$H$2:$I$2)</f>
        <v>6.25</v>
      </c>
      <c r="P107" s="252" t="n">
        <f aca="false">+SUMPRODUCT(DEMAND!J107:K107,DEMAND!$J$2:$K$2)</f>
        <v>11.6</v>
      </c>
      <c r="Q107" s="252" t="n">
        <f aca="false">+SUMPRODUCT(DEMAND!L107:M107,DEMAND!$L$2:$M$2)</f>
        <v>4.2</v>
      </c>
      <c r="R107" s="253" t="n">
        <f aca="false">SUM(M107:Q107)</f>
        <v>38.3</v>
      </c>
      <c r="S107" s="253" t="n">
        <f aca="false">+SUMPRODUCT(DEMAND!Q107:AI107,DEMAND!$Q$2:$AI$2)</f>
        <v>67.64</v>
      </c>
      <c r="T107" s="253" t="n">
        <f aca="false">+S107+R107</f>
        <v>105.94</v>
      </c>
      <c r="U107" s="5"/>
      <c r="V107" s="5"/>
      <c r="W107" s="258" t="n">
        <f aca="false">+K107-T107</f>
        <v>-13.57</v>
      </c>
      <c r="X107" s="5"/>
      <c r="Y107" s="258" t="n">
        <f aca="false">K107-(+M107+Q107+N107)</f>
        <v>71.92</v>
      </c>
      <c r="Z107" s="258" t="n">
        <f aca="false">+Y107-F107</f>
        <v>37.12</v>
      </c>
      <c r="AA107" s="5"/>
      <c r="AB107" s="5"/>
      <c r="AC107" s="5"/>
      <c r="AD107" s="5"/>
      <c r="AE107" s="5"/>
      <c r="AF107" s="5"/>
      <c r="AG107" s="5"/>
      <c r="AH107" s="5"/>
      <c r="AI107" s="5"/>
      <c r="AJ107" s="5"/>
      <c r="AK107" s="5"/>
      <c r="AL107" s="5"/>
      <c r="AM107" s="5"/>
      <c r="AN107" s="5"/>
      <c r="AO107" s="5"/>
      <c r="AP107" s="5"/>
      <c r="AQ107" s="5"/>
      <c r="AR107" s="5"/>
      <c r="AS107" s="5"/>
      <c r="AT107" s="5"/>
      <c r="AU107" s="5"/>
      <c r="AV107" s="5"/>
      <c r="AW107" s="5"/>
      <c r="AX107" s="5"/>
      <c r="AY107" s="5"/>
      <c r="AZ107" s="5"/>
      <c r="BA107" s="5"/>
      <c r="BB107" s="5"/>
      <c r="BC107" s="5"/>
      <c r="BD107" s="5"/>
      <c r="BE107" s="5"/>
      <c r="BF107" s="5"/>
      <c r="BG107" s="5"/>
      <c r="BH107" s="5"/>
      <c r="BI107" s="5"/>
      <c r="BJ107" s="5"/>
      <c r="BK107" s="5"/>
      <c r="BL107" s="5"/>
      <c r="BM107" s="5"/>
      <c r="BN107" s="5"/>
      <c r="BO107" s="5"/>
      <c r="BP107" s="5"/>
      <c r="BQ107" s="5"/>
      <c r="BR107" s="5"/>
      <c r="BS107" s="5"/>
      <c r="BT107" s="5"/>
      <c r="BU107" s="5"/>
      <c r="BV107" s="5"/>
      <c r="BW107" s="5"/>
      <c r="BX107" s="5"/>
      <c r="BY107" s="5"/>
      <c r="BZ107" s="5"/>
      <c r="CA107" s="5"/>
      <c r="CB107" s="5"/>
      <c r="CC107" s="5"/>
      <c r="CD107" s="5"/>
      <c r="CE107" s="5"/>
      <c r="CF107" s="5"/>
      <c r="CG107" s="5"/>
      <c r="CH107" s="5"/>
      <c r="CI107" s="5"/>
      <c r="CJ107" s="5"/>
      <c r="CK107" s="5"/>
      <c r="CL107" s="5"/>
      <c r="CM107" s="5"/>
      <c r="CN107" s="5"/>
      <c r="CO107" s="5"/>
      <c r="CP107" s="5"/>
      <c r="CQ107" s="5"/>
      <c r="CR107" s="5"/>
      <c r="CS107" s="5"/>
      <c r="CT107" s="5"/>
      <c r="CU107" s="5"/>
      <c r="CV107" s="5"/>
      <c r="CW107" s="5"/>
      <c r="CX107" s="5"/>
      <c r="CY107" s="5"/>
      <c r="CZ107" s="5"/>
      <c r="DA107" s="5"/>
      <c r="DB107" s="5"/>
      <c r="DC107" s="5"/>
      <c r="DD107" s="5"/>
      <c r="DE107" s="5"/>
      <c r="DF107" s="5"/>
      <c r="DG107" s="5"/>
      <c r="DH107" s="5"/>
      <c r="DI107" s="5"/>
      <c r="DJ107" s="5"/>
      <c r="DK107" s="5"/>
      <c r="DL107" s="5"/>
      <c r="DM107" s="5"/>
      <c r="DN107" s="5"/>
      <c r="DO107" s="5"/>
      <c r="DP107" s="5"/>
      <c r="DQ107" s="5"/>
      <c r="DR107" s="5"/>
      <c r="DS107" s="5"/>
      <c r="DT107" s="5"/>
      <c r="DU107" s="5"/>
      <c r="DV107" s="5"/>
      <c r="DW107" s="5"/>
      <c r="DX107" s="5"/>
      <c r="DY107" s="5"/>
      <c r="DZ107" s="5"/>
      <c r="EA107" s="5"/>
      <c r="EB107" s="5"/>
      <c r="EC107" s="5"/>
      <c r="ED107" s="5"/>
      <c r="EE107" s="5"/>
      <c r="EF107" s="5"/>
      <c r="EG107" s="5"/>
      <c r="EH107" s="5"/>
      <c r="EI107" s="5"/>
      <c r="EJ107" s="5"/>
      <c r="EK107" s="5"/>
      <c r="EL107" s="5"/>
      <c r="EM107" s="5"/>
      <c r="EN107" s="5"/>
      <c r="EO107" s="5"/>
      <c r="EP107" s="5"/>
      <c r="EQ107" s="5"/>
      <c r="ER107" s="5"/>
      <c r="ES107" s="5"/>
      <c r="ET107" s="5"/>
      <c r="EU107" s="5"/>
      <c r="EV107" s="5"/>
      <c r="EW107" s="5"/>
      <c r="EX107" s="5"/>
      <c r="EY107" s="5"/>
      <c r="EZ107" s="5"/>
      <c r="FA107" s="5"/>
      <c r="FB107" s="5"/>
      <c r="FC107" s="5"/>
      <c r="FD107" s="5"/>
      <c r="FE107" s="5"/>
      <c r="FF107" s="5"/>
      <c r="FG107" s="5"/>
      <c r="FH107" s="5"/>
      <c r="FI107" s="5"/>
      <c r="FJ107" s="5"/>
      <c r="FK107" s="5"/>
      <c r="FL107" s="5"/>
      <c r="FM107" s="5"/>
      <c r="FN107" s="5"/>
      <c r="FO107" s="5"/>
      <c r="FP107" s="5"/>
      <c r="FQ107" s="5"/>
      <c r="FR107" s="5"/>
      <c r="FS107" s="5"/>
      <c r="FT107" s="5"/>
      <c r="FU107" s="5"/>
      <c r="FV107" s="5"/>
      <c r="FW107" s="5"/>
      <c r="FX107" s="5"/>
      <c r="FY107" s="5"/>
      <c r="FZ107" s="5"/>
      <c r="GA107" s="5"/>
      <c r="GB107" s="5"/>
      <c r="GC107" s="5"/>
      <c r="GD107" s="5"/>
      <c r="GE107" s="5"/>
      <c r="GF107" s="5"/>
      <c r="GG107" s="5"/>
      <c r="GH107" s="5"/>
      <c r="GI107" s="5"/>
      <c r="GJ107" s="5"/>
      <c r="GK107" s="5"/>
      <c r="GL107" s="5"/>
      <c r="GM107" s="5"/>
      <c r="GN107" s="5"/>
      <c r="GO107" s="5"/>
      <c r="GP107" s="5"/>
      <c r="GQ107" s="5"/>
      <c r="GR107" s="5"/>
      <c r="GS107" s="5"/>
      <c r="GT107" s="5"/>
      <c r="GU107" s="5"/>
      <c r="GV107" s="5"/>
      <c r="GW107" s="5"/>
      <c r="GX107" s="5"/>
      <c r="GY107" s="5"/>
      <c r="GZ107" s="5"/>
      <c r="HA107" s="5"/>
      <c r="HB107" s="5"/>
      <c r="HC107" s="5"/>
      <c r="HD107" s="5"/>
      <c r="HE107" s="5"/>
      <c r="HF107" s="5"/>
      <c r="HG107" s="5"/>
      <c r="HH107" s="5"/>
      <c r="HI107" s="5"/>
      <c r="HJ107" s="5"/>
      <c r="HK107" s="5"/>
      <c r="HL107" s="5"/>
      <c r="HM107" s="5"/>
      <c r="HN107" s="5"/>
      <c r="HO107" s="5"/>
      <c r="HP107" s="5"/>
      <c r="HQ107" s="5"/>
      <c r="HR107" s="5"/>
      <c r="HS107" s="5"/>
      <c r="HT107" s="5"/>
      <c r="HU107" s="5"/>
      <c r="HV107" s="5"/>
      <c r="HW107" s="5"/>
      <c r="HX107" s="5"/>
      <c r="HY107" s="5"/>
      <c r="HZ107" s="5"/>
      <c r="IA107" s="5"/>
      <c r="IB107" s="5"/>
      <c r="IC107" s="5"/>
      <c r="ID107" s="5"/>
      <c r="IE107" s="5"/>
      <c r="IF107" s="5"/>
      <c r="IG107" s="5"/>
      <c r="IH107" s="5"/>
      <c r="II107" s="5"/>
      <c r="IJ107" s="5"/>
      <c r="IK107" s="5"/>
      <c r="IL107" s="5"/>
      <c r="IM107" s="5"/>
      <c r="IN107" s="5"/>
      <c r="IO107" s="5"/>
      <c r="IP107" s="5"/>
      <c r="IQ107" s="5"/>
      <c r="IR107" s="5"/>
      <c r="IS107" s="5"/>
      <c r="IT107" s="5"/>
      <c r="IU107" s="5"/>
      <c r="IV107" s="5"/>
      <c r="IW107" s="5"/>
    </row>
    <row r="108" customFormat="false" ht="12.75" hidden="false" customHeight="false" outlineLevel="0" collapsed="false">
      <c r="A108" s="5" t="n">
        <f aca="false">YEAR(C108)</f>
        <v>2010</v>
      </c>
      <c r="B108" s="259"/>
      <c r="C108" s="260" t="n">
        <v>40361</v>
      </c>
      <c r="D108" s="251" t="n">
        <f aca="false">+SUMPRODUCT(SUPPLY!L108:O108,SUPPLY!L$2:O$2)</f>
        <v>15.58</v>
      </c>
      <c r="E108" s="252" t="n">
        <f aca="false">+SUMPRODUCT(SUPPLY!D108:J108,SUPPLY!D$2:J$2)</f>
        <v>26.41</v>
      </c>
      <c r="F108" s="252" t="n">
        <f aca="false">+SUMPRODUCT(SUPPLY!Q108:U108,SUPPLY!$Q$2:$U$2)</f>
        <v>34.8</v>
      </c>
      <c r="G108" s="252" t="n">
        <f aca="false">+SUPPLY!X108*SUPPLY!$X$2</f>
        <v>3.075</v>
      </c>
      <c r="H108" s="252" t="n">
        <f aca="false">SUMPRODUCT(SUPPLY!Y108:AB108,SUPPLY!$Y$2:$AB$2)</f>
        <v>5.88</v>
      </c>
      <c r="I108" s="252" t="n">
        <f aca="false">SUMPRODUCT(SUPPLY!AC108:AD108,SUPPLY!$AC$2:$AD$2)</f>
        <v>2.5</v>
      </c>
      <c r="J108" s="252" t="n">
        <f aca="false">SUPPLY!W108*SUPPLY!$W$2</f>
        <v>4.125</v>
      </c>
      <c r="K108" s="253" t="n">
        <f aca="false">SUM(D108:J108)</f>
        <v>92.37</v>
      </c>
      <c r="L108" s="254"/>
      <c r="M108" s="251" t="n">
        <f aca="false">+SUMPRODUCT(DEMAND!D108:E108,DEMAND!$D$2:$E$2)</f>
        <v>6.2</v>
      </c>
      <c r="N108" s="252" t="n">
        <f aca="false">+SUMPRODUCT(DEMAND!F108:G108,DEMAND!$F$2:$G$2)</f>
        <v>10.05</v>
      </c>
      <c r="O108" s="252" t="n">
        <f aca="false">+SUMPRODUCT(DEMAND!H108:I108,DEMAND!$H$2:$I$2)</f>
        <v>6.25</v>
      </c>
      <c r="P108" s="252" t="n">
        <f aca="false">+SUMPRODUCT(DEMAND!J108:K108,DEMAND!$J$2:$K$2)</f>
        <v>11.6</v>
      </c>
      <c r="Q108" s="252" t="n">
        <f aca="false">+SUMPRODUCT(DEMAND!L108:M108,DEMAND!$L$2:$M$2)</f>
        <v>4.2</v>
      </c>
      <c r="R108" s="253" t="n">
        <f aca="false">SUM(M108:Q108)</f>
        <v>38.3</v>
      </c>
      <c r="S108" s="253" t="n">
        <f aca="false">+SUMPRODUCT(DEMAND!Q108:AI108,DEMAND!$Q$2:$AI$2)</f>
        <v>67.64</v>
      </c>
      <c r="T108" s="253" t="n">
        <f aca="false">+S108+R108</f>
        <v>105.94</v>
      </c>
      <c r="U108" s="5"/>
      <c r="V108" s="5"/>
      <c r="W108" s="258" t="n">
        <f aca="false">+K108-T108</f>
        <v>-13.57</v>
      </c>
      <c r="X108" s="5"/>
      <c r="Y108" s="258" t="n">
        <f aca="false">K108-(+M108+Q108+N108)</f>
        <v>71.92</v>
      </c>
      <c r="Z108" s="258" t="n">
        <f aca="false">+Y108-F108</f>
        <v>37.12</v>
      </c>
      <c r="AA108" s="5"/>
      <c r="AB108" s="5"/>
      <c r="AC108" s="5"/>
      <c r="AD108" s="5"/>
      <c r="AE108" s="5"/>
      <c r="AF108" s="5"/>
      <c r="AG108" s="5"/>
      <c r="AH108" s="5"/>
      <c r="AI108" s="5"/>
      <c r="AJ108" s="5"/>
      <c r="AK108" s="5"/>
      <c r="AL108" s="5"/>
      <c r="AM108" s="5"/>
      <c r="AN108" s="5"/>
      <c r="AO108" s="5"/>
      <c r="AP108" s="5"/>
      <c r="AQ108" s="5"/>
      <c r="AR108" s="5"/>
      <c r="AS108" s="5"/>
      <c r="AT108" s="5"/>
      <c r="AU108" s="5"/>
      <c r="AV108" s="5"/>
      <c r="AW108" s="5"/>
      <c r="AX108" s="5"/>
      <c r="AY108" s="5"/>
      <c r="AZ108" s="5"/>
      <c r="BA108" s="5"/>
      <c r="BB108" s="5"/>
      <c r="BC108" s="5"/>
      <c r="BD108" s="5"/>
      <c r="BE108" s="5"/>
      <c r="BF108" s="5"/>
      <c r="BG108" s="5"/>
      <c r="BH108" s="5"/>
      <c r="BI108" s="5"/>
      <c r="BJ108" s="5"/>
      <c r="BK108" s="5"/>
      <c r="BL108" s="5"/>
      <c r="BM108" s="5"/>
      <c r="BN108" s="5"/>
      <c r="BO108" s="5"/>
      <c r="BP108" s="5"/>
      <c r="BQ108" s="5"/>
      <c r="BR108" s="5"/>
      <c r="BS108" s="5"/>
      <c r="BT108" s="5"/>
      <c r="BU108" s="5"/>
      <c r="BV108" s="5"/>
      <c r="BW108" s="5"/>
      <c r="BX108" s="5"/>
      <c r="BY108" s="5"/>
      <c r="BZ108" s="5"/>
      <c r="CA108" s="5"/>
      <c r="CB108" s="5"/>
      <c r="CC108" s="5"/>
      <c r="CD108" s="5"/>
      <c r="CE108" s="5"/>
      <c r="CF108" s="5"/>
      <c r="CG108" s="5"/>
      <c r="CH108" s="5"/>
      <c r="CI108" s="5"/>
      <c r="CJ108" s="5"/>
      <c r="CK108" s="5"/>
      <c r="CL108" s="5"/>
      <c r="CM108" s="5"/>
      <c r="CN108" s="5"/>
      <c r="CO108" s="5"/>
      <c r="CP108" s="5"/>
      <c r="CQ108" s="5"/>
      <c r="CR108" s="5"/>
      <c r="CS108" s="5"/>
      <c r="CT108" s="5"/>
      <c r="CU108" s="5"/>
      <c r="CV108" s="5"/>
      <c r="CW108" s="5"/>
      <c r="CX108" s="5"/>
      <c r="CY108" s="5"/>
      <c r="CZ108" s="5"/>
      <c r="DA108" s="5"/>
      <c r="DB108" s="5"/>
      <c r="DC108" s="5"/>
      <c r="DD108" s="5"/>
      <c r="DE108" s="5"/>
      <c r="DF108" s="5"/>
      <c r="DG108" s="5"/>
      <c r="DH108" s="5"/>
      <c r="DI108" s="5"/>
      <c r="DJ108" s="5"/>
      <c r="DK108" s="5"/>
      <c r="DL108" s="5"/>
      <c r="DM108" s="5"/>
      <c r="DN108" s="5"/>
      <c r="DO108" s="5"/>
      <c r="DP108" s="5"/>
      <c r="DQ108" s="5"/>
      <c r="DR108" s="5"/>
      <c r="DS108" s="5"/>
      <c r="DT108" s="5"/>
      <c r="DU108" s="5"/>
      <c r="DV108" s="5"/>
      <c r="DW108" s="5"/>
      <c r="DX108" s="5"/>
      <c r="DY108" s="5"/>
      <c r="DZ108" s="5"/>
      <c r="EA108" s="5"/>
      <c r="EB108" s="5"/>
      <c r="EC108" s="5"/>
      <c r="ED108" s="5"/>
      <c r="EE108" s="5"/>
      <c r="EF108" s="5"/>
      <c r="EG108" s="5"/>
      <c r="EH108" s="5"/>
      <c r="EI108" s="5"/>
      <c r="EJ108" s="5"/>
      <c r="EK108" s="5"/>
      <c r="EL108" s="5"/>
      <c r="EM108" s="5"/>
      <c r="EN108" s="5"/>
      <c r="EO108" s="5"/>
      <c r="EP108" s="5"/>
      <c r="EQ108" s="5"/>
      <c r="ER108" s="5"/>
      <c r="ES108" s="5"/>
      <c r="ET108" s="5"/>
      <c r="EU108" s="5"/>
      <c r="EV108" s="5"/>
      <c r="EW108" s="5"/>
      <c r="EX108" s="5"/>
      <c r="EY108" s="5"/>
      <c r="EZ108" s="5"/>
      <c r="FA108" s="5"/>
      <c r="FB108" s="5"/>
      <c r="FC108" s="5"/>
      <c r="FD108" s="5"/>
      <c r="FE108" s="5"/>
      <c r="FF108" s="5"/>
      <c r="FG108" s="5"/>
      <c r="FH108" s="5"/>
      <c r="FI108" s="5"/>
      <c r="FJ108" s="5"/>
      <c r="FK108" s="5"/>
      <c r="FL108" s="5"/>
      <c r="FM108" s="5"/>
      <c r="FN108" s="5"/>
      <c r="FO108" s="5"/>
      <c r="FP108" s="5"/>
      <c r="FQ108" s="5"/>
      <c r="FR108" s="5"/>
      <c r="FS108" s="5"/>
      <c r="FT108" s="5"/>
      <c r="FU108" s="5"/>
      <c r="FV108" s="5"/>
      <c r="FW108" s="5"/>
      <c r="FX108" s="5"/>
      <c r="FY108" s="5"/>
      <c r="FZ108" s="5"/>
      <c r="GA108" s="5"/>
      <c r="GB108" s="5"/>
      <c r="GC108" s="5"/>
      <c r="GD108" s="5"/>
      <c r="GE108" s="5"/>
      <c r="GF108" s="5"/>
      <c r="GG108" s="5"/>
      <c r="GH108" s="5"/>
      <c r="GI108" s="5"/>
      <c r="GJ108" s="5"/>
      <c r="GK108" s="5"/>
      <c r="GL108" s="5"/>
      <c r="GM108" s="5"/>
      <c r="GN108" s="5"/>
      <c r="GO108" s="5"/>
      <c r="GP108" s="5"/>
      <c r="GQ108" s="5"/>
      <c r="GR108" s="5"/>
      <c r="GS108" s="5"/>
      <c r="GT108" s="5"/>
      <c r="GU108" s="5"/>
      <c r="GV108" s="5"/>
      <c r="GW108" s="5"/>
      <c r="GX108" s="5"/>
      <c r="GY108" s="5"/>
      <c r="GZ108" s="5"/>
      <c r="HA108" s="5"/>
      <c r="HB108" s="5"/>
      <c r="HC108" s="5"/>
      <c r="HD108" s="5"/>
      <c r="HE108" s="5"/>
      <c r="HF108" s="5"/>
      <c r="HG108" s="5"/>
      <c r="HH108" s="5"/>
      <c r="HI108" s="5"/>
      <c r="HJ108" s="5"/>
      <c r="HK108" s="5"/>
      <c r="HL108" s="5"/>
      <c r="HM108" s="5"/>
      <c r="HN108" s="5"/>
      <c r="HO108" s="5"/>
      <c r="HP108" s="5"/>
      <c r="HQ108" s="5"/>
      <c r="HR108" s="5"/>
      <c r="HS108" s="5"/>
      <c r="HT108" s="5"/>
      <c r="HU108" s="5"/>
      <c r="HV108" s="5"/>
      <c r="HW108" s="5"/>
      <c r="HX108" s="5"/>
      <c r="HY108" s="5"/>
      <c r="HZ108" s="5"/>
      <c r="IA108" s="5"/>
      <c r="IB108" s="5"/>
      <c r="IC108" s="5"/>
      <c r="ID108" s="5"/>
      <c r="IE108" s="5"/>
      <c r="IF108" s="5"/>
      <c r="IG108" s="5"/>
      <c r="IH108" s="5"/>
      <c r="II108" s="5"/>
      <c r="IJ108" s="5"/>
      <c r="IK108" s="5"/>
      <c r="IL108" s="5"/>
      <c r="IM108" s="5"/>
      <c r="IN108" s="5"/>
      <c r="IO108" s="5"/>
      <c r="IP108" s="5"/>
      <c r="IQ108" s="5"/>
      <c r="IR108" s="5"/>
      <c r="IS108" s="5"/>
      <c r="IT108" s="5"/>
      <c r="IU108" s="5"/>
      <c r="IV108" s="5"/>
      <c r="IW108" s="5"/>
    </row>
    <row r="109" customFormat="false" ht="12.75" hidden="false" customHeight="false" outlineLevel="0" collapsed="false">
      <c r="A109" s="5" t="n">
        <f aca="false">YEAR(C109)</f>
        <v>2010</v>
      </c>
      <c r="B109" s="259"/>
      <c r="C109" s="260" t="n">
        <v>40392</v>
      </c>
      <c r="D109" s="251" t="n">
        <f aca="false">+SUMPRODUCT(SUPPLY!L109:O109,SUPPLY!L$2:O$2)</f>
        <v>15.58</v>
      </c>
      <c r="E109" s="252" t="n">
        <f aca="false">+SUMPRODUCT(SUPPLY!D109:J109,SUPPLY!D$2:J$2)</f>
        <v>26.41</v>
      </c>
      <c r="F109" s="252" t="n">
        <f aca="false">+SUMPRODUCT(SUPPLY!Q109:U109,SUPPLY!$Q$2:$U$2)</f>
        <v>34.8</v>
      </c>
      <c r="G109" s="252" t="n">
        <f aca="false">+SUPPLY!X109*SUPPLY!$X$2</f>
        <v>3.075</v>
      </c>
      <c r="H109" s="252" t="n">
        <f aca="false">SUMPRODUCT(SUPPLY!Y109:AB109,SUPPLY!$Y$2:$AB$2)</f>
        <v>5.88</v>
      </c>
      <c r="I109" s="252" t="n">
        <f aca="false">SUMPRODUCT(SUPPLY!AC109:AD109,SUPPLY!$AC$2:$AD$2)</f>
        <v>2.5</v>
      </c>
      <c r="J109" s="252" t="n">
        <f aca="false">SUPPLY!W109*SUPPLY!$W$2</f>
        <v>4.125</v>
      </c>
      <c r="K109" s="253" t="n">
        <f aca="false">SUM(D109:J109)</f>
        <v>92.37</v>
      </c>
      <c r="L109" s="254"/>
      <c r="M109" s="251" t="n">
        <f aca="false">+SUMPRODUCT(DEMAND!D109:E109,DEMAND!$D$2:$E$2)</f>
        <v>6.2</v>
      </c>
      <c r="N109" s="252" t="n">
        <f aca="false">+SUMPRODUCT(DEMAND!F109:G109,DEMAND!$F$2:$G$2)</f>
        <v>10.05</v>
      </c>
      <c r="O109" s="252" t="n">
        <f aca="false">+SUMPRODUCT(DEMAND!H109:I109,DEMAND!$H$2:$I$2)</f>
        <v>6.25</v>
      </c>
      <c r="P109" s="252" t="n">
        <f aca="false">+SUMPRODUCT(DEMAND!J109:K109,DEMAND!$J$2:$K$2)</f>
        <v>11.6</v>
      </c>
      <c r="Q109" s="252" t="n">
        <f aca="false">+SUMPRODUCT(DEMAND!L109:M109,DEMAND!$L$2:$M$2)</f>
        <v>4.2</v>
      </c>
      <c r="R109" s="253" t="n">
        <f aca="false">SUM(M109:Q109)</f>
        <v>38.3</v>
      </c>
      <c r="S109" s="253" t="n">
        <f aca="false">+SUMPRODUCT(DEMAND!Q109:AI109,DEMAND!$Q$2:$AI$2)</f>
        <v>67.64</v>
      </c>
      <c r="T109" s="253" t="n">
        <f aca="false">+S109+R109</f>
        <v>105.94</v>
      </c>
      <c r="U109" s="5"/>
      <c r="V109" s="5"/>
      <c r="W109" s="258" t="n">
        <f aca="false">+K109-T109</f>
        <v>-13.57</v>
      </c>
      <c r="X109" s="5"/>
      <c r="Y109" s="258" t="n">
        <f aca="false">K109-(+M109+Q109+N109)</f>
        <v>71.92</v>
      </c>
      <c r="Z109" s="258" t="n">
        <f aca="false">+Y109-F109</f>
        <v>37.12</v>
      </c>
      <c r="AA109" s="5"/>
      <c r="AB109" s="5"/>
      <c r="AC109" s="5"/>
      <c r="AD109" s="5"/>
      <c r="AE109" s="5"/>
      <c r="AF109" s="5"/>
      <c r="AG109" s="5"/>
      <c r="AH109" s="5"/>
      <c r="AI109" s="5"/>
      <c r="AJ109" s="5"/>
      <c r="AK109" s="5"/>
      <c r="AL109" s="5"/>
      <c r="AM109" s="5"/>
      <c r="AN109" s="5"/>
      <c r="AO109" s="5"/>
      <c r="AP109" s="5"/>
      <c r="AQ109" s="5"/>
      <c r="AR109" s="5"/>
      <c r="AS109" s="5"/>
      <c r="AT109" s="5"/>
      <c r="AU109" s="5"/>
      <c r="AV109" s="5"/>
      <c r="AW109" s="5"/>
      <c r="AX109" s="5"/>
      <c r="AY109" s="5"/>
      <c r="AZ109" s="5"/>
      <c r="BA109" s="5"/>
      <c r="BB109" s="5"/>
      <c r="BC109" s="5"/>
      <c r="BD109" s="5"/>
      <c r="BE109" s="5"/>
      <c r="BF109" s="5"/>
      <c r="BG109" s="5"/>
      <c r="BH109" s="5"/>
      <c r="BI109" s="5"/>
      <c r="BJ109" s="5"/>
      <c r="BK109" s="5"/>
      <c r="BL109" s="5"/>
      <c r="BM109" s="5"/>
      <c r="BN109" s="5"/>
      <c r="BO109" s="5"/>
      <c r="BP109" s="5"/>
      <c r="BQ109" s="5"/>
      <c r="BR109" s="5"/>
      <c r="BS109" s="5"/>
      <c r="BT109" s="5"/>
      <c r="BU109" s="5"/>
      <c r="BV109" s="5"/>
      <c r="BW109" s="5"/>
      <c r="BX109" s="5"/>
      <c r="BY109" s="5"/>
      <c r="BZ109" s="5"/>
      <c r="CA109" s="5"/>
      <c r="CB109" s="5"/>
      <c r="CC109" s="5"/>
      <c r="CD109" s="5"/>
      <c r="CE109" s="5"/>
      <c r="CF109" s="5"/>
      <c r="CG109" s="5"/>
      <c r="CH109" s="5"/>
      <c r="CI109" s="5"/>
      <c r="CJ109" s="5"/>
      <c r="CK109" s="5"/>
      <c r="CL109" s="5"/>
      <c r="CM109" s="5"/>
      <c r="CN109" s="5"/>
      <c r="CO109" s="5"/>
      <c r="CP109" s="5"/>
      <c r="CQ109" s="5"/>
      <c r="CR109" s="5"/>
      <c r="CS109" s="5"/>
      <c r="CT109" s="5"/>
      <c r="CU109" s="5"/>
      <c r="CV109" s="5"/>
      <c r="CW109" s="5"/>
      <c r="CX109" s="5"/>
      <c r="CY109" s="5"/>
      <c r="CZ109" s="5"/>
      <c r="DA109" s="5"/>
      <c r="DB109" s="5"/>
      <c r="DC109" s="5"/>
      <c r="DD109" s="5"/>
      <c r="DE109" s="5"/>
      <c r="DF109" s="5"/>
      <c r="DG109" s="5"/>
      <c r="DH109" s="5"/>
      <c r="DI109" s="5"/>
      <c r="DJ109" s="5"/>
      <c r="DK109" s="5"/>
      <c r="DL109" s="5"/>
      <c r="DM109" s="5"/>
      <c r="DN109" s="5"/>
      <c r="DO109" s="5"/>
      <c r="DP109" s="5"/>
      <c r="DQ109" s="5"/>
      <c r="DR109" s="5"/>
      <c r="DS109" s="5"/>
      <c r="DT109" s="5"/>
      <c r="DU109" s="5"/>
      <c r="DV109" s="5"/>
      <c r="DW109" s="5"/>
      <c r="DX109" s="5"/>
      <c r="DY109" s="5"/>
      <c r="DZ109" s="5"/>
      <c r="EA109" s="5"/>
      <c r="EB109" s="5"/>
      <c r="EC109" s="5"/>
      <c r="ED109" s="5"/>
      <c r="EE109" s="5"/>
      <c r="EF109" s="5"/>
      <c r="EG109" s="5"/>
      <c r="EH109" s="5"/>
      <c r="EI109" s="5"/>
      <c r="EJ109" s="5"/>
      <c r="EK109" s="5"/>
      <c r="EL109" s="5"/>
      <c r="EM109" s="5"/>
      <c r="EN109" s="5"/>
      <c r="EO109" s="5"/>
      <c r="EP109" s="5"/>
      <c r="EQ109" s="5"/>
      <c r="ER109" s="5"/>
      <c r="ES109" s="5"/>
      <c r="ET109" s="5"/>
      <c r="EU109" s="5"/>
      <c r="EV109" s="5"/>
      <c r="EW109" s="5"/>
      <c r="EX109" s="5"/>
      <c r="EY109" s="5"/>
      <c r="EZ109" s="5"/>
      <c r="FA109" s="5"/>
      <c r="FB109" s="5"/>
      <c r="FC109" s="5"/>
      <c r="FD109" s="5"/>
      <c r="FE109" s="5"/>
      <c r="FF109" s="5"/>
      <c r="FG109" s="5"/>
      <c r="FH109" s="5"/>
      <c r="FI109" s="5"/>
      <c r="FJ109" s="5"/>
      <c r="FK109" s="5"/>
      <c r="FL109" s="5"/>
      <c r="FM109" s="5"/>
      <c r="FN109" s="5"/>
      <c r="FO109" s="5"/>
      <c r="FP109" s="5"/>
      <c r="FQ109" s="5"/>
      <c r="FR109" s="5"/>
      <c r="FS109" s="5"/>
      <c r="FT109" s="5"/>
      <c r="FU109" s="5"/>
      <c r="FV109" s="5"/>
      <c r="FW109" s="5"/>
      <c r="FX109" s="5"/>
      <c r="FY109" s="5"/>
      <c r="FZ109" s="5"/>
      <c r="GA109" s="5"/>
      <c r="GB109" s="5"/>
      <c r="GC109" s="5"/>
      <c r="GD109" s="5"/>
      <c r="GE109" s="5"/>
      <c r="GF109" s="5"/>
      <c r="GG109" s="5"/>
      <c r="GH109" s="5"/>
      <c r="GI109" s="5"/>
      <c r="GJ109" s="5"/>
      <c r="GK109" s="5"/>
      <c r="GL109" s="5"/>
      <c r="GM109" s="5"/>
      <c r="GN109" s="5"/>
      <c r="GO109" s="5"/>
      <c r="GP109" s="5"/>
      <c r="GQ109" s="5"/>
      <c r="GR109" s="5"/>
      <c r="GS109" s="5"/>
      <c r="GT109" s="5"/>
      <c r="GU109" s="5"/>
      <c r="GV109" s="5"/>
      <c r="GW109" s="5"/>
      <c r="GX109" s="5"/>
      <c r="GY109" s="5"/>
      <c r="GZ109" s="5"/>
      <c r="HA109" s="5"/>
      <c r="HB109" s="5"/>
      <c r="HC109" s="5"/>
      <c r="HD109" s="5"/>
      <c r="HE109" s="5"/>
      <c r="HF109" s="5"/>
      <c r="HG109" s="5"/>
      <c r="HH109" s="5"/>
      <c r="HI109" s="5"/>
      <c r="HJ109" s="5"/>
      <c r="HK109" s="5"/>
      <c r="HL109" s="5"/>
      <c r="HM109" s="5"/>
      <c r="HN109" s="5"/>
      <c r="HO109" s="5"/>
      <c r="HP109" s="5"/>
      <c r="HQ109" s="5"/>
      <c r="HR109" s="5"/>
      <c r="HS109" s="5"/>
      <c r="HT109" s="5"/>
      <c r="HU109" s="5"/>
      <c r="HV109" s="5"/>
      <c r="HW109" s="5"/>
      <c r="HX109" s="5"/>
      <c r="HY109" s="5"/>
      <c r="HZ109" s="5"/>
      <c r="IA109" s="5"/>
      <c r="IB109" s="5"/>
      <c r="IC109" s="5"/>
      <c r="ID109" s="5"/>
      <c r="IE109" s="5"/>
      <c r="IF109" s="5"/>
      <c r="IG109" s="5"/>
      <c r="IH109" s="5"/>
      <c r="II109" s="5"/>
      <c r="IJ109" s="5"/>
      <c r="IK109" s="5"/>
      <c r="IL109" s="5"/>
      <c r="IM109" s="5"/>
      <c r="IN109" s="5"/>
      <c r="IO109" s="5"/>
      <c r="IP109" s="5"/>
      <c r="IQ109" s="5"/>
      <c r="IR109" s="5"/>
      <c r="IS109" s="5"/>
      <c r="IT109" s="5"/>
      <c r="IU109" s="5"/>
      <c r="IV109" s="5"/>
      <c r="IW109" s="5"/>
    </row>
    <row r="110" customFormat="false" ht="12.75" hidden="false" customHeight="false" outlineLevel="0" collapsed="false">
      <c r="A110" s="5" t="n">
        <f aca="false">YEAR(C110)</f>
        <v>2010</v>
      </c>
      <c r="B110" s="259"/>
      <c r="C110" s="260" t="n">
        <v>40423</v>
      </c>
      <c r="D110" s="251" t="n">
        <f aca="false">+SUMPRODUCT(SUPPLY!L110:O110,SUPPLY!L$2:O$2)</f>
        <v>15.58</v>
      </c>
      <c r="E110" s="252" t="n">
        <f aca="false">+SUMPRODUCT(SUPPLY!D110:J110,SUPPLY!D$2:J$2)</f>
        <v>26.41</v>
      </c>
      <c r="F110" s="252" t="n">
        <f aca="false">+SUMPRODUCT(SUPPLY!Q110:U110,SUPPLY!$Q$2:$U$2)</f>
        <v>34.8</v>
      </c>
      <c r="G110" s="252" t="n">
        <f aca="false">+SUPPLY!X110*SUPPLY!$X$2</f>
        <v>3.075</v>
      </c>
      <c r="H110" s="252" t="n">
        <f aca="false">SUMPRODUCT(SUPPLY!Y110:AB110,SUPPLY!$Y$2:$AB$2)</f>
        <v>5.88</v>
      </c>
      <c r="I110" s="252" t="n">
        <f aca="false">SUMPRODUCT(SUPPLY!AC110:AD110,SUPPLY!$AC$2:$AD$2)</f>
        <v>2.5</v>
      </c>
      <c r="J110" s="252" t="n">
        <f aca="false">SUPPLY!W110*SUPPLY!$W$2</f>
        <v>4.125</v>
      </c>
      <c r="K110" s="253" t="n">
        <f aca="false">SUM(D110:J110)</f>
        <v>92.37</v>
      </c>
      <c r="L110" s="254"/>
      <c r="M110" s="251" t="n">
        <f aca="false">+SUMPRODUCT(DEMAND!D110:E110,DEMAND!$D$2:$E$2)</f>
        <v>6.2</v>
      </c>
      <c r="N110" s="252" t="n">
        <f aca="false">+SUMPRODUCT(DEMAND!F110:G110,DEMAND!$F$2:$G$2)</f>
        <v>10.05</v>
      </c>
      <c r="O110" s="252" t="n">
        <f aca="false">+SUMPRODUCT(DEMAND!H110:I110,DEMAND!$H$2:$I$2)</f>
        <v>6.25</v>
      </c>
      <c r="P110" s="252" t="n">
        <f aca="false">+SUMPRODUCT(DEMAND!J110:K110,DEMAND!$J$2:$K$2)</f>
        <v>11.6</v>
      </c>
      <c r="Q110" s="252" t="n">
        <f aca="false">+SUMPRODUCT(DEMAND!L110:M110,DEMAND!$L$2:$M$2)</f>
        <v>4.2</v>
      </c>
      <c r="R110" s="253" t="n">
        <f aca="false">SUM(M110:Q110)</f>
        <v>38.3</v>
      </c>
      <c r="S110" s="253" t="n">
        <f aca="false">+SUMPRODUCT(DEMAND!Q110:AI110,DEMAND!$Q$2:$AI$2)</f>
        <v>67.64</v>
      </c>
      <c r="T110" s="253" t="n">
        <f aca="false">+S110+R110</f>
        <v>105.94</v>
      </c>
      <c r="U110" s="5"/>
      <c r="V110" s="5"/>
      <c r="W110" s="258" t="n">
        <f aca="false">+K110-T110</f>
        <v>-13.57</v>
      </c>
      <c r="X110" s="5"/>
      <c r="Y110" s="258" t="n">
        <f aca="false">K110-(+M110+Q110+N110)</f>
        <v>71.92</v>
      </c>
      <c r="Z110" s="258" t="n">
        <f aca="false">+Y110-F110</f>
        <v>37.12</v>
      </c>
      <c r="AA110" s="5"/>
      <c r="AB110" s="5"/>
      <c r="AC110" s="5"/>
      <c r="AD110" s="5"/>
      <c r="AE110" s="5"/>
      <c r="AF110" s="5"/>
      <c r="AG110" s="5"/>
      <c r="AH110" s="5"/>
      <c r="AI110" s="5"/>
      <c r="AJ110" s="5"/>
      <c r="AK110" s="5"/>
      <c r="AL110" s="5"/>
      <c r="AM110" s="5"/>
      <c r="AN110" s="5"/>
      <c r="AO110" s="5"/>
      <c r="AP110" s="5"/>
      <c r="AQ110" s="5"/>
      <c r="AR110" s="5"/>
      <c r="AS110" s="5"/>
      <c r="AT110" s="5"/>
      <c r="AU110" s="5"/>
      <c r="AV110" s="5"/>
      <c r="AW110" s="5"/>
      <c r="AX110" s="5"/>
      <c r="AY110" s="5"/>
      <c r="AZ110" s="5"/>
      <c r="BA110" s="5"/>
      <c r="BB110" s="5"/>
      <c r="BC110" s="5"/>
      <c r="BD110" s="5"/>
      <c r="BE110" s="5"/>
      <c r="BF110" s="5"/>
      <c r="BG110" s="5"/>
      <c r="BH110" s="5"/>
      <c r="BI110" s="5"/>
      <c r="BJ110" s="5"/>
      <c r="BK110" s="5"/>
      <c r="BL110" s="5"/>
      <c r="BM110" s="5"/>
      <c r="BN110" s="5"/>
      <c r="BO110" s="5"/>
      <c r="BP110" s="5"/>
      <c r="BQ110" s="5"/>
      <c r="BR110" s="5"/>
      <c r="BS110" s="5"/>
      <c r="BT110" s="5"/>
      <c r="BU110" s="5"/>
      <c r="BV110" s="5"/>
      <c r="BW110" s="5"/>
      <c r="BX110" s="5"/>
      <c r="BY110" s="5"/>
      <c r="BZ110" s="5"/>
      <c r="CA110" s="5"/>
      <c r="CB110" s="5"/>
      <c r="CC110" s="5"/>
      <c r="CD110" s="5"/>
      <c r="CE110" s="5"/>
      <c r="CF110" s="5"/>
      <c r="CG110" s="5"/>
      <c r="CH110" s="5"/>
      <c r="CI110" s="5"/>
      <c r="CJ110" s="5"/>
      <c r="CK110" s="5"/>
      <c r="CL110" s="5"/>
      <c r="CM110" s="5"/>
      <c r="CN110" s="5"/>
      <c r="CO110" s="5"/>
      <c r="CP110" s="5"/>
      <c r="CQ110" s="5"/>
      <c r="CR110" s="5"/>
      <c r="CS110" s="5"/>
      <c r="CT110" s="5"/>
      <c r="CU110" s="5"/>
      <c r="CV110" s="5"/>
      <c r="CW110" s="5"/>
      <c r="CX110" s="5"/>
      <c r="CY110" s="5"/>
      <c r="CZ110" s="5"/>
      <c r="DA110" s="5"/>
      <c r="DB110" s="5"/>
      <c r="DC110" s="5"/>
      <c r="DD110" s="5"/>
      <c r="DE110" s="5"/>
      <c r="DF110" s="5"/>
      <c r="DG110" s="5"/>
      <c r="DH110" s="5"/>
      <c r="DI110" s="5"/>
      <c r="DJ110" s="5"/>
      <c r="DK110" s="5"/>
      <c r="DL110" s="5"/>
      <c r="DM110" s="5"/>
      <c r="DN110" s="5"/>
      <c r="DO110" s="5"/>
      <c r="DP110" s="5"/>
      <c r="DQ110" s="5"/>
      <c r="DR110" s="5"/>
      <c r="DS110" s="5"/>
      <c r="DT110" s="5"/>
      <c r="DU110" s="5"/>
      <c r="DV110" s="5"/>
      <c r="DW110" s="5"/>
      <c r="DX110" s="5"/>
      <c r="DY110" s="5"/>
      <c r="DZ110" s="5"/>
      <c r="EA110" s="5"/>
      <c r="EB110" s="5"/>
      <c r="EC110" s="5"/>
      <c r="ED110" s="5"/>
      <c r="EE110" s="5"/>
      <c r="EF110" s="5"/>
      <c r="EG110" s="5"/>
      <c r="EH110" s="5"/>
      <c r="EI110" s="5"/>
      <c r="EJ110" s="5"/>
      <c r="EK110" s="5"/>
      <c r="EL110" s="5"/>
      <c r="EM110" s="5"/>
      <c r="EN110" s="5"/>
      <c r="EO110" s="5"/>
      <c r="EP110" s="5"/>
      <c r="EQ110" s="5"/>
      <c r="ER110" s="5"/>
      <c r="ES110" s="5"/>
      <c r="ET110" s="5"/>
      <c r="EU110" s="5"/>
      <c r="EV110" s="5"/>
      <c r="EW110" s="5"/>
      <c r="EX110" s="5"/>
      <c r="EY110" s="5"/>
      <c r="EZ110" s="5"/>
      <c r="FA110" s="5"/>
      <c r="FB110" s="5"/>
      <c r="FC110" s="5"/>
      <c r="FD110" s="5"/>
      <c r="FE110" s="5"/>
      <c r="FF110" s="5"/>
      <c r="FG110" s="5"/>
      <c r="FH110" s="5"/>
      <c r="FI110" s="5"/>
      <c r="FJ110" s="5"/>
      <c r="FK110" s="5"/>
      <c r="FL110" s="5"/>
      <c r="FM110" s="5"/>
      <c r="FN110" s="5"/>
      <c r="FO110" s="5"/>
      <c r="FP110" s="5"/>
      <c r="FQ110" s="5"/>
      <c r="FR110" s="5"/>
      <c r="FS110" s="5"/>
      <c r="FT110" s="5"/>
      <c r="FU110" s="5"/>
      <c r="FV110" s="5"/>
      <c r="FW110" s="5"/>
      <c r="FX110" s="5"/>
      <c r="FY110" s="5"/>
      <c r="FZ110" s="5"/>
      <c r="GA110" s="5"/>
      <c r="GB110" s="5"/>
      <c r="GC110" s="5"/>
      <c r="GD110" s="5"/>
      <c r="GE110" s="5"/>
      <c r="GF110" s="5"/>
      <c r="GG110" s="5"/>
      <c r="GH110" s="5"/>
      <c r="GI110" s="5"/>
      <c r="GJ110" s="5"/>
      <c r="GK110" s="5"/>
      <c r="GL110" s="5"/>
      <c r="GM110" s="5"/>
      <c r="GN110" s="5"/>
      <c r="GO110" s="5"/>
      <c r="GP110" s="5"/>
      <c r="GQ110" s="5"/>
      <c r="GR110" s="5"/>
      <c r="GS110" s="5"/>
      <c r="GT110" s="5"/>
      <c r="GU110" s="5"/>
      <c r="GV110" s="5"/>
      <c r="GW110" s="5"/>
      <c r="GX110" s="5"/>
      <c r="GY110" s="5"/>
      <c r="GZ110" s="5"/>
      <c r="HA110" s="5"/>
      <c r="HB110" s="5"/>
      <c r="HC110" s="5"/>
      <c r="HD110" s="5"/>
      <c r="HE110" s="5"/>
      <c r="HF110" s="5"/>
      <c r="HG110" s="5"/>
      <c r="HH110" s="5"/>
      <c r="HI110" s="5"/>
      <c r="HJ110" s="5"/>
      <c r="HK110" s="5"/>
      <c r="HL110" s="5"/>
      <c r="HM110" s="5"/>
      <c r="HN110" s="5"/>
      <c r="HO110" s="5"/>
      <c r="HP110" s="5"/>
      <c r="HQ110" s="5"/>
      <c r="HR110" s="5"/>
      <c r="HS110" s="5"/>
      <c r="HT110" s="5"/>
      <c r="HU110" s="5"/>
      <c r="HV110" s="5"/>
      <c r="HW110" s="5"/>
      <c r="HX110" s="5"/>
      <c r="HY110" s="5"/>
      <c r="HZ110" s="5"/>
      <c r="IA110" s="5"/>
      <c r="IB110" s="5"/>
      <c r="IC110" s="5"/>
      <c r="ID110" s="5"/>
      <c r="IE110" s="5"/>
      <c r="IF110" s="5"/>
      <c r="IG110" s="5"/>
      <c r="IH110" s="5"/>
      <c r="II110" s="5"/>
      <c r="IJ110" s="5"/>
      <c r="IK110" s="5"/>
      <c r="IL110" s="5"/>
      <c r="IM110" s="5"/>
      <c r="IN110" s="5"/>
      <c r="IO110" s="5"/>
      <c r="IP110" s="5"/>
      <c r="IQ110" s="5"/>
      <c r="IR110" s="5"/>
      <c r="IS110" s="5"/>
      <c r="IT110" s="5"/>
      <c r="IU110" s="5"/>
      <c r="IV110" s="5"/>
      <c r="IW110" s="5"/>
    </row>
    <row r="111" customFormat="false" ht="12.75" hidden="false" customHeight="false" outlineLevel="0" collapsed="false">
      <c r="A111" s="5" t="n">
        <f aca="false">YEAR(C111)</f>
        <v>2010</v>
      </c>
      <c r="B111" s="259"/>
      <c r="C111" s="260" t="n">
        <v>40453</v>
      </c>
      <c r="D111" s="251" t="n">
        <f aca="false">+SUMPRODUCT(SUPPLY!L111:O111,SUPPLY!L$2:O$2)</f>
        <v>15.58</v>
      </c>
      <c r="E111" s="252" t="n">
        <f aca="false">+SUMPRODUCT(SUPPLY!D111:J111,SUPPLY!D$2:J$2)</f>
        <v>26.41</v>
      </c>
      <c r="F111" s="252" t="n">
        <f aca="false">+SUMPRODUCT(SUPPLY!Q111:U111,SUPPLY!$Q$2:$U$2)</f>
        <v>34.8</v>
      </c>
      <c r="G111" s="252" t="n">
        <f aca="false">+SUPPLY!X111*SUPPLY!$X$2</f>
        <v>3.075</v>
      </c>
      <c r="H111" s="252" t="n">
        <f aca="false">SUMPRODUCT(SUPPLY!Y111:AB111,SUPPLY!$Y$2:$AB$2)</f>
        <v>5.88</v>
      </c>
      <c r="I111" s="252" t="n">
        <f aca="false">SUMPRODUCT(SUPPLY!AC111:AD111,SUPPLY!$AC$2:$AD$2)</f>
        <v>2.5</v>
      </c>
      <c r="J111" s="252" t="n">
        <f aca="false">SUPPLY!W111*SUPPLY!$W$2</f>
        <v>4.125</v>
      </c>
      <c r="K111" s="253" t="n">
        <f aca="false">SUM(D111:J111)</f>
        <v>92.37</v>
      </c>
      <c r="L111" s="254"/>
      <c r="M111" s="251" t="n">
        <f aca="false">+SUMPRODUCT(DEMAND!D111:E111,DEMAND!$D$2:$E$2)</f>
        <v>6.2</v>
      </c>
      <c r="N111" s="252" t="n">
        <f aca="false">+SUMPRODUCT(DEMAND!F111:G111,DEMAND!$F$2:$G$2)</f>
        <v>10.05</v>
      </c>
      <c r="O111" s="252" t="n">
        <f aca="false">+SUMPRODUCT(DEMAND!H111:I111,DEMAND!$H$2:$I$2)</f>
        <v>6.25</v>
      </c>
      <c r="P111" s="252" t="n">
        <f aca="false">+SUMPRODUCT(DEMAND!J111:K111,DEMAND!$J$2:$K$2)</f>
        <v>11.6</v>
      </c>
      <c r="Q111" s="252" t="n">
        <f aca="false">+SUMPRODUCT(DEMAND!L111:M111,DEMAND!$L$2:$M$2)</f>
        <v>4.2</v>
      </c>
      <c r="R111" s="253" t="n">
        <f aca="false">SUM(M111:Q111)</f>
        <v>38.3</v>
      </c>
      <c r="S111" s="253" t="n">
        <f aca="false">+SUMPRODUCT(DEMAND!Q111:AI111,DEMAND!$Q$2:$AI$2)</f>
        <v>67.64</v>
      </c>
      <c r="T111" s="253" t="n">
        <f aca="false">+S111+R111</f>
        <v>105.94</v>
      </c>
      <c r="U111" s="5"/>
      <c r="V111" s="5"/>
      <c r="W111" s="258" t="n">
        <f aca="false">+K111-T111</f>
        <v>-13.57</v>
      </c>
      <c r="X111" s="5"/>
      <c r="Y111" s="258" t="n">
        <f aca="false">K111-(+M111+Q111+N111)</f>
        <v>71.92</v>
      </c>
      <c r="Z111" s="258" t="n">
        <f aca="false">+Y111-F111</f>
        <v>37.12</v>
      </c>
      <c r="AA111" s="5"/>
      <c r="AB111" s="5"/>
      <c r="AC111" s="5"/>
      <c r="AD111" s="5"/>
      <c r="AE111" s="5"/>
      <c r="AF111" s="5"/>
      <c r="AG111" s="5"/>
      <c r="AH111" s="5"/>
      <c r="AI111" s="5"/>
      <c r="AJ111" s="5"/>
      <c r="AK111" s="5"/>
      <c r="AL111" s="5"/>
      <c r="AM111" s="5"/>
      <c r="AN111" s="5"/>
      <c r="AO111" s="5"/>
      <c r="AP111" s="5"/>
      <c r="AQ111" s="5"/>
      <c r="AR111" s="5"/>
      <c r="AS111" s="5"/>
      <c r="AT111" s="5"/>
      <c r="AU111" s="5"/>
      <c r="AV111" s="5"/>
      <c r="AW111" s="5"/>
      <c r="AX111" s="5"/>
      <c r="AY111" s="5"/>
      <c r="AZ111" s="5"/>
      <c r="BA111" s="5"/>
      <c r="BB111" s="5"/>
      <c r="BC111" s="5"/>
      <c r="BD111" s="5"/>
      <c r="BE111" s="5"/>
      <c r="BF111" s="5"/>
      <c r="BG111" s="5"/>
      <c r="BH111" s="5"/>
      <c r="BI111" s="5"/>
      <c r="BJ111" s="5"/>
      <c r="BK111" s="5"/>
      <c r="BL111" s="5"/>
      <c r="BM111" s="5"/>
      <c r="BN111" s="5"/>
      <c r="BO111" s="5"/>
      <c r="BP111" s="5"/>
      <c r="BQ111" s="5"/>
      <c r="BR111" s="5"/>
      <c r="BS111" s="5"/>
      <c r="BT111" s="5"/>
      <c r="BU111" s="5"/>
      <c r="BV111" s="5"/>
      <c r="BW111" s="5"/>
      <c r="BX111" s="5"/>
      <c r="BY111" s="5"/>
      <c r="BZ111" s="5"/>
      <c r="CA111" s="5"/>
      <c r="CB111" s="5"/>
      <c r="CC111" s="5"/>
      <c r="CD111" s="5"/>
      <c r="CE111" s="5"/>
      <c r="CF111" s="5"/>
      <c r="CG111" s="5"/>
      <c r="CH111" s="5"/>
      <c r="CI111" s="5"/>
      <c r="CJ111" s="5"/>
      <c r="CK111" s="5"/>
      <c r="CL111" s="5"/>
      <c r="CM111" s="5"/>
      <c r="CN111" s="5"/>
      <c r="CO111" s="5"/>
      <c r="CP111" s="5"/>
      <c r="CQ111" s="5"/>
      <c r="CR111" s="5"/>
      <c r="CS111" s="5"/>
      <c r="CT111" s="5"/>
      <c r="CU111" s="5"/>
      <c r="CV111" s="5"/>
      <c r="CW111" s="5"/>
      <c r="CX111" s="5"/>
      <c r="CY111" s="5"/>
      <c r="CZ111" s="5"/>
      <c r="DA111" s="5"/>
      <c r="DB111" s="5"/>
      <c r="DC111" s="5"/>
      <c r="DD111" s="5"/>
      <c r="DE111" s="5"/>
      <c r="DF111" s="5"/>
      <c r="DG111" s="5"/>
      <c r="DH111" s="5"/>
      <c r="DI111" s="5"/>
      <c r="DJ111" s="5"/>
      <c r="DK111" s="5"/>
      <c r="DL111" s="5"/>
      <c r="DM111" s="5"/>
      <c r="DN111" s="5"/>
      <c r="DO111" s="5"/>
      <c r="DP111" s="5"/>
      <c r="DQ111" s="5"/>
      <c r="DR111" s="5"/>
      <c r="DS111" s="5"/>
      <c r="DT111" s="5"/>
      <c r="DU111" s="5"/>
      <c r="DV111" s="5"/>
      <c r="DW111" s="5"/>
      <c r="DX111" s="5"/>
      <c r="DY111" s="5"/>
      <c r="DZ111" s="5"/>
      <c r="EA111" s="5"/>
      <c r="EB111" s="5"/>
      <c r="EC111" s="5"/>
      <c r="ED111" s="5"/>
      <c r="EE111" s="5"/>
      <c r="EF111" s="5"/>
      <c r="EG111" s="5"/>
      <c r="EH111" s="5"/>
      <c r="EI111" s="5"/>
      <c r="EJ111" s="5"/>
      <c r="EK111" s="5"/>
      <c r="EL111" s="5"/>
      <c r="EM111" s="5"/>
      <c r="EN111" s="5"/>
      <c r="EO111" s="5"/>
      <c r="EP111" s="5"/>
      <c r="EQ111" s="5"/>
      <c r="ER111" s="5"/>
      <c r="ES111" s="5"/>
      <c r="ET111" s="5"/>
      <c r="EU111" s="5"/>
      <c r="EV111" s="5"/>
      <c r="EW111" s="5"/>
      <c r="EX111" s="5"/>
      <c r="EY111" s="5"/>
      <c r="EZ111" s="5"/>
      <c r="FA111" s="5"/>
      <c r="FB111" s="5"/>
      <c r="FC111" s="5"/>
      <c r="FD111" s="5"/>
      <c r="FE111" s="5"/>
      <c r="FF111" s="5"/>
      <c r="FG111" s="5"/>
      <c r="FH111" s="5"/>
      <c r="FI111" s="5"/>
      <c r="FJ111" s="5"/>
      <c r="FK111" s="5"/>
      <c r="FL111" s="5"/>
      <c r="FM111" s="5"/>
      <c r="FN111" s="5"/>
      <c r="FO111" s="5"/>
      <c r="FP111" s="5"/>
      <c r="FQ111" s="5"/>
      <c r="FR111" s="5"/>
      <c r="FS111" s="5"/>
      <c r="FT111" s="5"/>
      <c r="FU111" s="5"/>
      <c r="FV111" s="5"/>
      <c r="FW111" s="5"/>
      <c r="FX111" s="5"/>
      <c r="FY111" s="5"/>
      <c r="FZ111" s="5"/>
      <c r="GA111" s="5"/>
      <c r="GB111" s="5"/>
      <c r="GC111" s="5"/>
      <c r="GD111" s="5"/>
      <c r="GE111" s="5"/>
      <c r="GF111" s="5"/>
      <c r="GG111" s="5"/>
      <c r="GH111" s="5"/>
      <c r="GI111" s="5"/>
      <c r="GJ111" s="5"/>
      <c r="GK111" s="5"/>
      <c r="GL111" s="5"/>
      <c r="GM111" s="5"/>
      <c r="GN111" s="5"/>
      <c r="GO111" s="5"/>
      <c r="GP111" s="5"/>
      <c r="GQ111" s="5"/>
      <c r="GR111" s="5"/>
      <c r="GS111" s="5"/>
      <c r="GT111" s="5"/>
      <c r="GU111" s="5"/>
      <c r="GV111" s="5"/>
      <c r="GW111" s="5"/>
      <c r="GX111" s="5"/>
      <c r="GY111" s="5"/>
      <c r="GZ111" s="5"/>
      <c r="HA111" s="5"/>
      <c r="HB111" s="5"/>
      <c r="HC111" s="5"/>
      <c r="HD111" s="5"/>
      <c r="HE111" s="5"/>
      <c r="HF111" s="5"/>
      <c r="HG111" s="5"/>
      <c r="HH111" s="5"/>
      <c r="HI111" s="5"/>
      <c r="HJ111" s="5"/>
      <c r="HK111" s="5"/>
      <c r="HL111" s="5"/>
      <c r="HM111" s="5"/>
      <c r="HN111" s="5"/>
      <c r="HO111" s="5"/>
      <c r="HP111" s="5"/>
      <c r="HQ111" s="5"/>
      <c r="HR111" s="5"/>
      <c r="HS111" s="5"/>
      <c r="HT111" s="5"/>
      <c r="HU111" s="5"/>
      <c r="HV111" s="5"/>
      <c r="HW111" s="5"/>
      <c r="HX111" s="5"/>
      <c r="HY111" s="5"/>
      <c r="HZ111" s="5"/>
      <c r="IA111" s="5"/>
      <c r="IB111" s="5"/>
      <c r="IC111" s="5"/>
      <c r="ID111" s="5"/>
      <c r="IE111" s="5"/>
      <c r="IF111" s="5"/>
      <c r="IG111" s="5"/>
      <c r="IH111" s="5"/>
      <c r="II111" s="5"/>
      <c r="IJ111" s="5"/>
      <c r="IK111" s="5"/>
      <c r="IL111" s="5"/>
      <c r="IM111" s="5"/>
      <c r="IN111" s="5"/>
      <c r="IO111" s="5"/>
      <c r="IP111" s="5"/>
      <c r="IQ111" s="5"/>
      <c r="IR111" s="5"/>
      <c r="IS111" s="5"/>
      <c r="IT111" s="5"/>
      <c r="IU111" s="5"/>
      <c r="IV111" s="5"/>
      <c r="IW111" s="5"/>
    </row>
    <row r="112" customFormat="false" ht="12.75" hidden="false" customHeight="false" outlineLevel="0" collapsed="false">
      <c r="A112" s="5" t="n">
        <f aca="false">YEAR(C112)</f>
        <v>2010</v>
      </c>
      <c r="B112" s="259"/>
      <c r="C112" s="260" t="n">
        <v>40484</v>
      </c>
      <c r="D112" s="251" t="n">
        <f aca="false">+SUMPRODUCT(SUPPLY!L112:O112,SUPPLY!L$2:O$2)</f>
        <v>15.58</v>
      </c>
      <c r="E112" s="252" t="n">
        <f aca="false">+SUMPRODUCT(SUPPLY!D112:J112,SUPPLY!D$2:J$2)</f>
        <v>26.41</v>
      </c>
      <c r="F112" s="252" t="n">
        <f aca="false">+SUMPRODUCT(SUPPLY!Q112:U112,SUPPLY!$Q$2:$U$2)</f>
        <v>34.8</v>
      </c>
      <c r="G112" s="252" t="n">
        <f aca="false">+SUPPLY!X112*SUPPLY!$X$2</f>
        <v>3.075</v>
      </c>
      <c r="H112" s="252" t="n">
        <f aca="false">SUMPRODUCT(SUPPLY!Y112:AB112,SUPPLY!$Y$2:$AB$2)</f>
        <v>5.88</v>
      </c>
      <c r="I112" s="252" t="n">
        <f aca="false">SUMPRODUCT(SUPPLY!AC112:AD112,SUPPLY!$AC$2:$AD$2)</f>
        <v>2.5</v>
      </c>
      <c r="J112" s="252" t="n">
        <f aca="false">SUPPLY!W112*SUPPLY!$W$2</f>
        <v>4.125</v>
      </c>
      <c r="K112" s="253" t="n">
        <f aca="false">SUM(D112:J112)</f>
        <v>92.37</v>
      </c>
      <c r="L112" s="254"/>
      <c r="M112" s="251" t="n">
        <f aca="false">+SUMPRODUCT(DEMAND!D112:E112,DEMAND!$D$2:$E$2)</f>
        <v>6.2</v>
      </c>
      <c r="N112" s="252" t="n">
        <f aca="false">+SUMPRODUCT(DEMAND!F112:G112,DEMAND!$F$2:$G$2)</f>
        <v>10.05</v>
      </c>
      <c r="O112" s="252" t="n">
        <f aca="false">+SUMPRODUCT(DEMAND!H112:I112,DEMAND!$H$2:$I$2)</f>
        <v>6.25</v>
      </c>
      <c r="P112" s="252" t="n">
        <f aca="false">+SUMPRODUCT(DEMAND!J112:K112,DEMAND!$J$2:$K$2)</f>
        <v>11.6</v>
      </c>
      <c r="Q112" s="252" t="n">
        <f aca="false">+SUMPRODUCT(DEMAND!L112:M112,DEMAND!$L$2:$M$2)</f>
        <v>4.2</v>
      </c>
      <c r="R112" s="253" t="n">
        <f aca="false">SUM(M112:Q112)</f>
        <v>38.3</v>
      </c>
      <c r="S112" s="253" t="n">
        <f aca="false">+SUMPRODUCT(DEMAND!Q112:AI112,DEMAND!$Q$2:$AI$2)</f>
        <v>67.64</v>
      </c>
      <c r="T112" s="253" t="n">
        <f aca="false">+S112+R112</f>
        <v>105.94</v>
      </c>
      <c r="U112" s="5"/>
      <c r="V112" s="5"/>
      <c r="W112" s="258" t="n">
        <f aca="false">+K112-T112</f>
        <v>-13.57</v>
      </c>
      <c r="X112" s="5"/>
      <c r="Y112" s="258" t="n">
        <f aca="false">K112-(+M112+Q112+N112)</f>
        <v>71.92</v>
      </c>
      <c r="Z112" s="258" t="n">
        <f aca="false">+Y112-F112</f>
        <v>37.12</v>
      </c>
      <c r="AA112" s="5"/>
      <c r="AB112" s="5"/>
      <c r="AC112" s="5"/>
      <c r="AD112" s="5"/>
      <c r="AE112" s="5"/>
      <c r="AF112" s="5"/>
      <c r="AG112" s="5"/>
      <c r="AH112" s="5"/>
      <c r="AI112" s="5"/>
      <c r="AJ112" s="5"/>
      <c r="AK112" s="5"/>
      <c r="AL112" s="5"/>
      <c r="AM112" s="5"/>
      <c r="AN112" s="5"/>
      <c r="AO112" s="5"/>
      <c r="AP112" s="5"/>
      <c r="AQ112" s="5"/>
      <c r="AR112" s="5"/>
      <c r="AS112" s="5"/>
      <c r="AT112" s="5"/>
      <c r="AU112" s="5"/>
      <c r="AV112" s="5"/>
      <c r="AW112" s="5"/>
      <c r="AX112" s="5"/>
      <c r="AY112" s="5"/>
      <c r="AZ112" s="5"/>
      <c r="BA112" s="5"/>
      <c r="BB112" s="5"/>
      <c r="BC112" s="5"/>
      <c r="BD112" s="5"/>
      <c r="BE112" s="5"/>
      <c r="BF112" s="5"/>
      <c r="BG112" s="5"/>
      <c r="BH112" s="5"/>
      <c r="BI112" s="5"/>
      <c r="BJ112" s="5"/>
      <c r="BK112" s="5"/>
      <c r="BL112" s="5"/>
      <c r="BM112" s="5"/>
      <c r="BN112" s="5"/>
      <c r="BO112" s="5"/>
      <c r="BP112" s="5"/>
      <c r="BQ112" s="5"/>
      <c r="BR112" s="5"/>
      <c r="BS112" s="5"/>
      <c r="BT112" s="5"/>
      <c r="BU112" s="5"/>
      <c r="BV112" s="5"/>
      <c r="BW112" s="5"/>
      <c r="BX112" s="5"/>
      <c r="BY112" s="5"/>
      <c r="BZ112" s="5"/>
      <c r="CA112" s="5"/>
      <c r="CB112" s="5"/>
      <c r="CC112" s="5"/>
      <c r="CD112" s="5"/>
      <c r="CE112" s="5"/>
      <c r="CF112" s="5"/>
      <c r="CG112" s="5"/>
      <c r="CH112" s="5"/>
      <c r="CI112" s="5"/>
      <c r="CJ112" s="5"/>
      <c r="CK112" s="5"/>
      <c r="CL112" s="5"/>
      <c r="CM112" s="5"/>
      <c r="CN112" s="5"/>
      <c r="CO112" s="5"/>
      <c r="CP112" s="5"/>
      <c r="CQ112" s="5"/>
      <c r="CR112" s="5"/>
      <c r="CS112" s="5"/>
      <c r="CT112" s="5"/>
      <c r="CU112" s="5"/>
      <c r="CV112" s="5"/>
      <c r="CW112" s="5"/>
      <c r="CX112" s="5"/>
      <c r="CY112" s="5"/>
      <c r="CZ112" s="5"/>
      <c r="DA112" s="5"/>
      <c r="DB112" s="5"/>
      <c r="DC112" s="5"/>
      <c r="DD112" s="5"/>
      <c r="DE112" s="5"/>
      <c r="DF112" s="5"/>
      <c r="DG112" s="5"/>
      <c r="DH112" s="5"/>
      <c r="DI112" s="5"/>
      <c r="DJ112" s="5"/>
      <c r="DK112" s="5"/>
      <c r="DL112" s="5"/>
      <c r="DM112" s="5"/>
      <c r="DN112" s="5"/>
      <c r="DO112" s="5"/>
      <c r="DP112" s="5"/>
      <c r="DQ112" s="5"/>
      <c r="DR112" s="5"/>
      <c r="DS112" s="5"/>
      <c r="DT112" s="5"/>
      <c r="DU112" s="5"/>
      <c r="DV112" s="5"/>
      <c r="DW112" s="5"/>
      <c r="DX112" s="5"/>
      <c r="DY112" s="5"/>
      <c r="DZ112" s="5"/>
      <c r="EA112" s="5"/>
      <c r="EB112" s="5"/>
      <c r="EC112" s="5"/>
      <c r="ED112" s="5"/>
      <c r="EE112" s="5"/>
      <c r="EF112" s="5"/>
      <c r="EG112" s="5"/>
      <c r="EH112" s="5"/>
      <c r="EI112" s="5"/>
      <c r="EJ112" s="5"/>
      <c r="EK112" s="5"/>
      <c r="EL112" s="5"/>
      <c r="EM112" s="5"/>
      <c r="EN112" s="5"/>
      <c r="EO112" s="5"/>
      <c r="EP112" s="5"/>
      <c r="EQ112" s="5"/>
      <c r="ER112" s="5"/>
      <c r="ES112" s="5"/>
      <c r="ET112" s="5"/>
      <c r="EU112" s="5"/>
      <c r="EV112" s="5"/>
      <c r="EW112" s="5"/>
      <c r="EX112" s="5"/>
      <c r="EY112" s="5"/>
      <c r="EZ112" s="5"/>
      <c r="FA112" s="5"/>
      <c r="FB112" s="5"/>
      <c r="FC112" s="5"/>
      <c r="FD112" s="5"/>
      <c r="FE112" s="5"/>
      <c r="FF112" s="5"/>
      <c r="FG112" s="5"/>
      <c r="FH112" s="5"/>
      <c r="FI112" s="5"/>
      <c r="FJ112" s="5"/>
      <c r="FK112" s="5"/>
      <c r="FL112" s="5"/>
      <c r="FM112" s="5"/>
      <c r="FN112" s="5"/>
      <c r="FO112" s="5"/>
      <c r="FP112" s="5"/>
      <c r="FQ112" s="5"/>
      <c r="FR112" s="5"/>
      <c r="FS112" s="5"/>
      <c r="FT112" s="5"/>
      <c r="FU112" s="5"/>
      <c r="FV112" s="5"/>
      <c r="FW112" s="5"/>
      <c r="FX112" s="5"/>
      <c r="FY112" s="5"/>
      <c r="FZ112" s="5"/>
      <c r="GA112" s="5"/>
      <c r="GB112" s="5"/>
      <c r="GC112" s="5"/>
      <c r="GD112" s="5"/>
      <c r="GE112" s="5"/>
      <c r="GF112" s="5"/>
      <c r="GG112" s="5"/>
      <c r="GH112" s="5"/>
      <c r="GI112" s="5"/>
      <c r="GJ112" s="5"/>
      <c r="GK112" s="5"/>
      <c r="GL112" s="5"/>
      <c r="GM112" s="5"/>
      <c r="GN112" s="5"/>
      <c r="GO112" s="5"/>
      <c r="GP112" s="5"/>
      <c r="GQ112" s="5"/>
      <c r="GR112" s="5"/>
      <c r="GS112" s="5"/>
      <c r="GT112" s="5"/>
      <c r="GU112" s="5"/>
      <c r="GV112" s="5"/>
      <c r="GW112" s="5"/>
      <c r="GX112" s="5"/>
      <c r="GY112" s="5"/>
      <c r="GZ112" s="5"/>
      <c r="HA112" s="5"/>
      <c r="HB112" s="5"/>
      <c r="HC112" s="5"/>
      <c r="HD112" s="5"/>
      <c r="HE112" s="5"/>
      <c r="HF112" s="5"/>
      <c r="HG112" s="5"/>
      <c r="HH112" s="5"/>
      <c r="HI112" s="5"/>
      <c r="HJ112" s="5"/>
      <c r="HK112" s="5"/>
      <c r="HL112" s="5"/>
      <c r="HM112" s="5"/>
      <c r="HN112" s="5"/>
      <c r="HO112" s="5"/>
      <c r="HP112" s="5"/>
      <c r="HQ112" s="5"/>
      <c r="HR112" s="5"/>
      <c r="HS112" s="5"/>
      <c r="HT112" s="5"/>
      <c r="HU112" s="5"/>
      <c r="HV112" s="5"/>
      <c r="HW112" s="5"/>
      <c r="HX112" s="5"/>
      <c r="HY112" s="5"/>
      <c r="HZ112" s="5"/>
      <c r="IA112" s="5"/>
      <c r="IB112" s="5"/>
      <c r="IC112" s="5"/>
      <c r="ID112" s="5"/>
      <c r="IE112" s="5"/>
      <c r="IF112" s="5"/>
      <c r="IG112" s="5"/>
      <c r="IH112" s="5"/>
      <c r="II112" s="5"/>
      <c r="IJ112" s="5"/>
      <c r="IK112" s="5"/>
      <c r="IL112" s="5"/>
      <c r="IM112" s="5"/>
      <c r="IN112" s="5"/>
      <c r="IO112" s="5"/>
      <c r="IP112" s="5"/>
      <c r="IQ112" s="5"/>
      <c r="IR112" s="5"/>
      <c r="IS112" s="5"/>
      <c r="IT112" s="5"/>
      <c r="IU112" s="5"/>
      <c r="IV112" s="5"/>
      <c r="IW112" s="5"/>
    </row>
    <row r="113" customFormat="false" ht="12.75" hidden="false" customHeight="false" outlineLevel="0" collapsed="false">
      <c r="A113" s="108" t="n">
        <f aca="false">YEAR(C113)</f>
        <v>2010</v>
      </c>
      <c r="B113" s="261"/>
      <c r="C113" s="262" t="n">
        <v>40514</v>
      </c>
      <c r="D113" s="263" t="n">
        <f aca="false">+SUMPRODUCT(SUPPLY!L113:O113,SUPPLY!L$2:O$2)</f>
        <v>15.58</v>
      </c>
      <c r="E113" s="264" t="n">
        <f aca="false">+SUMPRODUCT(SUPPLY!D113:J113,SUPPLY!D$2:J$2)</f>
        <v>26.41</v>
      </c>
      <c r="F113" s="264" t="n">
        <f aca="false">+SUMPRODUCT(SUPPLY!Q113:U113,SUPPLY!$Q$2:$U$2)</f>
        <v>34.8</v>
      </c>
      <c r="G113" s="264" t="n">
        <f aca="false">+SUPPLY!X113*SUPPLY!$X$2</f>
        <v>3.075</v>
      </c>
      <c r="H113" s="264" t="n">
        <f aca="false">SUMPRODUCT(SUPPLY!Y113:AB113,SUPPLY!$Y$2:$AB$2)</f>
        <v>5.88</v>
      </c>
      <c r="I113" s="264" t="n">
        <f aca="false">SUMPRODUCT(SUPPLY!AC113:AD113,SUPPLY!$AC$2:$AD$2)</f>
        <v>2.5</v>
      </c>
      <c r="J113" s="264" t="n">
        <f aca="false">SUPPLY!W113*SUPPLY!$W$2</f>
        <v>4.125</v>
      </c>
      <c r="K113" s="265" t="n">
        <f aca="false">SUM(D113:J113)</f>
        <v>92.37</v>
      </c>
      <c r="L113" s="266"/>
      <c r="M113" s="263" t="n">
        <f aca="false">+SUMPRODUCT(DEMAND!D113:E113,DEMAND!$D$2:$E$2)</f>
        <v>6.2</v>
      </c>
      <c r="N113" s="264" t="n">
        <f aca="false">+SUMPRODUCT(DEMAND!F113:G113,DEMAND!$F$2:$G$2)</f>
        <v>10.05</v>
      </c>
      <c r="O113" s="264" t="n">
        <f aca="false">+SUMPRODUCT(DEMAND!H113:I113,DEMAND!$H$2:$I$2)</f>
        <v>6.25</v>
      </c>
      <c r="P113" s="264" t="n">
        <f aca="false">+SUMPRODUCT(DEMAND!J113:K113,DEMAND!$J$2:$K$2)</f>
        <v>11.6</v>
      </c>
      <c r="Q113" s="264" t="n">
        <f aca="false">+SUMPRODUCT(DEMAND!L113:M113,DEMAND!$L$2:$M$2)</f>
        <v>4.2</v>
      </c>
      <c r="R113" s="265" t="n">
        <f aca="false">SUM(M113:Q113)</f>
        <v>38.3</v>
      </c>
      <c r="S113" s="265" t="n">
        <f aca="false">+SUMPRODUCT(DEMAND!Q113:AI113,DEMAND!$Q$2:$AI$2)</f>
        <v>67.64</v>
      </c>
      <c r="T113" s="265" t="n">
        <f aca="false">+S113+R113</f>
        <v>105.94</v>
      </c>
      <c r="U113" s="108"/>
      <c r="V113" s="108"/>
      <c r="W113" s="267" t="n">
        <f aca="false">+K113-T113</f>
        <v>-13.57</v>
      </c>
      <c r="X113" s="108"/>
      <c r="Y113" s="267" t="n">
        <f aca="false">K113-(+M113+Q113+N113)</f>
        <v>71.92</v>
      </c>
      <c r="Z113" s="267" t="n">
        <f aca="false">+Y113-F113</f>
        <v>37.12</v>
      </c>
      <c r="AA113" s="108"/>
      <c r="AB113" s="108"/>
      <c r="AC113" s="108"/>
      <c r="AD113" s="108"/>
      <c r="AE113" s="108"/>
      <c r="AF113" s="108"/>
      <c r="AG113" s="108"/>
      <c r="AH113" s="108"/>
      <c r="AI113" s="108"/>
      <c r="AJ113" s="108"/>
      <c r="AK113" s="108"/>
      <c r="AL113" s="108"/>
      <c r="AM113" s="108"/>
      <c r="AN113" s="108"/>
      <c r="AO113" s="108"/>
      <c r="AP113" s="108"/>
      <c r="AQ113" s="108"/>
      <c r="AR113" s="108"/>
      <c r="AS113" s="108"/>
      <c r="AT113" s="108"/>
      <c r="AU113" s="108"/>
      <c r="AV113" s="108"/>
      <c r="AW113" s="108"/>
      <c r="AX113" s="108"/>
      <c r="AY113" s="108"/>
      <c r="AZ113" s="108"/>
      <c r="BA113" s="108"/>
      <c r="BB113" s="108"/>
      <c r="BC113" s="108"/>
      <c r="BD113" s="108"/>
      <c r="BE113" s="108"/>
      <c r="BF113" s="108"/>
      <c r="BG113" s="108"/>
      <c r="BH113" s="108"/>
      <c r="BI113" s="108"/>
      <c r="BJ113" s="108"/>
      <c r="BK113" s="108"/>
      <c r="BL113" s="108"/>
      <c r="BM113" s="108"/>
      <c r="BN113" s="108"/>
      <c r="BO113" s="108"/>
      <c r="BP113" s="108"/>
      <c r="BQ113" s="108"/>
      <c r="BR113" s="108"/>
      <c r="BS113" s="108"/>
      <c r="BT113" s="108"/>
      <c r="BU113" s="108"/>
      <c r="BV113" s="108"/>
      <c r="BW113" s="108"/>
      <c r="BX113" s="108"/>
      <c r="BY113" s="108"/>
      <c r="BZ113" s="108"/>
      <c r="CA113" s="108"/>
      <c r="CB113" s="108"/>
      <c r="CC113" s="108"/>
      <c r="CD113" s="108"/>
      <c r="CE113" s="108"/>
      <c r="CF113" s="108"/>
      <c r="CG113" s="108"/>
      <c r="CH113" s="108"/>
      <c r="CI113" s="108"/>
      <c r="CJ113" s="108"/>
      <c r="CK113" s="108"/>
      <c r="CL113" s="108"/>
      <c r="CM113" s="108"/>
      <c r="CN113" s="108"/>
      <c r="CO113" s="108"/>
      <c r="CP113" s="108"/>
      <c r="CQ113" s="108"/>
      <c r="CR113" s="108"/>
      <c r="CS113" s="108"/>
      <c r="CT113" s="108"/>
      <c r="CU113" s="108"/>
      <c r="CV113" s="108"/>
      <c r="CW113" s="108"/>
      <c r="CX113" s="108"/>
      <c r="CY113" s="108"/>
      <c r="CZ113" s="108"/>
      <c r="DA113" s="108"/>
      <c r="DB113" s="108"/>
      <c r="DC113" s="108"/>
      <c r="DD113" s="108"/>
      <c r="DE113" s="108"/>
      <c r="DF113" s="108"/>
      <c r="DG113" s="108"/>
      <c r="DH113" s="108"/>
      <c r="DI113" s="108"/>
      <c r="DJ113" s="108"/>
      <c r="DK113" s="108"/>
      <c r="DL113" s="108"/>
      <c r="DM113" s="108"/>
      <c r="DN113" s="108"/>
      <c r="DO113" s="108"/>
      <c r="DP113" s="108"/>
      <c r="DQ113" s="108"/>
      <c r="DR113" s="108"/>
      <c r="DS113" s="108"/>
      <c r="DT113" s="108"/>
      <c r="DU113" s="108"/>
      <c r="DV113" s="108"/>
      <c r="DW113" s="108"/>
      <c r="DX113" s="108"/>
      <c r="DY113" s="108"/>
      <c r="DZ113" s="108"/>
      <c r="EA113" s="108"/>
      <c r="EB113" s="108"/>
      <c r="EC113" s="108"/>
      <c r="ED113" s="108"/>
      <c r="EE113" s="108"/>
      <c r="EF113" s="108"/>
      <c r="EG113" s="108"/>
      <c r="EH113" s="108"/>
      <c r="EI113" s="108"/>
      <c r="EJ113" s="108"/>
      <c r="EK113" s="108"/>
      <c r="EL113" s="108"/>
      <c r="EM113" s="108"/>
      <c r="EN113" s="108"/>
      <c r="EO113" s="108"/>
      <c r="EP113" s="108"/>
      <c r="EQ113" s="108"/>
      <c r="ER113" s="108"/>
      <c r="ES113" s="108"/>
      <c r="ET113" s="108"/>
      <c r="EU113" s="108"/>
      <c r="EV113" s="108"/>
      <c r="EW113" s="108"/>
      <c r="EX113" s="108"/>
      <c r="EY113" s="108"/>
      <c r="EZ113" s="108"/>
      <c r="FA113" s="108"/>
      <c r="FB113" s="108"/>
      <c r="FC113" s="108"/>
      <c r="FD113" s="108"/>
      <c r="FE113" s="108"/>
      <c r="FF113" s="108"/>
      <c r="FG113" s="108"/>
      <c r="FH113" s="108"/>
      <c r="FI113" s="108"/>
      <c r="FJ113" s="108"/>
      <c r="FK113" s="108"/>
      <c r="FL113" s="108"/>
      <c r="FM113" s="108"/>
      <c r="FN113" s="108"/>
      <c r="FO113" s="108"/>
      <c r="FP113" s="108"/>
      <c r="FQ113" s="108"/>
      <c r="FR113" s="108"/>
      <c r="FS113" s="108"/>
      <c r="FT113" s="108"/>
      <c r="FU113" s="108"/>
      <c r="FV113" s="108"/>
      <c r="FW113" s="108"/>
      <c r="FX113" s="108"/>
      <c r="FY113" s="108"/>
      <c r="FZ113" s="108"/>
      <c r="GA113" s="108"/>
      <c r="GB113" s="108"/>
      <c r="GC113" s="108"/>
      <c r="GD113" s="108"/>
      <c r="GE113" s="108"/>
      <c r="GF113" s="108"/>
      <c r="GG113" s="108"/>
      <c r="GH113" s="108"/>
      <c r="GI113" s="108"/>
      <c r="GJ113" s="108"/>
      <c r="GK113" s="108"/>
      <c r="GL113" s="108"/>
      <c r="GM113" s="108"/>
      <c r="GN113" s="108"/>
      <c r="GO113" s="108"/>
      <c r="GP113" s="108"/>
      <c r="GQ113" s="108"/>
      <c r="GR113" s="108"/>
      <c r="GS113" s="108"/>
      <c r="GT113" s="108"/>
      <c r="GU113" s="108"/>
      <c r="GV113" s="108"/>
      <c r="GW113" s="108"/>
      <c r="GX113" s="108"/>
      <c r="GY113" s="108"/>
      <c r="GZ113" s="108"/>
      <c r="HA113" s="108"/>
      <c r="HB113" s="108"/>
      <c r="HC113" s="108"/>
      <c r="HD113" s="108"/>
      <c r="HE113" s="108"/>
      <c r="HF113" s="108"/>
      <c r="HG113" s="108"/>
      <c r="HH113" s="108"/>
      <c r="HI113" s="108"/>
      <c r="HJ113" s="108"/>
      <c r="HK113" s="108"/>
      <c r="HL113" s="108"/>
      <c r="HM113" s="108"/>
      <c r="HN113" s="108"/>
      <c r="HO113" s="108"/>
      <c r="HP113" s="108"/>
      <c r="HQ113" s="108"/>
      <c r="HR113" s="108"/>
      <c r="HS113" s="108"/>
      <c r="HT113" s="108"/>
      <c r="HU113" s="108"/>
      <c r="HV113" s="108"/>
      <c r="HW113" s="108"/>
      <c r="HX113" s="108"/>
      <c r="HY113" s="108"/>
      <c r="HZ113" s="108"/>
      <c r="IA113" s="108"/>
      <c r="IB113" s="108"/>
      <c r="IC113" s="108"/>
      <c r="ID113" s="108"/>
      <c r="IE113" s="108"/>
      <c r="IF113" s="108"/>
      <c r="IG113" s="108"/>
      <c r="IH113" s="108"/>
      <c r="II113" s="108"/>
      <c r="IJ113" s="108"/>
      <c r="IK113" s="108"/>
      <c r="IL113" s="108"/>
      <c r="IM113" s="108"/>
      <c r="IN113" s="108"/>
      <c r="IO113" s="108"/>
      <c r="IP113" s="108"/>
      <c r="IQ113" s="108"/>
      <c r="IR113" s="108"/>
      <c r="IS113" s="108"/>
      <c r="IT113" s="108"/>
      <c r="IU113" s="108"/>
      <c r="IV113" s="108"/>
      <c r="IW113" s="108"/>
    </row>
    <row r="114" customFormat="false" ht="12.75" hidden="false" customHeight="false" outlineLevel="0" collapsed="false">
      <c r="C114" s="268"/>
      <c r="D114" s="252"/>
      <c r="E114" s="252"/>
      <c r="F114" s="252"/>
      <c r="G114" s="252"/>
      <c r="H114" s="252"/>
      <c r="I114" s="252"/>
      <c r="J114" s="252"/>
      <c r="K114" s="252"/>
      <c r="L114" s="269"/>
      <c r="M114" s="252"/>
      <c r="N114" s="252"/>
      <c r="O114" s="252"/>
      <c r="P114" s="252"/>
      <c r="Q114" s="252"/>
      <c r="R114" s="252"/>
      <c r="S114" s="252"/>
      <c r="T114" s="252"/>
      <c r="W114" s="180"/>
      <c r="Y114" s="180"/>
      <c r="Z114" s="180"/>
    </row>
    <row r="115" customFormat="false" ht="12.75" hidden="false" customHeight="false" outlineLevel="0" collapsed="false">
      <c r="C115" s="268"/>
      <c r="D115" s="252"/>
      <c r="E115" s="252"/>
      <c r="F115" s="252"/>
      <c r="G115" s="252"/>
      <c r="H115" s="252"/>
      <c r="I115" s="252"/>
      <c r="J115" s="252"/>
      <c r="K115" s="252"/>
      <c r="L115" s="269"/>
      <c r="M115" s="252"/>
      <c r="N115" s="252"/>
      <c r="O115" s="252"/>
      <c r="P115" s="252"/>
      <c r="Q115" s="252"/>
      <c r="R115" s="252"/>
      <c r="S115" s="252"/>
      <c r="T115" s="252"/>
      <c r="W115" s="180"/>
      <c r="Y115" s="180"/>
      <c r="Z115" s="180"/>
    </row>
    <row r="116" customFormat="false" ht="12.75" hidden="false" customHeight="false" outlineLevel="0" collapsed="false">
      <c r="C116" s="268"/>
      <c r="D116" s="252"/>
      <c r="E116" s="252"/>
      <c r="F116" s="252"/>
      <c r="G116" s="252"/>
      <c r="H116" s="252"/>
      <c r="I116" s="252"/>
      <c r="J116" s="252"/>
      <c r="K116" s="252"/>
      <c r="L116" s="269"/>
      <c r="M116" s="252"/>
      <c r="N116" s="252"/>
      <c r="O116" s="252"/>
      <c r="P116" s="252"/>
      <c r="Q116" s="252"/>
      <c r="R116" s="252"/>
      <c r="S116" s="252"/>
      <c r="T116" s="252"/>
      <c r="W116" s="180"/>
      <c r="Y116" s="180"/>
      <c r="Z116" s="180"/>
    </row>
    <row r="117" customFormat="false" ht="12.75" hidden="false" customHeight="false" outlineLevel="0" collapsed="false">
      <c r="C117" s="268"/>
      <c r="D117" s="252"/>
      <c r="E117" s="252"/>
      <c r="F117" s="252"/>
      <c r="G117" s="252"/>
      <c r="H117" s="252"/>
      <c r="I117" s="252"/>
      <c r="J117" s="252"/>
      <c r="K117" s="252"/>
      <c r="L117" s="269"/>
      <c r="M117" s="252"/>
      <c r="N117" s="252"/>
      <c r="O117" s="252"/>
      <c r="P117" s="252"/>
      <c r="Q117" s="252"/>
      <c r="R117" s="252"/>
      <c r="S117" s="252"/>
      <c r="T117" s="252"/>
      <c r="W117" s="180"/>
      <c r="Y117" s="180"/>
      <c r="Z117" s="180"/>
    </row>
    <row r="118" customFormat="false" ht="12.75" hidden="false" customHeight="false" outlineLevel="0" collapsed="false">
      <c r="C118" s="268"/>
      <c r="D118" s="252"/>
      <c r="E118" s="252"/>
      <c r="F118" s="252"/>
      <c r="G118" s="252"/>
      <c r="H118" s="252"/>
      <c r="I118" s="252"/>
      <c r="J118" s="252"/>
      <c r="K118" s="252"/>
      <c r="L118" s="269"/>
      <c r="M118" s="252"/>
      <c r="N118" s="252"/>
      <c r="O118" s="252"/>
      <c r="P118" s="252"/>
      <c r="Q118" s="252"/>
      <c r="R118" s="252"/>
      <c r="S118" s="252"/>
      <c r="T118" s="252"/>
      <c r="W118" s="180"/>
      <c r="Y118" s="180"/>
      <c r="Z118" s="180"/>
    </row>
    <row r="119" customFormat="false" ht="12.75" hidden="false" customHeight="false" outlineLevel="0" collapsed="false">
      <c r="C119" s="268"/>
      <c r="D119" s="252"/>
      <c r="E119" s="252"/>
      <c r="F119" s="252"/>
      <c r="G119" s="252"/>
      <c r="H119" s="252"/>
      <c r="I119" s="252"/>
      <c r="J119" s="252"/>
      <c r="K119" s="252"/>
      <c r="L119" s="269"/>
      <c r="M119" s="252"/>
      <c r="N119" s="252"/>
      <c r="O119" s="252"/>
      <c r="P119" s="252"/>
      <c r="Q119" s="252"/>
      <c r="R119" s="252"/>
      <c r="S119" s="252"/>
      <c r="T119" s="252"/>
      <c r="W119" s="180"/>
      <c r="Y119" s="180"/>
      <c r="Z119" s="180"/>
    </row>
    <row r="120" customFormat="false" ht="12.75" hidden="false" customHeight="false" outlineLevel="0" collapsed="false">
      <c r="C120" s="268"/>
      <c r="D120" s="252"/>
      <c r="E120" s="252"/>
      <c r="F120" s="252"/>
      <c r="G120" s="252"/>
      <c r="H120" s="252"/>
      <c r="I120" s="252"/>
      <c r="J120" s="252"/>
      <c r="K120" s="252"/>
      <c r="L120" s="269"/>
      <c r="M120" s="252"/>
      <c r="N120" s="252"/>
      <c r="O120" s="252"/>
      <c r="P120" s="252"/>
      <c r="Q120" s="252"/>
      <c r="R120" s="252"/>
      <c r="S120" s="252"/>
      <c r="T120" s="252"/>
      <c r="W120" s="180"/>
      <c r="Y120" s="180"/>
      <c r="Z120" s="180"/>
    </row>
    <row r="121" customFormat="false" ht="12.75" hidden="false" customHeight="false" outlineLevel="0" collapsed="false">
      <c r="C121" s="268"/>
      <c r="D121" s="252"/>
      <c r="E121" s="252"/>
      <c r="F121" s="252"/>
      <c r="G121" s="252"/>
      <c r="H121" s="252"/>
      <c r="I121" s="252"/>
      <c r="J121" s="252"/>
      <c r="K121" s="252"/>
      <c r="L121" s="269"/>
      <c r="M121" s="252"/>
      <c r="N121" s="252"/>
      <c r="O121" s="252"/>
      <c r="P121" s="252"/>
      <c r="Q121" s="252"/>
      <c r="R121" s="252"/>
      <c r="S121" s="252"/>
      <c r="T121" s="252"/>
      <c r="W121" s="180"/>
      <c r="Y121" s="180"/>
      <c r="Z121" s="180"/>
    </row>
    <row r="122" customFormat="false" ht="12.75" hidden="false" customHeight="false" outlineLevel="0" collapsed="false">
      <c r="C122" s="268"/>
      <c r="D122" s="252"/>
      <c r="E122" s="252"/>
      <c r="F122" s="252"/>
      <c r="G122" s="252"/>
      <c r="H122" s="252"/>
      <c r="I122" s="252"/>
      <c r="J122" s="252"/>
      <c r="K122" s="252"/>
      <c r="L122" s="269"/>
      <c r="M122" s="252"/>
      <c r="N122" s="252"/>
      <c r="O122" s="252"/>
      <c r="P122" s="252"/>
      <c r="Q122" s="252"/>
      <c r="R122" s="252"/>
      <c r="S122" s="252"/>
      <c r="T122" s="252"/>
      <c r="W122" s="180"/>
      <c r="Y122" s="180"/>
      <c r="Z122" s="180"/>
    </row>
    <row r="123" customFormat="false" ht="12.75" hidden="false" customHeight="false" outlineLevel="0" collapsed="false">
      <c r="C123" s="268"/>
      <c r="D123" s="252"/>
      <c r="E123" s="252"/>
      <c r="F123" s="252"/>
      <c r="G123" s="252"/>
      <c r="H123" s="252"/>
      <c r="I123" s="252"/>
      <c r="J123" s="252"/>
      <c r="K123" s="252"/>
      <c r="L123" s="269"/>
      <c r="M123" s="252"/>
      <c r="N123" s="252"/>
      <c r="O123" s="252"/>
      <c r="P123" s="252"/>
      <c r="Q123" s="252"/>
      <c r="R123" s="252"/>
      <c r="S123" s="252"/>
      <c r="T123" s="252"/>
      <c r="W123" s="180"/>
      <c r="Y123" s="180"/>
      <c r="Z123" s="180"/>
    </row>
    <row r="124" customFormat="false" ht="12.75" hidden="false" customHeight="false" outlineLevel="0" collapsed="false">
      <c r="C124" s="268"/>
      <c r="D124" s="252"/>
      <c r="E124" s="252"/>
      <c r="F124" s="252"/>
      <c r="G124" s="252"/>
      <c r="H124" s="252"/>
      <c r="I124" s="252"/>
      <c r="J124" s="252"/>
      <c r="K124" s="252"/>
      <c r="L124" s="269"/>
      <c r="M124" s="252"/>
      <c r="N124" s="252"/>
      <c r="O124" s="252"/>
      <c r="P124" s="252"/>
      <c r="Q124" s="252"/>
      <c r="R124" s="252"/>
      <c r="S124" s="252"/>
      <c r="T124" s="252"/>
      <c r="W124" s="180"/>
      <c r="Y124" s="180"/>
      <c r="Z124" s="180"/>
    </row>
    <row r="125" customFormat="false" ht="12.75" hidden="false" customHeight="false" outlineLevel="0" collapsed="false">
      <c r="C125" s="268"/>
      <c r="D125" s="252"/>
      <c r="E125" s="252"/>
      <c r="F125" s="252"/>
      <c r="G125" s="252"/>
      <c r="H125" s="252"/>
      <c r="I125" s="252"/>
      <c r="J125" s="252"/>
      <c r="K125" s="252"/>
      <c r="L125" s="269"/>
      <c r="M125" s="252"/>
      <c r="N125" s="252"/>
      <c r="O125" s="252"/>
      <c r="P125" s="252"/>
      <c r="Q125" s="252"/>
      <c r="R125" s="252"/>
      <c r="S125" s="252"/>
      <c r="T125" s="252"/>
      <c r="W125" s="180"/>
      <c r="Y125" s="180"/>
      <c r="Z125" s="180"/>
    </row>
    <row r="126" customFormat="false" ht="12.75" hidden="false" customHeight="false" outlineLevel="0" collapsed="false">
      <c r="C126" s="268"/>
      <c r="D126" s="252"/>
      <c r="E126" s="252"/>
      <c r="F126" s="252"/>
      <c r="G126" s="252"/>
      <c r="H126" s="252"/>
      <c r="I126" s="252"/>
      <c r="J126" s="252"/>
      <c r="K126" s="252"/>
      <c r="L126" s="269"/>
      <c r="M126" s="252"/>
      <c r="N126" s="252"/>
      <c r="O126" s="252"/>
      <c r="P126" s="252"/>
      <c r="Q126" s="252"/>
      <c r="R126" s="252"/>
      <c r="S126" s="252"/>
      <c r="T126" s="252"/>
      <c r="W126" s="180"/>
      <c r="Y126" s="180"/>
      <c r="Z126" s="180"/>
    </row>
    <row r="127" customFormat="false" ht="12.75" hidden="false" customHeight="false" outlineLevel="0" collapsed="false">
      <c r="C127" s="268"/>
      <c r="D127" s="252"/>
      <c r="E127" s="252"/>
      <c r="F127" s="252"/>
      <c r="G127" s="252"/>
      <c r="H127" s="252"/>
      <c r="I127" s="252"/>
      <c r="J127" s="252"/>
      <c r="K127" s="252"/>
      <c r="L127" s="269"/>
      <c r="M127" s="252"/>
      <c r="N127" s="252"/>
      <c r="O127" s="252"/>
      <c r="P127" s="252"/>
      <c r="Q127" s="252"/>
      <c r="R127" s="252"/>
      <c r="S127" s="252"/>
      <c r="T127" s="252"/>
      <c r="W127" s="180"/>
      <c r="Y127" s="180"/>
      <c r="Z127" s="180"/>
    </row>
    <row r="128" customFormat="false" ht="12.75" hidden="false" customHeight="false" outlineLevel="0" collapsed="false">
      <c r="C128" s="268"/>
      <c r="D128" s="252"/>
      <c r="E128" s="252"/>
      <c r="F128" s="252"/>
      <c r="G128" s="252"/>
      <c r="H128" s="252"/>
      <c r="I128" s="252"/>
      <c r="J128" s="252"/>
      <c r="K128" s="252"/>
      <c r="L128" s="269"/>
      <c r="M128" s="252"/>
      <c r="N128" s="252"/>
      <c r="O128" s="252"/>
      <c r="P128" s="252"/>
      <c r="Q128" s="252"/>
      <c r="R128" s="252"/>
      <c r="S128" s="252"/>
      <c r="T128" s="252"/>
      <c r="W128" s="180"/>
      <c r="Y128" s="180"/>
      <c r="Z128" s="180"/>
    </row>
    <row r="129" customFormat="false" ht="12.75" hidden="false" customHeight="false" outlineLevel="0" collapsed="false">
      <c r="C129" s="268"/>
      <c r="D129" s="252"/>
      <c r="E129" s="252"/>
      <c r="F129" s="252"/>
      <c r="G129" s="252"/>
      <c r="H129" s="252"/>
      <c r="I129" s="252"/>
      <c r="J129" s="252"/>
      <c r="K129" s="252"/>
      <c r="L129" s="269"/>
      <c r="M129" s="252"/>
      <c r="N129" s="252"/>
      <c r="O129" s="252"/>
      <c r="P129" s="252"/>
      <c r="Q129" s="252"/>
      <c r="R129" s="252"/>
      <c r="S129" s="252"/>
      <c r="T129" s="252"/>
      <c r="W129" s="180"/>
      <c r="Y129" s="180"/>
      <c r="Z129" s="180"/>
    </row>
    <row r="130" customFormat="false" ht="12.75" hidden="false" customHeight="false" outlineLevel="0" collapsed="false">
      <c r="C130" s="268"/>
      <c r="D130" s="252"/>
      <c r="E130" s="252"/>
      <c r="F130" s="252"/>
      <c r="G130" s="252"/>
      <c r="H130" s="252"/>
      <c r="I130" s="252"/>
      <c r="J130" s="252"/>
      <c r="K130" s="252"/>
      <c r="L130" s="269"/>
      <c r="M130" s="252"/>
      <c r="N130" s="252"/>
      <c r="O130" s="252"/>
      <c r="P130" s="252"/>
      <c r="Q130" s="252"/>
      <c r="R130" s="252"/>
      <c r="S130" s="252"/>
      <c r="T130" s="252"/>
      <c r="W130" s="180"/>
      <c r="Y130" s="180"/>
      <c r="Z130" s="180"/>
    </row>
    <row r="131" customFormat="false" ht="12.75" hidden="false" customHeight="false" outlineLevel="0" collapsed="false">
      <c r="C131" s="268"/>
      <c r="D131" s="252"/>
      <c r="E131" s="252"/>
      <c r="F131" s="252"/>
      <c r="G131" s="252"/>
      <c r="H131" s="252"/>
      <c r="I131" s="252"/>
      <c r="J131" s="252"/>
      <c r="K131" s="252"/>
      <c r="L131" s="269"/>
      <c r="M131" s="252"/>
      <c r="N131" s="252"/>
      <c r="O131" s="252"/>
      <c r="P131" s="252"/>
      <c r="Q131" s="252"/>
      <c r="R131" s="252"/>
      <c r="S131" s="252"/>
      <c r="T131" s="252"/>
      <c r="W131" s="180"/>
      <c r="Y131" s="180"/>
      <c r="Z131" s="180"/>
    </row>
    <row r="132" customFormat="false" ht="12.75" hidden="false" customHeight="false" outlineLevel="0" collapsed="false">
      <c r="C132" s="268"/>
      <c r="D132" s="252"/>
      <c r="E132" s="252"/>
      <c r="F132" s="252"/>
      <c r="G132" s="252"/>
      <c r="H132" s="252"/>
      <c r="I132" s="252"/>
      <c r="J132" s="252"/>
      <c r="K132" s="252"/>
      <c r="L132" s="269"/>
      <c r="M132" s="252"/>
      <c r="N132" s="252"/>
      <c r="O132" s="252"/>
      <c r="P132" s="252"/>
      <c r="Q132" s="252"/>
      <c r="R132" s="252"/>
      <c r="S132" s="252"/>
      <c r="T132" s="252"/>
      <c r="W132" s="180"/>
      <c r="Y132" s="180"/>
      <c r="Z132" s="180"/>
    </row>
    <row r="133" customFormat="false" ht="12.75" hidden="false" customHeight="false" outlineLevel="0" collapsed="false">
      <c r="C133" s="268"/>
      <c r="D133" s="252"/>
      <c r="E133" s="252"/>
      <c r="F133" s="252"/>
      <c r="G133" s="252"/>
      <c r="H133" s="252"/>
      <c r="I133" s="252"/>
      <c r="J133" s="252"/>
      <c r="K133" s="252"/>
      <c r="L133" s="269"/>
      <c r="M133" s="252"/>
      <c r="N133" s="252"/>
      <c r="O133" s="252"/>
      <c r="P133" s="252"/>
      <c r="Q133" s="252"/>
      <c r="R133" s="252"/>
      <c r="S133" s="252"/>
      <c r="T133" s="252"/>
      <c r="W133" s="180"/>
      <c r="Y133" s="180"/>
      <c r="Z133" s="180"/>
    </row>
    <row r="134" customFormat="false" ht="12.75" hidden="false" customHeight="false" outlineLevel="0" collapsed="false">
      <c r="C134" s="268"/>
      <c r="D134" s="252"/>
      <c r="E134" s="252"/>
      <c r="F134" s="252"/>
      <c r="G134" s="252"/>
      <c r="H134" s="252"/>
      <c r="I134" s="252"/>
      <c r="J134" s="252"/>
      <c r="K134" s="252"/>
      <c r="L134" s="269"/>
      <c r="M134" s="252"/>
      <c r="N134" s="252"/>
      <c r="O134" s="252"/>
      <c r="P134" s="252"/>
      <c r="Q134" s="252"/>
      <c r="R134" s="252"/>
      <c r="S134" s="252"/>
      <c r="T134" s="252"/>
      <c r="W134" s="180"/>
      <c r="Y134" s="180"/>
      <c r="Z134" s="180"/>
    </row>
    <row r="135" customFormat="false" ht="12.75" hidden="false" customHeight="false" outlineLevel="0" collapsed="false">
      <c r="C135" s="268"/>
      <c r="D135" s="252"/>
      <c r="E135" s="252"/>
      <c r="F135" s="252"/>
      <c r="G135" s="252"/>
      <c r="H135" s="252"/>
      <c r="I135" s="252"/>
      <c r="J135" s="252"/>
      <c r="K135" s="252"/>
      <c r="L135" s="269"/>
      <c r="M135" s="252"/>
      <c r="N135" s="252"/>
      <c r="O135" s="252"/>
      <c r="P135" s="252"/>
      <c r="Q135" s="252"/>
      <c r="R135" s="252"/>
      <c r="S135" s="252"/>
      <c r="T135" s="252"/>
      <c r="W135" s="180"/>
      <c r="Y135" s="180"/>
      <c r="Z135" s="180"/>
    </row>
    <row r="136" customFormat="false" ht="12.75" hidden="false" customHeight="false" outlineLevel="0" collapsed="false">
      <c r="C136" s="268"/>
      <c r="D136" s="252"/>
      <c r="E136" s="252"/>
      <c r="F136" s="252"/>
      <c r="G136" s="252"/>
      <c r="H136" s="252"/>
      <c r="I136" s="252"/>
      <c r="J136" s="252"/>
      <c r="K136" s="252"/>
      <c r="L136" s="269"/>
      <c r="M136" s="252"/>
      <c r="N136" s="252"/>
      <c r="O136" s="252"/>
      <c r="P136" s="252"/>
      <c r="Q136" s="252"/>
      <c r="R136" s="252"/>
      <c r="S136" s="252"/>
      <c r="T136" s="252"/>
      <c r="W136" s="180"/>
      <c r="Y136" s="180"/>
      <c r="Z136" s="180"/>
    </row>
    <row r="137" customFormat="false" ht="12.75" hidden="false" customHeight="false" outlineLevel="0" collapsed="false">
      <c r="C137" s="268"/>
      <c r="D137" s="252"/>
      <c r="E137" s="252"/>
      <c r="F137" s="252"/>
      <c r="G137" s="252"/>
      <c r="H137" s="252"/>
      <c r="I137" s="252"/>
      <c r="J137" s="252"/>
      <c r="K137" s="252"/>
      <c r="L137" s="269"/>
      <c r="M137" s="252"/>
      <c r="N137" s="252"/>
      <c r="O137" s="252"/>
      <c r="P137" s="252"/>
      <c r="Q137" s="252"/>
      <c r="R137" s="252"/>
      <c r="S137" s="252"/>
      <c r="T137" s="252"/>
      <c r="W137" s="180"/>
      <c r="Y137" s="180"/>
      <c r="Z137" s="180"/>
    </row>
    <row r="138" customFormat="false" ht="12.75" hidden="false" customHeight="false" outlineLevel="0" collapsed="false">
      <c r="C138" s="268"/>
      <c r="D138" s="252"/>
      <c r="E138" s="252"/>
      <c r="F138" s="252"/>
      <c r="G138" s="252"/>
      <c r="H138" s="252"/>
      <c r="I138" s="252"/>
      <c r="J138" s="252"/>
      <c r="K138" s="252"/>
      <c r="L138" s="269"/>
      <c r="M138" s="252"/>
      <c r="N138" s="252"/>
      <c r="O138" s="252"/>
      <c r="P138" s="252"/>
      <c r="Q138" s="252"/>
      <c r="R138" s="252"/>
      <c r="S138" s="252"/>
      <c r="T138" s="252"/>
      <c r="W138" s="180"/>
      <c r="Y138" s="180"/>
      <c r="Z138" s="180"/>
    </row>
    <row r="139" customFormat="false" ht="12.75" hidden="false" customHeight="false" outlineLevel="0" collapsed="false">
      <c r="C139" s="268"/>
      <c r="D139" s="252"/>
      <c r="E139" s="252"/>
      <c r="F139" s="252"/>
      <c r="G139" s="252"/>
      <c r="H139" s="252"/>
      <c r="I139" s="252"/>
      <c r="J139" s="252"/>
      <c r="K139" s="252"/>
      <c r="L139" s="269"/>
      <c r="M139" s="252"/>
      <c r="N139" s="252"/>
      <c r="O139" s="252"/>
      <c r="P139" s="252"/>
      <c r="Q139" s="252"/>
      <c r="R139" s="252"/>
      <c r="S139" s="252"/>
      <c r="T139" s="252"/>
      <c r="W139" s="180"/>
      <c r="Y139" s="180"/>
      <c r="Z139" s="180"/>
    </row>
    <row r="140" customFormat="false" ht="12.75" hidden="false" customHeight="false" outlineLevel="0" collapsed="false">
      <c r="C140" s="268"/>
      <c r="D140" s="252"/>
      <c r="E140" s="252"/>
      <c r="F140" s="252"/>
      <c r="G140" s="252"/>
      <c r="H140" s="252"/>
      <c r="I140" s="252"/>
      <c r="J140" s="252"/>
      <c r="K140" s="252"/>
      <c r="L140" s="269"/>
      <c r="M140" s="252"/>
      <c r="N140" s="252"/>
      <c r="O140" s="252"/>
      <c r="P140" s="252"/>
      <c r="Q140" s="252"/>
      <c r="R140" s="252"/>
      <c r="S140" s="252"/>
      <c r="T140" s="252"/>
      <c r="W140" s="180"/>
      <c r="Y140" s="180"/>
      <c r="Z140" s="180"/>
    </row>
    <row r="141" customFormat="false" ht="12.75" hidden="false" customHeight="false" outlineLevel="0" collapsed="false">
      <c r="C141" s="268"/>
      <c r="D141" s="252"/>
      <c r="E141" s="252"/>
      <c r="F141" s="252"/>
      <c r="G141" s="252"/>
      <c r="H141" s="252"/>
      <c r="I141" s="252"/>
      <c r="J141" s="252"/>
      <c r="K141" s="252"/>
      <c r="L141" s="269"/>
      <c r="M141" s="252"/>
      <c r="N141" s="252"/>
      <c r="O141" s="252"/>
      <c r="P141" s="252"/>
      <c r="Q141" s="252"/>
      <c r="R141" s="252"/>
      <c r="S141" s="252"/>
      <c r="T141" s="252"/>
      <c r="W141" s="180"/>
      <c r="Y141" s="180"/>
      <c r="Z141" s="180"/>
    </row>
    <row r="142" customFormat="false" ht="12.75" hidden="false" customHeight="false" outlineLevel="0" collapsed="false">
      <c r="C142" s="268"/>
      <c r="D142" s="252"/>
      <c r="E142" s="252"/>
      <c r="F142" s="252"/>
      <c r="G142" s="252"/>
      <c r="H142" s="252"/>
      <c r="I142" s="252"/>
      <c r="J142" s="252"/>
      <c r="K142" s="252"/>
      <c r="L142" s="269"/>
      <c r="M142" s="252"/>
      <c r="N142" s="252"/>
      <c r="O142" s="252"/>
      <c r="P142" s="252"/>
      <c r="Q142" s="252"/>
      <c r="R142" s="252"/>
      <c r="S142" s="252"/>
      <c r="T142" s="252"/>
      <c r="W142" s="180"/>
      <c r="Y142" s="180"/>
      <c r="Z142" s="180"/>
    </row>
    <row r="143" customFormat="false" ht="12.75" hidden="false" customHeight="false" outlineLevel="0" collapsed="false">
      <c r="C143" s="268"/>
      <c r="D143" s="252"/>
      <c r="E143" s="252"/>
      <c r="F143" s="252"/>
      <c r="G143" s="252"/>
      <c r="H143" s="252"/>
      <c r="I143" s="252"/>
      <c r="J143" s="252"/>
      <c r="K143" s="252"/>
      <c r="L143" s="269"/>
      <c r="M143" s="252"/>
      <c r="N143" s="252"/>
      <c r="O143" s="252"/>
      <c r="P143" s="252"/>
      <c r="Q143" s="252"/>
      <c r="R143" s="252"/>
      <c r="S143" s="252"/>
      <c r="T143" s="252"/>
      <c r="W143" s="180"/>
      <c r="Y143" s="180"/>
      <c r="Z143" s="180"/>
    </row>
    <row r="144" customFormat="false" ht="12.75" hidden="false" customHeight="false" outlineLevel="0" collapsed="false">
      <c r="C144" s="268"/>
      <c r="D144" s="252"/>
      <c r="E144" s="252"/>
      <c r="F144" s="252"/>
      <c r="G144" s="252"/>
      <c r="H144" s="252"/>
      <c r="I144" s="252"/>
      <c r="J144" s="252"/>
      <c r="K144" s="252"/>
      <c r="L144" s="269"/>
      <c r="M144" s="252"/>
      <c r="N144" s="252"/>
      <c r="O144" s="252"/>
      <c r="P144" s="252"/>
      <c r="Q144" s="252"/>
      <c r="R144" s="252"/>
      <c r="S144" s="252"/>
      <c r="T144" s="252"/>
      <c r="W144" s="180"/>
      <c r="Y144" s="180"/>
      <c r="Z144" s="180"/>
    </row>
    <row r="145" customFormat="false" ht="12.75" hidden="false" customHeight="false" outlineLevel="0" collapsed="false">
      <c r="C145" s="268"/>
      <c r="D145" s="252"/>
      <c r="E145" s="252"/>
      <c r="F145" s="252"/>
      <c r="G145" s="252"/>
      <c r="H145" s="252"/>
      <c r="I145" s="252"/>
      <c r="J145" s="252"/>
      <c r="K145" s="252"/>
      <c r="L145" s="269"/>
      <c r="M145" s="252"/>
      <c r="N145" s="252"/>
      <c r="O145" s="252"/>
      <c r="P145" s="252"/>
      <c r="Q145" s="252"/>
      <c r="R145" s="252"/>
      <c r="S145" s="252"/>
      <c r="T145" s="252"/>
      <c r="W145" s="180"/>
      <c r="Y145" s="180"/>
      <c r="Z145" s="180"/>
    </row>
    <row r="146" customFormat="false" ht="12.75" hidden="false" customHeight="false" outlineLevel="0" collapsed="false">
      <c r="C146" s="268"/>
      <c r="D146" s="252"/>
      <c r="E146" s="252"/>
      <c r="F146" s="252"/>
      <c r="G146" s="252"/>
      <c r="H146" s="252"/>
      <c r="I146" s="252"/>
      <c r="J146" s="252"/>
      <c r="K146" s="252"/>
      <c r="L146" s="269"/>
      <c r="M146" s="252"/>
      <c r="N146" s="252"/>
      <c r="O146" s="252"/>
      <c r="P146" s="252"/>
      <c r="Q146" s="252"/>
      <c r="R146" s="252"/>
      <c r="S146" s="252"/>
      <c r="T146" s="252"/>
      <c r="W146" s="180"/>
      <c r="Y146" s="180"/>
      <c r="Z146" s="180"/>
    </row>
    <row r="147" customFormat="false" ht="12.75" hidden="false" customHeight="false" outlineLevel="0" collapsed="false">
      <c r="C147" s="268"/>
      <c r="D147" s="252"/>
      <c r="E147" s="252"/>
      <c r="F147" s="252"/>
      <c r="G147" s="252"/>
      <c r="H147" s="252"/>
      <c r="I147" s="252"/>
      <c r="J147" s="252"/>
      <c r="K147" s="252"/>
      <c r="L147" s="269"/>
      <c r="M147" s="252"/>
      <c r="N147" s="252"/>
      <c r="O147" s="252"/>
      <c r="P147" s="252"/>
      <c r="Q147" s="252"/>
      <c r="R147" s="252"/>
      <c r="S147" s="252"/>
      <c r="T147" s="252"/>
      <c r="W147" s="180"/>
      <c r="Y147" s="180"/>
      <c r="Z147" s="180"/>
    </row>
    <row r="148" customFormat="false" ht="12.75" hidden="false" customHeight="false" outlineLevel="0" collapsed="false">
      <c r="C148" s="268"/>
      <c r="D148" s="252"/>
      <c r="E148" s="252"/>
      <c r="F148" s="252"/>
      <c r="G148" s="252"/>
      <c r="H148" s="252"/>
      <c r="I148" s="252"/>
      <c r="J148" s="252"/>
      <c r="K148" s="252"/>
      <c r="L148" s="269"/>
      <c r="M148" s="252"/>
      <c r="N148" s="252"/>
      <c r="O148" s="252"/>
      <c r="P148" s="252"/>
      <c r="Q148" s="252"/>
      <c r="R148" s="252"/>
      <c r="S148" s="252"/>
      <c r="T148" s="252"/>
      <c r="W148" s="180"/>
      <c r="Y148" s="180"/>
      <c r="Z148" s="180"/>
    </row>
    <row r="149" customFormat="false" ht="12.75" hidden="false" customHeight="false" outlineLevel="0" collapsed="false">
      <c r="C149" s="268"/>
      <c r="D149" s="252"/>
      <c r="E149" s="252"/>
      <c r="F149" s="252"/>
      <c r="G149" s="252"/>
      <c r="H149" s="252"/>
      <c r="I149" s="252"/>
      <c r="J149" s="252"/>
      <c r="K149" s="252"/>
      <c r="L149" s="269"/>
      <c r="M149" s="252"/>
      <c r="N149" s="252"/>
      <c r="O149" s="252"/>
      <c r="P149" s="252"/>
      <c r="Q149" s="252"/>
      <c r="R149" s="252"/>
      <c r="S149" s="252"/>
      <c r="T149" s="252"/>
      <c r="W149" s="180"/>
      <c r="Y149" s="180"/>
      <c r="Z149" s="180"/>
    </row>
    <row r="150" customFormat="false" ht="12.75" hidden="false" customHeight="false" outlineLevel="0" collapsed="false">
      <c r="C150" s="268"/>
      <c r="D150" s="252"/>
      <c r="E150" s="252"/>
      <c r="F150" s="252"/>
      <c r="G150" s="252"/>
      <c r="H150" s="252"/>
      <c r="I150" s="252"/>
      <c r="J150" s="252"/>
      <c r="K150" s="252"/>
      <c r="L150" s="269"/>
      <c r="M150" s="252"/>
      <c r="N150" s="252"/>
      <c r="O150" s="252"/>
      <c r="P150" s="252"/>
      <c r="Q150" s="252"/>
      <c r="R150" s="252"/>
      <c r="S150" s="252"/>
      <c r="T150" s="252"/>
      <c r="W150" s="180"/>
      <c r="Y150" s="180"/>
      <c r="Z150" s="180"/>
    </row>
    <row r="151" customFormat="false" ht="12.75" hidden="false" customHeight="false" outlineLevel="0" collapsed="false">
      <c r="C151" s="268"/>
      <c r="D151" s="252"/>
      <c r="E151" s="252"/>
      <c r="F151" s="252"/>
      <c r="G151" s="252"/>
      <c r="H151" s="252"/>
      <c r="I151" s="252"/>
      <c r="J151" s="252"/>
      <c r="K151" s="252"/>
      <c r="L151" s="269"/>
      <c r="M151" s="252"/>
      <c r="N151" s="252"/>
      <c r="O151" s="252"/>
      <c r="P151" s="252"/>
      <c r="Q151" s="252"/>
      <c r="R151" s="252"/>
      <c r="S151" s="252"/>
      <c r="T151" s="252"/>
      <c r="W151" s="180"/>
      <c r="Y151" s="180"/>
      <c r="Z151" s="180"/>
    </row>
    <row r="152" customFormat="false" ht="12.75" hidden="false" customHeight="false" outlineLevel="0" collapsed="false">
      <c r="C152" s="268"/>
      <c r="D152" s="252"/>
      <c r="E152" s="252"/>
      <c r="F152" s="252"/>
      <c r="G152" s="252"/>
      <c r="H152" s="252"/>
      <c r="I152" s="252"/>
      <c r="J152" s="252"/>
      <c r="K152" s="252"/>
      <c r="L152" s="269"/>
      <c r="M152" s="252"/>
      <c r="N152" s="252"/>
      <c r="O152" s="252"/>
      <c r="P152" s="252"/>
      <c r="Q152" s="252"/>
      <c r="R152" s="252"/>
      <c r="S152" s="252"/>
      <c r="T152" s="252"/>
      <c r="W152" s="180"/>
      <c r="Y152" s="180"/>
      <c r="Z152" s="180"/>
    </row>
    <row r="153" customFormat="false" ht="12.75" hidden="false" customHeight="false" outlineLevel="0" collapsed="false">
      <c r="C153" s="268"/>
      <c r="D153" s="252"/>
      <c r="E153" s="252"/>
      <c r="F153" s="252"/>
      <c r="G153" s="252"/>
      <c r="H153" s="252"/>
      <c r="I153" s="252"/>
      <c r="J153" s="252"/>
      <c r="K153" s="252"/>
      <c r="L153" s="269"/>
      <c r="M153" s="252"/>
      <c r="N153" s="252"/>
      <c r="O153" s="252"/>
      <c r="P153" s="252"/>
      <c r="Q153" s="252"/>
      <c r="R153" s="252"/>
      <c r="S153" s="252"/>
      <c r="T153" s="252"/>
      <c r="W153" s="180"/>
      <c r="Y153" s="180"/>
      <c r="Z153" s="180"/>
    </row>
    <row r="154" customFormat="false" ht="12.75" hidden="false" customHeight="false" outlineLevel="0" collapsed="false">
      <c r="C154" s="268"/>
      <c r="D154" s="252"/>
      <c r="E154" s="252"/>
      <c r="F154" s="252"/>
      <c r="G154" s="252"/>
      <c r="H154" s="252"/>
      <c r="I154" s="252"/>
      <c r="J154" s="252"/>
      <c r="K154" s="252"/>
      <c r="L154" s="269"/>
      <c r="M154" s="252"/>
      <c r="N154" s="252"/>
      <c r="O154" s="252"/>
      <c r="P154" s="252"/>
      <c r="Q154" s="252"/>
      <c r="R154" s="252"/>
      <c r="S154" s="252"/>
      <c r="T154" s="252"/>
      <c r="W154" s="180"/>
      <c r="Y154" s="180"/>
      <c r="Z154" s="180"/>
    </row>
    <row r="155" customFormat="false" ht="12.75" hidden="false" customHeight="false" outlineLevel="0" collapsed="false">
      <c r="C155" s="268"/>
      <c r="D155" s="252"/>
      <c r="E155" s="252"/>
      <c r="F155" s="252"/>
      <c r="G155" s="252"/>
      <c r="H155" s="252"/>
      <c r="I155" s="252"/>
      <c r="J155" s="252"/>
      <c r="K155" s="252"/>
      <c r="L155" s="269"/>
      <c r="M155" s="252"/>
      <c r="N155" s="252"/>
      <c r="O155" s="252"/>
      <c r="P155" s="252"/>
      <c r="Q155" s="252"/>
      <c r="R155" s="252"/>
      <c r="S155" s="252"/>
      <c r="T155" s="252"/>
      <c r="W155" s="180"/>
      <c r="Y155" s="180"/>
      <c r="Z155" s="180"/>
    </row>
    <row r="156" customFormat="false" ht="12.75" hidden="false" customHeight="false" outlineLevel="0" collapsed="false">
      <c r="C156" s="268"/>
      <c r="D156" s="252"/>
      <c r="E156" s="252"/>
      <c r="F156" s="252"/>
      <c r="G156" s="252"/>
      <c r="H156" s="252"/>
      <c r="I156" s="252"/>
      <c r="J156" s="252"/>
      <c r="K156" s="252"/>
      <c r="L156" s="269"/>
      <c r="M156" s="252"/>
      <c r="N156" s="252"/>
      <c r="O156" s="252"/>
      <c r="P156" s="252"/>
      <c r="Q156" s="252"/>
      <c r="R156" s="252"/>
      <c r="S156" s="252"/>
      <c r="T156" s="252"/>
      <c r="W156" s="180"/>
      <c r="Y156" s="180"/>
      <c r="Z156" s="180"/>
    </row>
    <row r="157" customFormat="false" ht="12.75" hidden="false" customHeight="false" outlineLevel="0" collapsed="false">
      <c r="C157" s="268"/>
      <c r="D157" s="252"/>
      <c r="E157" s="252"/>
      <c r="F157" s="252"/>
      <c r="G157" s="252"/>
      <c r="H157" s="252"/>
      <c r="I157" s="252"/>
      <c r="J157" s="252"/>
      <c r="K157" s="252"/>
      <c r="L157" s="269"/>
      <c r="M157" s="252"/>
      <c r="N157" s="252"/>
      <c r="O157" s="252"/>
      <c r="P157" s="252"/>
      <c r="Q157" s="252"/>
      <c r="R157" s="252"/>
      <c r="S157" s="252"/>
      <c r="T157" s="252"/>
      <c r="W157" s="180"/>
      <c r="Y157" s="180"/>
      <c r="Z157" s="180"/>
    </row>
    <row r="158" customFormat="false" ht="12.75" hidden="false" customHeight="false" outlineLevel="0" collapsed="false">
      <c r="C158" s="268"/>
      <c r="D158" s="252"/>
      <c r="E158" s="252"/>
      <c r="F158" s="252"/>
      <c r="G158" s="252"/>
      <c r="H158" s="252"/>
      <c r="I158" s="252"/>
      <c r="J158" s="252"/>
      <c r="K158" s="252"/>
      <c r="L158" s="269"/>
      <c r="M158" s="252"/>
      <c r="N158" s="252"/>
      <c r="O158" s="252"/>
      <c r="P158" s="252"/>
      <c r="Q158" s="252"/>
      <c r="R158" s="252"/>
      <c r="S158" s="252"/>
      <c r="T158" s="252"/>
      <c r="W158" s="180"/>
      <c r="Y158" s="180"/>
      <c r="Z158" s="180"/>
    </row>
    <row r="159" customFormat="false" ht="12.75" hidden="false" customHeight="false" outlineLevel="0" collapsed="false">
      <c r="C159" s="268"/>
      <c r="D159" s="252"/>
      <c r="E159" s="252"/>
      <c r="F159" s="252"/>
      <c r="G159" s="252"/>
      <c r="H159" s="252"/>
      <c r="I159" s="252"/>
      <c r="J159" s="252"/>
      <c r="K159" s="252"/>
      <c r="L159" s="269"/>
      <c r="M159" s="252"/>
      <c r="N159" s="252"/>
      <c r="O159" s="252"/>
      <c r="P159" s="252"/>
      <c r="Q159" s="252"/>
      <c r="R159" s="252"/>
      <c r="S159" s="252"/>
      <c r="T159" s="252"/>
      <c r="W159" s="180"/>
      <c r="Y159" s="180"/>
      <c r="Z159" s="180"/>
    </row>
    <row r="160" customFormat="false" ht="12.75" hidden="false" customHeight="false" outlineLevel="0" collapsed="false">
      <c r="C160" s="268"/>
      <c r="D160" s="252"/>
      <c r="E160" s="252"/>
      <c r="F160" s="252"/>
      <c r="G160" s="252"/>
      <c r="H160" s="252"/>
      <c r="I160" s="252"/>
      <c r="J160" s="252"/>
      <c r="K160" s="252"/>
      <c r="L160" s="269"/>
      <c r="M160" s="252"/>
      <c r="N160" s="252"/>
      <c r="O160" s="252"/>
      <c r="P160" s="252"/>
      <c r="Q160" s="252"/>
      <c r="R160" s="252"/>
      <c r="S160" s="252"/>
      <c r="T160" s="252"/>
      <c r="W160" s="180"/>
      <c r="Y160" s="180"/>
      <c r="Z160" s="180"/>
    </row>
    <row r="161" customFormat="false" ht="12.75" hidden="false" customHeight="false" outlineLevel="0" collapsed="false">
      <c r="C161" s="268"/>
      <c r="D161" s="252"/>
      <c r="E161" s="252"/>
      <c r="F161" s="252"/>
      <c r="G161" s="252"/>
      <c r="H161" s="252"/>
      <c r="I161" s="252"/>
      <c r="J161" s="252"/>
      <c r="K161" s="252"/>
      <c r="L161" s="269"/>
      <c r="M161" s="252"/>
      <c r="N161" s="252"/>
      <c r="O161" s="252"/>
      <c r="P161" s="252"/>
      <c r="Q161" s="252"/>
      <c r="R161" s="252"/>
      <c r="S161" s="252"/>
      <c r="T161" s="252"/>
      <c r="W161" s="180"/>
      <c r="Y161" s="180"/>
      <c r="Z161" s="180"/>
    </row>
    <row r="162" customFormat="false" ht="12.75" hidden="false" customHeight="false" outlineLevel="0" collapsed="false">
      <c r="C162" s="268"/>
      <c r="D162" s="252"/>
      <c r="E162" s="252"/>
      <c r="F162" s="252"/>
      <c r="G162" s="252"/>
      <c r="H162" s="252"/>
      <c r="I162" s="252"/>
      <c r="J162" s="252"/>
      <c r="K162" s="252"/>
      <c r="L162" s="269"/>
      <c r="M162" s="252"/>
      <c r="N162" s="252"/>
      <c r="O162" s="252"/>
      <c r="P162" s="252"/>
      <c r="Q162" s="252"/>
      <c r="R162" s="252"/>
      <c r="S162" s="252"/>
      <c r="T162" s="252"/>
      <c r="W162" s="180"/>
      <c r="Y162" s="180"/>
      <c r="Z162" s="180"/>
    </row>
    <row r="163" customFormat="false" ht="12.75" hidden="false" customHeight="false" outlineLevel="0" collapsed="false">
      <c r="C163" s="268"/>
      <c r="D163" s="252"/>
      <c r="E163" s="252"/>
      <c r="F163" s="252"/>
      <c r="G163" s="252"/>
      <c r="H163" s="252"/>
      <c r="I163" s="252"/>
      <c r="J163" s="252"/>
      <c r="K163" s="252"/>
      <c r="L163" s="269"/>
      <c r="M163" s="252"/>
      <c r="N163" s="252"/>
      <c r="O163" s="252"/>
      <c r="P163" s="252"/>
      <c r="Q163" s="252"/>
      <c r="R163" s="252"/>
      <c r="S163" s="252"/>
      <c r="T163" s="252"/>
      <c r="W163" s="180"/>
      <c r="Y163" s="180"/>
      <c r="Z163" s="180"/>
    </row>
    <row r="164" customFormat="false" ht="12.75" hidden="false" customHeight="false" outlineLevel="0" collapsed="false">
      <c r="C164" s="268"/>
      <c r="D164" s="252"/>
      <c r="E164" s="252"/>
      <c r="F164" s="252"/>
      <c r="G164" s="252"/>
      <c r="H164" s="252"/>
      <c r="I164" s="252"/>
      <c r="J164" s="252"/>
      <c r="K164" s="252"/>
      <c r="L164" s="269"/>
      <c r="M164" s="252"/>
      <c r="N164" s="252"/>
      <c r="O164" s="252"/>
      <c r="P164" s="252"/>
      <c r="Q164" s="252"/>
      <c r="R164" s="252"/>
      <c r="S164" s="252"/>
      <c r="T164" s="252"/>
      <c r="W164" s="180"/>
      <c r="Y164" s="180"/>
      <c r="Z164" s="180"/>
    </row>
    <row r="165" customFormat="false" ht="12.75" hidden="false" customHeight="false" outlineLevel="0" collapsed="false">
      <c r="C165" s="268"/>
      <c r="D165" s="252"/>
      <c r="E165" s="252"/>
      <c r="F165" s="252"/>
      <c r="G165" s="252"/>
      <c r="H165" s="252"/>
      <c r="I165" s="252"/>
      <c r="J165" s="252"/>
      <c r="K165" s="252"/>
      <c r="L165" s="269"/>
      <c r="M165" s="252"/>
      <c r="N165" s="252"/>
      <c r="O165" s="252"/>
      <c r="P165" s="252"/>
      <c r="Q165" s="252"/>
      <c r="R165" s="252"/>
      <c r="S165" s="252"/>
      <c r="T165" s="252"/>
      <c r="W165" s="180"/>
      <c r="Y165" s="180"/>
      <c r="Z165" s="180"/>
    </row>
    <row r="166" customFormat="false" ht="12.75" hidden="false" customHeight="false" outlineLevel="0" collapsed="false">
      <c r="C166" s="268"/>
      <c r="D166" s="252"/>
      <c r="E166" s="252"/>
      <c r="F166" s="252"/>
      <c r="G166" s="252"/>
      <c r="H166" s="252"/>
      <c r="I166" s="252"/>
      <c r="J166" s="252"/>
      <c r="K166" s="252"/>
      <c r="L166" s="269"/>
      <c r="M166" s="252"/>
      <c r="N166" s="252"/>
      <c r="O166" s="252"/>
      <c r="P166" s="252"/>
      <c r="Q166" s="252"/>
      <c r="R166" s="252"/>
      <c r="S166" s="252"/>
      <c r="T166" s="252"/>
      <c r="W166" s="180"/>
      <c r="Y166" s="180"/>
      <c r="Z166" s="180"/>
    </row>
    <row r="167" customFormat="false" ht="12.75" hidden="false" customHeight="false" outlineLevel="0" collapsed="false">
      <c r="C167" s="268"/>
      <c r="D167" s="252"/>
      <c r="E167" s="252"/>
      <c r="F167" s="252"/>
      <c r="G167" s="252"/>
      <c r="H167" s="252"/>
      <c r="I167" s="252"/>
      <c r="J167" s="252"/>
      <c r="K167" s="252"/>
      <c r="L167" s="269"/>
      <c r="M167" s="252"/>
      <c r="N167" s="252"/>
      <c r="O167" s="252"/>
      <c r="P167" s="252"/>
      <c r="Q167" s="252"/>
      <c r="R167" s="252"/>
      <c r="S167" s="252"/>
      <c r="T167" s="252"/>
      <c r="W167" s="180"/>
      <c r="Y167" s="180"/>
      <c r="Z167" s="180"/>
    </row>
    <row r="168" customFormat="false" ht="12.75" hidden="false" customHeight="false" outlineLevel="0" collapsed="false">
      <c r="C168" s="268"/>
      <c r="D168" s="252"/>
      <c r="E168" s="252"/>
      <c r="F168" s="252"/>
      <c r="G168" s="252"/>
      <c r="H168" s="252"/>
      <c r="I168" s="252"/>
      <c r="J168" s="252"/>
      <c r="K168" s="252"/>
      <c r="L168" s="269"/>
      <c r="M168" s="252"/>
      <c r="N168" s="252"/>
      <c r="O168" s="252"/>
      <c r="P168" s="252"/>
      <c r="Q168" s="252"/>
      <c r="R168" s="252"/>
      <c r="S168" s="252"/>
      <c r="T168" s="252"/>
      <c r="W168" s="180"/>
      <c r="Y168" s="180"/>
      <c r="Z168" s="180"/>
    </row>
    <row r="169" customFormat="false" ht="12.75" hidden="false" customHeight="false" outlineLevel="0" collapsed="false">
      <c r="C169" s="268"/>
      <c r="D169" s="252"/>
      <c r="E169" s="252"/>
      <c r="F169" s="252"/>
      <c r="G169" s="252"/>
      <c r="H169" s="252"/>
      <c r="I169" s="252"/>
      <c r="J169" s="252"/>
      <c r="K169" s="252"/>
      <c r="L169" s="269"/>
      <c r="M169" s="252"/>
      <c r="N169" s="252"/>
      <c r="O169" s="252"/>
      <c r="P169" s="252"/>
      <c r="Q169" s="252"/>
      <c r="R169" s="252"/>
      <c r="S169" s="252"/>
      <c r="T169" s="252"/>
      <c r="W169" s="180"/>
      <c r="Y169" s="180"/>
      <c r="Z169" s="180"/>
    </row>
    <row r="170" customFormat="false" ht="12.75" hidden="false" customHeight="false" outlineLevel="0" collapsed="false">
      <c r="C170" s="268"/>
      <c r="D170" s="252"/>
      <c r="E170" s="252"/>
      <c r="F170" s="252"/>
      <c r="G170" s="252"/>
      <c r="H170" s="252"/>
      <c r="I170" s="252"/>
      <c r="J170" s="252"/>
      <c r="K170" s="252"/>
      <c r="L170" s="269"/>
      <c r="M170" s="252"/>
      <c r="N170" s="252"/>
      <c r="O170" s="252"/>
      <c r="P170" s="252"/>
      <c r="Q170" s="252"/>
      <c r="R170" s="252"/>
      <c r="S170" s="252"/>
      <c r="T170" s="252"/>
      <c r="W170" s="180"/>
      <c r="Y170" s="180"/>
      <c r="Z170" s="180"/>
    </row>
    <row r="171" customFormat="false" ht="12.75" hidden="false" customHeight="false" outlineLevel="0" collapsed="false">
      <c r="C171" s="268"/>
      <c r="D171" s="252"/>
      <c r="E171" s="252"/>
      <c r="F171" s="252"/>
      <c r="G171" s="252"/>
      <c r="H171" s="252"/>
      <c r="I171" s="252"/>
      <c r="J171" s="252"/>
      <c r="K171" s="252"/>
      <c r="L171" s="269"/>
      <c r="M171" s="252"/>
      <c r="N171" s="252"/>
      <c r="O171" s="252"/>
      <c r="P171" s="252"/>
      <c r="Q171" s="252"/>
      <c r="R171" s="252"/>
      <c r="S171" s="252"/>
      <c r="T171" s="252"/>
      <c r="W171" s="180"/>
      <c r="Y171" s="180"/>
      <c r="Z171" s="180"/>
    </row>
    <row r="172" customFormat="false" ht="12.75" hidden="false" customHeight="false" outlineLevel="0" collapsed="false">
      <c r="C172" s="268"/>
      <c r="D172" s="252"/>
      <c r="E172" s="252"/>
      <c r="F172" s="252"/>
      <c r="G172" s="252"/>
      <c r="H172" s="252"/>
      <c r="I172" s="252"/>
      <c r="J172" s="252"/>
      <c r="K172" s="252"/>
      <c r="L172" s="269"/>
      <c r="M172" s="252"/>
      <c r="N172" s="252"/>
      <c r="O172" s="252"/>
      <c r="P172" s="252"/>
      <c r="Q172" s="252"/>
      <c r="R172" s="252"/>
      <c r="S172" s="252"/>
      <c r="T172" s="252"/>
      <c r="W172" s="180"/>
      <c r="Y172" s="180"/>
      <c r="Z172" s="180"/>
    </row>
    <row r="173" customFormat="false" ht="12.75" hidden="false" customHeight="false" outlineLevel="0" collapsed="false">
      <c r="C173" s="268"/>
      <c r="D173" s="252"/>
      <c r="E173" s="252"/>
      <c r="F173" s="252"/>
      <c r="G173" s="252"/>
      <c r="H173" s="252"/>
      <c r="I173" s="252"/>
      <c r="J173" s="252"/>
      <c r="K173" s="252"/>
      <c r="L173" s="269"/>
      <c r="M173" s="252"/>
      <c r="N173" s="252"/>
      <c r="O173" s="252"/>
      <c r="P173" s="252"/>
      <c r="Q173" s="252"/>
      <c r="R173" s="252"/>
      <c r="S173" s="252"/>
      <c r="T173" s="252"/>
      <c r="W173" s="180"/>
      <c r="Y173" s="180"/>
      <c r="Z173" s="180"/>
    </row>
    <row r="174" customFormat="false" ht="12.75" hidden="false" customHeight="false" outlineLevel="0" collapsed="false">
      <c r="C174" s="268"/>
      <c r="D174" s="252"/>
      <c r="E174" s="252"/>
      <c r="F174" s="252"/>
      <c r="G174" s="252"/>
      <c r="H174" s="252"/>
      <c r="I174" s="252"/>
      <c r="J174" s="252"/>
      <c r="K174" s="252"/>
      <c r="L174" s="269"/>
      <c r="M174" s="252"/>
      <c r="N174" s="252"/>
      <c r="O174" s="252"/>
      <c r="P174" s="252"/>
      <c r="Q174" s="252"/>
      <c r="R174" s="252"/>
      <c r="S174" s="252"/>
      <c r="T174" s="252"/>
      <c r="W174" s="180"/>
      <c r="Y174" s="180"/>
      <c r="Z174" s="180"/>
    </row>
    <row r="175" customFormat="false" ht="12.75" hidden="false" customHeight="false" outlineLevel="0" collapsed="false">
      <c r="C175" s="268"/>
      <c r="D175" s="252"/>
      <c r="E175" s="252"/>
      <c r="F175" s="252"/>
      <c r="G175" s="252"/>
      <c r="H175" s="252"/>
      <c r="I175" s="252"/>
      <c r="J175" s="252"/>
      <c r="K175" s="252"/>
      <c r="L175" s="269"/>
      <c r="M175" s="252"/>
      <c r="N175" s="252"/>
      <c r="O175" s="252"/>
      <c r="P175" s="252"/>
      <c r="Q175" s="252"/>
      <c r="R175" s="252"/>
      <c r="S175" s="252"/>
      <c r="T175" s="252"/>
      <c r="W175" s="180"/>
      <c r="Y175" s="180"/>
      <c r="Z175" s="180"/>
    </row>
    <row r="176" customFormat="false" ht="12.75" hidden="false" customHeight="false" outlineLevel="0" collapsed="false">
      <c r="C176" s="268"/>
      <c r="D176" s="252"/>
      <c r="E176" s="252"/>
      <c r="F176" s="252"/>
      <c r="G176" s="252"/>
      <c r="H176" s="252"/>
      <c r="I176" s="252"/>
      <c r="J176" s="252"/>
      <c r="K176" s="252"/>
      <c r="L176" s="269"/>
      <c r="M176" s="252"/>
      <c r="N176" s="252"/>
      <c r="O176" s="252"/>
      <c r="P176" s="252"/>
      <c r="Q176" s="252"/>
      <c r="R176" s="252"/>
      <c r="S176" s="252"/>
      <c r="T176" s="252"/>
      <c r="W176" s="180"/>
      <c r="Y176" s="180"/>
      <c r="Z176" s="180"/>
    </row>
    <row r="177" customFormat="false" ht="12.75" hidden="false" customHeight="false" outlineLevel="0" collapsed="false">
      <c r="C177" s="268"/>
      <c r="D177" s="252"/>
      <c r="E177" s="252"/>
      <c r="F177" s="252"/>
      <c r="G177" s="252"/>
      <c r="H177" s="252"/>
      <c r="I177" s="252"/>
      <c r="J177" s="252"/>
      <c r="K177" s="252"/>
      <c r="L177" s="269"/>
      <c r="M177" s="252"/>
      <c r="N177" s="252"/>
      <c r="O177" s="252"/>
      <c r="P177" s="252"/>
      <c r="Q177" s="252"/>
      <c r="R177" s="252"/>
      <c r="S177" s="252"/>
      <c r="T177" s="252"/>
      <c r="W177" s="180"/>
      <c r="Y177" s="180"/>
      <c r="Z177" s="180"/>
    </row>
    <row r="178" customFormat="false" ht="12.75" hidden="false" customHeight="false" outlineLevel="0" collapsed="false">
      <c r="C178" s="268"/>
      <c r="D178" s="252"/>
      <c r="E178" s="252"/>
      <c r="F178" s="252"/>
      <c r="G178" s="252"/>
      <c r="H178" s="252"/>
      <c r="I178" s="252"/>
      <c r="J178" s="252"/>
      <c r="K178" s="252"/>
      <c r="L178" s="269"/>
      <c r="M178" s="252"/>
      <c r="N178" s="252"/>
      <c r="O178" s="252"/>
      <c r="P178" s="252"/>
      <c r="Q178" s="252"/>
      <c r="R178" s="252"/>
      <c r="S178" s="252"/>
      <c r="T178" s="252"/>
      <c r="W178" s="180"/>
      <c r="Y178" s="180"/>
      <c r="Z178" s="180"/>
    </row>
    <row r="179" customFormat="false" ht="12.75" hidden="false" customHeight="false" outlineLevel="0" collapsed="false">
      <c r="C179" s="268"/>
      <c r="D179" s="252"/>
      <c r="E179" s="252"/>
      <c r="F179" s="252"/>
      <c r="G179" s="252"/>
      <c r="H179" s="252"/>
      <c r="I179" s="252"/>
      <c r="J179" s="252"/>
      <c r="K179" s="252"/>
      <c r="L179" s="269"/>
      <c r="M179" s="252"/>
      <c r="N179" s="252"/>
      <c r="O179" s="252"/>
      <c r="P179" s="252"/>
      <c r="Q179" s="252"/>
      <c r="R179" s="252"/>
      <c r="S179" s="252"/>
      <c r="T179" s="252"/>
      <c r="W179" s="180"/>
      <c r="Y179" s="180"/>
      <c r="Z179" s="180"/>
    </row>
    <row r="180" customFormat="false" ht="12.75" hidden="false" customHeight="false" outlineLevel="0" collapsed="false">
      <c r="C180" s="268"/>
      <c r="D180" s="252"/>
      <c r="E180" s="252"/>
      <c r="F180" s="252"/>
      <c r="G180" s="252"/>
      <c r="H180" s="252"/>
      <c r="I180" s="252"/>
      <c r="J180" s="252"/>
      <c r="K180" s="252"/>
      <c r="L180" s="269"/>
      <c r="M180" s="252"/>
      <c r="N180" s="252"/>
      <c r="O180" s="252"/>
      <c r="P180" s="252"/>
      <c r="Q180" s="252"/>
      <c r="R180" s="252"/>
      <c r="S180" s="252"/>
      <c r="T180" s="252"/>
      <c r="W180" s="180"/>
      <c r="Y180" s="180"/>
      <c r="Z180" s="180"/>
    </row>
    <row r="181" customFormat="false" ht="12.75" hidden="false" customHeight="false" outlineLevel="0" collapsed="false">
      <c r="C181" s="268"/>
      <c r="D181" s="252"/>
      <c r="E181" s="252"/>
      <c r="F181" s="252"/>
      <c r="G181" s="252"/>
      <c r="H181" s="252"/>
      <c r="I181" s="252"/>
      <c r="J181" s="252"/>
      <c r="K181" s="252"/>
      <c r="L181" s="269"/>
      <c r="M181" s="252"/>
      <c r="N181" s="252"/>
      <c r="O181" s="252"/>
      <c r="P181" s="252"/>
      <c r="Q181" s="252"/>
      <c r="R181" s="252"/>
      <c r="S181" s="252"/>
      <c r="T181" s="252"/>
      <c r="W181" s="180"/>
      <c r="Y181" s="180"/>
      <c r="Z181" s="180"/>
    </row>
    <row r="182" customFormat="false" ht="12.75" hidden="false" customHeight="false" outlineLevel="0" collapsed="false">
      <c r="C182" s="268"/>
      <c r="D182" s="252"/>
      <c r="E182" s="252"/>
      <c r="F182" s="252"/>
      <c r="G182" s="252"/>
      <c r="H182" s="252"/>
      <c r="I182" s="252"/>
      <c r="J182" s="252"/>
      <c r="K182" s="252"/>
      <c r="L182" s="269"/>
      <c r="M182" s="252"/>
      <c r="N182" s="252"/>
      <c r="O182" s="252"/>
      <c r="P182" s="252"/>
      <c r="Q182" s="252"/>
      <c r="R182" s="252"/>
      <c r="S182" s="252"/>
      <c r="T182" s="252"/>
      <c r="W182" s="180"/>
      <c r="Y182" s="180"/>
      <c r="Z182" s="180"/>
    </row>
    <row r="183" customFormat="false" ht="12.75" hidden="false" customHeight="false" outlineLevel="0" collapsed="false">
      <c r="C183" s="268"/>
      <c r="D183" s="252"/>
      <c r="E183" s="252"/>
      <c r="F183" s="252"/>
      <c r="G183" s="252"/>
      <c r="H183" s="252"/>
      <c r="I183" s="252"/>
      <c r="J183" s="252"/>
      <c r="K183" s="252"/>
      <c r="L183" s="269"/>
      <c r="M183" s="252"/>
      <c r="N183" s="252"/>
      <c r="O183" s="252"/>
      <c r="P183" s="252"/>
      <c r="Q183" s="252"/>
      <c r="R183" s="252"/>
      <c r="S183" s="252"/>
      <c r="T183" s="252"/>
      <c r="W183" s="180"/>
      <c r="Y183" s="180"/>
      <c r="Z183" s="180"/>
    </row>
    <row r="184" customFormat="false" ht="12.75" hidden="false" customHeight="false" outlineLevel="0" collapsed="false">
      <c r="C184" s="268"/>
      <c r="D184" s="252"/>
      <c r="E184" s="252"/>
      <c r="F184" s="252"/>
      <c r="G184" s="252"/>
      <c r="H184" s="252"/>
      <c r="I184" s="252"/>
      <c r="J184" s="252"/>
      <c r="K184" s="252"/>
      <c r="L184" s="269"/>
      <c r="M184" s="252"/>
      <c r="N184" s="252"/>
      <c r="O184" s="252"/>
      <c r="P184" s="252"/>
      <c r="Q184" s="252"/>
      <c r="R184" s="252"/>
      <c r="S184" s="252"/>
      <c r="T184" s="252"/>
      <c r="W184" s="180"/>
      <c r="Y184" s="180"/>
      <c r="Z184" s="180"/>
    </row>
    <row r="185" customFormat="false" ht="12.75" hidden="false" customHeight="false" outlineLevel="0" collapsed="false">
      <c r="C185" s="268"/>
      <c r="D185" s="252"/>
      <c r="E185" s="252"/>
      <c r="F185" s="252"/>
      <c r="G185" s="252"/>
      <c r="H185" s="252"/>
      <c r="I185" s="252"/>
      <c r="J185" s="252"/>
      <c r="K185" s="252"/>
      <c r="L185" s="269"/>
      <c r="M185" s="252"/>
      <c r="N185" s="252"/>
      <c r="O185" s="252"/>
      <c r="P185" s="252"/>
      <c r="Q185" s="252"/>
      <c r="R185" s="252"/>
      <c r="S185" s="252"/>
      <c r="T185" s="252"/>
      <c r="W185" s="180"/>
      <c r="Y185" s="180"/>
      <c r="Z185" s="180"/>
    </row>
    <row r="186" customFormat="false" ht="12.75" hidden="false" customHeight="false" outlineLevel="0" collapsed="false">
      <c r="C186" s="268"/>
      <c r="D186" s="252"/>
      <c r="E186" s="252"/>
      <c r="F186" s="252"/>
      <c r="G186" s="252"/>
      <c r="H186" s="252"/>
      <c r="I186" s="252"/>
      <c r="J186" s="252"/>
      <c r="K186" s="252"/>
      <c r="L186" s="269"/>
      <c r="M186" s="252"/>
      <c r="N186" s="252"/>
      <c r="O186" s="252"/>
      <c r="P186" s="252"/>
      <c r="Q186" s="252"/>
      <c r="R186" s="252"/>
      <c r="S186" s="252"/>
      <c r="T186" s="252"/>
      <c r="W186" s="180"/>
      <c r="Y186" s="180"/>
      <c r="Z186" s="180"/>
    </row>
    <row r="187" customFormat="false" ht="12.75" hidden="false" customHeight="false" outlineLevel="0" collapsed="false">
      <c r="C187" s="268"/>
      <c r="D187" s="252"/>
      <c r="E187" s="252"/>
      <c r="F187" s="252"/>
      <c r="G187" s="252"/>
      <c r="H187" s="252"/>
      <c r="I187" s="252"/>
      <c r="J187" s="252"/>
      <c r="K187" s="252"/>
      <c r="L187" s="269"/>
      <c r="M187" s="252"/>
      <c r="N187" s="252"/>
      <c r="O187" s="252"/>
      <c r="P187" s="252"/>
      <c r="Q187" s="252"/>
      <c r="R187" s="252"/>
      <c r="S187" s="252"/>
      <c r="T187" s="252"/>
      <c r="W187" s="180"/>
      <c r="Y187" s="180"/>
      <c r="Z187" s="180"/>
    </row>
    <row r="188" customFormat="false" ht="12.75" hidden="false" customHeight="false" outlineLevel="0" collapsed="false">
      <c r="C188" s="268"/>
      <c r="D188" s="252"/>
      <c r="E188" s="252"/>
      <c r="F188" s="252"/>
      <c r="G188" s="252"/>
      <c r="H188" s="252"/>
      <c r="I188" s="252"/>
      <c r="J188" s="252"/>
      <c r="K188" s="252"/>
      <c r="L188" s="269"/>
      <c r="M188" s="252"/>
      <c r="N188" s="252"/>
      <c r="O188" s="252"/>
      <c r="P188" s="252"/>
      <c r="Q188" s="252"/>
      <c r="R188" s="252"/>
      <c r="S188" s="252"/>
      <c r="T188" s="252"/>
      <c r="W188" s="180"/>
      <c r="Y188" s="180"/>
      <c r="Z188" s="180"/>
    </row>
    <row r="189" customFormat="false" ht="12.75" hidden="false" customHeight="false" outlineLevel="0" collapsed="false">
      <c r="C189" s="268"/>
      <c r="D189" s="252"/>
      <c r="E189" s="252"/>
      <c r="F189" s="252"/>
      <c r="G189" s="252"/>
      <c r="H189" s="252"/>
      <c r="I189" s="252"/>
      <c r="J189" s="252"/>
      <c r="K189" s="252"/>
      <c r="L189" s="269"/>
      <c r="M189" s="252"/>
      <c r="N189" s="252"/>
      <c r="O189" s="252"/>
      <c r="P189" s="252"/>
      <c r="Q189" s="252"/>
      <c r="R189" s="252"/>
      <c r="S189" s="252"/>
      <c r="T189" s="252"/>
      <c r="W189" s="180"/>
      <c r="Y189" s="180"/>
      <c r="Z189" s="180"/>
    </row>
    <row r="190" customFormat="false" ht="12.75" hidden="false" customHeight="false" outlineLevel="0" collapsed="false">
      <c r="C190" s="268"/>
      <c r="D190" s="252"/>
      <c r="E190" s="252"/>
      <c r="F190" s="252"/>
      <c r="G190" s="252"/>
      <c r="H190" s="252"/>
      <c r="I190" s="252"/>
      <c r="J190" s="252"/>
      <c r="K190" s="252"/>
      <c r="L190" s="269"/>
      <c r="M190" s="252"/>
      <c r="N190" s="252"/>
      <c r="O190" s="252"/>
      <c r="P190" s="252"/>
      <c r="Q190" s="252"/>
      <c r="R190" s="252"/>
      <c r="S190" s="252"/>
      <c r="T190" s="252"/>
      <c r="W190" s="180"/>
      <c r="Y190" s="180"/>
      <c r="Z190" s="180"/>
    </row>
    <row r="191" customFormat="false" ht="12.75" hidden="false" customHeight="false" outlineLevel="0" collapsed="false">
      <c r="C191" s="268"/>
      <c r="D191" s="252"/>
      <c r="E191" s="252"/>
      <c r="F191" s="252"/>
      <c r="G191" s="252"/>
      <c r="H191" s="252"/>
      <c r="I191" s="252"/>
      <c r="J191" s="252"/>
      <c r="K191" s="252"/>
      <c r="L191" s="269"/>
      <c r="M191" s="252"/>
      <c r="N191" s="252"/>
      <c r="O191" s="252"/>
      <c r="P191" s="252"/>
      <c r="Q191" s="252"/>
      <c r="R191" s="252"/>
      <c r="S191" s="252"/>
      <c r="T191" s="252"/>
      <c r="W191" s="180"/>
      <c r="Y191" s="180"/>
      <c r="Z191" s="180"/>
    </row>
    <row r="192" customFormat="false" ht="12.75" hidden="false" customHeight="false" outlineLevel="0" collapsed="false">
      <c r="C192" s="268"/>
      <c r="D192" s="252"/>
      <c r="E192" s="252"/>
      <c r="F192" s="252"/>
      <c r="G192" s="252"/>
      <c r="H192" s="252"/>
      <c r="I192" s="252"/>
      <c r="J192" s="252"/>
      <c r="K192" s="252"/>
      <c r="L192" s="269"/>
      <c r="M192" s="252"/>
      <c r="N192" s="252"/>
      <c r="O192" s="252"/>
      <c r="P192" s="252"/>
      <c r="Q192" s="252"/>
      <c r="R192" s="252"/>
      <c r="S192" s="252"/>
      <c r="T192" s="252"/>
      <c r="W192" s="180"/>
      <c r="Y192" s="180"/>
      <c r="Z192" s="180"/>
    </row>
    <row r="193" customFormat="false" ht="12.75" hidden="false" customHeight="false" outlineLevel="0" collapsed="false">
      <c r="C193" s="268"/>
      <c r="D193" s="252"/>
      <c r="E193" s="252"/>
      <c r="F193" s="252"/>
      <c r="G193" s="252"/>
      <c r="H193" s="252"/>
      <c r="I193" s="252"/>
      <c r="J193" s="252"/>
      <c r="K193" s="252"/>
      <c r="L193" s="269"/>
      <c r="M193" s="252"/>
      <c r="N193" s="252"/>
      <c r="O193" s="252"/>
      <c r="P193" s="252"/>
      <c r="Q193" s="252"/>
      <c r="R193" s="252"/>
      <c r="S193" s="252"/>
      <c r="T193" s="252"/>
      <c r="W193" s="180"/>
      <c r="Y193" s="180"/>
      <c r="Z193" s="180"/>
    </row>
    <row r="194" customFormat="false" ht="12.75" hidden="false" customHeight="false" outlineLevel="0" collapsed="false">
      <c r="C194" s="268"/>
      <c r="D194" s="252"/>
      <c r="E194" s="252"/>
      <c r="F194" s="252"/>
      <c r="G194" s="252"/>
      <c r="H194" s="252"/>
      <c r="I194" s="252"/>
      <c r="J194" s="252"/>
      <c r="K194" s="252"/>
      <c r="L194" s="269"/>
      <c r="M194" s="252"/>
      <c r="N194" s="252"/>
      <c r="O194" s="252"/>
      <c r="P194" s="252"/>
      <c r="Q194" s="252"/>
      <c r="R194" s="252"/>
      <c r="S194" s="252"/>
      <c r="T194" s="252"/>
      <c r="W194" s="180"/>
      <c r="Y194" s="180"/>
      <c r="Z194" s="180"/>
    </row>
    <row r="195" customFormat="false" ht="12.75" hidden="false" customHeight="false" outlineLevel="0" collapsed="false">
      <c r="C195" s="268"/>
      <c r="D195" s="252"/>
      <c r="E195" s="252"/>
      <c r="F195" s="252"/>
      <c r="G195" s="252"/>
      <c r="H195" s="252"/>
      <c r="I195" s="252"/>
      <c r="J195" s="252"/>
      <c r="K195" s="252"/>
      <c r="L195" s="269"/>
      <c r="M195" s="252"/>
      <c r="N195" s="252"/>
      <c r="O195" s="252"/>
      <c r="P195" s="252"/>
      <c r="Q195" s="252"/>
      <c r="R195" s="252"/>
      <c r="S195" s="252"/>
      <c r="T195" s="252"/>
      <c r="W195" s="180"/>
      <c r="Y195" s="180"/>
      <c r="Z195" s="180"/>
    </row>
    <row r="196" customFormat="false" ht="12.75" hidden="false" customHeight="false" outlineLevel="0" collapsed="false">
      <c r="C196" s="268"/>
      <c r="D196" s="252"/>
      <c r="E196" s="252"/>
      <c r="F196" s="252"/>
      <c r="G196" s="252"/>
      <c r="H196" s="252"/>
      <c r="I196" s="252"/>
      <c r="J196" s="252"/>
      <c r="K196" s="252"/>
      <c r="L196" s="269"/>
      <c r="M196" s="252"/>
      <c r="N196" s="252"/>
      <c r="O196" s="252"/>
      <c r="P196" s="252"/>
      <c r="Q196" s="252"/>
      <c r="R196" s="252"/>
      <c r="S196" s="252"/>
      <c r="T196" s="252"/>
      <c r="W196" s="180"/>
      <c r="Y196" s="180"/>
      <c r="Z196" s="180"/>
    </row>
    <row r="197" customFormat="false" ht="12.75" hidden="false" customHeight="false" outlineLevel="0" collapsed="false">
      <c r="C197" s="268"/>
      <c r="D197" s="252"/>
      <c r="E197" s="252"/>
      <c r="F197" s="252"/>
      <c r="G197" s="252"/>
      <c r="H197" s="252"/>
      <c r="I197" s="252"/>
      <c r="J197" s="252"/>
      <c r="K197" s="252"/>
      <c r="L197" s="269"/>
      <c r="M197" s="252"/>
      <c r="N197" s="252"/>
      <c r="O197" s="252"/>
      <c r="P197" s="252"/>
      <c r="Q197" s="252"/>
      <c r="R197" s="252"/>
      <c r="S197" s="252"/>
      <c r="T197" s="252"/>
      <c r="W197" s="180"/>
      <c r="Y197" s="180"/>
      <c r="Z197" s="180"/>
    </row>
    <row r="198" customFormat="false" ht="12.75" hidden="false" customHeight="false" outlineLevel="0" collapsed="false">
      <c r="C198" s="268"/>
      <c r="D198" s="252"/>
      <c r="E198" s="252"/>
      <c r="F198" s="252"/>
      <c r="G198" s="252"/>
      <c r="H198" s="252"/>
      <c r="I198" s="252"/>
      <c r="J198" s="252"/>
      <c r="K198" s="252"/>
      <c r="L198" s="269"/>
      <c r="M198" s="252"/>
      <c r="N198" s="252"/>
      <c r="O198" s="252"/>
      <c r="P198" s="252"/>
      <c r="Q198" s="252"/>
      <c r="R198" s="252"/>
      <c r="S198" s="252"/>
      <c r="T198" s="252"/>
      <c r="W198" s="180"/>
      <c r="Y198" s="180"/>
      <c r="Z198" s="180"/>
    </row>
    <row r="199" customFormat="false" ht="12.75" hidden="false" customHeight="false" outlineLevel="0" collapsed="false">
      <c r="C199" s="268"/>
      <c r="D199" s="252"/>
      <c r="E199" s="252"/>
      <c r="F199" s="252"/>
      <c r="G199" s="252"/>
      <c r="H199" s="252"/>
      <c r="I199" s="252"/>
      <c r="J199" s="252"/>
      <c r="K199" s="252"/>
      <c r="L199" s="269"/>
      <c r="M199" s="252"/>
      <c r="N199" s="252"/>
      <c r="O199" s="252"/>
      <c r="P199" s="252"/>
      <c r="Q199" s="252"/>
      <c r="R199" s="252"/>
      <c r="S199" s="252"/>
      <c r="T199" s="252"/>
      <c r="W199" s="180"/>
      <c r="Y199" s="180"/>
      <c r="Z199" s="180"/>
    </row>
    <row r="200" customFormat="false" ht="12.75" hidden="false" customHeight="false" outlineLevel="0" collapsed="false">
      <c r="C200" s="268"/>
      <c r="D200" s="252"/>
      <c r="E200" s="252"/>
      <c r="F200" s="252"/>
      <c r="G200" s="252"/>
      <c r="H200" s="252"/>
      <c r="I200" s="252"/>
      <c r="J200" s="252"/>
      <c r="K200" s="252"/>
      <c r="L200" s="269"/>
      <c r="M200" s="252"/>
      <c r="N200" s="252"/>
      <c r="O200" s="252"/>
      <c r="P200" s="252"/>
      <c r="Q200" s="252"/>
      <c r="R200" s="252"/>
      <c r="S200" s="252"/>
      <c r="T200" s="252"/>
      <c r="W200" s="180"/>
      <c r="Y200" s="180"/>
      <c r="Z200" s="180"/>
    </row>
    <row r="201" customFormat="false" ht="12.75" hidden="false" customHeight="false" outlineLevel="0" collapsed="false">
      <c r="C201" s="268"/>
      <c r="D201" s="252"/>
      <c r="E201" s="252"/>
      <c r="F201" s="252"/>
      <c r="G201" s="252"/>
      <c r="H201" s="252"/>
      <c r="I201" s="252"/>
      <c r="J201" s="252"/>
      <c r="K201" s="252"/>
      <c r="L201" s="269"/>
      <c r="M201" s="252"/>
      <c r="N201" s="252"/>
      <c r="O201" s="252"/>
      <c r="P201" s="252"/>
      <c r="Q201" s="252"/>
      <c r="R201" s="252"/>
      <c r="S201" s="252"/>
      <c r="T201" s="252"/>
      <c r="W201" s="180"/>
      <c r="Y201" s="180"/>
      <c r="Z201" s="180"/>
    </row>
    <row r="202" customFormat="false" ht="12.75" hidden="false" customHeight="false" outlineLevel="0" collapsed="false">
      <c r="C202" s="268"/>
      <c r="D202" s="252"/>
      <c r="E202" s="252"/>
      <c r="F202" s="252"/>
      <c r="G202" s="252"/>
      <c r="H202" s="252"/>
      <c r="I202" s="252"/>
      <c r="J202" s="252"/>
      <c r="K202" s="252"/>
      <c r="L202" s="269"/>
      <c r="M202" s="252"/>
      <c r="N202" s="252"/>
      <c r="O202" s="252"/>
      <c r="P202" s="252"/>
      <c r="Q202" s="252"/>
      <c r="R202" s="252"/>
      <c r="S202" s="252"/>
      <c r="T202" s="252"/>
      <c r="W202" s="180"/>
      <c r="Y202" s="180"/>
      <c r="Z202" s="180"/>
    </row>
    <row r="203" customFormat="false" ht="12.75" hidden="false" customHeight="false" outlineLevel="0" collapsed="false">
      <c r="C203" s="268"/>
      <c r="D203" s="252"/>
      <c r="E203" s="252"/>
      <c r="F203" s="252"/>
      <c r="G203" s="252"/>
      <c r="H203" s="252"/>
      <c r="I203" s="252"/>
      <c r="J203" s="252"/>
      <c r="K203" s="252"/>
      <c r="L203" s="269"/>
      <c r="M203" s="252"/>
      <c r="N203" s="252"/>
      <c r="O203" s="252"/>
      <c r="P203" s="252"/>
      <c r="Q203" s="252"/>
      <c r="R203" s="252"/>
      <c r="S203" s="252"/>
      <c r="T203" s="252"/>
      <c r="W203" s="180"/>
      <c r="Y203" s="180"/>
      <c r="Z203" s="180"/>
    </row>
    <row r="204" customFormat="false" ht="12.75" hidden="false" customHeight="false" outlineLevel="0" collapsed="false">
      <c r="C204" s="268"/>
      <c r="D204" s="252"/>
      <c r="E204" s="252"/>
      <c r="F204" s="252"/>
      <c r="G204" s="252"/>
      <c r="H204" s="252"/>
      <c r="I204" s="252"/>
      <c r="J204" s="252"/>
      <c r="K204" s="252"/>
      <c r="L204" s="269"/>
      <c r="M204" s="252"/>
      <c r="N204" s="252"/>
      <c r="O204" s="252"/>
      <c r="P204" s="252"/>
      <c r="Q204" s="252"/>
      <c r="R204" s="252"/>
      <c r="S204" s="252"/>
      <c r="T204" s="252"/>
      <c r="W204" s="180"/>
      <c r="Y204" s="180"/>
      <c r="Z204" s="180"/>
    </row>
    <row r="205" customFormat="false" ht="12.75" hidden="false" customHeight="false" outlineLevel="0" collapsed="false">
      <c r="C205" s="268"/>
      <c r="D205" s="252"/>
      <c r="E205" s="252"/>
      <c r="F205" s="252"/>
      <c r="G205" s="252"/>
      <c r="H205" s="252"/>
      <c r="I205" s="252"/>
      <c r="J205" s="252"/>
      <c r="K205" s="252"/>
      <c r="L205" s="269"/>
      <c r="M205" s="252"/>
      <c r="N205" s="252"/>
      <c r="O205" s="252"/>
      <c r="P205" s="252"/>
      <c r="Q205" s="252"/>
      <c r="R205" s="252"/>
      <c r="S205" s="252"/>
      <c r="T205" s="252"/>
      <c r="W205" s="180"/>
      <c r="Y205" s="180"/>
      <c r="Z205" s="180"/>
    </row>
    <row r="206" customFormat="false" ht="12.75" hidden="false" customHeight="false" outlineLevel="0" collapsed="false">
      <c r="C206" s="268"/>
      <c r="D206" s="252"/>
      <c r="E206" s="252"/>
      <c r="F206" s="252"/>
      <c r="G206" s="252"/>
      <c r="H206" s="252"/>
      <c r="I206" s="252"/>
      <c r="J206" s="252"/>
      <c r="K206" s="252"/>
      <c r="L206" s="269"/>
      <c r="M206" s="252"/>
      <c r="N206" s="252"/>
      <c r="O206" s="252"/>
      <c r="P206" s="252"/>
      <c r="Q206" s="252"/>
      <c r="R206" s="252"/>
      <c r="S206" s="252"/>
      <c r="T206" s="252"/>
      <c r="W206" s="180"/>
      <c r="Y206" s="180"/>
      <c r="Z206" s="180"/>
    </row>
    <row r="207" customFormat="false" ht="12.75" hidden="false" customHeight="false" outlineLevel="0" collapsed="false">
      <c r="C207" s="268"/>
      <c r="D207" s="252"/>
      <c r="E207" s="252"/>
      <c r="F207" s="252"/>
      <c r="G207" s="252"/>
      <c r="H207" s="252"/>
      <c r="I207" s="252"/>
      <c r="J207" s="252"/>
      <c r="K207" s="252"/>
      <c r="L207" s="269"/>
      <c r="M207" s="252"/>
      <c r="N207" s="252"/>
      <c r="O207" s="252"/>
      <c r="P207" s="252"/>
      <c r="Q207" s="252"/>
      <c r="R207" s="252"/>
      <c r="S207" s="252"/>
      <c r="T207" s="252"/>
      <c r="W207" s="180"/>
      <c r="Y207" s="180"/>
      <c r="Z207" s="180"/>
    </row>
    <row r="208" customFormat="false" ht="12.75" hidden="false" customHeight="false" outlineLevel="0" collapsed="false">
      <c r="C208" s="268"/>
      <c r="D208" s="252"/>
      <c r="E208" s="252"/>
      <c r="F208" s="252"/>
      <c r="G208" s="252"/>
      <c r="H208" s="252"/>
      <c r="I208" s="252"/>
      <c r="J208" s="252"/>
      <c r="K208" s="252"/>
      <c r="L208" s="269"/>
      <c r="M208" s="252"/>
      <c r="N208" s="252"/>
      <c r="O208" s="252"/>
      <c r="P208" s="252"/>
      <c r="Q208" s="252"/>
      <c r="R208" s="252"/>
      <c r="S208" s="252"/>
      <c r="T208" s="252"/>
      <c r="W208" s="180"/>
      <c r="Y208" s="180"/>
      <c r="Z208" s="180"/>
    </row>
    <row r="209" customFormat="false" ht="12.75" hidden="false" customHeight="false" outlineLevel="0" collapsed="false">
      <c r="C209" s="268"/>
      <c r="D209" s="252"/>
      <c r="E209" s="252"/>
      <c r="F209" s="252"/>
      <c r="G209" s="252"/>
      <c r="H209" s="252"/>
      <c r="I209" s="252"/>
      <c r="J209" s="252"/>
      <c r="K209" s="252"/>
      <c r="L209" s="269"/>
      <c r="M209" s="252"/>
      <c r="N209" s="252"/>
      <c r="O209" s="252"/>
      <c r="P209" s="252"/>
      <c r="Q209" s="252"/>
      <c r="R209" s="252"/>
      <c r="S209" s="252"/>
      <c r="T209" s="252"/>
      <c r="W209" s="180"/>
      <c r="Y209" s="180"/>
      <c r="Z209" s="180"/>
    </row>
    <row r="210" customFormat="false" ht="12.75" hidden="false" customHeight="false" outlineLevel="0" collapsed="false">
      <c r="C210" s="268"/>
      <c r="D210" s="252"/>
      <c r="E210" s="252"/>
      <c r="F210" s="252"/>
      <c r="G210" s="252"/>
      <c r="H210" s="252"/>
      <c r="I210" s="252"/>
      <c r="J210" s="252"/>
      <c r="K210" s="252"/>
      <c r="L210" s="269"/>
      <c r="M210" s="252"/>
      <c r="N210" s="252"/>
      <c r="O210" s="252"/>
      <c r="P210" s="252"/>
      <c r="Q210" s="252"/>
      <c r="R210" s="252"/>
      <c r="S210" s="252"/>
      <c r="T210" s="252"/>
      <c r="W210" s="180"/>
      <c r="Y210" s="180"/>
      <c r="Z210" s="180"/>
    </row>
    <row r="211" customFormat="false" ht="12.75" hidden="false" customHeight="false" outlineLevel="0" collapsed="false">
      <c r="C211" s="268"/>
      <c r="D211" s="252"/>
      <c r="E211" s="252"/>
      <c r="F211" s="252"/>
      <c r="G211" s="252"/>
      <c r="H211" s="252"/>
      <c r="I211" s="252"/>
      <c r="J211" s="252"/>
      <c r="K211" s="252"/>
      <c r="L211" s="269"/>
      <c r="M211" s="252"/>
      <c r="N211" s="252"/>
      <c r="O211" s="252"/>
      <c r="P211" s="252"/>
      <c r="Q211" s="252"/>
      <c r="R211" s="252"/>
      <c r="S211" s="252"/>
      <c r="T211" s="252"/>
      <c r="W211" s="180"/>
      <c r="Y211" s="180"/>
      <c r="Z211" s="180"/>
    </row>
    <row r="212" customFormat="false" ht="12.75" hidden="false" customHeight="false" outlineLevel="0" collapsed="false">
      <c r="C212" s="268"/>
      <c r="D212" s="252"/>
      <c r="E212" s="252"/>
      <c r="F212" s="252"/>
      <c r="G212" s="252"/>
      <c r="H212" s="252"/>
      <c r="I212" s="252"/>
      <c r="J212" s="252"/>
      <c r="K212" s="252"/>
      <c r="L212" s="269"/>
      <c r="M212" s="252"/>
      <c r="N212" s="252"/>
      <c r="O212" s="252"/>
      <c r="P212" s="252"/>
      <c r="Q212" s="252"/>
      <c r="R212" s="252"/>
      <c r="S212" s="252"/>
      <c r="T212" s="252"/>
      <c r="W212" s="180"/>
      <c r="Y212" s="180"/>
      <c r="Z212" s="180"/>
    </row>
    <row r="213" customFormat="false" ht="12.75" hidden="false" customHeight="false" outlineLevel="0" collapsed="false">
      <c r="C213" s="268"/>
      <c r="D213" s="252"/>
      <c r="E213" s="252"/>
      <c r="F213" s="252"/>
      <c r="G213" s="252"/>
      <c r="H213" s="252"/>
      <c r="I213" s="252"/>
      <c r="J213" s="252"/>
      <c r="K213" s="252"/>
      <c r="L213" s="269"/>
      <c r="M213" s="252"/>
      <c r="N213" s="252"/>
      <c r="O213" s="252"/>
      <c r="P213" s="252"/>
      <c r="Q213" s="252"/>
      <c r="R213" s="252"/>
      <c r="S213" s="252"/>
      <c r="T213" s="252"/>
      <c r="W213" s="180"/>
      <c r="Y213" s="180"/>
      <c r="Z213" s="180"/>
    </row>
    <row r="214" customFormat="false" ht="12.75" hidden="false" customHeight="false" outlineLevel="0" collapsed="false">
      <c r="C214" s="268"/>
      <c r="D214" s="252"/>
      <c r="E214" s="252"/>
      <c r="F214" s="252"/>
      <c r="G214" s="252"/>
      <c r="H214" s="252"/>
      <c r="I214" s="252"/>
      <c r="J214" s="252"/>
      <c r="K214" s="252"/>
      <c r="L214" s="269"/>
      <c r="M214" s="252"/>
      <c r="N214" s="252"/>
      <c r="O214" s="252"/>
      <c r="P214" s="252"/>
      <c r="Q214" s="252"/>
      <c r="R214" s="252"/>
      <c r="S214" s="252"/>
      <c r="T214" s="252"/>
      <c r="W214" s="180"/>
      <c r="Y214" s="180"/>
      <c r="Z214" s="180"/>
    </row>
    <row r="215" customFormat="false" ht="12.75" hidden="false" customHeight="false" outlineLevel="0" collapsed="false">
      <c r="C215" s="268"/>
      <c r="D215" s="252"/>
      <c r="E215" s="252"/>
      <c r="F215" s="252"/>
      <c r="G215" s="252"/>
      <c r="H215" s="252"/>
      <c r="I215" s="252"/>
      <c r="J215" s="252"/>
      <c r="K215" s="252"/>
      <c r="L215" s="269"/>
      <c r="M215" s="252"/>
      <c r="N215" s="252"/>
      <c r="O215" s="252"/>
      <c r="P215" s="252"/>
      <c r="Q215" s="252"/>
      <c r="R215" s="252"/>
      <c r="S215" s="252"/>
      <c r="T215" s="252"/>
      <c r="W215" s="180"/>
      <c r="Y215" s="180"/>
      <c r="Z215" s="180"/>
    </row>
    <row r="216" customFormat="false" ht="12.75" hidden="false" customHeight="false" outlineLevel="0" collapsed="false">
      <c r="C216" s="268"/>
      <c r="D216" s="252"/>
      <c r="E216" s="252"/>
      <c r="F216" s="252"/>
      <c r="G216" s="252"/>
      <c r="H216" s="252"/>
      <c r="I216" s="252"/>
      <c r="J216" s="252"/>
      <c r="K216" s="252"/>
      <c r="L216" s="269"/>
      <c r="M216" s="252"/>
      <c r="N216" s="252"/>
      <c r="O216" s="252"/>
      <c r="P216" s="252"/>
      <c r="Q216" s="252"/>
      <c r="R216" s="252"/>
      <c r="S216" s="252"/>
      <c r="T216" s="252"/>
      <c r="W216" s="180"/>
      <c r="Y216" s="180"/>
      <c r="Z216" s="180"/>
    </row>
    <row r="217" customFormat="false" ht="12.75" hidden="false" customHeight="false" outlineLevel="0" collapsed="false">
      <c r="C217" s="268"/>
      <c r="D217" s="252"/>
      <c r="E217" s="252"/>
      <c r="F217" s="252"/>
      <c r="G217" s="252"/>
      <c r="H217" s="252"/>
      <c r="I217" s="252"/>
      <c r="J217" s="252"/>
      <c r="K217" s="252"/>
      <c r="L217" s="269"/>
      <c r="M217" s="252"/>
      <c r="N217" s="252"/>
      <c r="O217" s="252"/>
      <c r="P217" s="252"/>
      <c r="Q217" s="252"/>
      <c r="R217" s="252"/>
      <c r="S217" s="252"/>
      <c r="T217" s="252"/>
      <c r="W217" s="180"/>
      <c r="Y217" s="180"/>
      <c r="Z217" s="180"/>
    </row>
    <row r="218" customFormat="false" ht="12.75" hidden="false" customHeight="false" outlineLevel="0" collapsed="false">
      <c r="C218" s="268"/>
      <c r="D218" s="252"/>
      <c r="E218" s="252"/>
      <c r="F218" s="252"/>
      <c r="G218" s="252"/>
      <c r="H218" s="252"/>
      <c r="I218" s="252"/>
      <c r="J218" s="252"/>
      <c r="K218" s="252"/>
      <c r="L218" s="269"/>
      <c r="M218" s="252"/>
      <c r="N218" s="252"/>
      <c r="O218" s="252"/>
      <c r="P218" s="252"/>
      <c r="Q218" s="252"/>
      <c r="R218" s="252"/>
      <c r="S218" s="252"/>
      <c r="T218" s="252"/>
      <c r="W218" s="180"/>
      <c r="Y218" s="180"/>
      <c r="Z218" s="180"/>
    </row>
    <row r="219" customFormat="false" ht="12.75" hidden="false" customHeight="false" outlineLevel="0" collapsed="false">
      <c r="C219" s="268"/>
      <c r="D219" s="252"/>
      <c r="E219" s="252"/>
      <c r="F219" s="252"/>
      <c r="G219" s="252"/>
      <c r="H219" s="252"/>
      <c r="I219" s="252"/>
      <c r="J219" s="252"/>
      <c r="K219" s="252"/>
      <c r="L219" s="269"/>
      <c r="M219" s="252"/>
      <c r="N219" s="252"/>
      <c r="O219" s="252"/>
      <c r="P219" s="252"/>
      <c r="Q219" s="252"/>
      <c r="R219" s="252"/>
      <c r="S219" s="252"/>
      <c r="T219" s="252"/>
      <c r="W219" s="180"/>
      <c r="Y219" s="180"/>
      <c r="Z219" s="180"/>
    </row>
    <row r="220" customFormat="false" ht="12.75" hidden="false" customHeight="false" outlineLevel="0" collapsed="false">
      <c r="C220" s="268"/>
      <c r="D220" s="252"/>
      <c r="E220" s="252"/>
      <c r="F220" s="252"/>
      <c r="G220" s="252"/>
      <c r="H220" s="252"/>
      <c r="I220" s="252"/>
      <c r="J220" s="252"/>
      <c r="K220" s="252"/>
      <c r="L220" s="269"/>
      <c r="M220" s="252"/>
      <c r="N220" s="252"/>
      <c r="O220" s="252"/>
      <c r="P220" s="252"/>
      <c r="Q220" s="252"/>
      <c r="R220" s="252"/>
      <c r="S220" s="252"/>
      <c r="T220" s="252"/>
      <c r="W220" s="180"/>
      <c r="Y220" s="180"/>
      <c r="Z220" s="180"/>
    </row>
    <row r="221" customFormat="false" ht="12.75" hidden="false" customHeight="false" outlineLevel="0" collapsed="false">
      <c r="C221" s="268"/>
      <c r="D221" s="252"/>
      <c r="E221" s="252"/>
      <c r="F221" s="252"/>
      <c r="G221" s="252"/>
      <c r="H221" s="252"/>
      <c r="I221" s="252"/>
      <c r="J221" s="252"/>
      <c r="K221" s="252"/>
      <c r="L221" s="269"/>
      <c r="M221" s="252"/>
      <c r="N221" s="252"/>
      <c r="O221" s="252"/>
      <c r="P221" s="252"/>
      <c r="Q221" s="252"/>
      <c r="R221" s="252"/>
      <c r="S221" s="252"/>
      <c r="T221" s="252"/>
      <c r="W221" s="180"/>
      <c r="Y221" s="180"/>
      <c r="Z221" s="180"/>
    </row>
    <row r="222" customFormat="false" ht="12.75" hidden="false" customHeight="false" outlineLevel="0" collapsed="false">
      <c r="C222" s="268"/>
      <c r="D222" s="252"/>
      <c r="E222" s="252"/>
      <c r="F222" s="252"/>
      <c r="G222" s="252"/>
      <c r="H222" s="252"/>
      <c r="I222" s="252"/>
      <c r="J222" s="252"/>
      <c r="K222" s="252"/>
      <c r="L222" s="269"/>
      <c r="M222" s="252"/>
      <c r="N222" s="252"/>
      <c r="O222" s="252"/>
      <c r="P222" s="252"/>
      <c r="Q222" s="252"/>
      <c r="R222" s="252"/>
      <c r="S222" s="252"/>
      <c r="T222" s="252"/>
      <c r="W222" s="180"/>
      <c r="Y222" s="180"/>
      <c r="Z222" s="180"/>
    </row>
    <row r="223" customFormat="false" ht="12.75" hidden="false" customHeight="false" outlineLevel="0" collapsed="false">
      <c r="C223" s="268"/>
      <c r="D223" s="252"/>
      <c r="E223" s="252"/>
      <c r="F223" s="252"/>
      <c r="G223" s="252"/>
      <c r="H223" s="252"/>
      <c r="I223" s="252"/>
      <c r="J223" s="252"/>
      <c r="K223" s="252"/>
      <c r="L223" s="269"/>
      <c r="M223" s="252"/>
      <c r="N223" s="252"/>
      <c r="O223" s="252"/>
      <c r="P223" s="252"/>
      <c r="Q223" s="252"/>
      <c r="R223" s="252"/>
      <c r="S223" s="252"/>
      <c r="T223" s="252"/>
      <c r="W223" s="180"/>
      <c r="Y223" s="180"/>
      <c r="Z223" s="180"/>
    </row>
    <row r="224" customFormat="false" ht="12.75" hidden="false" customHeight="false" outlineLevel="0" collapsed="false">
      <c r="C224" s="268"/>
      <c r="D224" s="252"/>
      <c r="E224" s="252"/>
      <c r="F224" s="252"/>
      <c r="G224" s="252"/>
      <c r="H224" s="252"/>
      <c r="I224" s="252"/>
      <c r="J224" s="252"/>
      <c r="K224" s="252"/>
      <c r="L224" s="269"/>
      <c r="M224" s="252"/>
      <c r="N224" s="252"/>
      <c r="O224" s="252"/>
      <c r="P224" s="252"/>
      <c r="Q224" s="252"/>
      <c r="R224" s="252"/>
      <c r="S224" s="252"/>
      <c r="T224" s="252"/>
      <c r="W224" s="180"/>
      <c r="Y224" s="180"/>
      <c r="Z224" s="180"/>
    </row>
    <row r="225" customFormat="false" ht="12.75" hidden="false" customHeight="false" outlineLevel="0" collapsed="false">
      <c r="C225" s="268"/>
      <c r="D225" s="252"/>
      <c r="E225" s="252"/>
      <c r="F225" s="252"/>
      <c r="G225" s="252"/>
      <c r="H225" s="252"/>
      <c r="I225" s="252"/>
      <c r="J225" s="252"/>
      <c r="K225" s="252"/>
      <c r="L225" s="269"/>
      <c r="M225" s="252"/>
      <c r="N225" s="252"/>
      <c r="O225" s="252"/>
      <c r="P225" s="252"/>
      <c r="Q225" s="252"/>
      <c r="R225" s="252"/>
      <c r="S225" s="252"/>
      <c r="T225" s="252"/>
      <c r="W225" s="180"/>
      <c r="Y225" s="180"/>
      <c r="Z225" s="180"/>
    </row>
    <row r="226" customFormat="false" ht="12.75" hidden="false" customHeight="false" outlineLevel="0" collapsed="false">
      <c r="C226" s="268"/>
      <c r="D226" s="252"/>
      <c r="E226" s="252"/>
      <c r="F226" s="252"/>
      <c r="G226" s="252"/>
      <c r="H226" s="252"/>
      <c r="I226" s="252"/>
      <c r="J226" s="252"/>
      <c r="K226" s="252"/>
      <c r="L226" s="269"/>
      <c r="M226" s="252"/>
      <c r="N226" s="252"/>
      <c r="O226" s="252"/>
      <c r="P226" s="252"/>
      <c r="Q226" s="252"/>
      <c r="R226" s="252"/>
      <c r="S226" s="252"/>
      <c r="T226" s="252"/>
      <c r="W226" s="180"/>
      <c r="Y226" s="180"/>
      <c r="Z226" s="180"/>
    </row>
    <row r="227" customFormat="false" ht="12.75" hidden="false" customHeight="false" outlineLevel="0" collapsed="false">
      <c r="C227" s="268"/>
      <c r="D227" s="252"/>
      <c r="E227" s="252"/>
      <c r="F227" s="252"/>
      <c r="G227" s="252"/>
      <c r="H227" s="252"/>
      <c r="I227" s="252"/>
      <c r="J227" s="252"/>
      <c r="K227" s="252"/>
      <c r="L227" s="269"/>
      <c r="M227" s="252"/>
      <c r="N227" s="252"/>
      <c r="O227" s="252"/>
      <c r="P227" s="252"/>
      <c r="Q227" s="252"/>
      <c r="R227" s="252"/>
      <c r="S227" s="252"/>
      <c r="T227" s="252"/>
      <c r="W227" s="180"/>
      <c r="Y227" s="180"/>
      <c r="Z227" s="180"/>
    </row>
    <row r="228" customFormat="false" ht="12.75" hidden="false" customHeight="false" outlineLevel="0" collapsed="false">
      <c r="C228" s="268"/>
      <c r="D228" s="252"/>
      <c r="E228" s="252"/>
      <c r="F228" s="252"/>
      <c r="G228" s="252"/>
      <c r="H228" s="252"/>
      <c r="I228" s="252"/>
      <c r="J228" s="252"/>
      <c r="K228" s="252"/>
      <c r="L228" s="269"/>
      <c r="M228" s="252"/>
      <c r="N228" s="252"/>
      <c r="O228" s="252"/>
      <c r="P228" s="252"/>
      <c r="Q228" s="252"/>
      <c r="R228" s="252"/>
      <c r="S228" s="252"/>
      <c r="T228" s="252"/>
      <c r="W228" s="180"/>
      <c r="Y228" s="180"/>
      <c r="Z228" s="180"/>
    </row>
    <row r="229" customFormat="false" ht="12.75" hidden="false" customHeight="false" outlineLevel="0" collapsed="false">
      <c r="C229" s="268"/>
      <c r="D229" s="252"/>
      <c r="E229" s="252"/>
      <c r="F229" s="252"/>
      <c r="G229" s="252"/>
      <c r="H229" s="252"/>
      <c r="I229" s="252"/>
      <c r="J229" s="252"/>
      <c r="K229" s="252"/>
      <c r="L229" s="269"/>
      <c r="M229" s="252"/>
      <c r="N229" s="252"/>
      <c r="O229" s="252"/>
      <c r="P229" s="252"/>
      <c r="Q229" s="252"/>
      <c r="R229" s="252"/>
      <c r="S229" s="252"/>
      <c r="T229" s="252"/>
      <c r="W229" s="180"/>
      <c r="Y229" s="180"/>
      <c r="Z229" s="180"/>
    </row>
    <row r="230" customFormat="false" ht="12.75" hidden="false" customHeight="false" outlineLevel="0" collapsed="false">
      <c r="C230" s="268"/>
      <c r="D230" s="252"/>
      <c r="E230" s="252"/>
      <c r="F230" s="252"/>
      <c r="G230" s="252"/>
      <c r="H230" s="252"/>
      <c r="I230" s="252"/>
      <c r="J230" s="252"/>
      <c r="K230" s="252"/>
      <c r="L230" s="269"/>
      <c r="M230" s="252"/>
      <c r="N230" s="252"/>
      <c r="O230" s="252"/>
      <c r="P230" s="252"/>
      <c r="Q230" s="252"/>
      <c r="R230" s="252"/>
      <c r="S230" s="252"/>
      <c r="T230" s="252"/>
      <c r="W230" s="180"/>
      <c r="Y230" s="180"/>
      <c r="Z230" s="180"/>
    </row>
    <row r="231" customFormat="false" ht="12.75" hidden="false" customHeight="false" outlineLevel="0" collapsed="false">
      <c r="C231" s="268"/>
      <c r="D231" s="252"/>
      <c r="E231" s="252"/>
      <c r="F231" s="252"/>
      <c r="G231" s="252"/>
      <c r="H231" s="252"/>
      <c r="I231" s="252"/>
      <c r="J231" s="252"/>
      <c r="K231" s="252"/>
      <c r="L231" s="269"/>
      <c r="M231" s="252"/>
      <c r="N231" s="252"/>
      <c r="O231" s="252"/>
      <c r="P231" s="252"/>
      <c r="Q231" s="252"/>
      <c r="R231" s="252"/>
      <c r="S231" s="252"/>
      <c r="T231" s="252"/>
      <c r="W231" s="180"/>
      <c r="Y231" s="180"/>
      <c r="Z231" s="180"/>
    </row>
    <row r="232" customFormat="false" ht="12.75" hidden="false" customHeight="false" outlineLevel="0" collapsed="false">
      <c r="C232" s="268"/>
      <c r="D232" s="252"/>
      <c r="E232" s="252"/>
      <c r="F232" s="252"/>
      <c r="G232" s="252"/>
      <c r="H232" s="252"/>
      <c r="I232" s="252"/>
      <c r="J232" s="252"/>
      <c r="K232" s="252"/>
      <c r="L232" s="269"/>
      <c r="M232" s="252"/>
      <c r="N232" s="252"/>
      <c r="O232" s="252"/>
      <c r="P232" s="252"/>
      <c r="Q232" s="252"/>
      <c r="R232" s="252"/>
      <c r="S232" s="252"/>
      <c r="T232" s="252"/>
      <c r="W232" s="180"/>
      <c r="Y232" s="180"/>
      <c r="Z232" s="180"/>
    </row>
    <row r="233" customFormat="false" ht="12.75" hidden="false" customHeight="false" outlineLevel="0" collapsed="false">
      <c r="C233" s="268"/>
      <c r="D233" s="252"/>
      <c r="E233" s="252"/>
      <c r="F233" s="252"/>
      <c r="G233" s="252"/>
      <c r="H233" s="252"/>
      <c r="I233" s="252"/>
      <c r="J233" s="252"/>
      <c r="K233" s="252"/>
      <c r="L233" s="269"/>
      <c r="M233" s="252"/>
      <c r="N233" s="252"/>
      <c r="O233" s="252"/>
      <c r="P233" s="252"/>
      <c r="Q233" s="252"/>
      <c r="R233" s="252"/>
      <c r="S233" s="252"/>
      <c r="T233" s="252"/>
      <c r="W233" s="180"/>
      <c r="Y233" s="180"/>
      <c r="Z233" s="180"/>
    </row>
    <row r="234" customFormat="false" ht="12.75" hidden="false" customHeight="false" outlineLevel="0" collapsed="false">
      <c r="C234" s="268"/>
      <c r="D234" s="252"/>
      <c r="E234" s="252"/>
      <c r="F234" s="252"/>
      <c r="G234" s="252"/>
      <c r="H234" s="252"/>
      <c r="I234" s="252"/>
      <c r="J234" s="252"/>
      <c r="K234" s="252"/>
      <c r="L234" s="269"/>
      <c r="M234" s="252"/>
      <c r="N234" s="252"/>
      <c r="O234" s="252"/>
      <c r="P234" s="252"/>
      <c r="Q234" s="252"/>
      <c r="R234" s="252"/>
      <c r="S234" s="252"/>
      <c r="T234" s="252"/>
      <c r="W234" s="180"/>
      <c r="Y234" s="180"/>
      <c r="Z234" s="180"/>
    </row>
    <row r="235" customFormat="false" ht="12.75" hidden="false" customHeight="false" outlineLevel="0" collapsed="false">
      <c r="C235" s="268"/>
      <c r="D235" s="252"/>
      <c r="E235" s="252"/>
      <c r="F235" s="252"/>
      <c r="G235" s="252"/>
      <c r="H235" s="252"/>
      <c r="I235" s="252"/>
      <c r="J235" s="252"/>
      <c r="K235" s="252"/>
      <c r="L235" s="269"/>
      <c r="M235" s="252"/>
      <c r="N235" s="252"/>
      <c r="O235" s="252"/>
      <c r="P235" s="252"/>
      <c r="Q235" s="252"/>
      <c r="R235" s="252"/>
      <c r="S235" s="252"/>
      <c r="T235" s="252"/>
      <c r="W235" s="180"/>
      <c r="Y235" s="180"/>
      <c r="Z235" s="180"/>
    </row>
    <row r="236" customFormat="false" ht="12.75" hidden="false" customHeight="false" outlineLevel="0" collapsed="false">
      <c r="C236" s="268"/>
      <c r="D236" s="252"/>
      <c r="E236" s="252"/>
      <c r="F236" s="252"/>
      <c r="G236" s="252"/>
      <c r="H236" s="252"/>
      <c r="I236" s="252"/>
      <c r="J236" s="252"/>
      <c r="K236" s="252"/>
      <c r="L236" s="269"/>
      <c r="M236" s="252"/>
      <c r="N236" s="252"/>
      <c r="O236" s="252"/>
      <c r="P236" s="252"/>
      <c r="Q236" s="252"/>
      <c r="R236" s="252"/>
      <c r="S236" s="252"/>
      <c r="T236" s="252"/>
      <c r="W236" s="180"/>
      <c r="Y236" s="180"/>
      <c r="Z236" s="180"/>
    </row>
    <row r="237" customFormat="false" ht="12.75" hidden="false" customHeight="false" outlineLevel="0" collapsed="false">
      <c r="C237" s="268"/>
      <c r="D237" s="252"/>
      <c r="E237" s="252"/>
      <c r="F237" s="252"/>
      <c r="G237" s="252"/>
      <c r="H237" s="252"/>
      <c r="I237" s="252"/>
      <c r="J237" s="252"/>
      <c r="K237" s="252"/>
      <c r="L237" s="269"/>
      <c r="M237" s="252"/>
      <c r="N237" s="252"/>
      <c r="O237" s="252"/>
      <c r="P237" s="252"/>
      <c r="Q237" s="252"/>
      <c r="R237" s="252"/>
      <c r="S237" s="252"/>
      <c r="T237" s="252"/>
      <c r="W237" s="180"/>
      <c r="Y237" s="180"/>
      <c r="Z237" s="180"/>
    </row>
    <row r="238" customFormat="false" ht="12.75" hidden="false" customHeight="false" outlineLevel="0" collapsed="false">
      <c r="C238" s="268"/>
      <c r="D238" s="252"/>
      <c r="E238" s="252"/>
      <c r="F238" s="252"/>
      <c r="G238" s="252"/>
      <c r="H238" s="252"/>
      <c r="I238" s="252"/>
      <c r="J238" s="252"/>
      <c r="K238" s="252"/>
      <c r="L238" s="269"/>
      <c r="M238" s="252"/>
      <c r="N238" s="252"/>
      <c r="O238" s="252"/>
      <c r="P238" s="252"/>
      <c r="Q238" s="252"/>
      <c r="R238" s="252"/>
      <c r="S238" s="252"/>
      <c r="T238" s="252"/>
      <c r="W238" s="180"/>
      <c r="Y238" s="180"/>
      <c r="Z238" s="180"/>
    </row>
    <row r="239" customFormat="false" ht="12.75" hidden="false" customHeight="false" outlineLevel="0" collapsed="false">
      <c r="C239" s="268"/>
      <c r="D239" s="252"/>
      <c r="E239" s="252"/>
      <c r="F239" s="252"/>
      <c r="G239" s="252"/>
      <c r="H239" s="252"/>
      <c r="I239" s="252"/>
      <c r="J239" s="252"/>
      <c r="K239" s="252"/>
      <c r="L239" s="269"/>
      <c r="M239" s="252"/>
      <c r="N239" s="252"/>
      <c r="O239" s="252"/>
      <c r="P239" s="252"/>
      <c r="Q239" s="252"/>
      <c r="R239" s="252"/>
      <c r="S239" s="252"/>
      <c r="T239" s="252"/>
      <c r="W239" s="180"/>
      <c r="Y239" s="180"/>
      <c r="Z239" s="180"/>
    </row>
    <row r="240" customFormat="false" ht="12.75" hidden="false" customHeight="false" outlineLevel="0" collapsed="false">
      <c r="C240" s="268"/>
      <c r="D240" s="252"/>
      <c r="E240" s="252"/>
      <c r="F240" s="252"/>
      <c r="G240" s="252"/>
      <c r="H240" s="252"/>
      <c r="I240" s="252"/>
      <c r="J240" s="252"/>
      <c r="K240" s="252"/>
      <c r="L240" s="269"/>
      <c r="M240" s="252"/>
      <c r="N240" s="252"/>
      <c r="O240" s="252"/>
      <c r="P240" s="252"/>
      <c r="Q240" s="252"/>
      <c r="R240" s="252"/>
      <c r="S240" s="252"/>
      <c r="T240" s="252"/>
      <c r="W240" s="180"/>
      <c r="Y240" s="180"/>
      <c r="Z240" s="180"/>
    </row>
    <row r="241" customFormat="false" ht="12.75" hidden="false" customHeight="false" outlineLevel="0" collapsed="false">
      <c r="C241" s="268"/>
      <c r="D241" s="252"/>
      <c r="E241" s="252"/>
      <c r="F241" s="252"/>
      <c r="G241" s="252"/>
      <c r="H241" s="252"/>
      <c r="I241" s="252"/>
      <c r="J241" s="252"/>
      <c r="K241" s="252"/>
      <c r="L241" s="269"/>
      <c r="M241" s="252"/>
      <c r="N241" s="252"/>
      <c r="O241" s="252"/>
      <c r="P241" s="252"/>
      <c r="Q241" s="252"/>
      <c r="R241" s="252"/>
      <c r="S241" s="252"/>
      <c r="T241" s="252"/>
      <c r="W241" s="180"/>
      <c r="Y241" s="180"/>
      <c r="Z241" s="180"/>
    </row>
    <row r="242" customFormat="false" ht="12.75" hidden="false" customHeight="false" outlineLevel="0" collapsed="false">
      <c r="C242" s="268"/>
      <c r="D242" s="252"/>
      <c r="E242" s="252"/>
      <c r="F242" s="252"/>
      <c r="G242" s="252"/>
      <c r="H242" s="252"/>
      <c r="I242" s="252"/>
      <c r="J242" s="252"/>
      <c r="K242" s="252"/>
      <c r="L242" s="269"/>
      <c r="M242" s="252"/>
      <c r="N242" s="252"/>
      <c r="O242" s="252"/>
      <c r="P242" s="252"/>
      <c r="Q242" s="252"/>
      <c r="R242" s="252"/>
      <c r="S242" s="252"/>
      <c r="T242" s="252"/>
      <c r="W242" s="180"/>
      <c r="Y242" s="180"/>
      <c r="Z242" s="180"/>
    </row>
    <row r="243" customFormat="false" ht="12.75" hidden="false" customHeight="false" outlineLevel="0" collapsed="false">
      <c r="C243" s="268"/>
      <c r="D243" s="252"/>
      <c r="E243" s="252"/>
      <c r="F243" s="252"/>
      <c r="G243" s="252"/>
      <c r="H243" s="252"/>
      <c r="I243" s="252"/>
      <c r="J243" s="252"/>
      <c r="K243" s="252"/>
      <c r="L243" s="269"/>
      <c r="M243" s="252"/>
      <c r="N243" s="252"/>
      <c r="O243" s="252"/>
      <c r="P243" s="252"/>
      <c r="Q243" s="252"/>
      <c r="R243" s="252"/>
      <c r="S243" s="252"/>
      <c r="T243" s="252"/>
      <c r="W243" s="180"/>
      <c r="Y243" s="180"/>
      <c r="Z243" s="180"/>
    </row>
    <row r="244" customFormat="false" ht="12.75" hidden="false" customHeight="false" outlineLevel="0" collapsed="false">
      <c r="C244" s="268"/>
      <c r="D244" s="252"/>
      <c r="E244" s="252"/>
      <c r="F244" s="252"/>
      <c r="G244" s="252"/>
      <c r="H244" s="252"/>
      <c r="I244" s="252"/>
      <c r="J244" s="252"/>
      <c r="K244" s="252"/>
      <c r="L244" s="269"/>
      <c r="M244" s="252"/>
      <c r="N244" s="252"/>
      <c r="O244" s="252"/>
      <c r="P244" s="252"/>
      <c r="Q244" s="252"/>
      <c r="R244" s="252"/>
      <c r="S244" s="252"/>
      <c r="T244" s="252"/>
      <c r="W244" s="180"/>
      <c r="Y244" s="180"/>
      <c r="Z244" s="180"/>
    </row>
    <row r="245" customFormat="false" ht="12.75" hidden="false" customHeight="false" outlineLevel="0" collapsed="false">
      <c r="C245" s="268"/>
      <c r="D245" s="252"/>
      <c r="E245" s="252"/>
      <c r="F245" s="252"/>
      <c r="G245" s="252"/>
      <c r="H245" s="252"/>
      <c r="I245" s="252"/>
      <c r="J245" s="252"/>
      <c r="K245" s="252"/>
      <c r="L245" s="269"/>
      <c r="M245" s="252"/>
      <c r="N245" s="252"/>
      <c r="O245" s="252"/>
      <c r="P245" s="252"/>
      <c r="Q245" s="252"/>
      <c r="R245" s="252"/>
      <c r="S245" s="252"/>
      <c r="T245" s="252"/>
      <c r="W245" s="180"/>
      <c r="Y245" s="180"/>
      <c r="Z245" s="180"/>
    </row>
    <row r="246" customFormat="false" ht="12.75" hidden="false" customHeight="false" outlineLevel="0" collapsed="false">
      <c r="C246" s="268"/>
      <c r="D246" s="252"/>
      <c r="E246" s="252"/>
      <c r="F246" s="252"/>
      <c r="G246" s="252"/>
      <c r="H246" s="252"/>
      <c r="I246" s="252"/>
      <c r="J246" s="252"/>
      <c r="K246" s="252"/>
      <c r="L246" s="269"/>
      <c r="M246" s="252"/>
      <c r="N246" s="252"/>
      <c r="O246" s="252"/>
      <c r="P246" s="252"/>
      <c r="Q246" s="252"/>
      <c r="R246" s="252"/>
      <c r="S246" s="252"/>
      <c r="T246" s="252"/>
      <c r="W246" s="180"/>
      <c r="Y246" s="180"/>
      <c r="Z246" s="180"/>
    </row>
    <row r="247" customFormat="false" ht="12.75" hidden="false" customHeight="false" outlineLevel="0" collapsed="false">
      <c r="C247" s="268"/>
      <c r="D247" s="252"/>
      <c r="E247" s="252"/>
      <c r="F247" s="252"/>
      <c r="G247" s="252"/>
      <c r="H247" s="252"/>
      <c r="I247" s="252"/>
      <c r="J247" s="252"/>
      <c r="K247" s="252"/>
      <c r="L247" s="269"/>
      <c r="M247" s="252"/>
      <c r="N247" s="252"/>
      <c r="O247" s="252"/>
      <c r="P247" s="252"/>
      <c r="Q247" s="252"/>
      <c r="R247" s="252"/>
      <c r="S247" s="252"/>
      <c r="T247" s="252"/>
      <c r="W247" s="180"/>
      <c r="Y247" s="180"/>
      <c r="Z247" s="180"/>
    </row>
    <row r="248" customFormat="false" ht="12.75" hidden="false" customHeight="false" outlineLevel="0" collapsed="false">
      <c r="C248" s="268"/>
      <c r="D248" s="252"/>
      <c r="E248" s="252"/>
      <c r="F248" s="252"/>
      <c r="G248" s="252"/>
      <c r="H248" s="252"/>
      <c r="I248" s="252"/>
      <c r="J248" s="252"/>
      <c r="K248" s="252"/>
      <c r="L248" s="269"/>
      <c r="M248" s="252"/>
      <c r="N248" s="252"/>
      <c r="O248" s="252"/>
      <c r="P248" s="252"/>
      <c r="Q248" s="252"/>
      <c r="R248" s="252"/>
      <c r="S248" s="252"/>
      <c r="T248" s="252"/>
      <c r="W248" s="180"/>
      <c r="Y248" s="180"/>
      <c r="Z248" s="180"/>
    </row>
    <row r="249" customFormat="false" ht="12.75" hidden="false" customHeight="false" outlineLevel="0" collapsed="false">
      <c r="C249" s="268"/>
      <c r="D249" s="252"/>
      <c r="E249" s="252"/>
      <c r="F249" s="252"/>
      <c r="G249" s="252"/>
      <c r="H249" s="252"/>
      <c r="I249" s="252"/>
      <c r="J249" s="252"/>
      <c r="K249" s="252"/>
      <c r="L249" s="269"/>
      <c r="M249" s="252"/>
      <c r="N249" s="252"/>
      <c r="O249" s="252"/>
      <c r="P249" s="252"/>
      <c r="Q249" s="252"/>
      <c r="R249" s="252"/>
      <c r="S249" s="252"/>
      <c r="T249" s="252"/>
      <c r="W249" s="180"/>
      <c r="Y249" s="180"/>
      <c r="Z249" s="180"/>
    </row>
    <row r="250" customFormat="false" ht="12.75" hidden="false" customHeight="false" outlineLevel="0" collapsed="false">
      <c r="C250" s="268"/>
      <c r="D250" s="252"/>
      <c r="E250" s="252"/>
      <c r="F250" s="252"/>
      <c r="G250" s="252"/>
      <c r="H250" s="252"/>
      <c r="I250" s="252"/>
      <c r="J250" s="252"/>
      <c r="K250" s="252"/>
      <c r="L250" s="269"/>
      <c r="M250" s="252"/>
      <c r="N250" s="252"/>
      <c r="O250" s="252"/>
      <c r="P250" s="252"/>
      <c r="Q250" s="252"/>
      <c r="R250" s="252"/>
      <c r="S250" s="252"/>
      <c r="T250" s="252"/>
      <c r="W250" s="180"/>
      <c r="Y250" s="180"/>
      <c r="Z250" s="180"/>
    </row>
    <row r="251" customFormat="false" ht="12.75" hidden="false" customHeight="false" outlineLevel="0" collapsed="false">
      <c r="C251" s="268"/>
      <c r="D251" s="252"/>
      <c r="E251" s="252"/>
      <c r="F251" s="252"/>
      <c r="G251" s="252"/>
      <c r="H251" s="252"/>
      <c r="I251" s="252"/>
      <c r="J251" s="252"/>
      <c r="K251" s="252"/>
      <c r="L251" s="269"/>
      <c r="M251" s="252"/>
      <c r="N251" s="252"/>
      <c r="O251" s="252"/>
      <c r="P251" s="252"/>
      <c r="Q251" s="252"/>
      <c r="R251" s="252"/>
      <c r="S251" s="252"/>
      <c r="T251" s="252"/>
      <c r="W251" s="180"/>
      <c r="Y251" s="180"/>
      <c r="Z251" s="180"/>
    </row>
    <row r="252" customFormat="false" ht="12.75" hidden="false" customHeight="false" outlineLevel="0" collapsed="false">
      <c r="C252" s="268"/>
      <c r="D252" s="252"/>
      <c r="E252" s="252"/>
      <c r="F252" s="252"/>
      <c r="G252" s="252"/>
      <c r="H252" s="252"/>
      <c r="I252" s="252"/>
      <c r="J252" s="252"/>
      <c r="K252" s="252"/>
      <c r="L252" s="269"/>
      <c r="M252" s="252"/>
      <c r="N252" s="252"/>
      <c r="O252" s="252"/>
      <c r="P252" s="252"/>
      <c r="Q252" s="252"/>
      <c r="R252" s="252"/>
      <c r="S252" s="252"/>
      <c r="T252" s="252"/>
      <c r="W252" s="180"/>
      <c r="Y252" s="180"/>
      <c r="Z252" s="180"/>
    </row>
    <row r="253" customFormat="false" ht="12.75" hidden="false" customHeight="false" outlineLevel="0" collapsed="false">
      <c r="C253" s="268"/>
      <c r="D253" s="252"/>
      <c r="E253" s="252"/>
      <c r="F253" s="252"/>
      <c r="G253" s="252"/>
      <c r="H253" s="252"/>
      <c r="I253" s="252"/>
      <c r="J253" s="252"/>
      <c r="K253" s="252"/>
      <c r="L253" s="269"/>
      <c r="M253" s="252"/>
      <c r="N253" s="252"/>
      <c r="O253" s="252"/>
      <c r="P253" s="252"/>
      <c r="Q253" s="252"/>
      <c r="R253" s="252"/>
      <c r="S253" s="252"/>
      <c r="T253" s="252"/>
      <c r="W253" s="180"/>
      <c r="Y253" s="180"/>
      <c r="Z253" s="180"/>
    </row>
    <row r="254" customFormat="false" ht="12.75" hidden="false" customHeight="false" outlineLevel="0" collapsed="false">
      <c r="C254" s="268"/>
      <c r="D254" s="252"/>
      <c r="E254" s="252"/>
      <c r="F254" s="252"/>
      <c r="G254" s="252"/>
      <c r="H254" s="252"/>
      <c r="I254" s="252"/>
      <c r="J254" s="252"/>
      <c r="K254" s="252"/>
      <c r="L254" s="269"/>
      <c r="M254" s="252"/>
      <c r="N254" s="252"/>
      <c r="O254" s="252"/>
      <c r="P254" s="252"/>
      <c r="Q254" s="252"/>
      <c r="R254" s="252"/>
      <c r="S254" s="252"/>
      <c r="T254" s="252"/>
      <c r="W254" s="180"/>
      <c r="Y254" s="180"/>
      <c r="Z254" s="180"/>
    </row>
    <row r="255" customFormat="false" ht="12.75" hidden="false" customHeight="false" outlineLevel="0" collapsed="false">
      <c r="C255" s="268"/>
      <c r="D255" s="252"/>
      <c r="E255" s="252"/>
      <c r="F255" s="252"/>
      <c r="G255" s="252"/>
      <c r="H255" s="252"/>
      <c r="I255" s="252"/>
      <c r="J255" s="252"/>
      <c r="K255" s="252"/>
      <c r="L255" s="269"/>
      <c r="M255" s="252"/>
      <c r="N255" s="252"/>
      <c r="O255" s="252"/>
      <c r="P255" s="252"/>
      <c r="Q255" s="252"/>
      <c r="R255" s="252"/>
      <c r="S255" s="252"/>
      <c r="T255" s="252"/>
      <c r="W255" s="180"/>
      <c r="Y255" s="180"/>
      <c r="Z255" s="180"/>
    </row>
    <row r="256" customFormat="false" ht="12.75" hidden="false" customHeight="false" outlineLevel="0" collapsed="false">
      <c r="C256" s="268"/>
      <c r="D256" s="252"/>
      <c r="E256" s="252"/>
      <c r="F256" s="252"/>
      <c r="G256" s="252"/>
      <c r="H256" s="252"/>
      <c r="I256" s="252"/>
      <c r="J256" s="252"/>
      <c r="K256" s="252"/>
      <c r="L256" s="269"/>
      <c r="M256" s="252"/>
      <c r="N256" s="252"/>
      <c r="O256" s="252"/>
      <c r="P256" s="252"/>
      <c r="Q256" s="252"/>
      <c r="R256" s="252"/>
      <c r="S256" s="252"/>
      <c r="T256" s="252"/>
      <c r="W256" s="180"/>
      <c r="Y256" s="180"/>
      <c r="Z256" s="180"/>
    </row>
    <row r="257" customFormat="false" ht="12.75" hidden="false" customHeight="false" outlineLevel="0" collapsed="false">
      <c r="C257" s="268"/>
      <c r="D257" s="252"/>
      <c r="E257" s="252"/>
      <c r="F257" s="252"/>
      <c r="G257" s="252"/>
      <c r="H257" s="252"/>
      <c r="I257" s="252"/>
      <c r="J257" s="252"/>
      <c r="K257" s="252"/>
      <c r="L257" s="269"/>
      <c r="M257" s="252"/>
      <c r="N257" s="252"/>
      <c r="O257" s="252"/>
      <c r="P257" s="252"/>
      <c r="Q257" s="252"/>
      <c r="R257" s="252"/>
      <c r="S257" s="252"/>
      <c r="T257" s="252"/>
      <c r="W257" s="180"/>
      <c r="Y257" s="180"/>
      <c r="Z257" s="180"/>
    </row>
    <row r="258" customFormat="false" ht="12.75" hidden="false" customHeight="false" outlineLevel="0" collapsed="false">
      <c r="C258" s="268"/>
      <c r="D258" s="252"/>
      <c r="E258" s="252"/>
      <c r="F258" s="252"/>
      <c r="G258" s="252"/>
      <c r="H258" s="252"/>
      <c r="I258" s="252"/>
      <c r="J258" s="252"/>
      <c r="K258" s="252"/>
      <c r="L258" s="269"/>
      <c r="M258" s="252"/>
      <c r="N258" s="252"/>
      <c r="O258" s="252"/>
      <c r="P258" s="252"/>
      <c r="Q258" s="252"/>
      <c r="R258" s="252"/>
      <c r="S258" s="252"/>
      <c r="T258" s="252"/>
      <c r="W258" s="180"/>
      <c r="Y258" s="180"/>
      <c r="Z258" s="180"/>
    </row>
    <row r="259" customFormat="false" ht="12.75" hidden="false" customHeight="false" outlineLevel="0" collapsed="false">
      <c r="C259" s="268"/>
      <c r="D259" s="252"/>
      <c r="E259" s="252"/>
      <c r="F259" s="252"/>
      <c r="G259" s="252"/>
      <c r="H259" s="252"/>
      <c r="I259" s="252"/>
      <c r="J259" s="252"/>
      <c r="K259" s="252"/>
      <c r="L259" s="269"/>
      <c r="M259" s="252"/>
      <c r="N259" s="252"/>
      <c r="O259" s="252"/>
      <c r="P259" s="252"/>
      <c r="Q259" s="252"/>
      <c r="R259" s="252"/>
      <c r="S259" s="252"/>
      <c r="T259" s="252"/>
      <c r="W259" s="180"/>
      <c r="Y259" s="180"/>
      <c r="Z259" s="180"/>
    </row>
    <row r="260" customFormat="false" ht="12.75" hidden="false" customHeight="false" outlineLevel="0" collapsed="false">
      <c r="C260" s="268"/>
      <c r="D260" s="252"/>
      <c r="E260" s="252"/>
      <c r="F260" s="252"/>
      <c r="G260" s="252"/>
      <c r="H260" s="252"/>
      <c r="I260" s="252"/>
      <c r="J260" s="252"/>
      <c r="K260" s="252"/>
      <c r="L260" s="269"/>
      <c r="M260" s="252"/>
      <c r="N260" s="252"/>
      <c r="O260" s="252"/>
      <c r="P260" s="252"/>
      <c r="Q260" s="252"/>
      <c r="R260" s="252"/>
      <c r="S260" s="252"/>
      <c r="T260" s="252"/>
      <c r="W260" s="180"/>
      <c r="Y260" s="180"/>
      <c r="Z260" s="180"/>
    </row>
    <row r="261" customFormat="false" ht="12.75" hidden="false" customHeight="false" outlineLevel="0" collapsed="false">
      <c r="C261" s="268"/>
      <c r="D261" s="252"/>
      <c r="E261" s="252"/>
      <c r="F261" s="252"/>
      <c r="G261" s="252"/>
      <c r="H261" s="252"/>
      <c r="I261" s="252"/>
      <c r="J261" s="252"/>
      <c r="K261" s="252"/>
      <c r="L261" s="269"/>
      <c r="M261" s="252"/>
      <c r="N261" s="252"/>
      <c r="O261" s="252"/>
      <c r="P261" s="252"/>
      <c r="Q261" s="252"/>
      <c r="R261" s="252"/>
      <c r="S261" s="252"/>
      <c r="T261" s="252"/>
      <c r="W261" s="180"/>
      <c r="Y261" s="180"/>
      <c r="Z261" s="180"/>
    </row>
    <row r="262" customFormat="false" ht="12.75" hidden="false" customHeight="false" outlineLevel="0" collapsed="false">
      <c r="C262" s="268"/>
      <c r="D262" s="252"/>
      <c r="E262" s="252"/>
      <c r="F262" s="252"/>
      <c r="G262" s="252"/>
      <c r="H262" s="252"/>
      <c r="I262" s="252"/>
      <c r="J262" s="252"/>
      <c r="K262" s="252"/>
      <c r="L262" s="269"/>
      <c r="M262" s="252"/>
      <c r="N262" s="252"/>
      <c r="O262" s="252"/>
      <c r="P262" s="252"/>
      <c r="Q262" s="252"/>
      <c r="R262" s="252"/>
      <c r="S262" s="252"/>
      <c r="T262" s="252"/>
      <c r="W262" s="180"/>
      <c r="Y262" s="180"/>
      <c r="Z262" s="180"/>
    </row>
    <row r="263" customFormat="false" ht="12.75" hidden="false" customHeight="false" outlineLevel="0" collapsed="false">
      <c r="C263" s="268"/>
      <c r="D263" s="252"/>
      <c r="E263" s="252"/>
      <c r="F263" s="252"/>
      <c r="G263" s="252"/>
      <c r="H263" s="252"/>
      <c r="I263" s="252"/>
      <c r="J263" s="252"/>
      <c r="K263" s="252"/>
      <c r="L263" s="269"/>
      <c r="M263" s="252"/>
      <c r="N263" s="252"/>
      <c r="O263" s="252"/>
      <c r="P263" s="252"/>
      <c r="Q263" s="252"/>
      <c r="R263" s="252"/>
      <c r="S263" s="252"/>
      <c r="T263" s="252"/>
      <c r="W263" s="180"/>
      <c r="Y263" s="180"/>
      <c r="Z263" s="180"/>
    </row>
    <row r="264" customFormat="false" ht="12.75" hidden="false" customHeight="false" outlineLevel="0" collapsed="false">
      <c r="C264" s="268"/>
      <c r="D264" s="252"/>
      <c r="E264" s="252"/>
      <c r="F264" s="252"/>
      <c r="G264" s="252"/>
      <c r="H264" s="252"/>
      <c r="I264" s="252"/>
      <c r="J264" s="252"/>
      <c r="K264" s="252"/>
      <c r="L264" s="269"/>
      <c r="M264" s="252"/>
      <c r="N264" s="252"/>
      <c r="O264" s="252"/>
      <c r="P264" s="252"/>
      <c r="Q264" s="252"/>
      <c r="R264" s="252"/>
      <c r="S264" s="252"/>
      <c r="T264" s="252"/>
      <c r="W264" s="180"/>
      <c r="Y264" s="180"/>
      <c r="Z264" s="180"/>
    </row>
    <row r="265" customFormat="false" ht="12.75" hidden="false" customHeight="false" outlineLevel="0" collapsed="false">
      <c r="C265" s="268"/>
      <c r="D265" s="252"/>
      <c r="E265" s="252"/>
      <c r="F265" s="252"/>
      <c r="G265" s="252"/>
      <c r="H265" s="252"/>
      <c r="I265" s="252"/>
      <c r="J265" s="252"/>
      <c r="K265" s="252"/>
      <c r="L265" s="269"/>
      <c r="M265" s="252"/>
      <c r="N265" s="252"/>
      <c r="O265" s="252"/>
      <c r="P265" s="252"/>
      <c r="Q265" s="252"/>
      <c r="R265" s="252"/>
      <c r="S265" s="252"/>
      <c r="T265" s="252"/>
      <c r="W265" s="180"/>
      <c r="Y265" s="180"/>
      <c r="Z265" s="180"/>
    </row>
    <row r="266" customFormat="false" ht="12.75" hidden="false" customHeight="false" outlineLevel="0" collapsed="false">
      <c r="C266" s="268"/>
      <c r="D266" s="252"/>
      <c r="E266" s="252"/>
      <c r="F266" s="252"/>
      <c r="G266" s="252"/>
      <c r="H266" s="252"/>
      <c r="I266" s="252"/>
      <c r="J266" s="252"/>
      <c r="K266" s="252"/>
      <c r="L266" s="269"/>
      <c r="M266" s="252"/>
      <c r="N266" s="252"/>
      <c r="O266" s="252"/>
      <c r="P266" s="252"/>
      <c r="Q266" s="252"/>
      <c r="R266" s="252"/>
      <c r="S266" s="252"/>
      <c r="T266" s="252"/>
      <c r="W266" s="180"/>
      <c r="Y266" s="180"/>
      <c r="Z266" s="180"/>
    </row>
    <row r="267" customFormat="false" ht="12.75" hidden="false" customHeight="false" outlineLevel="0" collapsed="false">
      <c r="C267" s="268"/>
      <c r="D267" s="252"/>
      <c r="E267" s="252"/>
      <c r="F267" s="252"/>
      <c r="G267" s="252"/>
      <c r="H267" s="252"/>
      <c r="I267" s="252"/>
      <c r="J267" s="252"/>
      <c r="K267" s="252"/>
      <c r="L267" s="269"/>
      <c r="M267" s="252"/>
      <c r="N267" s="252"/>
      <c r="O267" s="252"/>
      <c r="P267" s="252"/>
      <c r="Q267" s="252"/>
      <c r="R267" s="252"/>
      <c r="S267" s="252"/>
      <c r="T267" s="252"/>
      <c r="W267" s="180"/>
      <c r="Y267" s="180"/>
      <c r="Z267" s="180"/>
    </row>
    <row r="268" customFormat="false" ht="12.75" hidden="false" customHeight="false" outlineLevel="0" collapsed="false">
      <c r="C268" s="268"/>
      <c r="D268" s="252"/>
      <c r="E268" s="252"/>
      <c r="F268" s="252"/>
      <c r="G268" s="252"/>
      <c r="H268" s="252"/>
      <c r="I268" s="252"/>
      <c r="J268" s="252"/>
      <c r="K268" s="252"/>
      <c r="L268" s="269"/>
      <c r="M268" s="252"/>
      <c r="N268" s="252"/>
      <c r="O268" s="252"/>
      <c r="P268" s="252"/>
      <c r="Q268" s="252"/>
      <c r="R268" s="252"/>
      <c r="S268" s="252"/>
      <c r="T268" s="252"/>
      <c r="W268" s="180"/>
      <c r="Y268" s="180"/>
      <c r="Z268" s="180"/>
    </row>
    <row r="269" customFormat="false" ht="12.75" hidden="false" customHeight="false" outlineLevel="0" collapsed="false">
      <c r="C269" s="268"/>
      <c r="D269" s="252"/>
      <c r="E269" s="252"/>
      <c r="F269" s="252"/>
      <c r="G269" s="252"/>
      <c r="H269" s="252"/>
      <c r="I269" s="252"/>
      <c r="J269" s="252"/>
      <c r="K269" s="252"/>
      <c r="L269" s="269"/>
      <c r="M269" s="252"/>
      <c r="N269" s="252"/>
      <c r="O269" s="252"/>
      <c r="P269" s="252"/>
      <c r="Q269" s="252"/>
      <c r="R269" s="252"/>
      <c r="S269" s="252"/>
      <c r="T269" s="252"/>
      <c r="W269" s="180"/>
      <c r="Y269" s="180"/>
      <c r="Z269" s="180"/>
    </row>
    <row r="270" customFormat="false" ht="12.75" hidden="false" customHeight="false" outlineLevel="0" collapsed="false">
      <c r="C270" s="268"/>
      <c r="D270" s="252"/>
      <c r="E270" s="252"/>
      <c r="F270" s="252"/>
      <c r="G270" s="252"/>
      <c r="H270" s="252"/>
      <c r="I270" s="252"/>
      <c r="J270" s="252"/>
      <c r="K270" s="252"/>
      <c r="L270" s="269"/>
      <c r="M270" s="252"/>
      <c r="N270" s="252"/>
      <c r="O270" s="252"/>
      <c r="P270" s="252"/>
      <c r="Q270" s="252"/>
      <c r="R270" s="252"/>
      <c r="S270" s="252"/>
      <c r="T270" s="252"/>
      <c r="W270" s="180"/>
      <c r="Y270" s="180"/>
      <c r="Z270" s="180"/>
    </row>
    <row r="271" customFormat="false" ht="12.75" hidden="false" customHeight="false" outlineLevel="0" collapsed="false">
      <c r="C271" s="268"/>
      <c r="D271" s="252"/>
      <c r="E271" s="252"/>
      <c r="F271" s="252"/>
      <c r="G271" s="252"/>
      <c r="H271" s="252"/>
      <c r="I271" s="252"/>
      <c r="J271" s="252"/>
      <c r="K271" s="252"/>
      <c r="L271" s="269"/>
      <c r="M271" s="252"/>
      <c r="N271" s="252"/>
      <c r="O271" s="252"/>
      <c r="P271" s="252"/>
      <c r="Q271" s="252"/>
      <c r="R271" s="252"/>
      <c r="S271" s="252"/>
      <c r="T271" s="252"/>
      <c r="W271" s="180"/>
      <c r="Y271" s="180"/>
      <c r="Z271" s="180"/>
    </row>
    <row r="272" customFormat="false" ht="12.75" hidden="false" customHeight="false" outlineLevel="0" collapsed="false">
      <c r="C272" s="268"/>
      <c r="D272" s="252"/>
      <c r="E272" s="252"/>
      <c r="F272" s="252"/>
      <c r="G272" s="252"/>
      <c r="H272" s="252"/>
      <c r="I272" s="252"/>
      <c r="J272" s="252"/>
      <c r="K272" s="252"/>
      <c r="L272" s="269"/>
      <c r="M272" s="252"/>
      <c r="N272" s="252"/>
      <c r="O272" s="252"/>
      <c r="P272" s="252"/>
      <c r="Q272" s="252"/>
      <c r="R272" s="252"/>
      <c r="S272" s="252"/>
      <c r="T272" s="252"/>
      <c r="W272" s="180"/>
      <c r="Y272" s="180"/>
      <c r="Z272" s="180"/>
    </row>
    <row r="273" customFormat="false" ht="12.75" hidden="false" customHeight="false" outlineLevel="0" collapsed="false">
      <c r="C273" s="268"/>
      <c r="D273" s="252"/>
      <c r="E273" s="252"/>
      <c r="F273" s="252"/>
      <c r="G273" s="252"/>
      <c r="H273" s="252"/>
      <c r="I273" s="252"/>
      <c r="J273" s="252"/>
      <c r="K273" s="252"/>
      <c r="L273" s="269"/>
      <c r="M273" s="252"/>
      <c r="N273" s="252"/>
      <c r="O273" s="252"/>
      <c r="P273" s="252"/>
      <c r="Q273" s="252"/>
      <c r="R273" s="252"/>
      <c r="S273" s="252"/>
      <c r="T273" s="252"/>
      <c r="W273" s="180"/>
      <c r="Y273" s="180"/>
      <c r="Z273" s="180"/>
    </row>
    <row r="274" customFormat="false" ht="12.75" hidden="false" customHeight="false" outlineLevel="0" collapsed="false">
      <c r="C274" s="268"/>
      <c r="D274" s="252"/>
      <c r="E274" s="252"/>
      <c r="F274" s="252"/>
      <c r="G274" s="252"/>
      <c r="H274" s="252"/>
      <c r="I274" s="252"/>
      <c r="J274" s="252"/>
      <c r="K274" s="252"/>
      <c r="L274" s="269"/>
      <c r="M274" s="252"/>
      <c r="N274" s="252"/>
      <c r="O274" s="252"/>
      <c r="P274" s="252"/>
      <c r="Q274" s="252"/>
      <c r="R274" s="252"/>
      <c r="S274" s="252"/>
      <c r="T274" s="252"/>
      <c r="W274" s="180"/>
      <c r="Y274" s="180"/>
      <c r="Z274" s="180"/>
    </row>
    <row r="275" customFormat="false" ht="12.75" hidden="false" customHeight="false" outlineLevel="0" collapsed="false">
      <c r="C275" s="268"/>
      <c r="D275" s="252"/>
      <c r="E275" s="252"/>
      <c r="F275" s="252"/>
      <c r="G275" s="252"/>
      <c r="H275" s="252"/>
      <c r="I275" s="252"/>
      <c r="J275" s="252"/>
      <c r="K275" s="252"/>
      <c r="L275" s="269"/>
      <c r="M275" s="252"/>
      <c r="N275" s="252"/>
      <c r="O275" s="252"/>
      <c r="P275" s="252"/>
      <c r="Q275" s="252"/>
      <c r="R275" s="252"/>
      <c r="S275" s="252"/>
      <c r="T275" s="252"/>
      <c r="W275" s="180"/>
      <c r="Y275" s="180"/>
      <c r="Z275" s="180"/>
    </row>
    <row r="276" customFormat="false" ht="12.75" hidden="false" customHeight="false" outlineLevel="0" collapsed="false">
      <c r="C276" s="268"/>
      <c r="D276" s="252"/>
      <c r="E276" s="252"/>
      <c r="F276" s="252"/>
      <c r="G276" s="252"/>
      <c r="H276" s="252"/>
      <c r="I276" s="252"/>
      <c r="J276" s="252"/>
      <c r="K276" s="252"/>
      <c r="L276" s="269"/>
      <c r="M276" s="252"/>
      <c r="N276" s="252"/>
      <c r="O276" s="252"/>
      <c r="P276" s="252"/>
      <c r="Q276" s="252"/>
      <c r="R276" s="252"/>
      <c r="S276" s="252"/>
      <c r="T276" s="252"/>
      <c r="W276" s="180"/>
      <c r="Y276" s="180"/>
      <c r="Z276" s="180"/>
    </row>
    <row r="277" customFormat="false" ht="12.75" hidden="false" customHeight="false" outlineLevel="0" collapsed="false">
      <c r="C277" s="268"/>
      <c r="D277" s="252"/>
      <c r="E277" s="252"/>
      <c r="F277" s="252"/>
      <c r="G277" s="252"/>
      <c r="H277" s="252"/>
      <c r="I277" s="252"/>
      <c r="J277" s="252"/>
      <c r="K277" s="252"/>
      <c r="L277" s="269"/>
      <c r="M277" s="252"/>
      <c r="N277" s="252"/>
      <c r="O277" s="252"/>
      <c r="P277" s="252"/>
      <c r="Q277" s="252"/>
      <c r="R277" s="252"/>
      <c r="S277" s="252"/>
      <c r="T277" s="252"/>
      <c r="W277" s="180"/>
      <c r="Y277" s="180"/>
      <c r="Z277" s="180"/>
    </row>
    <row r="278" customFormat="false" ht="12.75" hidden="false" customHeight="false" outlineLevel="0" collapsed="false">
      <c r="C278" s="268"/>
      <c r="D278" s="252"/>
      <c r="E278" s="252"/>
      <c r="F278" s="252"/>
      <c r="G278" s="252"/>
      <c r="H278" s="252"/>
      <c r="I278" s="252"/>
      <c r="J278" s="252"/>
      <c r="K278" s="252"/>
      <c r="L278" s="269"/>
      <c r="M278" s="252"/>
      <c r="N278" s="252"/>
      <c r="O278" s="252"/>
      <c r="P278" s="252"/>
      <c r="Q278" s="252"/>
      <c r="R278" s="252"/>
      <c r="S278" s="252"/>
      <c r="T278" s="252"/>
      <c r="W278" s="180"/>
      <c r="Y278" s="180"/>
      <c r="Z278" s="180"/>
    </row>
    <row r="279" customFormat="false" ht="12.75" hidden="false" customHeight="false" outlineLevel="0" collapsed="false">
      <c r="C279" s="268"/>
      <c r="D279" s="252"/>
      <c r="E279" s="252"/>
      <c r="F279" s="252"/>
      <c r="G279" s="252"/>
      <c r="H279" s="252"/>
      <c r="I279" s="252"/>
      <c r="J279" s="252"/>
      <c r="K279" s="252"/>
      <c r="L279" s="269"/>
      <c r="M279" s="252"/>
      <c r="N279" s="252"/>
      <c r="O279" s="252"/>
      <c r="P279" s="252"/>
      <c r="Q279" s="252"/>
      <c r="R279" s="252"/>
      <c r="S279" s="252"/>
      <c r="T279" s="252"/>
      <c r="W279" s="180"/>
      <c r="Y279" s="180"/>
      <c r="Z279" s="180"/>
    </row>
    <row r="280" customFormat="false" ht="12.75" hidden="false" customHeight="false" outlineLevel="0" collapsed="false">
      <c r="C280" s="268"/>
      <c r="D280" s="252"/>
      <c r="E280" s="252"/>
      <c r="F280" s="252"/>
      <c r="G280" s="252"/>
      <c r="H280" s="252"/>
      <c r="I280" s="252"/>
      <c r="J280" s="252"/>
      <c r="K280" s="252"/>
      <c r="L280" s="269"/>
      <c r="M280" s="252"/>
      <c r="N280" s="252"/>
      <c r="O280" s="252"/>
      <c r="P280" s="252"/>
      <c r="Q280" s="252"/>
      <c r="R280" s="252"/>
      <c r="S280" s="252"/>
      <c r="T280" s="252"/>
      <c r="W280" s="180"/>
      <c r="Y280" s="180"/>
      <c r="Z280" s="180"/>
    </row>
    <row r="281" customFormat="false" ht="12.75" hidden="false" customHeight="false" outlineLevel="0" collapsed="false">
      <c r="C281" s="268"/>
      <c r="D281" s="252"/>
      <c r="E281" s="252"/>
      <c r="F281" s="252"/>
      <c r="G281" s="252"/>
      <c r="H281" s="252"/>
      <c r="I281" s="252"/>
      <c r="J281" s="252"/>
      <c r="K281" s="252"/>
      <c r="L281" s="269"/>
      <c r="M281" s="252"/>
      <c r="N281" s="252"/>
      <c r="O281" s="252"/>
      <c r="P281" s="252"/>
      <c r="Q281" s="252"/>
      <c r="R281" s="252"/>
      <c r="S281" s="252"/>
      <c r="T281" s="252"/>
      <c r="W281" s="180"/>
      <c r="Y281" s="180"/>
      <c r="Z281" s="180"/>
    </row>
    <row r="282" customFormat="false" ht="12.75" hidden="false" customHeight="false" outlineLevel="0" collapsed="false">
      <c r="C282" s="268"/>
      <c r="D282" s="252"/>
      <c r="E282" s="252"/>
      <c r="F282" s="252"/>
      <c r="G282" s="252"/>
      <c r="H282" s="252"/>
      <c r="I282" s="252"/>
      <c r="J282" s="252"/>
      <c r="K282" s="252"/>
      <c r="L282" s="269"/>
      <c r="M282" s="252"/>
      <c r="N282" s="252"/>
      <c r="O282" s="252"/>
      <c r="P282" s="252"/>
      <c r="Q282" s="252"/>
      <c r="R282" s="252"/>
      <c r="S282" s="252"/>
      <c r="T282" s="252"/>
      <c r="W282" s="180"/>
      <c r="Y282" s="180"/>
      <c r="Z282" s="180"/>
    </row>
    <row r="283" customFormat="false" ht="12.75" hidden="false" customHeight="false" outlineLevel="0" collapsed="false">
      <c r="C283" s="268"/>
      <c r="D283" s="252"/>
      <c r="E283" s="252"/>
      <c r="F283" s="252"/>
      <c r="G283" s="252"/>
      <c r="H283" s="252"/>
      <c r="I283" s="252"/>
      <c r="J283" s="252"/>
      <c r="K283" s="252"/>
      <c r="L283" s="269"/>
      <c r="M283" s="252"/>
      <c r="N283" s="252"/>
      <c r="O283" s="252"/>
      <c r="P283" s="252"/>
      <c r="Q283" s="252"/>
      <c r="R283" s="252"/>
      <c r="S283" s="252"/>
      <c r="T283" s="252"/>
      <c r="W283" s="180"/>
      <c r="Y283" s="180"/>
      <c r="Z283" s="180"/>
    </row>
    <row r="284" customFormat="false" ht="12.75" hidden="false" customHeight="false" outlineLevel="0" collapsed="false">
      <c r="C284" s="268"/>
      <c r="D284" s="252"/>
      <c r="E284" s="252"/>
      <c r="F284" s="252"/>
      <c r="G284" s="252"/>
      <c r="H284" s="252"/>
      <c r="I284" s="252"/>
      <c r="J284" s="252"/>
      <c r="K284" s="252"/>
      <c r="L284" s="269"/>
      <c r="M284" s="252"/>
      <c r="N284" s="252"/>
      <c r="O284" s="252"/>
      <c r="P284" s="252"/>
      <c r="Q284" s="252"/>
      <c r="R284" s="252"/>
      <c r="S284" s="252"/>
      <c r="T284" s="252"/>
      <c r="W284" s="180"/>
      <c r="Y284" s="180"/>
      <c r="Z284" s="180"/>
    </row>
    <row r="285" customFormat="false" ht="12.75" hidden="false" customHeight="false" outlineLevel="0" collapsed="false">
      <c r="C285" s="268"/>
      <c r="D285" s="252"/>
      <c r="E285" s="252"/>
      <c r="F285" s="252"/>
      <c r="G285" s="252"/>
      <c r="H285" s="252"/>
      <c r="I285" s="252"/>
      <c r="J285" s="252"/>
      <c r="K285" s="252"/>
      <c r="L285" s="269"/>
      <c r="M285" s="252"/>
      <c r="N285" s="252"/>
      <c r="O285" s="252"/>
      <c r="P285" s="252"/>
      <c r="Q285" s="252"/>
      <c r="R285" s="252"/>
      <c r="S285" s="252"/>
      <c r="T285" s="252"/>
      <c r="W285" s="180"/>
      <c r="Y285" s="180"/>
      <c r="Z285" s="180"/>
    </row>
    <row r="286" customFormat="false" ht="12.75" hidden="false" customHeight="false" outlineLevel="0" collapsed="false">
      <c r="C286" s="268"/>
      <c r="D286" s="252"/>
      <c r="E286" s="252"/>
      <c r="F286" s="252"/>
      <c r="G286" s="252"/>
      <c r="H286" s="252"/>
      <c r="I286" s="252"/>
      <c r="J286" s="252"/>
      <c r="K286" s="252"/>
      <c r="L286" s="269"/>
      <c r="M286" s="252"/>
      <c r="N286" s="252"/>
      <c r="O286" s="252"/>
      <c r="P286" s="252"/>
      <c r="Q286" s="252"/>
      <c r="R286" s="252"/>
      <c r="S286" s="252"/>
      <c r="T286" s="252"/>
      <c r="W286" s="180"/>
      <c r="Y286" s="180"/>
      <c r="Z286" s="180"/>
    </row>
    <row r="287" customFormat="false" ht="12.75" hidden="false" customHeight="false" outlineLevel="0" collapsed="false">
      <c r="C287" s="268"/>
      <c r="D287" s="252"/>
      <c r="E287" s="252"/>
      <c r="F287" s="252"/>
      <c r="G287" s="252"/>
      <c r="H287" s="252"/>
      <c r="I287" s="252"/>
      <c r="J287" s="252"/>
      <c r="K287" s="252"/>
      <c r="L287" s="269"/>
      <c r="M287" s="252"/>
      <c r="N287" s="252"/>
      <c r="O287" s="252"/>
      <c r="P287" s="252"/>
      <c r="Q287" s="252"/>
      <c r="R287" s="252"/>
      <c r="S287" s="252"/>
      <c r="T287" s="252"/>
      <c r="W287" s="180"/>
      <c r="Y287" s="180"/>
      <c r="Z287" s="180"/>
    </row>
    <row r="288" customFormat="false" ht="12.75" hidden="false" customHeight="false" outlineLevel="0" collapsed="false">
      <c r="C288" s="268"/>
      <c r="D288" s="252"/>
      <c r="E288" s="252"/>
      <c r="F288" s="252"/>
      <c r="G288" s="252"/>
      <c r="H288" s="252"/>
      <c r="I288" s="252"/>
      <c r="J288" s="252"/>
      <c r="K288" s="252"/>
      <c r="L288" s="269"/>
      <c r="M288" s="252"/>
      <c r="N288" s="252"/>
      <c r="O288" s="252"/>
      <c r="P288" s="252"/>
      <c r="Q288" s="252"/>
      <c r="R288" s="252"/>
      <c r="S288" s="252"/>
      <c r="T288" s="252"/>
      <c r="W288" s="180"/>
      <c r="Y288" s="180"/>
      <c r="Z288" s="180"/>
    </row>
    <row r="289" customFormat="false" ht="12.75" hidden="false" customHeight="false" outlineLevel="0" collapsed="false">
      <c r="C289" s="268"/>
      <c r="D289" s="252"/>
      <c r="E289" s="252"/>
      <c r="F289" s="252"/>
      <c r="G289" s="252"/>
      <c r="H289" s="252"/>
      <c r="I289" s="252"/>
      <c r="J289" s="252"/>
      <c r="K289" s="252"/>
      <c r="L289" s="269"/>
      <c r="M289" s="252"/>
      <c r="N289" s="252"/>
      <c r="O289" s="252"/>
      <c r="P289" s="252"/>
      <c r="Q289" s="252"/>
      <c r="R289" s="252"/>
      <c r="S289" s="252"/>
      <c r="T289" s="252"/>
      <c r="W289" s="180"/>
      <c r="Y289" s="180"/>
      <c r="Z289" s="180"/>
    </row>
    <row r="290" customFormat="false" ht="12.75" hidden="false" customHeight="false" outlineLevel="0" collapsed="false">
      <c r="C290" s="268"/>
      <c r="D290" s="252"/>
      <c r="E290" s="252"/>
      <c r="F290" s="252"/>
      <c r="G290" s="252"/>
      <c r="H290" s="252"/>
      <c r="I290" s="252"/>
      <c r="J290" s="252"/>
      <c r="K290" s="252"/>
      <c r="L290" s="269"/>
      <c r="M290" s="252"/>
      <c r="N290" s="252"/>
      <c r="O290" s="252"/>
      <c r="P290" s="252"/>
      <c r="Q290" s="252"/>
      <c r="R290" s="252"/>
      <c r="S290" s="252"/>
      <c r="T290" s="252"/>
      <c r="W290" s="180"/>
      <c r="Y290" s="180"/>
      <c r="Z290" s="180"/>
    </row>
    <row r="291" customFormat="false" ht="12.75" hidden="false" customHeight="false" outlineLevel="0" collapsed="false">
      <c r="C291" s="268"/>
      <c r="D291" s="252"/>
      <c r="E291" s="252"/>
      <c r="F291" s="252"/>
      <c r="G291" s="252"/>
      <c r="H291" s="252"/>
      <c r="I291" s="252"/>
      <c r="J291" s="252"/>
      <c r="K291" s="252"/>
      <c r="L291" s="269"/>
      <c r="M291" s="252"/>
      <c r="N291" s="252"/>
      <c r="O291" s="252"/>
      <c r="P291" s="252"/>
      <c r="Q291" s="252"/>
      <c r="R291" s="252"/>
      <c r="S291" s="252"/>
      <c r="T291" s="252"/>
      <c r="W291" s="180"/>
      <c r="Y291" s="180"/>
      <c r="Z291" s="180"/>
    </row>
    <row r="292" customFormat="false" ht="12.75" hidden="false" customHeight="false" outlineLevel="0" collapsed="false">
      <c r="C292" s="268"/>
      <c r="D292" s="252"/>
      <c r="E292" s="252"/>
      <c r="F292" s="252"/>
      <c r="G292" s="252"/>
      <c r="H292" s="252"/>
      <c r="I292" s="252"/>
      <c r="J292" s="252"/>
      <c r="K292" s="252"/>
      <c r="L292" s="269"/>
      <c r="M292" s="252"/>
      <c r="N292" s="252"/>
      <c r="O292" s="252"/>
      <c r="P292" s="252"/>
      <c r="Q292" s="252"/>
      <c r="R292" s="252"/>
      <c r="S292" s="252"/>
      <c r="T292" s="252"/>
      <c r="W292" s="180"/>
      <c r="Y292" s="180"/>
      <c r="Z292" s="180"/>
    </row>
    <row r="293" customFormat="false" ht="12.75" hidden="false" customHeight="false" outlineLevel="0" collapsed="false">
      <c r="C293" s="268"/>
      <c r="D293" s="252"/>
      <c r="E293" s="252"/>
      <c r="F293" s="252"/>
      <c r="G293" s="252"/>
      <c r="H293" s="252"/>
      <c r="I293" s="252"/>
      <c r="J293" s="252"/>
      <c r="K293" s="252"/>
      <c r="L293" s="269"/>
      <c r="M293" s="252"/>
      <c r="N293" s="252"/>
      <c r="O293" s="252"/>
      <c r="P293" s="252"/>
      <c r="Q293" s="252"/>
      <c r="R293" s="252"/>
      <c r="S293" s="252"/>
      <c r="T293" s="252"/>
      <c r="W293" s="180"/>
      <c r="Y293" s="180"/>
      <c r="Z293" s="180"/>
    </row>
    <row r="294" customFormat="false" ht="12.75" hidden="false" customHeight="false" outlineLevel="0" collapsed="false">
      <c r="C294" s="268"/>
      <c r="D294" s="252"/>
      <c r="E294" s="252"/>
      <c r="F294" s="252"/>
      <c r="G294" s="252"/>
      <c r="H294" s="252"/>
      <c r="I294" s="252"/>
      <c r="J294" s="252"/>
      <c r="K294" s="252"/>
      <c r="L294" s="269"/>
      <c r="M294" s="252"/>
      <c r="N294" s="252"/>
      <c r="O294" s="252"/>
      <c r="P294" s="252"/>
      <c r="Q294" s="252"/>
      <c r="R294" s="252"/>
      <c r="S294" s="252"/>
      <c r="T294" s="252"/>
      <c r="W294" s="180"/>
      <c r="Y294" s="180"/>
      <c r="Z294" s="180"/>
    </row>
    <row r="295" customFormat="false" ht="12.75" hidden="false" customHeight="false" outlineLevel="0" collapsed="false">
      <c r="C295" s="268"/>
      <c r="D295" s="252"/>
      <c r="E295" s="252"/>
      <c r="F295" s="252"/>
      <c r="G295" s="252"/>
      <c r="H295" s="252"/>
      <c r="I295" s="252"/>
      <c r="J295" s="252"/>
      <c r="K295" s="252"/>
      <c r="L295" s="269"/>
      <c r="M295" s="252"/>
      <c r="N295" s="252"/>
      <c r="O295" s="252"/>
      <c r="P295" s="252"/>
      <c r="Q295" s="252"/>
      <c r="R295" s="252"/>
      <c r="S295" s="252"/>
      <c r="T295" s="252"/>
      <c r="W295" s="180"/>
      <c r="Y295" s="180"/>
      <c r="Z295" s="180"/>
    </row>
    <row r="296" customFormat="false" ht="12.75" hidden="false" customHeight="false" outlineLevel="0" collapsed="false">
      <c r="C296" s="268"/>
      <c r="D296" s="252"/>
      <c r="E296" s="252"/>
      <c r="F296" s="252"/>
      <c r="G296" s="252"/>
      <c r="H296" s="252"/>
      <c r="I296" s="252"/>
      <c r="J296" s="252"/>
      <c r="K296" s="252"/>
      <c r="L296" s="269"/>
      <c r="M296" s="252"/>
      <c r="N296" s="252"/>
      <c r="O296" s="252"/>
      <c r="P296" s="252"/>
      <c r="Q296" s="252"/>
      <c r="R296" s="252"/>
      <c r="S296" s="252"/>
      <c r="T296" s="252"/>
      <c r="W296" s="180"/>
      <c r="Y296" s="180"/>
      <c r="Z296" s="180"/>
    </row>
    <row r="297" customFormat="false" ht="12.75" hidden="false" customHeight="false" outlineLevel="0" collapsed="false">
      <c r="C297" s="268"/>
      <c r="D297" s="252"/>
      <c r="E297" s="252"/>
      <c r="F297" s="252"/>
      <c r="G297" s="252"/>
      <c r="H297" s="252"/>
      <c r="I297" s="252"/>
      <c r="J297" s="252"/>
      <c r="K297" s="252"/>
      <c r="L297" s="269"/>
      <c r="M297" s="252"/>
      <c r="N297" s="252"/>
      <c r="O297" s="252"/>
      <c r="P297" s="252"/>
      <c r="Q297" s="252"/>
      <c r="R297" s="252"/>
      <c r="S297" s="252"/>
      <c r="T297" s="252"/>
      <c r="W297" s="180"/>
      <c r="Y297" s="180"/>
      <c r="Z297" s="180"/>
    </row>
    <row r="298" customFormat="false" ht="12.75" hidden="false" customHeight="false" outlineLevel="0" collapsed="false">
      <c r="C298" s="268"/>
      <c r="D298" s="252"/>
      <c r="E298" s="252"/>
      <c r="F298" s="252"/>
      <c r="G298" s="252"/>
      <c r="H298" s="252"/>
      <c r="I298" s="252"/>
      <c r="J298" s="252"/>
      <c r="K298" s="252"/>
      <c r="L298" s="269"/>
      <c r="M298" s="252"/>
      <c r="N298" s="252"/>
      <c r="O298" s="252"/>
      <c r="P298" s="252"/>
      <c r="Q298" s="252"/>
      <c r="R298" s="252"/>
      <c r="S298" s="252"/>
      <c r="T298" s="252"/>
      <c r="W298" s="180"/>
      <c r="Y298" s="180"/>
      <c r="Z298" s="180"/>
    </row>
    <row r="299" customFormat="false" ht="12.75" hidden="false" customHeight="false" outlineLevel="0" collapsed="false">
      <c r="C299" s="268"/>
      <c r="D299" s="252"/>
      <c r="E299" s="252"/>
      <c r="F299" s="252"/>
      <c r="G299" s="252"/>
      <c r="H299" s="252"/>
      <c r="I299" s="252"/>
      <c r="J299" s="252"/>
      <c r="K299" s="252"/>
      <c r="L299" s="269"/>
      <c r="M299" s="252"/>
      <c r="N299" s="252"/>
      <c r="O299" s="252"/>
      <c r="P299" s="252"/>
      <c r="Q299" s="252"/>
      <c r="R299" s="252"/>
      <c r="S299" s="252"/>
      <c r="T299" s="252"/>
      <c r="W299" s="180"/>
      <c r="Y299" s="180"/>
      <c r="Z299" s="180"/>
    </row>
    <row r="300" customFormat="false" ht="12.75" hidden="false" customHeight="false" outlineLevel="0" collapsed="false">
      <c r="C300" s="268"/>
      <c r="D300" s="252"/>
      <c r="E300" s="252"/>
      <c r="F300" s="252"/>
      <c r="G300" s="252"/>
      <c r="H300" s="252"/>
      <c r="I300" s="252"/>
      <c r="J300" s="252"/>
      <c r="K300" s="252"/>
      <c r="L300" s="269"/>
      <c r="M300" s="252"/>
      <c r="N300" s="252"/>
      <c r="O300" s="252"/>
      <c r="P300" s="252"/>
      <c r="Q300" s="252"/>
      <c r="R300" s="252"/>
      <c r="S300" s="252"/>
      <c r="T300" s="252"/>
      <c r="W300" s="180"/>
      <c r="Y300" s="180"/>
      <c r="Z300" s="180"/>
    </row>
    <row r="301" customFormat="false" ht="12.75" hidden="false" customHeight="false" outlineLevel="0" collapsed="false">
      <c r="C301" s="268"/>
      <c r="D301" s="252"/>
      <c r="E301" s="252"/>
      <c r="F301" s="252"/>
      <c r="G301" s="252"/>
      <c r="H301" s="252"/>
      <c r="I301" s="252"/>
      <c r="J301" s="252"/>
      <c r="K301" s="252"/>
      <c r="L301" s="269"/>
      <c r="M301" s="252"/>
      <c r="N301" s="252"/>
      <c r="O301" s="252"/>
      <c r="P301" s="252"/>
      <c r="Q301" s="252"/>
      <c r="R301" s="252"/>
      <c r="S301" s="252"/>
      <c r="T301" s="252"/>
      <c r="W301" s="180"/>
      <c r="Y301" s="180"/>
      <c r="Z301" s="180"/>
    </row>
    <row r="302" customFormat="false" ht="12.75" hidden="false" customHeight="false" outlineLevel="0" collapsed="false">
      <c r="C302" s="268"/>
      <c r="D302" s="252"/>
      <c r="E302" s="252"/>
      <c r="F302" s="252"/>
      <c r="G302" s="252"/>
      <c r="H302" s="252"/>
      <c r="I302" s="252"/>
      <c r="J302" s="252"/>
      <c r="K302" s="252"/>
      <c r="L302" s="269"/>
      <c r="M302" s="252"/>
      <c r="N302" s="252"/>
      <c r="O302" s="252"/>
      <c r="P302" s="252"/>
      <c r="Q302" s="252"/>
      <c r="R302" s="252"/>
      <c r="S302" s="252"/>
      <c r="T302" s="252"/>
      <c r="W302" s="180"/>
      <c r="Y302" s="180"/>
      <c r="Z302" s="180"/>
    </row>
    <row r="303" customFormat="false" ht="12.75" hidden="false" customHeight="false" outlineLevel="0" collapsed="false">
      <c r="C303" s="268"/>
      <c r="D303" s="252"/>
      <c r="E303" s="252"/>
      <c r="F303" s="252"/>
      <c r="G303" s="252"/>
      <c r="H303" s="252"/>
      <c r="I303" s="252"/>
      <c r="J303" s="252"/>
      <c r="K303" s="252"/>
      <c r="L303" s="269"/>
      <c r="M303" s="252"/>
      <c r="N303" s="252"/>
      <c r="O303" s="252"/>
      <c r="P303" s="252"/>
      <c r="Q303" s="252"/>
      <c r="R303" s="252"/>
      <c r="S303" s="252"/>
      <c r="T303" s="252"/>
      <c r="W303" s="180"/>
      <c r="Y303" s="180"/>
      <c r="Z303" s="180"/>
    </row>
    <row r="304" customFormat="false" ht="12.75" hidden="false" customHeight="false" outlineLevel="0" collapsed="false">
      <c r="C304" s="268"/>
      <c r="D304" s="252"/>
      <c r="E304" s="252"/>
      <c r="F304" s="252"/>
      <c r="G304" s="252"/>
      <c r="H304" s="252"/>
      <c r="I304" s="252"/>
      <c r="J304" s="252"/>
      <c r="K304" s="252"/>
      <c r="L304" s="269"/>
      <c r="M304" s="252"/>
      <c r="N304" s="252"/>
      <c r="O304" s="252"/>
      <c r="P304" s="252"/>
      <c r="Q304" s="252"/>
      <c r="R304" s="252"/>
      <c r="S304" s="252"/>
      <c r="T304" s="252"/>
      <c r="W304" s="180"/>
      <c r="Y304" s="180"/>
      <c r="Z304" s="180"/>
    </row>
    <row r="305" customFormat="false" ht="12.75" hidden="false" customHeight="false" outlineLevel="0" collapsed="false">
      <c r="C305" s="268"/>
      <c r="D305" s="252"/>
      <c r="E305" s="252"/>
      <c r="F305" s="252"/>
      <c r="G305" s="252"/>
      <c r="H305" s="252"/>
      <c r="I305" s="252"/>
      <c r="J305" s="252"/>
      <c r="K305" s="252"/>
      <c r="L305" s="269"/>
      <c r="M305" s="252"/>
      <c r="N305" s="252"/>
      <c r="O305" s="252"/>
      <c r="P305" s="252"/>
      <c r="Q305" s="252"/>
      <c r="R305" s="252"/>
      <c r="S305" s="252"/>
      <c r="T305" s="252"/>
      <c r="W305" s="180"/>
      <c r="Y305" s="180"/>
      <c r="Z305" s="180"/>
    </row>
    <row r="306" customFormat="false" ht="12.75" hidden="false" customHeight="false" outlineLevel="0" collapsed="false">
      <c r="C306" s="268"/>
      <c r="D306" s="252"/>
      <c r="E306" s="252"/>
      <c r="F306" s="252"/>
      <c r="G306" s="252"/>
      <c r="H306" s="252"/>
      <c r="I306" s="252"/>
      <c r="J306" s="252"/>
      <c r="K306" s="252"/>
      <c r="L306" s="269"/>
      <c r="M306" s="252"/>
      <c r="N306" s="252"/>
      <c r="O306" s="252"/>
      <c r="P306" s="252"/>
      <c r="Q306" s="252"/>
      <c r="R306" s="252"/>
      <c r="S306" s="252"/>
      <c r="T306" s="252"/>
      <c r="W306" s="180"/>
      <c r="Y306" s="180"/>
      <c r="Z306" s="180"/>
    </row>
    <row r="307" customFormat="false" ht="12.75" hidden="false" customHeight="false" outlineLevel="0" collapsed="false">
      <c r="C307" s="268"/>
      <c r="D307" s="252"/>
      <c r="E307" s="252"/>
      <c r="F307" s="252"/>
      <c r="G307" s="252"/>
      <c r="H307" s="252"/>
      <c r="I307" s="252"/>
      <c r="J307" s="252"/>
      <c r="K307" s="252"/>
      <c r="L307" s="269"/>
      <c r="M307" s="252"/>
      <c r="N307" s="252"/>
      <c r="O307" s="252"/>
      <c r="P307" s="252"/>
      <c r="Q307" s="252"/>
      <c r="R307" s="252"/>
      <c r="S307" s="252"/>
      <c r="T307" s="252"/>
      <c r="W307" s="180"/>
      <c r="Y307" s="180"/>
      <c r="Z307" s="180"/>
    </row>
    <row r="308" customFormat="false" ht="12.75" hidden="false" customHeight="false" outlineLevel="0" collapsed="false">
      <c r="C308" s="268"/>
      <c r="D308" s="252"/>
      <c r="E308" s="252"/>
      <c r="F308" s="252"/>
      <c r="G308" s="252"/>
      <c r="H308" s="252"/>
      <c r="I308" s="252"/>
      <c r="J308" s="252"/>
      <c r="K308" s="252"/>
      <c r="L308" s="269"/>
      <c r="M308" s="252"/>
      <c r="N308" s="252"/>
      <c r="O308" s="252"/>
      <c r="P308" s="252"/>
      <c r="Q308" s="252"/>
      <c r="R308" s="252"/>
      <c r="S308" s="252"/>
      <c r="T308" s="252"/>
      <c r="W308" s="180"/>
      <c r="Y308" s="180"/>
      <c r="Z308" s="180"/>
    </row>
    <row r="309" customFormat="false" ht="12.75" hidden="false" customHeight="false" outlineLevel="0" collapsed="false">
      <c r="C309" s="268"/>
      <c r="D309" s="252"/>
      <c r="E309" s="252"/>
      <c r="F309" s="252"/>
      <c r="G309" s="252"/>
      <c r="H309" s="252"/>
      <c r="I309" s="252"/>
      <c r="J309" s="252"/>
      <c r="K309" s="252"/>
      <c r="L309" s="269"/>
      <c r="M309" s="252"/>
      <c r="N309" s="252"/>
      <c r="O309" s="252"/>
      <c r="P309" s="252"/>
      <c r="Q309" s="252"/>
      <c r="R309" s="252"/>
      <c r="S309" s="252"/>
      <c r="T309" s="252"/>
      <c r="W309" s="180"/>
      <c r="Y309" s="180"/>
      <c r="Z309" s="180"/>
    </row>
    <row r="310" customFormat="false" ht="12.75" hidden="false" customHeight="false" outlineLevel="0" collapsed="false">
      <c r="C310" s="268"/>
      <c r="D310" s="252"/>
      <c r="E310" s="252"/>
      <c r="F310" s="252"/>
      <c r="G310" s="252"/>
      <c r="H310" s="252"/>
      <c r="I310" s="252"/>
      <c r="J310" s="252"/>
      <c r="K310" s="252"/>
      <c r="L310" s="269"/>
      <c r="M310" s="252"/>
      <c r="N310" s="252"/>
      <c r="O310" s="252"/>
      <c r="P310" s="252"/>
      <c r="Q310" s="252"/>
      <c r="R310" s="252"/>
      <c r="S310" s="252"/>
      <c r="T310" s="252"/>
      <c r="W310" s="180"/>
      <c r="Y310" s="180"/>
      <c r="Z310" s="180"/>
    </row>
    <row r="311" customFormat="false" ht="12.75" hidden="false" customHeight="false" outlineLevel="0" collapsed="false">
      <c r="C311" s="268"/>
      <c r="D311" s="252"/>
      <c r="E311" s="252"/>
      <c r="F311" s="252"/>
      <c r="G311" s="252"/>
      <c r="H311" s="252"/>
      <c r="I311" s="252"/>
      <c r="J311" s="252"/>
      <c r="K311" s="252"/>
      <c r="L311" s="269"/>
      <c r="M311" s="252"/>
      <c r="N311" s="252"/>
      <c r="O311" s="252"/>
      <c r="P311" s="252"/>
      <c r="Q311" s="252"/>
      <c r="R311" s="252"/>
      <c r="S311" s="252"/>
      <c r="T311" s="252"/>
      <c r="W311" s="180"/>
      <c r="Y311" s="180"/>
      <c r="Z311" s="180"/>
    </row>
    <row r="312" customFormat="false" ht="12.75" hidden="false" customHeight="false" outlineLevel="0" collapsed="false">
      <c r="C312" s="268"/>
      <c r="D312" s="252"/>
      <c r="E312" s="252"/>
      <c r="F312" s="252"/>
      <c r="G312" s="252"/>
      <c r="H312" s="252"/>
      <c r="I312" s="252"/>
      <c r="J312" s="252"/>
      <c r="K312" s="252"/>
      <c r="L312" s="269"/>
      <c r="M312" s="252"/>
      <c r="N312" s="252"/>
      <c r="O312" s="252"/>
      <c r="P312" s="252"/>
      <c r="Q312" s="252"/>
      <c r="R312" s="252"/>
      <c r="S312" s="252"/>
      <c r="T312" s="252"/>
      <c r="W312" s="180"/>
      <c r="Y312" s="180"/>
      <c r="Z312" s="180"/>
    </row>
    <row r="313" customFormat="false" ht="12.75" hidden="false" customHeight="false" outlineLevel="0" collapsed="false">
      <c r="C313" s="268"/>
      <c r="D313" s="252"/>
      <c r="E313" s="252"/>
      <c r="F313" s="252"/>
      <c r="G313" s="252"/>
      <c r="H313" s="252"/>
      <c r="I313" s="252"/>
      <c r="J313" s="252"/>
      <c r="K313" s="252"/>
      <c r="L313" s="269"/>
      <c r="M313" s="252"/>
      <c r="N313" s="252"/>
      <c r="O313" s="252"/>
      <c r="P313" s="252"/>
      <c r="Q313" s="252"/>
      <c r="R313" s="252"/>
      <c r="S313" s="252"/>
      <c r="T313" s="252"/>
      <c r="W313" s="180"/>
      <c r="Y313" s="180"/>
      <c r="Z313" s="180"/>
    </row>
    <row r="314" customFormat="false" ht="12.75" hidden="false" customHeight="false" outlineLevel="0" collapsed="false">
      <c r="C314" s="268"/>
      <c r="D314" s="252"/>
      <c r="E314" s="252"/>
      <c r="F314" s="252"/>
      <c r="G314" s="252"/>
      <c r="H314" s="252"/>
      <c r="I314" s="252"/>
      <c r="J314" s="252"/>
      <c r="K314" s="252"/>
      <c r="L314" s="269"/>
      <c r="M314" s="252"/>
      <c r="N314" s="252"/>
      <c r="O314" s="252"/>
      <c r="P314" s="252"/>
      <c r="Q314" s="252"/>
      <c r="R314" s="252"/>
      <c r="S314" s="252"/>
      <c r="T314" s="252"/>
      <c r="W314" s="180"/>
      <c r="Y314" s="180"/>
      <c r="Z314" s="180"/>
    </row>
    <row r="315" customFormat="false" ht="12.75" hidden="false" customHeight="false" outlineLevel="0" collapsed="false">
      <c r="C315" s="268"/>
      <c r="D315" s="252"/>
      <c r="E315" s="252"/>
      <c r="F315" s="252"/>
      <c r="G315" s="252"/>
      <c r="H315" s="252"/>
      <c r="I315" s="252"/>
      <c r="J315" s="252"/>
      <c r="K315" s="252"/>
      <c r="L315" s="269"/>
      <c r="M315" s="252"/>
      <c r="N315" s="252"/>
      <c r="O315" s="252"/>
      <c r="P315" s="252"/>
      <c r="Q315" s="252"/>
      <c r="R315" s="252"/>
      <c r="S315" s="252"/>
      <c r="T315" s="252"/>
      <c r="W315" s="180"/>
      <c r="Y315" s="180"/>
      <c r="Z315" s="180"/>
    </row>
    <row r="316" customFormat="false" ht="12.75" hidden="false" customHeight="false" outlineLevel="0" collapsed="false">
      <c r="C316" s="268"/>
      <c r="D316" s="252"/>
      <c r="E316" s="252"/>
      <c r="F316" s="252"/>
      <c r="G316" s="252"/>
      <c r="H316" s="252"/>
      <c r="I316" s="252"/>
      <c r="J316" s="252"/>
      <c r="K316" s="252"/>
      <c r="L316" s="269"/>
      <c r="M316" s="252"/>
      <c r="N316" s="252"/>
      <c r="O316" s="252"/>
      <c r="P316" s="252"/>
      <c r="Q316" s="252"/>
      <c r="R316" s="252"/>
      <c r="S316" s="252"/>
      <c r="T316" s="252"/>
      <c r="W316" s="180"/>
      <c r="Y316" s="180"/>
      <c r="Z316" s="180"/>
    </row>
    <row r="317" customFormat="false" ht="12.75" hidden="false" customHeight="false" outlineLevel="0" collapsed="false">
      <c r="C317" s="268"/>
      <c r="D317" s="252"/>
      <c r="E317" s="252"/>
      <c r="F317" s="252"/>
      <c r="G317" s="252"/>
      <c r="H317" s="252"/>
      <c r="I317" s="252"/>
      <c r="J317" s="252"/>
      <c r="K317" s="252"/>
      <c r="L317" s="269"/>
      <c r="M317" s="252"/>
      <c r="N317" s="252"/>
      <c r="O317" s="252"/>
      <c r="P317" s="252"/>
      <c r="Q317" s="252"/>
      <c r="R317" s="252"/>
      <c r="S317" s="252"/>
      <c r="T317" s="252"/>
      <c r="W317" s="180"/>
      <c r="Y317" s="180"/>
      <c r="Z317" s="180"/>
    </row>
    <row r="318" customFormat="false" ht="12.75" hidden="false" customHeight="false" outlineLevel="0" collapsed="false">
      <c r="C318" s="268"/>
      <c r="D318" s="252"/>
      <c r="E318" s="252"/>
      <c r="F318" s="252"/>
      <c r="G318" s="252"/>
      <c r="H318" s="252"/>
      <c r="I318" s="252"/>
      <c r="J318" s="252"/>
      <c r="K318" s="252"/>
      <c r="L318" s="269"/>
      <c r="M318" s="252"/>
      <c r="N318" s="252"/>
      <c r="O318" s="252"/>
      <c r="P318" s="252"/>
      <c r="Q318" s="252"/>
      <c r="R318" s="252"/>
      <c r="S318" s="252"/>
      <c r="T318" s="252"/>
      <c r="W318" s="180"/>
      <c r="Y318" s="180"/>
      <c r="Z318" s="180"/>
    </row>
    <row r="319" customFormat="false" ht="12.75" hidden="false" customHeight="false" outlineLevel="0" collapsed="false">
      <c r="C319" s="268"/>
      <c r="D319" s="252"/>
      <c r="E319" s="252"/>
      <c r="F319" s="252"/>
      <c r="G319" s="252"/>
      <c r="H319" s="252"/>
      <c r="I319" s="252"/>
      <c r="J319" s="252"/>
      <c r="K319" s="252"/>
      <c r="L319" s="269"/>
      <c r="M319" s="252"/>
      <c r="N319" s="252"/>
      <c r="O319" s="252"/>
      <c r="P319" s="252"/>
      <c r="Q319" s="252"/>
      <c r="R319" s="252"/>
      <c r="S319" s="252"/>
      <c r="T319" s="252"/>
      <c r="W319" s="180"/>
      <c r="Y319" s="180"/>
      <c r="Z319" s="180"/>
    </row>
    <row r="320" customFormat="false" ht="12.75" hidden="false" customHeight="false" outlineLevel="0" collapsed="false">
      <c r="C320" s="268"/>
      <c r="D320" s="252"/>
      <c r="E320" s="252"/>
      <c r="F320" s="252"/>
      <c r="G320" s="252"/>
      <c r="H320" s="252"/>
      <c r="I320" s="252"/>
      <c r="J320" s="252"/>
      <c r="K320" s="252"/>
      <c r="L320" s="269"/>
      <c r="M320" s="252"/>
      <c r="N320" s="252"/>
      <c r="O320" s="252"/>
      <c r="P320" s="252"/>
      <c r="Q320" s="252"/>
      <c r="R320" s="252"/>
      <c r="S320" s="252"/>
      <c r="T320" s="252"/>
      <c r="W320" s="180"/>
      <c r="Y320" s="180"/>
      <c r="Z320" s="180"/>
    </row>
    <row r="321" customFormat="false" ht="12.75" hidden="false" customHeight="false" outlineLevel="0" collapsed="false">
      <c r="C321" s="268"/>
      <c r="D321" s="252"/>
      <c r="E321" s="252"/>
      <c r="F321" s="252"/>
      <c r="G321" s="252"/>
      <c r="H321" s="252"/>
      <c r="I321" s="252"/>
      <c r="J321" s="252"/>
      <c r="K321" s="252"/>
      <c r="L321" s="269"/>
      <c r="M321" s="252"/>
      <c r="N321" s="252"/>
      <c r="O321" s="252"/>
      <c r="P321" s="252"/>
      <c r="Q321" s="252"/>
      <c r="R321" s="252"/>
      <c r="S321" s="252"/>
      <c r="T321" s="252"/>
      <c r="W321" s="180"/>
      <c r="Y321" s="180"/>
      <c r="Z321" s="180"/>
    </row>
    <row r="322" customFormat="false" ht="12.75" hidden="false" customHeight="false" outlineLevel="0" collapsed="false">
      <c r="C322" s="268"/>
      <c r="D322" s="252"/>
      <c r="E322" s="252"/>
      <c r="F322" s="252"/>
      <c r="G322" s="252"/>
      <c r="H322" s="252"/>
      <c r="I322" s="252"/>
      <c r="J322" s="252"/>
      <c r="K322" s="252"/>
      <c r="L322" s="269"/>
      <c r="M322" s="252"/>
      <c r="N322" s="252"/>
      <c r="O322" s="252"/>
      <c r="P322" s="252"/>
      <c r="Q322" s="252"/>
      <c r="R322" s="252"/>
      <c r="S322" s="252"/>
      <c r="T322" s="252"/>
      <c r="W322" s="180"/>
      <c r="Y322" s="180"/>
      <c r="Z322" s="180"/>
    </row>
    <row r="323" customFormat="false" ht="12.75" hidden="false" customHeight="false" outlineLevel="0" collapsed="false">
      <c r="C323" s="268"/>
      <c r="D323" s="252"/>
      <c r="E323" s="252"/>
      <c r="F323" s="252"/>
      <c r="G323" s="252"/>
      <c r="H323" s="252"/>
      <c r="I323" s="252"/>
      <c r="J323" s="252"/>
      <c r="K323" s="252"/>
      <c r="L323" s="269"/>
      <c r="M323" s="252"/>
      <c r="N323" s="252"/>
      <c r="O323" s="252"/>
      <c r="P323" s="252"/>
      <c r="Q323" s="252"/>
      <c r="R323" s="252"/>
      <c r="S323" s="252"/>
      <c r="T323" s="252"/>
      <c r="W323" s="180"/>
      <c r="Y323" s="180"/>
      <c r="Z323" s="180"/>
    </row>
    <row r="324" customFormat="false" ht="12.75" hidden="false" customHeight="false" outlineLevel="0" collapsed="false">
      <c r="C324" s="268"/>
      <c r="D324" s="252"/>
      <c r="E324" s="252"/>
      <c r="F324" s="252"/>
      <c r="G324" s="252"/>
      <c r="H324" s="252"/>
      <c r="I324" s="252"/>
      <c r="J324" s="252"/>
      <c r="K324" s="252"/>
      <c r="L324" s="269"/>
      <c r="M324" s="252"/>
      <c r="N324" s="252"/>
      <c r="O324" s="252"/>
      <c r="P324" s="252"/>
      <c r="Q324" s="252"/>
      <c r="R324" s="252"/>
      <c r="S324" s="252"/>
      <c r="T324" s="252"/>
      <c r="W324" s="180"/>
      <c r="Y324" s="180"/>
      <c r="Z324" s="180"/>
    </row>
    <row r="325" customFormat="false" ht="12.75" hidden="false" customHeight="false" outlineLevel="0" collapsed="false">
      <c r="C325" s="268"/>
      <c r="D325" s="252"/>
      <c r="E325" s="252"/>
      <c r="F325" s="252"/>
      <c r="G325" s="252"/>
      <c r="H325" s="252"/>
      <c r="I325" s="252"/>
      <c r="J325" s="252"/>
      <c r="K325" s="252"/>
      <c r="L325" s="269"/>
      <c r="M325" s="252"/>
      <c r="N325" s="252"/>
      <c r="O325" s="252"/>
      <c r="P325" s="252"/>
      <c r="Q325" s="252"/>
      <c r="R325" s="252"/>
      <c r="S325" s="252"/>
      <c r="T325" s="252"/>
      <c r="W325" s="180"/>
      <c r="Y325" s="180"/>
      <c r="Z325" s="180"/>
    </row>
    <row r="326" customFormat="false" ht="12.75" hidden="false" customHeight="false" outlineLevel="0" collapsed="false">
      <c r="C326" s="268"/>
      <c r="D326" s="252"/>
      <c r="E326" s="252"/>
      <c r="F326" s="252"/>
      <c r="G326" s="252"/>
      <c r="H326" s="252"/>
      <c r="I326" s="252"/>
      <c r="J326" s="252"/>
      <c r="K326" s="252"/>
      <c r="L326" s="269"/>
      <c r="M326" s="252"/>
      <c r="N326" s="252"/>
      <c r="O326" s="252"/>
      <c r="P326" s="252"/>
      <c r="Q326" s="252"/>
      <c r="R326" s="252"/>
      <c r="S326" s="252"/>
      <c r="T326" s="252"/>
      <c r="W326" s="180"/>
      <c r="Y326" s="180"/>
      <c r="Z326" s="180"/>
    </row>
    <row r="327" customFormat="false" ht="12.75" hidden="false" customHeight="false" outlineLevel="0" collapsed="false">
      <c r="C327" s="268"/>
      <c r="D327" s="252"/>
      <c r="E327" s="252"/>
      <c r="F327" s="252"/>
      <c r="G327" s="252"/>
      <c r="H327" s="252"/>
      <c r="I327" s="252"/>
      <c r="J327" s="252"/>
      <c r="K327" s="252"/>
      <c r="L327" s="269"/>
      <c r="M327" s="252"/>
      <c r="N327" s="252"/>
      <c r="O327" s="252"/>
      <c r="P327" s="252"/>
      <c r="Q327" s="252"/>
      <c r="R327" s="252"/>
      <c r="S327" s="252"/>
      <c r="T327" s="252"/>
      <c r="W327" s="180"/>
      <c r="Y327" s="180"/>
      <c r="Z327" s="180"/>
    </row>
    <row r="328" customFormat="false" ht="12.75" hidden="false" customHeight="false" outlineLevel="0" collapsed="false">
      <c r="C328" s="268"/>
      <c r="D328" s="252"/>
      <c r="E328" s="252"/>
      <c r="F328" s="252"/>
      <c r="G328" s="252"/>
      <c r="H328" s="252"/>
      <c r="I328" s="252"/>
      <c r="J328" s="252"/>
      <c r="K328" s="252"/>
      <c r="L328" s="269"/>
      <c r="M328" s="252"/>
      <c r="N328" s="252"/>
      <c r="O328" s="252"/>
      <c r="P328" s="252"/>
      <c r="Q328" s="252"/>
      <c r="R328" s="252"/>
      <c r="S328" s="252"/>
      <c r="T328" s="252"/>
      <c r="W328" s="180"/>
      <c r="Y328" s="180"/>
      <c r="Z328" s="180"/>
    </row>
    <row r="329" customFormat="false" ht="12.75" hidden="false" customHeight="false" outlineLevel="0" collapsed="false">
      <c r="C329" s="268"/>
      <c r="D329" s="252"/>
      <c r="E329" s="252"/>
      <c r="F329" s="252"/>
      <c r="G329" s="252"/>
      <c r="H329" s="252"/>
      <c r="I329" s="252"/>
      <c r="J329" s="252"/>
      <c r="K329" s="252"/>
      <c r="L329" s="269"/>
      <c r="M329" s="252"/>
      <c r="N329" s="252"/>
      <c r="O329" s="252"/>
      <c r="P329" s="252"/>
      <c r="Q329" s="252"/>
      <c r="R329" s="252"/>
      <c r="S329" s="252"/>
      <c r="T329" s="252"/>
      <c r="W329" s="180"/>
      <c r="Y329" s="180"/>
      <c r="Z329" s="180"/>
    </row>
    <row r="330" customFormat="false" ht="12.75" hidden="false" customHeight="false" outlineLevel="0" collapsed="false">
      <c r="C330" s="268"/>
      <c r="D330" s="269"/>
      <c r="E330" s="269"/>
      <c r="F330" s="269"/>
      <c r="G330" s="269"/>
      <c r="H330" s="269"/>
      <c r="I330" s="269"/>
      <c r="J330" s="269"/>
      <c r="K330" s="269"/>
      <c r="L330" s="269"/>
      <c r="M330" s="269"/>
      <c r="N330" s="269"/>
      <c r="O330" s="269"/>
      <c r="P330" s="269"/>
      <c r="Q330" s="269"/>
    </row>
    <row r="331" customFormat="false" ht="12.75" hidden="false" customHeight="false" outlineLevel="0" collapsed="false">
      <c r="C331" s="268"/>
    </row>
    <row r="332" customFormat="false" ht="12.75" hidden="false" customHeight="false" outlineLevel="0" collapsed="false">
      <c r="C332" s="268"/>
    </row>
    <row r="333" customFormat="false" ht="12.75" hidden="false" customHeight="false" outlineLevel="0" collapsed="false">
      <c r="C333" s="268"/>
    </row>
    <row r="334" customFormat="false" ht="12.75" hidden="false" customHeight="false" outlineLevel="0" collapsed="false">
      <c r="C334" s="268"/>
    </row>
    <row r="335" customFormat="false" ht="12.75" hidden="false" customHeight="false" outlineLevel="0" collapsed="false">
      <c r="C335" s="268"/>
    </row>
    <row r="336" customFormat="false" ht="12.75" hidden="false" customHeight="false" outlineLevel="0" collapsed="false">
      <c r="C336" s="268"/>
    </row>
    <row r="337" customFormat="false" ht="12.75" hidden="false" customHeight="false" outlineLevel="0" collapsed="false">
      <c r="C337" s="268"/>
    </row>
    <row r="338" customFormat="false" ht="12.75" hidden="false" customHeight="false" outlineLevel="0" collapsed="false">
      <c r="C338" s="268"/>
    </row>
    <row r="339" customFormat="false" ht="12.75" hidden="false" customHeight="false" outlineLevel="0" collapsed="false">
      <c r="C339" s="268"/>
    </row>
    <row r="340" customFormat="false" ht="12.75" hidden="false" customHeight="false" outlineLevel="0" collapsed="false">
      <c r="C340" s="268"/>
    </row>
    <row r="341" customFormat="false" ht="12.75" hidden="false" customHeight="false" outlineLevel="0" collapsed="false">
      <c r="C341" s="268"/>
    </row>
    <row r="342" customFormat="false" ht="12.75" hidden="false" customHeight="false" outlineLevel="0" collapsed="false">
      <c r="C342" s="268"/>
    </row>
    <row r="343" customFormat="false" ht="12.75" hidden="false" customHeight="false" outlineLevel="0" collapsed="false">
      <c r="C343" s="268"/>
    </row>
    <row r="344" customFormat="false" ht="12.75" hidden="false" customHeight="false" outlineLevel="0" collapsed="false">
      <c r="C344" s="268"/>
    </row>
    <row r="345" customFormat="false" ht="12.75" hidden="false" customHeight="false" outlineLevel="0" collapsed="false">
      <c r="C345" s="268"/>
    </row>
    <row r="346" customFormat="false" ht="12.75" hidden="false" customHeight="false" outlineLevel="0" collapsed="false">
      <c r="C346" s="268"/>
    </row>
    <row r="347" customFormat="false" ht="12.75" hidden="false" customHeight="false" outlineLevel="0" collapsed="false">
      <c r="C347" s="268"/>
    </row>
    <row r="348" customFormat="false" ht="12.75" hidden="false" customHeight="false" outlineLevel="0" collapsed="false">
      <c r="C348" s="268"/>
    </row>
    <row r="349" customFormat="false" ht="12.75" hidden="false" customHeight="false" outlineLevel="0" collapsed="false">
      <c r="C349" s="268"/>
    </row>
    <row r="350" customFormat="false" ht="12.75" hidden="false" customHeight="false" outlineLevel="0" collapsed="false">
      <c r="C350" s="268"/>
    </row>
    <row r="351" customFormat="false" ht="12.75" hidden="false" customHeight="false" outlineLevel="0" collapsed="false">
      <c r="C351" s="268"/>
    </row>
    <row r="352" customFormat="false" ht="12.75" hidden="false" customHeight="false" outlineLevel="0" collapsed="false">
      <c r="C352" s="26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B1329"/>
  <sheetViews>
    <sheetView showFormulas="false" showGridLines="false" showRowColHeaders="true" showZeros="true" rightToLeft="false" tabSelected="false" showOutlineSymbols="true" defaultGridColor="true" view="normal" topLeftCell="A1" colorId="64" zoomScale="60" zoomScaleNormal="60" zoomScalePageLayoutView="100" workbookViewId="0">
      <selection pane="topLeft" activeCell="A2" activeCellId="0" sqref="A2"/>
    </sheetView>
  </sheetViews>
  <sheetFormatPr defaultColWidth="15.70703125" defaultRowHeight="12.75" customHeight="true" zeroHeight="false" outlineLevelRow="0" outlineLevelCol="0"/>
  <cols>
    <col collapsed="false" customWidth="true" hidden="false" outlineLevel="0" max="1" min="1" style="231" width="9.28"/>
    <col collapsed="false" customWidth="true" hidden="false" outlineLevel="0" max="2" min="2" style="231" width="2.28"/>
    <col collapsed="false" customWidth="true" hidden="false" outlineLevel="0" max="3" min="3" style="231" width="10.85"/>
    <col collapsed="false" customWidth="false" hidden="false" outlineLevel="0" max="15" min="4" style="231" width="15.7"/>
    <col collapsed="false" customWidth="false" hidden="false" outlineLevel="0" max="257" min="16" style="5" width="15.7"/>
  </cols>
  <sheetData>
    <row r="1" customFormat="false" ht="12.75" hidden="false" customHeight="false" outlineLevel="0" collapsed="false">
      <c r="A1" s="232" t="s">
        <v>104</v>
      </c>
      <c r="B1" s="233"/>
      <c r="C1" s="234"/>
      <c r="D1" s="270"/>
      <c r="E1" s="270"/>
      <c r="F1" s="270"/>
      <c r="G1" s="270"/>
      <c r="H1" s="270"/>
      <c r="I1" s="270"/>
      <c r="J1" s="270"/>
      <c r="K1" s="270"/>
      <c r="L1" s="270"/>
      <c r="M1" s="270"/>
      <c r="N1" s="270"/>
      <c r="O1" s="270"/>
      <c r="P1" s="271"/>
      <c r="Q1" s="271"/>
      <c r="R1" s="271"/>
      <c r="S1" s="271"/>
      <c r="T1" s="271"/>
      <c r="U1" s="271"/>
      <c r="V1" s="271"/>
      <c r="W1" s="271"/>
      <c r="X1" s="271"/>
      <c r="Y1" s="271"/>
      <c r="Z1" s="271"/>
      <c r="AA1" s="271"/>
      <c r="AB1" s="271"/>
      <c r="AC1" s="271"/>
      <c r="AD1" s="271"/>
      <c r="AE1" s="271"/>
      <c r="AF1" s="271"/>
      <c r="AG1" s="271"/>
      <c r="AH1" s="271"/>
      <c r="AI1" s="271"/>
      <c r="AJ1" s="271"/>
      <c r="AK1" s="272"/>
      <c r="AL1" s="271"/>
      <c r="AM1" s="271"/>
      <c r="AN1" s="271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</row>
    <row r="2" customFormat="false" ht="12.75" hidden="false" customHeight="false" outlineLevel="0" collapsed="false">
      <c r="A2" s="235" t="s">
        <v>105</v>
      </c>
      <c r="B2" s="236"/>
      <c r="C2" s="237"/>
      <c r="D2" s="273" t="n">
        <v>1</v>
      </c>
      <c r="E2" s="273" t="n">
        <v>0.5</v>
      </c>
      <c r="F2" s="273" t="n">
        <v>1</v>
      </c>
      <c r="G2" s="273" t="n">
        <v>0.5</v>
      </c>
      <c r="H2" s="273" t="n">
        <v>1</v>
      </c>
      <c r="I2" s="273" t="n">
        <v>0.5</v>
      </c>
      <c r="J2" s="273" t="n">
        <v>1</v>
      </c>
      <c r="K2" s="273" t="n">
        <v>0.5</v>
      </c>
      <c r="L2" s="273" t="n">
        <v>0.6</v>
      </c>
      <c r="M2" s="273" t="n">
        <v>0.4</v>
      </c>
      <c r="N2" s="273" t="n">
        <v>0.25</v>
      </c>
      <c r="O2" s="273" t="n">
        <v>0.25</v>
      </c>
      <c r="P2" s="273"/>
      <c r="Q2" s="273" t="n">
        <v>1</v>
      </c>
      <c r="R2" s="273"/>
      <c r="S2" s="273" t="n">
        <v>1</v>
      </c>
      <c r="T2" s="273" t="n">
        <v>1</v>
      </c>
      <c r="U2" s="273" t="n">
        <v>1</v>
      </c>
      <c r="V2" s="273" t="n">
        <v>1</v>
      </c>
      <c r="W2" s="273" t="n">
        <v>1</v>
      </c>
      <c r="X2" s="273"/>
      <c r="Y2" s="273" t="n">
        <v>1</v>
      </c>
      <c r="Z2" s="273"/>
      <c r="AA2" s="273" t="n">
        <v>1</v>
      </c>
      <c r="AB2" s="273"/>
      <c r="AC2" s="273" t="n">
        <v>1</v>
      </c>
      <c r="AD2" s="273" t="n">
        <v>1</v>
      </c>
      <c r="AE2" s="273" t="n">
        <v>0.75</v>
      </c>
      <c r="AF2" s="273" t="n">
        <v>1</v>
      </c>
      <c r="AG2" s="273"/>
      <c r="AH2" s="273" t="n">
        <v>0.2</v>
      </c>
      <c r="AI2" s="273" t="n">
        <v>0.2</v>
      </c>
      <c r="AJ2" s="273"/>
      <c r="AK2" s="273"/>
      <c r="AL2" s="273" t="n">
        <v>0.2</v>
      </c>
      <c r="AM2" s="273"/>
      <c r="AN2" s="27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</row>
    <row r="3" customFormat="false" ht="12.75" hidden="false" customHeight="false" outlineLevel="0" collapsed="false">
      <c r="A3" s="239"/>
      <c r="B3" s="240"/>
      <c r="C3" s="240"/>
      <c r="D3" s="133" t="s">
        <v>122</v>
      </c>
      <c r="E3" s="274"/>
      <c r="F3" s="275"/>
      <c r="G3" s="275"/>
      <c r="H3" s="275"/>
      <c r="I3" s="276"/>
      <c r="J3" s="275"/>
      <c r="K3" s="275"/>
      <c r="L3" s="275"/>
      <c r="M3" s="275"/>
      <c r="N3" s="275"/>
      <c r="O3" s="277"/>
      <c r="P3" s="278"/>
      <c r="Q3" s="279" t="s">
        <v>123</v>
      </c>
      <c r="R3" s="280"/>
      <c r="S3" s="280"/>
      <c r="T3" s="280"/>
      <c r="U3" s="280"/>
      <c r="V3" s="280"/>
      <c r="W3" s="279" t="s">
        <v>124</v>
      </c>
      <c r="X3" s="280"/>
      <c r="Y3" s="281"/>
      <c r="Z3" s="282"/>
      <c r="AA3" s="283" t="s">
        <v>125</v>
      </c>
      <c r="AB3" s="284"/>
      <c r="AC3" s="285" t="s">
        <v>126</v>
      </c>
      <c r="AD3" s="286" t="s">
        <v>127</v>
      </c>
      <c r="AE3" s="287"/>
      <c r="AF3" s="286" t="s">
        <v>128</v>
      </c>
      <c r="AG3" s="287"/>
      <c r="AH3" s="285" t="s">
        <v>129</v>
      </c>
      <c r="AI3" s="285"/>
      <c r="AJ3" s="288"/>
      <c r="AK3" s="289" t="s">
        <v>130</v>
      </c>
      <c r="AL3" s="289"/>
      <c r="AM3" s="290" t="s">
        <v>131</v>
      </c>
      <c r="AN3" s="178"/>
    </row>
    <row r="4" customFormat="false" ht="12.75" hidden="false" customHeight="false" outlineLevel="0" collapsed="false">
      <c r="A4" s="242"/>
      <c r="B4" s="243"/>
      <c r="C4" s="234"/>
      <c r="D4" s="291" t="s">
        <v>132</v>
      </c>
      <c r="E4" s="292"/>
      <c r="F4" s="293" t="s">
        <v>114</v>
      </c>
      <c r="G4" s="292"/>
      <c r="H4" s="293" t="s">
        <v>77</v>
      </c>
      <c r="I4" s="292"/>
      <c r="J4" s="293" t="s">
        <v>116</v>
      </c>
      <c r="K4" s="292"/>
      <c r="L4" s="293" t="s">
        <v>89</v>
      </c>
      <c r="M4" s="292"/>
      <c r="N4" s="293" t="s">
        <v>133</v>
      </c>
      <c r="O4" s="292" t="s">
        <v>134</v>
      </c>
      <c r="P4" s="135" t="s">
        <v>109</v>
      </c>
      <c r="Q4" s="293" t="s">
        <v>135</v>
      </c>
      <c r="R4" s="292"/>
      <c r="S4" s="293" t="s">
        <v>136</v>
      </c>
      <c r="T4" s="292"/>
      <c r="U4" s="293" t="s">
        <v>137</v>
      </c>
      <c r="V4" s="292"/>
      <c r="W4" s="293" t="s">
        <v>138</v>
      </c>
      <c r="X4" s="292"/>
      <c r="Y4" s="293" t="s">
        <v>139</v>
      </c>
      <c r="Z4" s="294"/>
      <c r="AA4" s="138" t="s">
        <v>140</v>
      </c>
      <c r="AB4" s="137"/>
      <c r="AC4" s="135" t="s">
        <v>141</v>
      </c>
      <c r="AD4" s="138" t="s">
        <v>127</v>
      </c>
      <c r="AE4" s="137"/>
      <c r="AF4" s="138" t="s">
        <v>128</v>
      </c>
      <c r="AG4" s="137"/>
      <c r="AH4" s="135" t="s">
        <v>129</v>
      </c>
      <c r="AI4" s="135" t="s">
        <v>142</v>
      </c>
      <c r="AJ4" s="135" t="s">
        <v>143</v>
      </c>
      <c r="AK4" s="138" t="s">
        <v>144</v>
      </c>
      <c r="AL4" s="137" t="s">
        <v>134</v>
      </c>
      <c r="AM4" s="135"/>
      <c r="AN4" s="295" t="s">
        <v>93</v>
      </c>
    </row>
    <row r="5" customFormat="false" ht="13.5" hidden="false" customHeight="false" outlineLevel="0" collapsed="false">
      <c r="A5" s="239"/>
      <c r="B5" s="240"/>
      <c r="C5" s="241"/>
      <c r="D5" s="296" t="s">
        <v>145</v>
      </c>
      <c r="E5" s="297" t="s">
        <v>146</v>
      </c>
      <c r="F5" s="298" t="s">
        <v>145</v>
      </c>
      <c r="G5" s="297" t="s">
        <v>146</v>
      </c>
      <c r="H5" s="298" t="s">
        <v>145</v>
      </c>
      <c r="I5" s="297" t="s">
        <v>146</v>
      </c>
      <c r="J5" s="298" t="s">
        <v>145</v>
      </c>
      <c r="K5" s="297" t="s">
        <v>146</v>
      </c>
      <c r="L5" s="298" t="s">
        <v>145</v>
      </c>
      <c r="M5" s="297" t="s">
        <v>146</v>
      </c>
      <c r="N5" s="298" t="s">
        <v>145</v>
      </c>
      <c r="O5" s="142"/>
      <c r="P5" s="140"/>
      <c r="Q5" s="298" t="s">
        <v>145</v>
      </c>
      <c r="R5" s="297" t="s">
        <v>147</v>
      </c>
      <c r="S5" s="298" t="s">
        <v>145</v>
      </c>
      <c r="T5" s="297" t="s">
        <v>147</v>
      </c>
      <c r="U5" s="298" t="s">
        <v>145</v>
      </c>
      <c r="V5" s="297" t="s">
        <v>147</v>
      </c>
      <c r="W5" s="298" t="s">
        <v>145</v>
      </c>
      <c r="X5" s="297" t="s">
        <v>147</v>
      </c>
      <c r="Y5" s="298" t="s">
        <v>145</v>
      </c>
      <c r="Z5" s="297" t="s">
        <v>147</v>
      </c>
      <c r="AA5" s="298" t="s">
        <v>145</v>
      </c>
      <c r="AB5" s="297" t="s">
        <v>147</v>
      </c>
      <c r="AC5" s="299" t="s">
        <v>145</v>
      </c>
      <c r="AD5" s="298" t="s">
        <v>145</v>
      </c>
      <c r="AE5" s="297" t="s">
        <v>147</v>
      </c>
      <c r="AF5" s="298" t="s">
        <v>145</v>
      </c>
      <c r="AG5" s="297" t="s">
        <v>147</v>
      </c>
      <c r="AH5" s="299"/>
      <c r="AI5" s="140"/>
      <c r="AJ5" s="140"/>
      <c r="AK5" s="143"/>
      <c r="AL5" s="142"/>
      <c r="AM5" s="140"/>
      <c r="AN5" s="300" t="s">
        <v>105</v>
      </c>
    </row>
    <row r="6" customFormat="false" ht="12.75" hidden="false" customHeight="false" outlineLevel="0" collapsed="false">
      <c r="A6" s="5" t="n">
        <f aca="false">YEAR(C6)</f>
        <v>2002</v>
      </c>
      <c r="B6" s="249"/>
      <c r="C6" s="250" t="n">
        <v>37258</v>
      </c>
      <c r="D6" s="301" t="n">
        <v>4.4</v>
      </c>
      <c r="E6" s="302" t="n">
        <v>3.6</v>
      </c>
      <c r="F6" s="301"/>
      <c r="G6" s="302"/>
      <c r="H6" s="301" t="n">
        <v>3.7</v>
      </c>
      <c r="I6" s="302"/>
      <c r="J6" s="301" t="n">
        <v>10.3</v>
      </c>
      <c r="K6" s="302"/>
      <c r="L6" s="301"/>
      <c r="M6" s="302"/>
      <c r="N6" s="301"/>
      <c r="O6" s="302"/>
      <c r="P6" s="303" t="n">
        <f aca="false">SUM(D6:O6)</f>
        <v>22</v>
      </c>
      <c r="Q6" s="304" t="n">
        <v>8.7</v>
      </c>
      <c r="R6" s="305"/>
      <c r="S6" s="304" t="n">
        <v>3.9</v>
      </c>
      <c r="T6" s="305"/>
      <c r="U6" s="304" t="n">
        <v>1.4</v>
      </c>
      <c r="V6" s="305"/>
      <c r="W6" s="304" t="n">
        <v>13</v>
      </c>
      <c r="X6" s="305"/>
      <c r="Y6" s="304" t="n">
        <v>8</v>
      </c>
      <c r="Z6" s="305"/>
      <c r="AA6" s="304" t="n">
        <v>4</v>
      </c>
      <c r="AB6" s="305"/>
      <c r="AC6" s="306" t="n">
        <v>5.8</v>
      </c>
      <c r="AD6" s="304" t="n">
        <v>5.8</v>
      </c>
      <c r="AE6" s="305"/>
      <c r="AF6" s="304" t="n">
        <v>2</v>
      </c>
      <c r="AG6" s="305"/>
      <c r="AH6" s="306"/>
      <c r="AI6" s="306"/>
      <c r="AJ6" s="307" t="n">
        <f aca="false">SUM(Q6:AI6)</f>
        <v>52.6</v>
      </c>
      <c r="AK6" s="308" t="n">
        <v>1</v>
      </c>
      <c r="AL6" s="309"/>
      <c r="AM6" s="310"/>
      <c r="AN6" s="311" t="n">
        <f aca="false">AM6+AL6+AK6+AJ6+P6</f>
        <v>75.6</v>
      </c>
    </row>
    <row r="7" customFormat="false" ht="12.75" hidden="false" customHeight="false" outlineLevel="0" collapsed="false">
      <c r="A7" s="5" t="n">
        <f aca="false">YEAR(C7)</f>
        <v>2002</v>
      </c>
      <c r="B7" s="259"/>
      <c r="C7" s="260" t="n">
        <v>37289</v>
      </c>
      <c r="D7" s="301" t="n">
        <v>4.4</v>
      </c>
      <c r="E7" s="302" t="n">
        <v>3.6</v>
      </c>
      <c r="F7" s="301"/>
      <c r="G7" s="302"/>
      <c r="H7" s="301" t="n">
        <v>3.7</v>
      </c>
      <c r="I7" s="302"/>
      <c r="J7" s="301" t="n">
        <f aca="false">+J6</f>
        <v>10.3</v>
      </c>
      <c r="K7" s="302"/>
      <c r="L7" s="301"/>
      <c r="M7" s="302"/>
      <c r="N7" s="301"/>
      <c r="O7" s="302"/>
      <c r="P7" s="312" t="n">
        <f aca="false">SUM(D7:O7)</f>
        <v>22</v>
      </c>
      <c r="Q7" s="304" t="n">
        <v>8.7</v>
      </c>
      <c r="R7" s="305"/>
      <c r="S7" s="304" t="n">
        <v>3.9</v>
      </c>
      <c r="T7" s="305"/>
      <c r="U7" s="304" t="n">
        <v>1.4</v>
      </c>
      <c r="V7" s="305"/>
      <c r="W7" s="304" t="n">
        <v>13</v>
      </c>
      <c r="X7" s="305"/>
      <c r="Y7" s="304" t="n">
        <v>8</v>
      </c>
      <c r="Z7" s="305"/>
      <c r="AA7" s="304" t="n">
        <v>4</v>
      </c>
      <c r="AB7" s="305"/>
      <c r="AC7" s="306" t="n">
        <v>5.8</v>
      </c>
      <c r="AD7" s="304" t="n">
        <v>5.8</v>
      </c>
      <c r="AE7" s="305"/>
      <c r="AF7" s="304" t="n">
        <v>2</v>
      </c>
      <c r="AG7" s="305"/>
      <c r="AH7" s="306"/>
      <c r="AI7" s="306"/>
      <c r="AJ7" s="313" t="n">
        <f aca="false">SUM(Q7:AI7)</f>
        <v>52.6</v>
      </c>
      <c r="AK7" s="304" t="n">
        <v>1</v>
      </c>
      <c r="AL7" s="305"/>
      <c r="AM7" s="306"/>
      <c r="AN7" s="313" t="n">
        <f aca="false">AM7+AL7+AK7+AJ7+P7</f>
        <v>75.6</v>
      </c>
    </row>
    <row r="8" customFormat="false" ht="12.75" hidden="false" customHeight="false" outlineLevel="0" collapsed="false">
      <c r="A8" s="5" t="n">
        <f aca="false">YEAR(C8)</f>
        <v>2002</v>
      </c>
      <c r="B8" s="259"/>
      <c r="C8" s="260" t="n">
        <v>37317</v>
      </c>
      <c r="D8" s="301" t="n">
        <v>4.4</v>
      </c>
      <c r="E8" s="302" t="n">
        <v>3.6</v>
      </c>
      <c r="F8" s="301"/>
      <c r="G8" s="302"/>
      <c r="H8" s="301" t="n">
        <v>3.7</v>
      </c>
      <c r="I8" s="302"/>
      <c r="J8" s="301" t="n">
        <f aca="false">+J7</f>
        <v>10.3</v>
      </c>
      <c r="K8" s="302"/>
      <c r="L8" s="301"/>
      <c r="M8" s="302"/>
      <c r="N8" s="301"/>
      <c r="O8" s="302"/>
      <c r="P8" s="312" t="n">
        <f aca="false">SUM(D8:O8)</f>
        <v>22</v>
      </c>
      <c r="Q8" s="304" t="n">
        <v>8.7</v>
      </c>
      <c r="R8" s="305"/>
      <c r="S8" s="304" t="n">
        <v>3.9</v>
      </c>
      <c r="T8" s="305"/>
      <c r="U8" s="304" t="n">
        <v>1.4</v>
      </c>
      <c r="V8" s="305"/>
      <c r="W8" s="304" t="n">
        <v>13</v>
      </c>
      <c r="X8" s="305"/>
      <c r="Y8" s="304" t="n">
        <v>8</v>
      </c>
      <c r="Z8" s="305"/>
      <c r="AA8" s="304" t="n">
        <v>4</v>
      </c>
      <c r="AB8" s="305"/>
      <c r="AC8" s="306" t="n">
        <v>5.8</v>
      </c>
      <c r="AD8" s="304" t="n">
        <v>5.8</v>
      </c>
      <c r="AE8" s="305"/>
      <c r="AF8" s="304" t="n">
        <v>2</v>
      </c>
      <c r="AG8" s="305"/>
      <c r="AH8" s="306"/>
      <c r="AI8" s="306"/>
      <c r="AJ8" s="313" t="n">
        <f aca="false">SUM(Q8:AI8)</f>
        <v>52.6</v>
      </c>
      <c r="AK8" s="304" t="n">
        <v>1</v>
      </c>
      <c r="AL8" s="305"/>
      <c r="AM8" s="306"/>
      <c r="AN8" s="313" t="n">
        <f aca="false">AM8+AL8+AK8+AJ8+P8</f>
        <v>75.6</v>
      </c>
    </row>
    <row r="9" customFormat="false" ht="12.75" hidden="false" customHeight="false" outlineLevel="0" collapsed="false">
      <c r="A9" s="5" t="n">
        <f aca="false">YEAR(C9)</f>
        <v>2002</v>
      </c>
      <c r="B9" s="259"/>
      <c r="C9" s="260" t="n">
        <v>37348</v>
      </c>
      <c r="D9" s="301" t="n">
        <v>4.4</v>
      </c>
      <c r="E9" s="302" t="n">
        <v>3.6</v>
      </c>
      <c r="F9" s="301"/>
      <c r="G9" s="302"/>
      <c r="H9" s="301" t="n">
        <v>3.7</v>
      </c>
      <c r="I9" s="302"/>
      <c r="J9" s="301" t="n">
        <f aca="false">+J8</f>
        <v>10.3</v>
      </c>
      <c r="K9" s="302"/>
      <c r="L9" s="301"/>
      <c r="M9" s="302"/>
      <c r="N9" s="301"/>
      <c r="O9" s="302"/>
      <c r="P9" s="312" t="n">
        <f aca="false">SUM(D9:O9)</f>
        <v>22</v>
      </c>
      <c r="Q9" s="304" t="n">
        <v>8.7</v>
      </c>
      <c r="R9" s="305"/>
      <c r="S9" s="304" t="n">
        <v>3.9</v>
      </c>
      <c r="T9" s="305"/>
      <c r="U9" s="304" t="n">
        <v>1.4</v>
      </c>
      <c r="V9" s="305"/>
      <c r="W9" s="304" t="n">
        <v>13</v>
      </c>
      <c r="X9" s="305"/>
      <c r="Y9" s="304" t="n">
        <v>8</v>
      </c>
      <c r="Z9" s="305"/>
      <c r="AA9" s="304" t="n">
        <v>4</v>
      </c>
      <c r="AB9" s="305"/>
      <c r="AC9" s="306" t="n">
        <v>5.8</v>
      </c>
      <c r="AD9" s="304" t="n">
        <v>5.8</v>
      </c>
      <c r="AE9" s="305"/>
      <c r="AF9" s="304" t="n">
        <v>2</v>
      </c>
      <c r="AG9" s="305"/>
      <c r="AH9" s="306"/>
      <c r="AI9" s="306"/>
      <c r="AJ9" s="313" t="n">
        <f aca="false">SUM(Q9:AI9)</f>
        <v>52.6</v>
      </c>
      <c r="AK9" s="304" t="n">
        <v>1</v>
      </c>
      <c r="AL9" s="305"/>
      <c r="AM9" s="306"/>
      <c r="AN9" s="313" t="n">
        <f aca="false">AM9+AL9+AK9+AJ9+P9</f>
        <v>75.6</v>
      </c>
    </row>
    <row r="10" customFormat="false" ht="12.75" hidden="false" customHeight="false" outlineLevel="0" collapsed="false">
      <c r="A10" s="5" t="n">
        <f aca="false">YEAR(C10)</f>
        <v>2002</v>
      </c>
      <c r="B10" s="259"/>
      <c r="C10" s="260" t="n">
        <v>37378</v>
      </c>
      <c r="D10" s="301" t="n">
        <v>4.4</v>
      </c>
      <c r="E10" s="302" t="n">
        <v>3.6</v>
      </c>
      <c r="F10" s="301"/>
      <c r="G10" s="302"/>
      <c r="H10" s="301" t="n">
        <v>3.7</v>
      </c>
      <c r="I10" s="302"/>
      <c r="J10" s="301" t="n">
        <f aca="false">+J9</f>
        <v>10.3</v>
      </c>
      <c r="K10" s="302"/>
      <c r="L10" s="301"/>
      <c r="M10" s="302"/>
      <c r="N10" s="301"/>
      <c r="O10" s="302"/>
      <c r="P10" s="312" t="n">
        <f aca="false">SUM(D10:O10)</f>
        <v>22</v>
      </c>
      <c r="Q10" s="304" t="n">
        <v>8.7</v>
      </c>
      <c r="R10" s="305"/>
      <c r="S10" s="304" t="n">
        <v>3.9</v>
      </c>
      <c r="T10" s="305"/>
      <c r="U10" s="304" t="n">
        <v>1.4</v>
      </c>
      <c r="V10" s="305"/>
      <c r="W10" s="304" t="n">
        <v>13</v>
      </c>
      <c r="X10" s="305"/>
      <c r="Y10" s="304" t="n">
        <v>8</v>
      </c>
      <c r="Z10" s="305"/>
      <c r="AA10" s="304" t="n">
        <v>4</v>
      </c>
      <c r="AB10" s="305"/>
      <c r="AC10" s="306" t="n">
        <v>5.8</v>
      </c>
      <c r="AD10" s="304" t="n">
        <v>5.8</v>
      </c>
      <c r="AE10" s="305"/>
      <c r="AF10" s="304" t="n">
        <v>2</v>
      </c>
      <c r="AG10" s="305"/>
      <c r="AH10" s="306"/>
      <c r="AI10" s="306"/>
      <c r="AJ10" s="313" t="n">
        <f aca="false">SUM(Q10:AI10)</f>
        <v>52.6</v>
      </c>
      <c r="AK10" s="304" t="n">
        <v>1</v>
      </c>
      <c r="AL10" s="305"/>
      <c r="AM10" s="306"/>
      <c r="AN10" s="313" t="n">
        <f aca="false">AM10+AL10+AK10+AJ10+P10</f>
        <v>75.6</v>
      </c>
    </row>
    <row r="11" customFormat="false" ht="12.75" hidden="false" customHeight="false" outlineLevel="0" collapsed="false">
      <c r="A11" s="5" t="n">
        <f aca="false">YEAR(C11)</f>
        <v>2002</v>
      </c>
      <c r="B11" s="259"/>
      <c r="C11" s="260" t="n">
        <v>37409</v>
      </c>
      <c r="D11" s="301" t="n">
        <v>4.4</v>
      </c>
      <c r="E11" s="302" t="n">
        <v>3.6</v>
      </c>
      <c r="F11" s="301"/>
      <c r="G11" s="302"/>
      <c r="H11" s="301" t="n">
        <v>3.7</v>
      </c>
      <c r="I11" s="302"/>
      <c r="J11" s="301" t="n">
        <f aca="false">+J10</f>
        <v>10.3</v>
      </c>
      <c r="K11" s="302"/>
      <c r="L11" s="301"/>
      <c r="M11" s="302"/>
      <c r="N11" s="301"/>
      <c r="O11" s="302"/>
      <c r="P11" s="312" t="n">
        <f aca="false">SUM(D11:O11)</f>
        <v>22</v>
      </c>
      <c r="Q11" s="304" t="n">
        <v>8.7</v>
      </c>
      <c r="R11" s="305"/>
      <c r="S11" s="304" t="n">
        <v>3.9</v>
      </c>
      <c r="T11" s="305"/>
      <c r="U11" s="304" t="n">
        <v>1.4</v>
      </c>
      <c r="V11" s="305"/>
      <c r="W11" s="304" t="n">
        <v>13</v>
      </c>
      <c r="X11" s="305"/>
      <c r="Y11" s="304" t="n">
        <v>8</v>
      </c>
      <c r="Z11" s="305"/>
      <c r="AA11" s="304" t="n">
        <v>4</v>
      </c>
      <c r="AB11" s="305"/>
      <c r="AC11" s="306" t="n">
        <v>5.8</v>
      </c>
      <c r="AD11" s="304" t="n">
        <v>5.8</v>
      </c>
      <c r="AE11" s="305"/>
      <c r="AF11" s="304" t="n">
        <v>2</v>
      </c>
      <c r="AG11" s="305"/>
      <c r="AH11" s="306"/>
      <c r="AI11" s="306"/>
      <c r="AJ11" s="313" t="n">
        <f aca="false">SUM(Q11:AI11)</f>
        <v>52.6</v>
      </c>
      <c r="AK11" s="304" t="n">
        <v>1</v>
      </c>
      <c r="AL11" s="305"/>
      <c r="AM11" s="306"/>
      <c r="AN11" s="313" t="n">
        <f aca="false">AM11+AL11+AK11+AJ11+P11</f>
        <v>75.6</v>
      </c>
    </row>
    <row r="12" customFormat="false" ht="12.75" hidden="false" customHeight="false" outlineLevel="0" collapsed="false">
      <c r="A12" s="5" t="n">
        <f aca="false">YEAR(C12)</f>
        <v>2002</v>
      </c>
      <c r="B12" s="259"/>
      <c r="C12" s="260" t="n">
        <v>37439</v>
      </c>
      <c r="D12" s="301" t="n">
        <v>4.4</v>
      </c>
      <c r="E12" s="302" t="n">
        <v>3.6</v>
      </c>
      <c r="F12" s="301"/>
      <c r="G12" s="302"/>
      <c r="H12" s="301" t="n">
        <v>3.7</v>
      </c>
      <c r="I12" s="302"/>
      <c r="J12" s="301" t="n">
        <f aca="false">+J11</f>
        <v>10.3</v>
      </c>
      <c r="K12" s="302"/>
      <c r="L12" s="301"/>
      <c r="M12" s="302"/>
      <c r="N12" s="301"/>
      <c r="O12" s="302"/>
      <c r="P12" s="312" t="n">
        <f aca="false">SUM(D12:O12)</f>
        <v>22</v>
      </c>
      <c r="Q12" s="304" t="n">
        <v>8.7</v>
      </c>
      <c r="R12" s="305"/>
      <c r="S12" s="304" t="n">
        <v>3.9</v>
      </c>
      <c r="T12" s="305"/>
      <c r="U12" s="304" t="n">
        <v>1.4</v>
      </c>
      <c r="V12" s="305"/>
      <c r="W12" s="304" t="n">
        <v>13</v>
      </c>
      <c r="X12" s="305"/>
      <c r="Y12" s="304" t="n">
        <v>8</v>
      </c>
      <c r="Z12" s="305"/>
      <c r="AA12" s="304" t="n">
        <v>4</v>
      </c>
      <c r="AB12" s="305"/>
      <c r="AC12" s="306" t="n">
        <v>5.8</v>
      </c>
      <c r="AD12" s="304" t="n">
        <v>5.8</v>
      </c>
      <c r="AE12" s="305"/>
      <c r="AF12" s="304" t="n">
        <v>2</v>
      </c>
      <c r="AG12" s="305"/>
      <c r="AH12" s="306"/>
      <c r="AI12" s="306"/>
      <c r="AJ12" s="313" t="n">
        <f aca="false">SUM(Q12:AI12)</f>
        <v>52.6</v>
      </c>
      <c r="AK12" s="304" t="n">
        <v>1</v>
      </c>
      <c r="AL12" s="305"/>
      <c r="AM12" s="306"/>
      <c r="AN12" s="313" t="n">
        <f aca="false">AM12+AL12+AK12+AJ12+P12</f>
        <v>75.6</v>
      </c>
    </row>
    <row r="13" customFormat="false" ht="12.75" hidden="false" customHeight="false" outlineLevel="0" collapsed="false">
      <c r="A13" s="5" t="n">
        <f aca="false">YEAR(C13)</f>
        <v>2002</v>
      </c>
      <c r="B13" s="259"/>
      <c r="C13" s="260" t="n">
        <v>37470</v>
      </c>
      <c r="D13" s="301" t="n">
        <v>4.4</v>
      </c>
      <c r="E13" s="302" t="n">
        <v>3.6</v>
      </c>
      <c r="F13" s="301"/>
      <c r="G13" s="302"/>
      <c r="H13" s="301" t="n">
        <v>3.7</v>
      </c>
      <c r="I13" s="302"/>
      <c r="J13" s="301" t="n">
        <f aca="false">+J12</f>
        <v>10.3</v>
      </c>
      <c r="K13" s="302"/>
      <c r="L13" s="301"/>
      <c r="M13" s="302"/>
      <c r="N13" s="301"/>
      <c r="O13" s="302"/>
      <c r="P13" s="312" t="n">
        <f aca="false">SUM(D13:O13)</f>
        <v>22</v>
      </c>
      <c r="Q13" s="304" t="n">
        <v>8.7</v>
      </c>
      <c r="R13" s="305"/>
      <c r="S13" s="304" t="n">
        <v>3.9</v>
      </c>
      <c r="T13" s="305"/>
      <c r="U13" s="304" t="n">
        <v>1.4</v>
      </c>
      <c r="V13" s="305"/>
      <c r="W13" s="304" t="n">
        <v>13</v>
      </c>
      <c r="X13" s="305"/>
      <c r="Y13" s="304" t="n">
        <v>8</v>
      </c>
      <c r="Z13" s="305"/>
      <c r="AA13" s="304" t="n">
        <v>4</v>
      </c>
      <c r="AB13" s="305"/>
      <c r="AC13" s="306" t="n">
        <v>5.8</v>
      </c>
      <c r="AD13" s="304" t="n">
        <v>5.8</v>
      </c>
      <c r="AE13" s="305"/>
      <c r="AF13" s="304" t="n">
        <v>2</v>
      </c>
      <c r="AG13" s="305"/>
      <c r="AH13" s="306"/>
      <c r="AI13" s="306"/>
      <c r="AJ13" s="313" t="n">
        <f aca="false">SUM(Q13:AI13)</f>
        <v>52.6</v>
      </c>
      <c r="AK13" s="304" t="n">
        <v>1</v>
      </c>
      <c r="AL13" s="305"/>
      <c r="AM13" s="306"/>
      <c r="AN13" s="313" t="n">
        <f aca="false">AM13+AL13+AK13+AJ13+P13</f>
        <v>75.6</v>
      </c>
    </row>
    <row r="14" customFormat="false" ht="12.75" hidden="false" customHeight="false" outlineLevel="0" collapsed="false">
      <c r="A14" s="5" t="n">
        <f aca="false">YEAR(C14)</f>
        <v>2002</v>
      </c>
      <c r="B14" s="259"/>
      <c r="C14" s="260" t="n">
        <v>37501</v>
      </c>
      <c r="D14" s="301" t="n">
        <v>4.4</v>
      </c>
      <c r="E14" s="302" t="n">
        <v>3.6</v>
      </c>
      <c r="F14" s="301"/>
      <c r="G14" s="302"/>
      <c r="H14" s="301" t="n">
        <v>4.5</v>
      </c>
      <c r="I14" s="302"/>
      <c r="J14" s="301" t="n">
        <f aca="false">+J13</f>
        <v>10.3</v>
      </c>
      <c r="K14" s="302"/>
      <c r="L14" s="301"/>
      <c r="M14" s="302"/>
      <c r="N14" s="301"/>
      <c r="O14" s="302"/>
      <c r="P14" s="312" t="n">
        <f aca="false">SUM(D14:O14)</f>
        <v>22.8</v>
      </c>
      <c r="Q14" s="304" t="n">
        <v>8.7</v>
      </c>
      <c r="R14" s="305"/>
      <c r="S14" s="304" t="n">
        <v>3.9</v>
      </c>
      <c r="T14" s="305"/>
      <c r="U14" s="304" t="n">
        <v>1.4</v>
      </c>
      <c r="V14" s="305"/>
      <c r="W14" s="304" t="n">
        <v>13</v>
      </c>
      <c r="X14" s="305"/>
      <c r="Y14" s="304" t="n">
        <v>8</v>
      </c>
      <c r="Z14" s="305"/>
      <c r="AA14" s="304" t="n">
        <v>4</v>
      </c>
      <c r="AB14" s="305"/>
      <c r="AC14" s="306" t="n">
        <v>5.8</v>
      </c>
      <c r="AD14" s="304" t="n">
        <v>5.8</v>
      </c>
      <c r="AE14" s="305"/>
      <c r="AF14" s="304" t="n">
        <v>2</v>
      </c>
      <c r="AG14" s="305"/>
      <c r="AH14" s="306"/>
      <c r="AI14" s="306"/>
      <c r="AJ14" s="313" t="n">
        <f aca="false">SUM(Q14:AI14)</f>
        <v>52.6</v>
      </c>
      <c r="AK14" s="304" t="n">
        <v>1</v>
      </c>
      <c r="AL14" s="305"/>
      <c r="AM14" s="306"/>
      <c r="AN14" s="313" t="n">
        <f aca="false">AM14+AL14+AK14+AJ14+P14</f>
        <v>76.4</v>
      </c>
    </row>
    <row r="15" customFormat="false" ht="12.75" hidden="false" customHeight="false" outlineLevel="0" collapsed="false">
      <c r="A15" s="5" t="n">
        <f aca="false">YEAR(C15)</f>
        <v>2002</v>
      </c>
      <c r="B15" s="259"/>
      <c r="C15" s="260" t="n">
        <v>37531</v>
      </c>
      <c r="D15" s="301" t="n">
        <v>4.4</v>
      </c>
      <c r="E15" s="302" t="n">
        <v>3.6</v>
      </c>
      <c r="F15" s="301" t="n">
        <v>7.7</v>
      </c>
      <c r="G15" s="302"/>
      <c r="H15" s="301" t="n">
        <v>4.5</v>
      </c>
      <c r="I15" s="302"/>
      <c r="J15" s="301" t="n">
        <f aca="false">+J14</f>
        <v>10.3</v>
      </c>
      <c r="K15" s="302"/>
      <c r="L15" s="301"/>
      <c r="M15" s="302"/>
      <c r="N15" s="301"/>
      <c r="O15" s="302"/>
      <c r="P15" s="312" t="n">
        <f aca="false">SUM(D15:O15)</f>
        <v>30.5</v>
      </c>
      <c r="Q15" s="304" t="n">
        <v>8.7</v>
      </c>
      <c r="R15" s="305"/>
      <c r="S15" s="304" t="n">
        <v>3.9</v>
      </c>
      <c r="T15" s="305"/>
      <c r="U15" s="304" t="n">
        <v>1.4</v>
      </c>
      <c r="V15" s="305"/>
      <c r="W15" s="304" t="n">
        <v>13</v>
      </c>
      <c r="X15" s="305"/>
      <c r="Y15" s="304" t="n">
        <v>8</v>
      </c>
      <c r="Z15" s="305"/>
      <c r="AA15" s="304" t="n">
        <v>4</v>
      </c>
      <c r="AB15" s="305"/>
      <c r="AC15" s="306" t="n">
        <v>5.8</v>
      </c>
      <c r="AD15" s="304" t="n">
        <v>5.8</v>
      </c>
      <c r="AE15" s="305"/>
      <c r="AF15" s="304" t="n">
        <v>2</v>
      </c>
      <c r="AG15" s="305"/>
      <c r="AH15" s="306"/>
      <c r="AI15" s="306"/>
      <c r="AJ15" s="313" t="n">
        <f aca="false">SUM(Q15:AI15)</f>
        <v>52.6</v>
      </c>
      <c r="AK15" s="304" t="n">
        <v>1</v>
      </c>
      <c r="AL15" s="305"/>
      <c r="AM15" s="306"/>
      <c r="AN15" s="313" t="n">
        <f aca="false">AM15+AL15+AK15+AJ15+P15</f>
        <v>84.1</v>
      </c>
    </row>
    <row r="16" customFormat="false" ht="12.75" hidden="false" customHeight="false" outlineLevel="0" collapsed="false">
      <c r="A16" s="5" t="n">
        <f aca="false">YEAR(C16)</f>
        <v>2002</v>
      </c>
      <c r="B16" s="259"/>
      <c r="C16" s="260" t="n">
        <v>37562</v>
      </c>
      <c r="D16" s="301" t="n">
        <v>4.4</v>
      </c>
      <c r="E16" s="302" t="n">
        <v>3.6</v>
      </c>
      <c r="F16" s="301" t="n">
        <v>7.7</v>
      </c>
      <c r="G16" s="302"/>
      <c r="H16" s="301" t="n">
        <v>4.5</v>
      </c>
      <c r="I16" s="302"/>
      <c r="J16" s="301" t="n">
        <f aca="false">+J15</f>
        <v>10.3</v>
      </c>
      <c r="K16" s="302"/>
      <c r="L16" s="301"/>
      <c r="M16" s="302"/>
      <c r="N16" s="301"/>
      <c r="O16" s="302"/>
      <c r="P16" s="312" t="n">
        <f aca="false">SUM(D16:O16)</f>
        <v>30.5</v>
      </c>
      <c r="Q16" s="304" t="n">
        <v>8.7</v>
      </c>
      <c r="R16" s="305"/>
      <c r="S16" s="304" t="n">
        <v>3.9</v>
      </c>
      <c r="T16" s="305"/>
      <c r="U16" s="304" t="n">
        <v>1.4</v>
      </c>
      <c r="V16" s="305"/>
      <c r="W16" s="304" t="n">
        <v>13</v>
      </c>
      <c r="X16" s="305"/>
      <c r="Y16" s="304" t="n">
        <v>8</v>
      </c>
      <c r="Z16" s="305"/>
      <c r="AA16" s="304" t="n">
        <v>4</v>
      </c>
      <c r="AB16" s="305"/>
      <c r="AC16" s="306" t="n">
        <v>5.8</v>
      </c>
      <c r="AD16" s="304" t="n">
        <v>5.8</v>
      </c>
      <c r="AE16" s="305"/>
      <c r="AF16" s="304" t="n">
        <v>2</v>
      </c>
      <c r="AG16" s="305"/>
      <c r="AH16" s="306"/>
      <c r="AI16" s="306"/>
      <c r="AJ16" s="313" t="n">
        <f aca="false">SUM(Q16:AI16)</f>
        <v>52.6</v>
      </c>
      <c r="AK16" s="304" t="n">
        <v>1</v>
      </c>
      <c r="AL16" s="305"/>
      <c r="AM16" s="306"/>
      <c r="AN16" s="313" t="n">
        <f aca="false">AM16+AL16+AK16+AJ16+P16</f>
        <v>84.1</v>
      </c>
    </row>
    <row r="17" customFormat="false" ht="12.75" hidden="false" customHeight="false" outlineLevel="0" collapsed="false">
      <c r="A17" s="5" t="n">
        <f aca="false">YEAR(C17)</f>
        <v>2002</v>
      </c>
      <c r="B17" s="259"/>
      <c r="C17" s="260" t="n">
        <v>37592</v>
      </c>
      <c r="D17" s="301" t="n">
        <v>4.4</v>
      </c>
      <c r="E17" s="302" t="n">
        <v>3.6</v>
      </c>
      <c r="F17" s="301" t="n">
        <v>7.7</v>
      </c>
      <c r="G17" s="302"/>
      <c r="H17" s="301" t="n">
        <v>4.5</v>
      </c>
      <c r="I17" s="302"/>
      <c r="J17" s="301" t="n">
        <f aca="false">+J16</f>
        <v>10.3</v>
      </c>
      <c r="K17" s="302"/>
      <c r="L17" s="301"/>
      <c r="M17" s="302"/>
      <c r="N17" s="301"/>
      <c r="O17" s="302"/>
      <c r="P17" s="312" t="n">
        <f aca="false">SUM(D17:O17)</f>
        <v>30.5</v>
      </c>
      <c r="Q17" s="304" t="n">
        <v>8.7</v>
      </c>
      <c r="R17" s="305"/>
      <c r="S17" s="304" t="n">
        <v>3.9</v>
      </c>
      <c r="T17" s="305"/>
      <c r="U17" s="304" t="n">
        <v>1.4</v>
      </c>
      <c r="V17" s="305"/>
      <c r="W17" s="304" t="n">
        <v>13</v>
      </c>
      <c r="X17" s="305"/>
      <c r="Y17" s="304" t="n">
        <v>8</v>
      </c>
      <c r="Z17" s="305"/>
      <c r="AA17" s="304" t="n">
        <v>4</v>
      </c>
      <c r="AB17" s="305"/>
      <c r="AC17" s="306" t="n">
        <v>5.8</v>
      </c>
      <c r="AD17" s="304" t="n">
        <v>5.8</v>
      </c>
      <c r="AE17" s="305"/>
      <c r="AF17" s="304" t="n">
        <v>2</v>
      </c>
      <c r="AG17" s="305"/>
      <c r="AH17" s="306"/>
      <c r="AI17" s="306"/>
      <c r="AJ17" s="313" t="n">
        <f aca="false">SUM(Q17:AI17)</f>
        <v>52.6</v>
      </c>
      <c r="AK17" s="304" t="n">
        <v>1</v>
      </c>
      <c r="AL17" s="305"/>
      <c r="AM17" s="306"/>
      <c r="AN17" s="313" t="n">
        <f aca="false">AM17+AL17+AK17+AJ17+P17</f>
        <v>84.1</v>
      </c>
    </row>
    <row r="18" customFormat="false" ht="12.75" hidden="false" customHeight="false" outlineLevel="0" collapsed="false">
      <c r="A18" s="5" t="n">
        <f aca="false">YEAR(C18)</f>
        <v>2003</v>
      </c>
      <c r="B18" s="259"/>
      <c r="C18" s="260" t="n">
        <v>37623</v>
      </c>
      <c r="D18" s="301" t="n">
        <v>4.4</v>
      </c>
      <c r="E18" s="302" t="n">
        <v>3.6</v>
      </c>
      <c r="F18" s="301" t="n">
        <v>7.7</v>
      </c>
      <c r="G18" s="302"/>
      <c r="H18" s="301" t="n">
        <v>4.5</v>
      </c>
      <c r="I18" s="302"/>
      <c r="J18" s="301" t="n">
        <f aca="false">+J17</f>
        <v>10.3</v>
      </c>
      <c r="K18" s="302" t="n">
        <v>2.6</v>
      </c>
      <c r="L18" s="301"/>
      <c r="M18" s="302"/>
      <c r="N18" s="301"/>
      <c r="O18" s="302"/>
      <c r="P18" s="312" t="n">
        <f aca="false">SUM(D18:O18)</f>
        <v>33.1</v>
      </c>
      <c r="Q18" s="304" t="n">
        <v>8.7</v>
      </c>
      <c r="R18" s="305"/>
      <c r="S18" s="304" t="n">
        <v>3.9</v>
      </c>
      <c r="T18" s="305" t="n">
        <v>4</v>
      </c>
      <c r="U18" s="304" t="n">
        <v>1.4</v>
      </c>
      <c r="V18" s="305" t="n">
        <v>6.6</v>
      </c>
      <c r="W18" s="304" t="n">
        <v>13</v>
      </c>
      <c r="X18" s="305"/>
      <c r="Y18" s="304" t="n">
        <v>8</v>
      </c>
      <c r="Z18" s="305"/>
      <c r="AA18" s="304" t="n">
        <v>4</v>
      </c>
      <c r="AB18" s="305"/>
      <c r="AC18" s="306" t="n">
        <v>5.8</v>
      </c>
      <c r="AD18" s="304" t="n">
        <v>5.8</v>
      </c>
      <c r="AE18" s="305"/>
      <c r="AF18" s="304" t="n">
        <v>2</v>
      </c>
      <c r="AG18" s="305"/>
      <c r="AH18" s="306"/>
      <c r="AI18" s="306"/>
      <c r="AJ18" s="313" t="n">
        <f aca="false">SUM(Q18:AI18)</f>
        <v>63.2</v>
      </c>
      <c r="AK18" s="304" t="n">
        <v>1</v>
      </c>
      <c r="AL18" s="305" t="n">
        <v>1</v>
      </c>
      <c r="AM18" s="306"/>
      <c r="AN18" s="313" t="n">
        <f aca="false">AM18+AL18+AK18+AJ18+P18</f>
        <v>98.3</v>
      </c>
    </row>
    <row r="19" customFormat="false" ht="12.75" hidden="false" customHeight="false" outlineLevel="0" collapsed="false">
      <c r="A19" s="5" t="n">
        <f aca="false">YEAR(C19)</f>
        <v>2003</v>
      </c>
      <c r="B19" s="259"/>
      <c r="C19" s="260" t="n">
        <v>37654</v>
      </c>
      <c r="D19" s="301" t="n">
        <v>4.4</v>
      </c>
      <c r="E19" s="302" t="n">
        <v>3.6</v>
      </c>
      <c r="F19" s="301" t="n">
        <v>7.7</v>
      </c>
      <c r="G19" s="302"/>
      <c r="H19" s="301" t="n">
        <v>4.5</v>
      </c>
      <c r="I19" s="302"/>
      <c r="J19" s="301" t="n">
        <f aca="false">+J18</f>
        <v>10.3</v>
      </c>
      <c r="K19" s="302" t="n">
        <v>2.6</v>
      </c>
      <c r="L19" s="301"/>
      <c r="M19" s="302"/>
      <c r="N19" s="301"/>
      <c r="O19" s="302"/>
      <c r="P19" s="312" t="n">
        <f aca="false">SUM(D19:O19)</f>
        <v>33.1</v>
      </c>
      <c r="Q19" s="304" t="n">
        <v>8.7</v>
      </c>
      <c r="R19" s="305"/>
      <c r="S19" s="304" t="n">
        <v>3.9</v>
      </c>
      <c r="T19" s="305" t="n">
        <v>4</v>
      </c>
      <c r="U19" s="304" t="n">
        <v>1.4</v>
      </c>
      <c r="V19" s="305" t="n">
        <v>6.6</v>
      </c>
      <c r="W19" s="304" t="n">
        <v>13</v>
      </c>
      <c r="X19" s="305"/>
      <c r="Y19" s="304" t="n">
        <v>8</v>
      </c>
      <c r="Z19" s="305"/>
      <c r="AA19" s="304" t="n">
        <v>4</v>
      </c>
      <c r="AB19" s="305"/>
      <c r="AC19" s="306" t="n">
        <v>5.8</v>
      </c>
      <c r="AD19" s="304" t="n">
        <v>5.8</v>
      </c>
      <c r="AE19" s="305"/>
      <c r="AF19" s="304" t="n">
        <v>2</v>
      </c>
      <c r="AG19" s="305"/>
      <c r="AH19" s="306"/>
      <c r="AI19" s="306"/>
      <c r="AJ19" s="313" t="n">
        <f aca="false">SUM(Q19:AI19)</f>
        <v>63.2</v>
      </c>
      <c r="AK19" s="304" t="n">
        <v>1</v>
      </c>
      <c r="AL19" s="305" t="n">
        <v>1</v>
      </c>
      <c r="AM19" s="306"/>
      <c r="AN19" s="313" t="n">
        <f aca="false">AM19+AL19+AK19+AJ19+P19</f>
        <v>98.3</v>
      </c>
    </row>
    <row r="20" customFormat="false" ht="12.75" hidden="false" customHeight="false" outlineLevel="0" collapsed="false">
      <c r="A20" s="5" t="n">
        <f aca="false">YEAR(C20)</f>
        <v>2003</v>
      </c>
      <c r="B20" s="259"/>
      <c r="C20" s="260" t="n">
        <v>37682</v>
      </c>
      <c r="D20" s="301" t="n">
        <v>4.4</v>
      </c>
      <c r="E20" s="302" t="n">
        <v>3.6</v>
      </c>
      <c r="F20" s="301" t="n">
        <v>7.7</v>
      </c>
      <c r="G20" s="302"/>
      <c r="H20" s="301" t="n">
        <v>4.5</v>
      </c>
      <c r="I20" s="302"/>
      <c r="J20" s="301" t="n">
        <f aca="false">+J19</f>
        <v>10.3</v>
      </c>
      <c r="K20" s="302" t="n">
        <v>2.6</v>
      </c>
      <c r="L20" s="301"/>
      <c r="M20" s="302"/>
      <c r="N20" s="301"/>
      <c r="O20" s="302"/>
      <c r="P20" s="312" t="n">
        <f aca="false">SUM(D20:O20)</f>
        <v>33.1</v>
      </c>
      <c r="Q20" s="304" t="n">
        <v>8.7</v>
      </c>
      <c r="R20" s="305"/>
      <c r="S20" s="304" t="n">
        <v>3.9</v>
      </c>
      <c r="T20" s="305" t="n">
        <v>4</v>
      </c>
      <c r="U20" s="304" t="n">
        <v>1.4</v>
      </c>
      <c r="V20" s="305" t="n">
        <v>6.6</v>
      </c>
      <c r="W20" s="304" t="n">
        <v>13</v>
      </c>
      <c r="X20" s="305"/>
      <c r="Y20" s="304" t="n">
        <v>8</v>
      </c>
      <c r="Z20" s="305"/>
      <c r="AA20" s="304" t="n">
        <v>4</v>
      </c>
      <c r="AB20" s="305"/>
      <c r="AC20" s="306" t="n">
        <v>5.8</v>
      </c>
      <c r="AD20" s="304" t="n">
        <v>5.8</v>
      </c>
      <c r="AE20" s="305"/>
      <c r="AF20" s="304" t="n">
        <v>2</v>
      </c>
      <c r="AG20" s="305"/>
      <c r="AH20" s="306"/>
      <c r="AI20" s="306"/>
      <c r="AJ20" s="313" t="n">
        <f aca="false">SUM(Q20:AI20)</f>
        <v>63.2</v>
      </c>
      <c r="AK20" s="304" t="n">
        <v>1</v>
      </c>
      <c r="AL20" s="305" t="n">
        <v>1</v>
      </c>
      <c r="AM20" s="306"/>
      <c r="AN20" s="313" t="n">
        <f aca="false">AM20+AL20+AK20+AJ20+P20</f>
        <v>98.3</v>
      </c>
    </row>
    <row r="21" customFormat="false" ht="12.75" hidden="false" customHeight="false" outlineLevel="0" collapsed="false">
      <c r="A21" s="5" t="n">
        <f aca="false">YEAR(C21)</f>
        <v>2003</v>
      </c>
      <c r="B21" s="259"/>
      <c r="C21" s="260" t="n">
        <v>37713</v>
      </c>
      <c r="D21" s="301" t="n">
        <v>4.4</v>
      </c>
      <c r="E21" s="302" t="n">
        <v>3.6</v>
      </c>
      <c r="F21" s="301" t="n">
        <v>7.7</v>
      </c>
      <c r="G21" s="302"/>
      <c r="H21" s="301" t="n">
        <v>4.5</v>
      </c>
      <c r="I21" s="302"/>
      <c r="J21" s="301" t="n">
        <f aca="false">+J20</f>
        <v>10.3</v>
      </c>
      <c r="K21" s="302" t="n">
        <v>2.6</v>
      </c>
      <c r="L21" s="301"/>
      <c r="M21" s="302"/>
      <c r="N21" s="301"/>
      <c r="O21" s="302"/>
      <c r="P21" s="312" t="n">
        <f aca="false">SUM(D21:O21)</f>
        <v>33.1</v>
      </c>
      <c r="Q21" s="304" t="n">
        <v>8.7</v>
      </c>
      <c r="R21" s="305"/>
      <c r="S21" s="304" t="n">
        <v>3.9</v>
      </c>
      <c r="T21" s="305" t="n">
        <v>4</v>
      </c>
      <c r="U21" s="304" t="n">
        <v>1.4</v>
      </c>
      <c r="V21" s="305" t="n">
        <v>6.6</v>
      </c>
      <c r="W21" s="304" t="n">
        <v>13</v>
      </c>
      <c r="X21" s="305"/>
      <c r="Y21" s="304" t="n">
        <v>8</v>
      </c>
      <c r="Z21" s="305"/>
      <c r="AA21" s="304" t="n">
        <v>4</v>
      </c>
      <c r="AB21" s="305"/>
      <c r="AC21" s="306" t="n">
        <v>5.8</v>
      </c>
      <c r="AD21" s="304" t="n">
        <v>5.8</v>
      </c>
      <c r="AE21" s="305"/>
      <c r="AF21" s="304" t="n">
        <v>2</v>
      </c>
      <c r="AG21" s="305"/>
      <c r="AH21" s="306"/>
      <c r="AI21" s="306"/>
      <c r="AJ21" s="313" t="n">
        <f aca="false">SUM(Q21:AI21)</f>
        <v>63.2</v>
      </c>
      <c r="AK21" s="304" t="n">
        <v>1</v>
      </c>
      <c r="AL21" s="305" t="n">
        <v>1</v>
      </c>
      <c r="AM21" s="306"/>
      <c r="AN21" s="313" t="n">
        <f aca="false">AM21+AL21+AK21+AJ21+P21</f>
        <v>98.3</v>
      </c>
    </row>
    <row r="22" customFormat="false" ht="12.75" hidden="false" customHeight="false" outlineLevel="0" collapsed="false">
      <c r="A22" s="5" t="n">
        <f aca="false">YEAR(C22)</f>
        <v>2003</v>
      </c>
      <c r="B22" s="259"/>
      <c r="C22" s="260" t="n">
        <v>37743</v>
      </c>
      <c r="D22" s="301" t="n">
        <v>4.4</v>
      </c>
      <c r="E22" s="302" t="n">
        <v>3.6</v>
      </c>
      <c r="F22" s="301" t="n">
        <v>7.7</v>
      </c>
      <c r="G22" s="302"/>
      <c r="H22" s="301" t="n">
        <v>4.5</v>
      </c>
      <c r="I22" s="302"/>
      <c r="J22" s="301" t="n">
        <f aca="false">+J21</f>
        <v>10.3</v>
      </c>
      <c r="K22" s="302" t="n">
        <v>2.6</v>
      </c>
      <c r="L22" s="301"/>
      <c r="M22" s="302"/>
      <c r="N22" s="301"/>
      <c r="O22" s="302"/>
      <c r="P22" s="312" t="n">
        <f aca="false">SUM(D22:O22)</f>
        <v>33.1</v>
      </c>
      <c r="Q22" s="304" t="n">
        <v>8.7</v>
      </c>
      <c r="R22" s="305"/>
      <c r="S22" s="304" t="n">
        <v>3.9</v>
      </c>
      <c r="T22" s="305" t="n">
        <v>4</v>
      </c>
      <c r="U22" s="304" t="n">
        <v>1.4</v>
      </c>
      <c r="V22" s="305" t="n">
        <v>6.6</v>
      </c>
      <c r="W22" s="304" t="n">
        <v>13</v>
      </c>
      <c r="X22" s="305"/>
      <c r="Y22" s="304" t="n">
        <v>8</v>
      </c>
      <c r="Z22" s="305"/>
      <c r="AA22" s="304" t="n">
        <v>4</v>
      </c>
      <c r="AB22" s="305"/>
      <c r="AC22" s="306" t="n">
        <v>5.8</v>
      </c>
      <c r="AD22" s="304" t="n">
        <v>5.8</v>
      </c>
      <c r="AE22" s="305"/>
      <c r="AF22" s="304" t="n">
        <v>2</v>
      </c>
      <c r="AG22" s="305"/>
      <c r="AH22" s="306"/>
      <c r="AI22" s="306"/>
      <c r="AJ22" s="313" t="n">
        <f aca="false">SUM(Q22:AI22)</f>
        <v>63.2</v>
      </c>
      <c r="AK22" s="304" t="n">
        <v>1</v>
      </c>
      <c r="AL22" s="305" t="n">
        <v>1</v>
      </c>
      <c r="AM22" s="306"/>
      <c r="AN22" s="313" t="n">
        <f aca="false">AM22+AL22+AK22+AJ22+P22</f>
        <v>98.3</v>
      </c>
    </row>
    <row r="23" customFormat="false" ht="12.75" hidden="false" customHeight="false" outlineLevel="0" collapsed="false">
      <c r="A23" s="5" t="n">
        <f aca="false">YEAR(C23)</f>
        <v>2003</v>
      </c>
      <c r="B23" s="259"/>
      <c r="C23" s="260" t="n">
        <v>37774</v>
      </c>
      <c r="D23" s="301" t="n">
        <v>4.4</v>
      </c>
      <c r="E23" s="302" t="n">
        <v>3.6</v>
      </c>
      <c r="F23" s="301" t="n">
        <v>7.7</v>
      </c>
      <c r="G23" s="302"/>
      <c r="H23" s="301" t="n">
        <v>4.5</v>
      </c>
      <c r="I23" s="302"/>
      <c r="J23" s="301" t="n">
        <f aca="false">+J22</f>
        <v>10.3</v>
      </c>
      <c r="K23" s="302" t="n">
        <v>2.6</v>
      </c>
      <c r="L23" s="301"/>
      <c r="M23" s="302"/>
      <c r="N23" s="301"/>
      <c r="O23" s="302"/>
      <c r="P23" s="312" t="n">
        <f aca="false">SUM(D23:O23)</f>
        <v>33.1</v>
      </c>
      <c r="Q23" s="304" t="n">
        <v>8.7</v>
      </c>
      <c r="R23" s="305"/>
      <c r="S23" s="304" t="n">
        <v>3.9</v>
      </c>
      <c r="T23" s="305" t="n">
        <v>4</v>
      </c>
      <c r="U23" s="304" t="n">
        <v>1.4</v>
      </c>
      <c r="V23" s="305" t="n">
        <v>6.6</v>
      </c>
      <c r="W23" s="304" t="n">
        <v>13</v>
      </c>
      <c r="X23" s="305"/>
      <c r="Y23" s="304" t="n">
        <v>8</v>
      </c>
      <c r="Z23" s="305"/>
      <c r="AA23" s="304" t="n">
        <v>4</v>
      </c>
      <c r="AB23" s="305"/>
      <c r="AC23" s="306" t="n">
        <v>5.8</v>
      </c>
      <c r="AD23" s="304" t="n">
        <v>5.8</v>
      </c>
      <c r="AE23" s="305"/>
      <c r="AF23" s="304" t="n">
        <v>2</v>
      </c>
      <c r="AG23" s="305"/>
      <c r="AH23" s="306"/>
      <c r="AI23" s="306"/>
      <c r="AJ23" s="313" t="n">
        <f aca="false">SUM(Q23:AI23)</f>
        <v>63.2</v>
      </c>
      <c r="AK23" s="304" t="n">
        <v>1</v>
      </c>
      <c r="AL23" s="305" t="n">
        <v>1</v>
      </c>
      <c r="AM23" s="306"/>
      <c r="AN23" s="313" t="n">
        <f aca="false">AM23+AL23+AK23+AJ23+P23</f>
        <v>98.3</v>
      </c>
    </row>
    <row r="24" customFormat="false" ht="12.75" hidden="false" customHeight="false" outlineLevel="0" collapsed="false">
      <c r="A24" s="5" t="n">
        <f aca="false">YEAR(C24)</f>
        <v>2003</v>
      </c>
      <c r="B24" s="259"/>
      <c r="C24" s="260" t="n">
        <v>37804</v>
      </c>
      <c r="D24" s="301" t="n">
        <v>4.4</v>
      </c>
      <c r="E24" s="302" t="n">
        <v>3.6</v>
      </c>
      <c r="F24" s="301" t="n">
        <v>7.7</v>
      </c>
      <c r="G24" s="302"/>
      <c r="H24" s="301" t="n">
        <v>4.5</v>
      </c>
      <c r="I24" s="302" t="n">
        <v>3.5</v>
      </c>
      <c r="J24" s="301" t="n">
        <f aca="false">+J23</f>
        <v>10.3</v>
      </c>
      <c r="K24" s="302" t="n">
        <v>2.6</v>
      </c>
      <c r="L24" s="301"/>
      <c r="M24" s="302"/>
      <c r="N24" s="301"/>
      <c r="O24" s="302"/>
      <c r="P24" s="312" t="n">
        <f aca="false">SUM(D24:O24)</f>
        <v>36.6</v>
      </c>
      <c r="Q24" s="304" t="n">
        <v>8.7</v>
      </c>
      <c r="R24" s="305"/>
      <c r="S24" s="304" t="n">
        <v>3.9</v>
      </c>
      <c r="T24" s="305" t="n">
        <v>4</v>
      </c>
      <c r="U24" s="304" t="n">
        <v>1.4</v>
      </c>
      <c r="V24" s="305" t="n">
        <v>6.6</v>
      </c>
      <c r="W24" s="304" t="n">
        <v>13</v>
      </c>
      <c r="X24" s="305"/>
      <c r="Y24" s="304" t="n">
        <v>8</v>
      </c>
      <c r="Z24" s="305"/>
      <c r="AA24" s="304" t="n">
        <v>4</v>
      </c>
      <c r="AB24" s="305"/>
      <c r="AC24" s="306" t="n">
        <v>5.8</v>
      </c>
      <c r="AD24" s="304" t="n">
        <v>5.8</v>
      </c>
      <c r="AE24" s="305"/>
      <c r="AF24" s="304" t="n">
        <v>2</v>
      </c>
      <c r="AG24" s="305"/>
      <c r="AH24" s="306"/>
      <c r="AI24" s="306"/>
      <c r="AJ24" s="313" t="n">
        <f aca="false">SUM(Q24:AI24)</f>
        <v>63.2</v>
      </c>
      <c r="AK24" s="304" t="n">
        <v>1</v>
      </c>
      <c r="AL24" s="305" t="n">
        <v>1</v>
      </c>
      <c r="AM24" s="306"/>
      <c r="AN24" s="313" t="n">
        <f aca="false">AM24+AL24+AK24+AJ24+P24</f>
        <v>101.8</v>
      </c>
    </row>
    <row r="25" customFormat="false" ht="12.75" hidden="false" customHeight="false" outlineLevel="0" collapsed="false">
      <c r="A25" s="5" t="n">
        <f aca="false">YEAR(C25)</f>
        <v>2003</v>
      </c>
      <c r="B25" s="259"/>
      <c r="C25" s="260" t="n">
        <v>37835</v>
      </c>
      <c r="D25" s="301" t="n">
        <v>4.4</v>
      </c>
      <c r="E25" s="302" t="n">
        <v>3.6</v>
      </c>
      <c r="F25" s="301" t="n">
        <v>7.7</v>
      </c>
      <c r="G25" s="302"/>
      <c r="H25" s="301" t="n">
        <v>4.5</v>
      </c>
      <c r="I25" s="302" t="n">
        <v>3.5</v>
      </c>
      <c r="J25" s="301" t="n">
        <f aca="false">+J24</f>
        <v>10.3</v>
      </c>
      <c r="K25" s="302" t="n">
        <v>2.6</v>
      </c>
      <c r="L25" s="301"/>
      <c r="M25" s="302"/>
      <c r="N25" s="301"/>
      <c r="O25" s="302"/>
      <c r="P25" s="312" t="n">
        <f aca="false">SUM(D25:O25)</f>
        <v>36.6</v>
      </c>
      <c r="Q25" s="304" t="n">
        <v>8.7</v>
      </c>
      <c r="R25" s="305"/>
      <c r="S25" s="304" t="n">
        <v>3.9</v>
      </c>
      <c r="T25" s="305" t="n">
        <v>4</v>
      </c>
      <c r="U25" s="304" t="n">
        <v>1.4</v>
      </c>
      <c r="V25" s="305" t="n">
        <v>6.6</v>
      </c>
      <c r="W25" s="304" t="n">
        <v>13</v>
      </c>
      <c r="X25" s="305"/>
      <c r="Y25" s="304" t="n">
        <v>8</v>
      </c>
      <c r="Z25" s="305"/>
      <c r="AA25" s="304" t="n">
        <v>4</v>
      </c>
      <c r="AB25" s="305"/>
      <c r="AC25" s="306" t="n">
        <v>5.8</v>
      </c>
      <c r="AD25" s="304" t="n">
        <v>5.8</v>
      </c>
      <c r="AE25" s="305"/>
      <c r="AF25" s="304" t="n">
        <v>2</v>
      </c>
      <c r="AG25" s="305"/>
      <c r="AH25" s="306"/>
      <c r="AI25" s="306"/>
      <c r="AJ25" s="313" t="n">
        <f aca="false">SUM(Q25:AI25)</f>
        <v>63.2</v>
      </c>
      <c r="AK25" s="304" t="n">
        <v>1</v>
      </c>
      <c r="AL25" s="305" t="n">
        <v>1</v>
      </c>
      <c r="AM25" s="306"/>
      <c r="AN25" s="313" t="n">
        <f aca="false">AM25+AL25+AK25+AJ25+P25</f>
        <v>101.8</v>
      </c>
    </row>
    <row r="26" customFormat="false" ht="12.75" hidden="false" customHeight="false" outlineLevel="0" collapsed="false">
      <c r="A26" s="5" t="n">
        <f aca="false">YEAR(C26)</f>
        <v>2003</v>
      </c>
      <c r="B26" s="259"/>
      <c r="C26" s="260" t="n">
        <v>37866</v>
      </c>
      <c r="D26" s="301" t="n">
        <v>4.4</v>
      </c>
      <c r="E26" s="302" t="n">
        <v>3.6</v>
      </c>
      <c r="F26" s="301" t="n">
        <v>7.7</v>
      </c>
      <c r="G26" s="302"/>
      <c r="H26" s="301" t="n">
        <v>4.5</v>
      </c>
      <c r="I26" s="302" t="n">
        <v>3.5</v>
      </c>
      <c r="J26" s="301" t="n">
        <f aca="false">+J25</f>
        <v>10.3</v>
      </c>
      <c r="K26" s="302" t="n">
        <v>2.6</v>
      </c>
      <c r="L26" s="301"/>
      <c r="M26" s="302"/>
      <c r="N26" s="301"/>
      <c r="O26" s="302"/>
      <c r="P26" s="312" t="n">
        <f aca="false">SUM(D26:O26)</f>
        <v>36.6</v>
      </c>
      <c r="Q26" s="304" t="n">
        <v>8.7</v>
      </c>
      <c r="R26" s="305"/>
      <c r="S26" s="304" t="n">
        <v>3.9</v>
      </c>
      <c r="T26" s="305" t="n">
        <v>4</v>
      </c>
      <c r="U26" s="304" t="n">
        <v>1.4</v>
      </c>
      <c r="V26" s="305" t="n">
        <v>6.6</v>
      </c>
      <c r="W26" s="304" t="n">
        <v>13</v>
      </c>
      <c r="X26" s="305"/>
      <c r="Y26" s="304" t="n">
        <v>8</v>
      </c>
      <c r="Z26" s="305"/>
      <c r="AA26" s="304" t="n">
        <v>4</v>
      </c>
      <c r="AB26" s="305"/>
      <c r="AC26" s="306" t="n">
        <v>5.8</v>
      </c>
      <c r="AD26" s="304" t="n">
        <v>5.8</v>
      </c>
      <c r="AE26" s="305"/>
      <c r="AF26" s="304" t="n">
        <v>2</v>
      </c>
      <c r="AG26" s="305"/>
      <c r="AH26" s="306"/>
      <c r="AI26" s="306"/>
      <c r="AJ26" s="313" t="n">
        <f aca="false">SUM(Q26:AI26)</f>
        <v>63.2</v>
      </c>
      <c r="AK26" s="304" t="n">
        <v>1</v>
      </c>
      <c r="AL26" s="305" t="n">
        <v>1</v>
      </c>
      <c r="AM26" s="306"/>
      <c r="AN26" s="313" t="n">
        <f aca="false">AM26+AL26+AK26+AJ26+P26</f>
        <v>101.8</v>
      </c>
    </row>
    <row r="27" customFormat="false" ht="12.75" hidden="false" customHeight="false" outlineLevel="0" collapsed="false">
      <c r="A27" s="5" t="n">
        <f aca="false">YEAR(C27)</f>
        <v>2003</v>
      </c>
      <c r="B27" s="259"/>
      <c r="C27" s="260" t="n">
        <v>37896</v>
      </c>
      <c r="D27" s="301" t="n">
        <v>4.4</v>
      </c>
      <c r="E27" s="302" t="n">
        <v>3.6</v>
      </c>
      <c r="F27" s="301" t="n">
        <v>7.7</v>
      </c>
      <c r="G27" s="302"/>
      <c r="H27" s="301" t="n">
        <v>4.5</v>
      </c>
      <c r="I27" s="302" t="n">
        <v>3.5</v>
      </c>
      <c r="J27" s="301" t="n">
        <f aca="false">+J26</f>
        <v>10.3</v>
      </c>
      <c r="K27" s="302" t="n">
        <v>2.6</v>
      </c>
      <c r="L27" s="301"/>
      <c r="M27" s="302"/>
      <c r="N27" s="301"/>
      <c r="O27" s="302"/>
      <c r="P27" s="312" t="n">
        <f aca="false">SUM(D27:O27)</f>
        <v>36.6</v>
      </c>
      <c r="Q27" s="304" t="n">
        <v>8.7</v>
      </c>
      <c r="R27" s="305"/>
      <c r="S27" s="304" t="n">
        <v>3.9</v>
      </c>
      <c r="T27" s="305" t="n">
        <v>4</v>
      </c>
      <c r="U27" s="304" t="n">
        <v>1.4</v>
      </c>
      <c r="V27" s="305" t="n">
        <v>6.6</v>
      </c>
      <c r="W27" s="304" t="n">
        <v>13</v>
      </c>
      <c r="X27" s="305"/>
      <c r="Y27" s="304" t="n">
        <v>8</v>
      </c>
      <c r="Z27" s="305"/>
      <c r="AA27" s="304" t="n">
        <v>4</v>
      </c>
      <c r="AB27" s="305"/>
      <c r="AC27" s="306" t="n">
        <v>5.8</v>
      </c>
      <c r="AD27" s="304" t="n">
        <v>5.8</v>
      </c>
      <c r="AE27" s="305"/>
      <c r="AF27" s="304" t="n">
        <v>2</v>
      </c>
      <c r="AG27" s="305"/>
      <c r="AH27" s="306"/>
      <c r="AI27" s="306"/>
      <c r="AJ27" s="313" t="n">
        <f aca="false">SUM(Q27:AI27)</f>
        <v>63.2</v>
      </c>
      <c r="AK27" s="304" t="n">
        <v>1</v>
      </c>
      <c r="AL27" s="305" t="n">
        <v>1</v>
      </c>
      <c r="AM27" s="306"/>
      <c r="AN27" s="313" t="n">
        <f aca="false">AM27+AL27+AK27+AJ27+P27</f>
        <v>101.8</v>
      </c>
    </row>
    <row r="28" customFormat="false" ht="12.75" hidden="false" customHeight="false" outlineLevel="0" collapsed="false">
      <c r="A28" s="5" t="n">
        <f aca="false">YEAR(C28)</f>
        <v>2003</v>
      </c>
      <c r="B28" s="259"/>
      <c r="C28" s="260" t="n">
        <v>37927</v>
      </c>
      <c r="D28" s="301" t="n">
        <v>4.4</v>
      </c>
      <c r="E28" s="302" t="n">
        <v>3.6</v>
      </c>
      <c r="F28" s="301" t="n">
        <v>7.7</v>
      </c>
      <c r="G28" s="302"/>
      <c r="H28" s="301" t="n">
        <v>4.5</v>
      </c>
      <c r="I28" s="302" t="n">
        <v>3.5</v>
      </c>
      <c r="J28" s="301" t="n">
        <f aca="false">+J27</f>
        <v>10.3</v>
      </c>
      <c r="K28" s="302" t="n">
        <v>2.6</v>
      </c>
      <c r="L28" s="301"/>
      <c r="M28" s="302"/>
      <c r="N28" s="301"/>
      <c r="O28" s="302"/>
      <c r="P28" s="312" t="n">
        <f aca="false">SUM(D28:O28)</f>
        <v>36.6</v>
      </c>
      <c r="Q28" s="304" t="n">
        <v>8.7</v>
      </c>
      <c r="R28" s="305"/>
      <c r="S28" s="304" t="n">
        <v>3.9</v>
      </c>
      <c r="T28" s="305" t="n">
        <v>4</v>
      </c>
      <c r="U28" s="304" t="n">
        <v>1.4</v>
      </c>
      <c r="V28" s="305" t="n">
        <v>6.6</v>
      </c>
      <c r="W28" s="304" t="n">
        <v>13</v>
      </c>
      <c r="X28" s="305"/>
      <c r="Y28" s="304" t="n">
        <v>8</v>
      </c>
      <c r="Z28" s="305"/>
      <c r="AA28" s="304" t="n">
        <v>4</v>
      </c>
      <c r="AB28" s="305"/>
      <c r="AC28" s="306" t="n">
        <v>5.8</v>
      </c>
      <c r="AD28" s="304" t="n">
        <v>5.8</v>
      </c>
      <c r="AE28" s="305"/>
      <c r="AF28" s="304" t="n">
        <v>2</v>
      </c>
      <c r="AG28" s="305"/>
      <c r="AH28" s="306"/>
      <c r="AI28" s="306"/>
      <c r="AJ28" s="313" t="n">
        <f aca="false">SUM(Q28:AI28)</f>
        <v>63.2</v>
      </c>
      <c r="AK28" s="304" t="n">
        <v>1</v>
      </c>
      <c r="AL28" s="305" t="n">
        <v>1</v>
      </c>
      <c r="AM28" s="306"/>
      <c r="AN28" s="313" t="n">
        <f aca="false">AM28+AL28+AK28+AJ28+P28</f>
        <v>101.8</v>
      </c>
    </row>
    <row r="29" customFormat="false" ht="12.75" hidden="false" customHeight="false" outlineLevel="0" collapsed="false">
      <c r="A29" s="5" t="n">
        <f aca="false">YEAR(C29)</f>
        <v>2003</v>
      </c>
      <c r="B29" s="259"/>
      <c r="C29" s="260" t="n">
        <v>37957</v>
      </c>
      <c r="D29" s="301" t="n">
        <v>4.4</v>
      </c>
      <c r="E29" s="302" t="n">
        <v>3.6</v>
      </c>
      <c r="F29" s="301" t="n">
        <v>7.7</v>
      </c>
      <c r="G29" s="302"/>
      <c r="H29" s="301" t="n">
        <v>4.5</v>
      </c>
      <c r="I29" s="302" t="n">
        <v>3.5</v>
      </c>
      <c r="J29" s="301" t="n">
        <f aca="false">+J28</f>
        <v>10.3</v>
      </c>
      <c r="K29" s="302" t="n">
        <v>2.6</v>
      </c>
      <c r="L29" s="301"/>
      <c r="M29" s="302"/>
      <c r="N29" s="301"/>
      <c r="O29" s="302"/>
      <c r="P29" s="312" t="n">
        <f aca="false">SUM(D29:O29)</f>
        <v>36.6</v>
      </c>
      <c r="Q29" s="304" t="n">
        <v>8.7</v>
      </c>
      <c r="R29" s="305"/>
      <c r="S29" s="304" t="n">
        <v>3.9</v>
      </c>
      <c r="T29" s="305" t="n">
        <v>4</v>
      </c>
      <c r="U29" s="304" t="n">
        <v>1.4</v>
      </c>
      <c r="V29" s="305" t="n">
        <v>6.6</v>
      </c>
      <c r="W29" s="304" t="n">
        <v>13</v>
      </c>
      <c r="X29" s="305"/>
      <c r="Y29" s="304" t="n">
        <v>8</v>
      </c>
      <c r="Z29" s="305"/>
      <c r="AA29" s="304" t="n">
        <v>4</v>
      </c>
      <c r="AB29" s="305"/>
      <c r="AC29" s="306" t="n">
        <v>5.8</v>
      </c>
      <c r="AD29" s="304" t="n">
        <v>5.8</v>
      </c>
      <c r="AE29" s="305"/>
      <c r="AF29" s="304" t="n">
        <v>2</v>
      </c>
      <c r="AG29" s="305"/>
      <c r="AH29" s="306"/>
      <c r="AI29" s="306"/>
      <c r="AJ29" s="313" t="n">
        <f aca="false">SUM(Q29:AI29)</f>
        <v>63.2</v>
      </c>
      <c r="AK29" s="304" t="n">
        <v>1</v>
      </c>
      <c r="AL29" s="305" t="n">
        <v>1</v>
      </c>
      <c r="AM29" s="306"/>
      <c r="AN29" s="313" t="n">
        <f aca="false">AM29+AL29+AK29+AJ29+P29</f>
        <v>101.8</v>
      </c>
    </row>
    <row r="30" customFormat="false" ht="12.75" hidden="false" customHeight="false" outlineLevel="0" collapsed="false">
      <c r="A30" s="5" t="n">
        <f aca="false">YEAR(C30)</f>
        <v>2004</v>
      </c>
      <c r="B30" s="259"/>
      <c r="C30" s="260" t="n">
        <v>37988</v>
      </c>
      <c r="D30" s="301" t="n">
        <v>4.4</v>
      </c>
      <c r="E30" s="302" t="n">
        <v>3.6</v>
      </c>
      <c r="F30" s="301" t="n">
        <v>7.7</v>
      </c>
      <c r="G30" s="302"/>
      <c r="H30" s="301" t="n">
        <v>4.5</v>
      </c>
      <c r="I30" s="302" t="n">
        <v>3.5</v>
      </c>
      <c r="J30" s="301" t="n">
        <f aca="false">+J29</f>
        <v>10.3</v>
      </c>
      <c r="K30" s="302" t="n">
        <v>2.6</v>
      </c>
      <c r="L30" s="301"/>
      <c r="M30" s="302"/>
      <c r="N30" s="301"/>
      <c r="O30" s="302"/>
      <c r="P30" s="312" t="n">
        <f aca="false">SUM(D30:O30)</f>
        <v>36.6</v>
      </c>
      <c r="Q30" s="304" t="n">
        <v>8.7</v>
      </c>
      <c r="R30" s="305"/>
      <c r="S30" s="304" t="n">
        <v>3.9</v>
      </c>
      <c r="T30" s="305" t="n">
        <v>4</v>
      </c>
      <c r="U30" s="304" t="n">
        <v>1.4</v>
      </c>
      <c r="V30" s="305" t="n">
        <v>6.6</v>
      </c>
      <c r="W30" s="304" t="n">
        <v>13</v>
      </c>
      <c r="X30" s="305"/>
      <c r="Y30" s="304" t="n">
        <v>8</v>
      </c>
      <c r="Z30" s="305"/>
      <c r="AA30" s="304" t="n">
        <v>4</v>
      </c>
      <c r="AB30" s="305"/>
      <c r="AC30" s="306" t="n">
        <v>5.8</v>
      </c>
      <c r="AD30" s="304" t="n">
        <v>5.8</v>
      </c>
      <c r="AE30" s="305" t="n">
        <v>4</v>
      </c>
      <c r="AF30" s="304" t="n">
        <v>2</v>
      </c>
      <c r="AG30" s="305"/>
      <c r="AH30" s="306"/>
      <c r="AI30" s="306"/>
      <c r="AJ30" s="313" t="n">
        <f aca="false">SUM(Q30:AI30)</f>
        <v>67.2</v>
      </c>
      <c r="AK30" s="304" t="n">
        <v>1</v>
      </c>
      <c r="AL30" s="305" t="n">
        <v>1</v>
      </c>
      <c r="AM30" s="306"/>
      <c r="AN30" s="313" t="n">
        <f aca="false">AM30+AL30+AK30+AJ30+P30</f>
        <v>105.8</v>
      </c>
    </row>
    <row r="31" customFormat="false" ht="12.75" hidden="false" customHeight="false" outlineLevel="0" collapsed="false">
      <c r="A31" s="5" t="n">
        <f aca="false">YEAR(C31)</f>
        <v>2004</v>
      </c>
      <c r="B31" s="259"/>
      <c r="C31" s="260" t="n">
        <v>38019</v>
      </c>
      <c r="D31" s="301" t="n">
        <v>4.4</v>
      </c>
      <c r="E31" s="302" t="n">
        <v>3.6</v>
      </c>
      <c r="F31" s="301" t="n">
        <v>7.7</v>
      </c>
      <c r="G31" s="302"/>
      <c r="H31" s="301" t="n">
        <v>4.5</v>
      </c>
      <c r="I31" s="302" t="n">
        <v>3.5</v>
      </c>
      <c r="J31" s="301" t="n">
        <f aca="false">+J30</f>
        <v>10.3</v>
      </c>
      <c r="K31" s="302" t="n">
        <v>2.6</v>
      </c>
      <c r="L31" s="301"/>
      <c r="M31" s="302"/>
      <c r="N31" s="301"/>
      <c r="O31" s="302"/>
      <c r="P31" s="312" t="n">
        <f aca="false">SUM(D31:O31)</f>
        <v>36.6</v>
      </c>
      <c r="Q31" s="304" t="n">
        <v>8.7</v>
      </c>
      <c r="R31" s="305"/>
      <c r="S31" s="304" t="n">
        <v>3.9</v>
      </c>
      <c r="T31" s="305" t="n">
        <v>4</v>
      </c>
      <c r="U31" s="304" t="n">
        <v>1.4</v>
      </c>
      <c r="V31" s="305" t="n">
        <v>6.6</v>
      </c>
      <c r="W31" s="304" t="n">
        <v>13</v>
      </c>
      <c r="X31" s="305"/>
      <c r="Y31" s="304" t="n">
        <v>8</v>
      </c>
      <c r="Z31" s="305"/>
      <c r="AA31" s="304" t="n">
        <v>4</v>
      </c>
      <c r="AB31" s="305"/>
      <c r="AC31" s="306" t="n">
        <v>5.8</v>
      </c>
      <c r="AD31" s="304" t="n">
        <v>5.8</v>
      </c>
      <c r="AE31" s="305" t="n">
        <v>4</v>
      </c>
      <c r="AF31" s="304" t="n">
        <v>2</v>
      </c>
      <c r="AG31" s="305"/>
      <c r="AH31" s="306"/>
      <c r="AI31" s="306"/>
      <c r="AJ31" s="313" t="n">
        <f aca="false">SUM(Q31:AI31)</f>
        <v>67.2</v>
      </c>
      <c r="AK31" s="304" t="n">
        <v>1</v>
      </c>
      <c r="AL31" s="305" t="n">
        <v>1</v>
      </c>
      <c r="AM31" s="306"/>
      <c r="AN31" s="313" t="n">
        <f aca="false">AM31+AL31+AK31+AJ31+P31</f>
        <v>105.8</v>
      </c>
    </row>
    <row r="32" customFormat="false" ht="12.75" hidden="false" customHeight="false" outlineLevel="0" collapsed="false">
      <c r="A32" s="5" t="n">
        <f aca="false">YEAR(C32)</f>
        <v>2004</v>
      </c>
      <c r="B32" s="259"/>
      <c r="C32" s="260" t="n">
        <v>38048</v>
      </c>
      <c r="D32" s="301" t="n">
        <v>4.4</v>
      </c>
      <c r="E32" s="302" t="n">
        <v>3.6</v>
      </c>
      <c r="F32" s="301" t="n">
        <v>7.7</v>
      </c>
      <c r="G32" s="302"/>
      <c r="H32" s="301" t="n">
        <v>4.5</v>
      </c>
      <c r="I32" s="302" t="n">
        <v>3.5</v>
      </c>
      <c r="J32" s="301" t="n">
        <f aca="false">+J31</f>
        <v>10.3</v>
      </c>
      <c r="K32" s="302" t="n">
        <v>2.6</v>
      </c>
      <c r="L32" s="301"/>
      <c r="M32" s="302"/>
      <c r="N32" s="301"/>
      <c r="O32" s="302"/>
      <c r="P32" s="312" t="n">
        <f aca="false">SUM(D32:O32)</f>
        <v>36.6</v>
      </c>
      <c r="Q32" s="304" t="n">
        <v>8.7</v>
      </c>
      <c r="R32" s="305"/>
      <c r="S32" s="304" t="n">
        <v>3.9</v>
      </c>
      <c r="T32" s="305" t="n">
        <v>4</v>
      </c>
      <c r="U32" s="304" t="n">
        <v>1.4</v>
      </c>
      <c r="V32" s="305" t="n">
        <v>6.6</v>
      </c>
      <c r="W32" s="304" t="n">
        <v>13</v>
      </c>
      <c r="X32" s="305"/>
      <c r="Y32" s="304" t="n">
        <v>8</v>
      </c>
      <c r="Z32" s="305"/>
      <c r="AA32" s="304" t="n">
        <v>4</v>
      </c>
      <c r="AB32" s="305"/>
      <c r="AC32" s="306" t="n">
        <v>5.8</v>
      </c>
      <c r="AD32" s="304" t="n">
        <v>5.8</v>
      </c>
      <c r="AE32" s="305" t="n">
        <v>4</v>
      </c>
      <c r="AF32" s="304" t="n">
        <v>2</v>
      </c>
      <c r="AG32" s="305"/>
      <c r="AH32" s="306"/>
      <c r="AI32" s="306"/>
      <c r="AJ32" s="313" t="n">
        <f aca="false">SUM(Q32:AI32)</f>
        <v>67.2</v>
      </c>
      <c r="AK32" s="304" t="n">
        <v>1</v>
      </c>
      <c r="AL32" s="305" t="n">
        <v>1</v>
      </c>
      <c r="AM32" s="306"/>
      <c r="AN32" s="313" t="n">
        <f aca="false">AM32+AL32+AK32+AJ32+P32</f>
        <v>105.8</v>
      </c>
    </row>
    <row r="33" customFormat="false" ht="12.75" hidden="false" customHeight="false" outlineLevel="0" collapsed="false">
      <c r="A33" s="5" t="n">
        <f aca="false">YEAR(C33)</f>
        <v>2004</v>
      </c>
      <c r="B33" s="259"/>
      <c r="C33" s="260" t="n">
        <v>38079</v>
      </c>
      <c r="D33" s="301" t="n">
        <v>4.4</v>
      </c>
      <c r="E33" s="302" t="n">
        <v>3.6</v>
      </c>
      <c r="F33" s="301" t="n">
        <v>7.7</v>
      </c>
      <c r="G33" s="302"/>
      <c r="H33" s="301" t="n">
        <v>4.5</v>
      </c>
      <c r="I33" s="302" t="n">
        <v>3.5</v>
      </c>
      <c r="J33" s="301" t="n">
        <f aca="false">+J32</f>
        <v>10.3</v>
      </c>
      <c r="K33" s="302" t="n">
        <v>2.6</v>
      </c>
      <c r="L33" s="301"/>
      <c r="M33" s="302"/>
      <c r="N33" s="301"/>
      <c r="O33" s="302"/>
      <c r="P33" s="312" t="n">
        <f aca="false">SUM(D33:O33)</f>
        <v>36.6</v>
      </c>
      <c r="Q33" s="304" t="n">
        <v>8.7</v>
      </c>
      <c r="R33" s="305"/>
      <c r="S33" s="304" t="n">
        <v>3.9</v>
      </c>
      <c r="T33" s="305" t="n">
        <v>4</v>
      </c>
      <c r="U33" s="304" t="n">
        <v>1.4</v>
      </c>
      <c r="V33" s="305" t="n">
        <v>6.6</v>
      </c>
      <c r="W33" s="304" t="n">
        <v>13</v>
      </c>
      <c r="X33" s="305"/>
      <c r="Y33" s="304" t="n">
        <v>8</v>
      </c>
      <c r="Z33" s="305"/>
      <c r="AA33" s="304" t="n">
        <v>4</v>
      </c>
      <c r="AB33" s="305"/>
      <c r="AC33" s="306" t="n">
        <v>5.8</v>
      </c>
      <c r="AD33" s="304" t="n">
        <v>5.8</v>
      </c>
      <c r="AE33" s="305" t="n">
        <v>4</v>
      </c>
      <c r="AF33" s="304" t="n">
        <v>2</v>
      </c>
      <c r="AG33" s="305"/>
      <c r="AH33" s="306"/>
      <c r="AI33" s="306"/>
      <c r="AJ33" s="313" t="n">
        <f aca="false">SUM(Q33:AI33)</f>
        <v>67.2</v>
      </c>
      <c r="AK33" s="304" t="n">
        <v>1</v>
      </c>
      <c r="AL33" s="305" t="n">
        <v>1</v>
      </c>
      <c r="AM33" s="306"/>
      <c r="AN33" s="313" t="n">
        <f aca="false">AM33+AL33+AK33+AJ33+P33</f>
        <v>105.8</v>
      </c>
    </row>
    <row r="34" customFormat="false" ht="12.75" hidden="false" customHeight="false" outlineLevel="0" collapsed="false">
      <c r="A34" s="5" t="n">
        <f aca="false">YEAR(C34)</f>
        <v>2004</v>
      </c>
      <c r="B34" s="259"/>
      <c r="C34" s="260" t="n">
        <v>38109</v>
      </c>
      <c r="D34" s="301" t="n">
        <v>4.4</v>
      </c>
      <c r="E34" s="302" t="n">
        <v>3.6</v>
      </c>
      <c r="F34" s="301" t="n">
        <v>7.7</v>
      </c>
      <c r="G34" s="302"/>
      <c r="H34" s="301" t="n">
        <v>4.5</v>
      </c>
      <c r="I34" s="302" t="n">
        <v>3.5</v>
      </c>
      <c r="J34" s="301" t="n">
        <f aca="false">+J33</f>
        <v>10.3</v>
      </c>
      <c r="K34" s="302" t="n">
        <v>2.6</v>
      </c>
      <c r="L34" s="301"/>
      <c r="M34" s="302"/>
      <c r="N34" s="301"/>
      <c r="O34" s="302"/>
      <c r="P34" s="312" t="n">
        <f aca="false">SUM(D34:O34)</f>
        <v>36.6</v>
      </c>
      <c r="Q34" s="304" t="n">
        <v>8.7</v>
      </c>
      <c r="R34" s="305"/>
      <c r="S34" s="304" t="n">
        <v>3.9</v>
      </c>
      <c r="T34" s="305" t="n">
        <v>4</v>
      </c>
      <c r="U34" s="304" t="n">
        <v>1.4</v>
      </c>
      <c r="V34" s="305" t="n">
        <v>6.6</v>
      </c>
      <c r="W34" s="304" t="n">
        <v>13</v>
      </c>
      <c r="X34" s="305"/>
      <c r="Y34" s="304" t="n">
        <v>8</v>
      </c>
      <c r="Z34" s="305"/>
      <c r="AA34" s="304" t="n">
        <v>4</v>
      </c>
      <c r="AB34" s="305"/>
      <c r="AC34" s="306" t="n">
        <v>5.8</v>
      </c>
      <c r="AD34" s="304" t="n">
        <v>5.8</v>
      </c>
      <c r="AE34" s="305" t="n">
        <v>4</v>
      </c>
      <c r="AF34" s="304" t="n">
        <v>2</v>
      </c>
      <c r="AG34" s="305"/>
      <c r="AH34" s="306"/>
      <c r="AI34" s="306"/>
      <c r="AJ34" s="313" t="n">
        <f aca="false">SUM(Q34:AI34)</f>
        <v>67.2</v>
      </c>
      <c r="AK34" s="304" t="n">
        <v>1</v>
      </c>
      <c r="AL34" s="305" t="n">
        <v>1</v>
      </c>
      <c r="AM34" s="306"/>
      <c r="AN34" s="313" t="n">
        <f aca="false">AM34+AL34+AK34+AJ34+P34</f>
        <v>105.8</v>
      </c>
    </row>
    <row r="35" customFormat="false" ht="12.75" hidden="false" customHeight="false" outlineLevel="0" collapsed="false">
      <c r="A35" s="5" t="n">
        <f aca="false">YEAR(C35)</f>
        <v>2004</v>
      </c>
      <c r="B35" s="259"/>
      <c r="C35" s="260" t="n">
        <v>38140</v>
      </c>
      <c r="D35" s="301" t="n">
        <v>4.4</v>
      </c>
      <c r="E35" s="302" t="n">
        <v>3.6</v>
      </c>
      <c r="F35" s="301" t="n">
        <v>7.7</v>
      </c>
      <c r="G35" s="302"/>
      <c r="H35" s="301" t="n">
        <v>4.5</v>
      </c>
      <c r="I35" s="302" t="n">
        <v>3.5</v>
      </c>
      <c r="J35" s="301" t="n">
        <f aca="false">+J34</f>
        <v>10.3</v>
      </c>
      <c r="K35" s="302" t="n">
        <v>2.6</v>
      </c>
      <c r="L35" s="301"/>
      <c r="M35" s="302"/>
      <c r="N35" s="301"/>
      <c r="O35" s="302"/>
      <c r="P35" s="312" t="n">
        <f aca="false">SUM(D35:O35)</f>
        <v>36.6</v>
      </c>
      <c r="Q35" s="304" t="n">
        <v>8.7</v>
      </c>
      <c r="R35" s="305"/>
      <c r="S35" s="304" t="n">
        <v>3.9</v>
      </c>
      <c r="T35" s="305" t="n">
        <v>4</v>
      </c>
      <c r="U35" s="304" t="n">
        <v>1.4</v>
      </c>
      <c r="V35" s="305" t="n">
        <v>6.6</v>
      </c>
      <c r="W35" s="304" t="n">
        <v>13</v>
      </c>
      <c r="X35" s="305"/>
      <c r="Y35" s="304" t="n">
        <v>8</v>
      </c>
      <c r="Z35" s="305"/>
      <c r="AA35" s="304" t="n">
        <v>4</v>
      </c>
      <c r="AB35" s="305"/>
      <c r="AC35" s="306" t="n">
        <v>5.8</v>
      </c>
      <c r="AD35" s="304" t="n">
        <v>5.8</v>
      </c>
      <c r="AE35" s="305" t="n">
        <v>4</v>
      </c>
      <c r="AF35" s="304" t="n">
        <v>2</v>
      </c>
      <c r="AG35" s="305"/>
      <c r="AH35" s="306"/>
      <c r="AI35" s="306"/>
      <c r="AJ35" s="313" t="n">
        <f aca="false">SUM(Q35:AI35)</f>
        <v>67.2</v>
      </c>
      <c r="AK35" s="304" t="n">
        <v>1</v>
      </c>
      <c r="AL35" s="305" t="n">
        <v>1</v>
      </c>
      <c r="AM35" s="306"/>
      <c r="AN35" s="313" t="n">
        <f aca="false">AM35+AL35+AK35+AJ35+P35</f>
        <v>105.8</v>
      </c>
    </row>
    <row r="36" customFormat="false" ht="12.75" hidden="false" customHeight="false" outlineLevel="0" collapsed="false">
      <c r="A36" s="5" t="n">
        <f aca="false">YEAR(C36)</f>
        <v>2004</v>
      </c>
      <c r="B36" s="259"/>
      <c r="C36" s="260" t="n">
        <v>38170</v>
      </c>
      <c r="D36" s="301" t="n">
        <v>4.4</v>
      </c>
      <c r="E36" s="302" t="n">
        <v>3.6</v>
      </c>
      <c r="F36" s="301" t="n">
        <v>7.7</v>
      </c>
      <c r="G36" s="302"/>
      <c r="H36" s="301" t="n">
        <v>4.5</v>
      </c>
      <c r="I36" s="302" t="n">
        <v>3.5</v>
      </c>
      <c r="J36" s="301" t="n">
        <f aca="false">+J35</f>
        <v>10.3</v>
      </c>
      <c r="K36" s="302" t="n">
        <v>2.6</v>
      </c>
      <c r="L36" s="301"/>
      <c r="M36" s="302"/>
      <c r="N36" s="301"/>
      <c r="O36" s="302"/>
      <c r="P36" s="312" t="n">
        <f aca="false">SUM(D36:O36)</f>
        <v>36.6</v>
      </c>
      <c r="Q36" s="304" t="n">
        <v>8.7</v>
      </c>
      <c r="R36" s="305"/>
      <c r="S36" s="304" t="n">
        <v>3.9</v>
      </c>
      <c r="T36" s="305" t="n">
        <v>4</v>
      </c>
      <c r="U36" s="304" t="n">
        <v>1.4</v>
      </c>
      <c r="V36" s="305" t="n">
        <v>6.6</v>
      </c>
      <c r="W36" s="304" t="n">
        <v>13</v>
      </c>
      <c r="X36" s="305"/>
      <c r="Y36" s="304" t="n">
        <v>8</v>
      </c>
      <c r="Z36" s="305"/>
      <c r="AA36" s="304" t="n">
        <v>4</v>
      </c>
      <c r="AB36" s="305"/>
      <c r="AC36" s="306" t="n">
        <v>5.8</v>
      </c>
      <c r="AD36" s="304" t="n">
        <v>5.8</v>
      </c>
      <c r="AE36" s="305" t="n">
        <v>4</v>
      </c>
      <c r="AF36" s="304" t="n">
        <v>2</v>
      </c>
      <c r="AG36" s="305"/>
      <c r="AH36" s="306"/>
      <c r="AI36" s="306"/>
      <c r="AJ36" s="313" t="n">
        <f aca="false">SUM(Q36:AI36)</f>
        <v>67.2</v>
      </c>
      <c r="AK36" s="304" t="n">
        <v>1</v>
      </c>
      <c r="AL36" s="305" t="n">
        <v>1</v>
      </c>
      <c r="AM36" s="306"/>
      <c r="AN36" s="313" t="n">
        <f aca="false">AM36+AL36+AK36+AJ36+P36</f>
        <v>105.8</v>
      </c>
    </row>
    <row r="37" customFormat="false" ht="12.75" hidden="false" customHeight="false" outlineLevel="0" collapsed="false">
      <c r="A37" s="5" t="n">
        <f aca="false">YEAR(C37)</f>
        <v>2004</v>
      </c>
      <c r="B37" s="259"/>
      <c r="C37" s="260" t="n">
        <v>38201</v>
      </c>
      <c r="D37" s="301" t="n">
        <v>4.4</v>
      </c>
      <c r="E37" s="302" t="n">
        <v>3.6</v>
      </c>
      <c r="F37" s="301" t="n">
        <v>7.7</v>
      </c>
      <c r="G37" s="302"/>
      <c r="H37" s="301" t="n">
        <v>4.5</v>
      </c>
      <c r="I37" s="302" t="n">
        <v>3.5</v>
      </c>
      <c r="J37" s="301" t="n">
        <f aca="false">+J36</f>
        <v>10.3</v>
      </c>
      <c r="K37" s="302" t="n">
        <v>2.6</v>
      </c>
      <c r="L37" s="301"/>
      <c r="M37" s="302"/>
      <c r="N37" s="301"/>
      <c r="O37" s="302"/>
      <c r="P37" s="312" t="n">
        <f aca="false">SUM(D37:O37)</f>
        <v>36.6</v>
      </c>
      <c r="Q37" s="304" t="n">
        <v>8.7</v>
      </c>
      <c r="R37" s="305"/>
      <c r="S37" s="304" t="n">
        <v>3.9</v>
      </c>
      <c r="T37" s="305" t="n">
        <v>4</v>
      </c>
      <c r="U37" s="304" t="n">
        <v>1.4</v>
      </c>
      <c r="V37" s="305" t="n">
        <v>6.6</v>
      </c>
      <c r="W37" s="304" t="n">
        <v>13</v>
      </c>
      <c r="X37" s="305"/>
      <c r="Y37" s="304" t="n">
        <v>8</v>
      </c>
      <c r="Z37" s="305"/>
      <c r="AA37" s="304" t="n">
        <v>4</v>
      </c>
      <c r="AB37" s="305"/>
      <c r="AC37" s="306" t="n">
        <v>5.8</v>
      </c>
      <c r="AD37" s="304" t="n">
        <v>5.8</v>
      </c>
      <c r="AE37" s="305" t="n">
        <v>4</v>
      </c>
      <c r="AF37" s="304" t="n">
        <v>2</v>
      </c>
      <c r="AG37" s="305"/>
      <c r="AH37" s="306"/>
      <c r="AI37" s="306"/>
      <c r="AJ37" s="313" t="n">
        <f aca="false">SUM(Q37:AI37)</f>
        <v>67.2</v>
      </c>
      <c r="AK37" s="304" t="n">
        <v>1</v>
      </c>
      <c r="AL37" s="305" t="n">
        <v>1</v>
      </c>
      <c r="AM37" s="306"/>
      <c r="AN37" s="313" t="n">
        <f aca="false">AM37+AL37+AK37+AJ37+P37</f>
        <v>105.8</v>
      </c>
    </row>
    <row r="38" customFormat="false" ht="12.75" hidden="false" customHeight="false" outlineLevel="0" collapsed="false">
      <c r="A38" s="5" t="n">
        <f aca="false">YEAR(C38)</f>
        <v>2004</v>
      </c>
      <c r="B38" s="259"/>
      <c r="C38" s="260" t="n">
        <v>38232</v>
      </c>
      <c r="D38" s="301" t="n">
        <v>4.4</v>
      </c>
      <c r="E38" s="302" t="n">
        <v>3.6</v>
      </c>
      <c r="F38" s="301" t="n">
        <v>7.7</v>
      </c>
      <c r="G38" s="302"/>
      <c r="H38" s="301" t="n">
        <v>4.5</v>
      </c>
      <c r="I38" s="302" t="n">
        <v>3.5</v>
      </c>
      <c r="J38" s="301" t="n">
        <f aca="false">+J37</f>
        <v>10.3</v>
      </c>
      <c r="K38" s="302" t="n">
        <v>2.6</v>
      </c>
      <c r="L38" s="301"/>
      <c r="M38" s="302"/>
      <c r="N38" s="301"/>
      <c r="O38" s="302"/>
      <c r="P38" s="312" t="n">
        <f aca="false">SUM(D38:O38)</f>
        <v>36.6</v>
      </c>
      <c r="Q38" s="304" t="n">
        <v>8.7</v>
      </c>
      <c r="R38" s="305"/>
      <c r="S38" s="304" t="n">
        <v>3.9</v>
      </c>
      <c r="T38" s="305" t="n">
        <v>4</v>
      </c>
      <c r="U38" s="304" t="n">
        <v>1.4</v>
      </c>
      <c r="V38" s="305" t="n">
        <v>6.6</v>
      </c>
      <c r="W38" s="304" t="n">
        <v>13</v>
      </c>
      <c r="X38" s="305"/>
      <c r="Y38" s="304" t="n">
        <v>8</v>
      </c>
      <c r="Z38" s="305"/>
      <c r="AA38" s="304" t="n">
        <v>4</v>
      </c>
      <c r="AB38" s="305"/>
      <c r="AC38" s="306" t="n">
        <v>5.8</v>
      </c>
      <c r="AD38" s="304" t="n">
        <v>5.8</v>
      </c>
      <c r="AE38" s="305" t="n">
        <v>4</v>
      </c>
      <c r="AF38" s="304" t="n">
        <v>2</v>
      </c>
      <c r="AG38" s="305"/>
      <c r="AH38" s="306"/>
      <c r="AI38" s="306"/>
      <c r="AJ38" s="313" t="n">
        <f aca="false">SUM(Q38:AI38)</f>
        <v>67.2</v>
      </c>
      <c r="AK38" s="304" t="n">
        <v>1</v>
      </c>
      <c r="AL38" s="305" t="n">
        <v>1</v>
      </c>
      <c r="AM38" s="306"/>
      <c r="AN38" s="313" t="n">
        <f aca="false">AM38+AL38+AK38+AJ38+P38</f>
        <v>105.8</v>
      </c>
    </row>
    <row r="39" customFormat="false" ht="12.75" hidden="false" customHeight="false" outlineLevel="0" collapsed="false">
      <c r="A39" s="5" t="n">
        <f aca="false">YEAR(C39)</f>
        <v>2004</v>
      </c>
      <c r="B39" s="259"/>
      <c r="C39" s="260" t="n">
        <v>38262</v>
      </c>
      <c r="D39" s="301" t="n">
        <v>4.4</v>
      </c>
      <c r="E39" s="302" t="n">
        <v>3.6</v>
      </c>
      <c r="F39" s="301" t="n">
        <v>7.7</v>
      </c>
      <c r="G39" s="302"/>
      <c r="H39" s="301" t="n">
        <v>4.5</v>
      </c>
      <c r="I39" s="302" t="n">
        <v>3.5</v>
      </c>
      <c r="J39" s="301" t="n">
        <f aca="false">+J38</f>
        <v>10.3</v>
      </c>
      <c r="K39" s="302" t="n">
        <v>2.6</v>
      </c>
      <c r="L39" s="301"/>
      <c r="M39" s="302"/>
      <c r="N39" s="301"/>
      <c r="O39" s="302"/>
      <c r="P39" s="312" t="n">
        <f aca="false">SUM(D39:O39)</f>
        <v>36.6</v>
      </c>
      <c r="Q39" s="304" t="n">
        <v>8.7</v>
      </c>
      <c r="R39" s="305"/>
      <c r="S39" s="304" t="n">
        <v>3.9</v>
      </c>
      <c r="T39" s="305" t="n">
        <v>4</v>
      </c>
      <c r="U39" s="304" t="n">
        <v>1.4</v>
      </c>
      <c r="V39" s="305" t="n">
        <v>6.6</v>
      </c>
      <c r="W39" s="304" t="n">
        <v>13</v>
      </c>
      <c r="X39" s="305"/>
      <c r="Y39" s="304" t="n">
        <v>8</v>
      </c>
      <c r="Z39" s="305"/>
      <c r="AA39" s="304" t="n">
        <v>4</v>
      </c>
      <c r="AB39" s="305"/>
      <c r="AC39" s="306" t="n">
        <v>5.8</v>
      </c>
      <c r="AD39" s="304" t="n">
        <v>5.8</v>
      </c>
      <c r="AE39" s="305" t="n">
        <v>4</v>
      </c>
      <c r="AF39" s="304" t="n">
        <v>2</v>
      </c>
      <c r="AG39" s="305"/>
      <c r="AH39" s="306"/>
      <c r="AI39" s="306"/>
      <c r="AJ39" s="313" t="n">
        <f aca="false">SUM(Q39:AI39)</f>
        <v>67.2</v>
      </c>
      <c r="AK39" s="304" t="n">
        <v>1</v>
      </c>
      <c r="AL39" s="305" t="n">
        <v>1</v>
      </c>
      <c r="AM39" s="306"/>
      <c r="AN39" s="313" t="n">
        <f aca="false">AM39+AL39+AK39+AJ39+P39</f>
        <v>105.8</v>
      </c>
    </row>
    <row r="40" customFormat="false" ht="12.75" hidden="false" customHeight="false" outlineLevel="0" collapsed="false">
      <c r="A40" s="5" t="n">
        <f aca="false">YEAR(C40)</f>
        <v>2004</v>
      </c>
      <c r="B40" s="259"/>
      <c r="C40" s="260" t="n">
        <v>38293</v>
      </c>
      <c r="D40" s="301" t="n">
        <v>4.4</v>
      </c>
      <c r="E40" s="302" t="n">
        <v>3.6</v>
      </c>
      <c r="F40" s="301" t="n">
        <v>7.7</v>
      </c>
      <c r="G40" s="302"/>
      <c r="H40" s="301" t="n">
        <v>4.5</v>
      </c>
      <c r="I40" s="302" t="n">
        <v>3.5</v>
      </c>
      <c r="J40" s="301" t="n">
        <f aca="false">+J39</f>
        <v>10.3</v>
      </c>
      <c r="K40" s="302" t="n">
        <v>2.6</v>
      </c>
      <c r="L40" s="301"/>
      <c r="M40" s="302"/>
      <c r="N40" s="301"/>
      <c r="O40" s="302"/>
      <c r="P40" s="312" t="n">
        <f aca="false">SUM(D40:O40)</f>
        <v>36.6</v>
      </c>
      <c r="Q40" s="304" t="n">
        <v>8.7</v>
      </c>
      <c r="R40" s="305"/>
      <c r="S40" s="304" t="n">
        <v>3.9</v>
      </c>
      <c r="T40" s="305" t="n">
        <v>4</v>
      </c>
      <c r="U40" s="304" t="n">
        <v>1.4</v>
      </c>
      <c r="V40" s="305" t="n">
        <v>6.6</v>
      </c>
      <c r="W40" s="304" t="n">
        <v>13</v>
      </c>
      <c r="X40" s="305"/>
      <c r="Y40" s="304" t="n">
        <v>8</v>
      </c>
      <c r="Z40" s="305"/>
      <c r="AA40" s="304" t="n">
        <v>4</v>
      </c>
      <c r="AB40" s="305"/>
      <c r="AC40" s="306" t="n">
        <v>5.8</v>
      </c>
      <c r="AD40" s="304" t="n">
        <v>5.8</v>
      </c>
      <c r="AE40" s="305" t="n">
        <v>4</v>
      </c>
      <c r="AF40" s="304" t="n">
        <v>2</v>
      </c>
      <c r="AG40" s="305"/>
      <c r="AH40" s="306"/>
      <c r="AI40" s="306"/>
      <c r="AJ40" s="313" t="n">
        <f aca="false">SUM(Q40:AI40)</f>
        <v>67.2</v>
      </c>
      <c r="AK40" s="304" t="n">
        <v>1</v>
      </c>
      <c r="AL40" s="305" t="n">
        <v>1</v>
      </c>
      <c r="AM40" s="306"/>
      <c r="AN40" s="313" t="n">
        <f aca="false">AM40+AL40+AK40+AJ40+P40</f>
        <v>105.8</v>
      </c>
    </row>
    <row r="41" customFormat="false" ht="12.75" hidden="false" customHeight="false" outlineLevel="0" collapsed="false">
      <c r="A41" s="5" t="n">
        <f aca="false">YEAR(C41)</f>
        <v>2004</v>
      </c>
      <c r="B41" s="259"/>
      <c r="C41" s="260" t="n">
        <v>38323</v>
      </c>
      <c r="D41" s="301" t="n">
        <v>4.4</v>
      </c>
      <c r="E41" s="302" t="n">
        <v>3.6</v>
      </c>
      <c r="F41" s="301" t="n">
        <v>7.7</v>
      </c>
      <c r="G41" s="302"/>
      <c r="H41" s="301" t="n">
        <v>4.5</v>
      </c>
      <c r="I41" s="302" t="n">
        <v>3.5</v>
      </c>
      <c r="J41" s="301" t="n">
        <f aca="false">+J40</f>
        <v>10.3</v>
      </c>
      <c r="K41" s="302" t="n">
        <v>2.6</v>
      </c>
      <c r="L41" s="301"/>
      <c r="M41" s="302"/>
      <c r="N41" s="301"/>
      <c r="O41" s="302"/>
      <c r="P41" s="312" t="n">
        <f aca="false">SUM(D41:O41)</f>
        <v>36.6</v>
      </c>
      <c r="Q41" s="304" t="n">
        <v>8.7</v>
      </c>
      <c r="R41" s="305"/>
      <c r="S41" s="304" t="n">
        <v>3.9</v>
      </c>
      <c r="T41" s="305" t="n">
        <v>4</v>
      </c>
      <c r="U41" s="304" t="n">
        <v>1.4</v>
      </c>
      <c r="V41" s="305" t="n">
        <v>6.6</v>
      </c>
      <c r="W41" s="304" t="n">
        <v>13</v>
      </c>
      <c r="X41" s="305"/>
      <c r="Y41" s="304" t="n">
        <v>8</v>
      </c>
      <c r="Z41" s="305"/>
      <c r="AA41" s="304" t="n">
        <v>4</v>
      </c>
      <c r="AB41" s="305"/>
      <c r="AC41" s="306" t="n">
        <v>5.8</v>
      </c>
      <c r="AD41" s="304" t="n">
        <v>5.8</v>
      </c>
      <c r="AE41" s="305" t="n">
        <v>4</v>
      </c>
      <c r="AF41" s="304" t="n">
        <v>2</v>
      </c>
      <c r="AG41" s="305"/>
      <c r="AH41" s="306"/>
      <c r="AI41" s="306"/>
      <c r="AJ41" s="313" t="n">
        <f aca="false">SUM(Q41:AI41)</f>
        <v>67.2</v>
      </c>
      <c r="AK41" s="304" t="n">
        <v>1</v>
      </c>
      <c r="AL41" s="305" t="n">
        <v>1</v>
      </c>
      <c r="AM41" s="306"/>
      <c r="AN41" s="313" t="n">
        <f aca="false">AM41+AL41+AK41+AJ41+P41</f>
        <v>105.8</v>
      </c>
    </row>
    <row r="42" customFormat="false" ht="12.75" hidden="false" customHeight="false" outlineLevel="0" collapsed="false">
      <c r="A42" s="5" t="n">
        <f aca="false">YEAR(C42)</f>
        <v>2005</v>
      </c>
      <c r="B42" s="259"/>
      <c r="C42" s="260" t="n">
        <v>38354</v>
      </c>
      <c r="D42" s="301" t="n">
        <v>4.4</v>
      </c>
      <c r="E42" s="302" t="n">
        <v>3.6</v>
      </c>
      <c r="F42" s="301" t="n">
        <v>7.7</v>
      </c>
      <c r="G42" s="302" t="n">
        <v>4.7</v>
      </c>
      <c r="H42" s="301" t="n">
        <v>4.5</v>
      </c>
      <c r="I42" s="302" t="n">
        <v>3.5</v>
      </c>
      <c r="J42" s="301" t="n">
        <f aca="false">+J41</f>
        <v>10.3</v>
      </c>
      <c r="K42" s="302" t="n">
        <v>2.6</v>
      </c>
      <c r="L42" s="301"/>
      <c r="M42" s="302"/>
      <c r="N42" s="301"/>
      <c r="O42" s="302"/>
      <c r="P42" s="312" t="n">
        <f aca="false">SUM(D42:O42)</f>
        <v>41.3</v>
      </c>
      <c r="Q42" s="304" t="n">
        <v>8.7</v>
      </c>
      <c r="R42" s="305"/>
      <c r="S42" s="304" t="n">
        <v>3.9</v>
      </c>
      <c r="T42" s="305" t="n">
        <v>4</v>
      </c>
      <c r="U42" s="304" t="n">
        <v>1.4</v>
      </c>
      <c r="V42" s="305" t="n">
        <v>6.6</v>
      </c>
      <c r="W42" s="304" t="n">
        <v>13</v>
      </c>
      <c r="X42" s="305"/>
      <c r="Y42" s="304" t="n">
        <v>8</v>
      </c>
      <c r="Z42" s="305"/>
      <c r="AA42" s="304" t="n">
        <v>4</v>
      </c>
      <c r="AB42" s="305"/>
      <c r="AC42" s="306" t="n">
        <v>5.8</v>
      </c>
      <c r="AD42" s="304" t="n">
        <v>5.8</v>
      </c>
      <c r="AE42" s="305" t="n">
        <v>4</v>
      </c>
      <c r="AF42" s="304" t="n">
        <v>2</v>
      </c>
      <c r="AG42" s="305"/>
      <c r="AH42" s="306"/>
      <c r="AI42" s="306"/>
      <c r="AJ42" s="313" t="n">
        <f aca="false">SUM(Q42:AI42)</f>
        <v>67.2</v>
      </c>
      <c r="AK42" s="304" t="n">
        <v>1</v>
      </c>
      <c r="AL42" s="305" t="n">
        <v>1</v>
      </c>
      <c r="AM42" s="306"/>
      <c r="AN42" s="313" t="n">
        <f aca="false">AM42+AL42+AK42+AJ42+P42</f>
        <v>110.5</v>
      </c>
    </row>
    <row r="43" customFormat="false" ht="12.75" hidden="false" customHeight="false" outlineLevel="0" collapsed="false">
      <c r="A43" s="5" t="n">
        <f aca="false">YEAR(C43)</f>
        <v>2005</v>
      </c>
      <c r="B43" s="259"/>
      <c r="C43" s="260" t="n">
        <v>38385</v>
      </c>
      <c r="D43" s="301" t="n">
        <v>4.4</v>
      </c>
      <c r="E43" s="302" t="n">
        <v>3.6</v>
      </c>
      <c r="F43" s="301" t="n">
        <v>7.7</v>
      </c>
      <c r="G43" s="302" t="n">
        <v>4.7</v>
      </c>
      <c r="H43" s="301" t="n">
        <v>4.5</v>
      </c>
      <c r="I43" s="302" t="n">
        <v>3.5</v>
      </c>
      <c r="J43" s="301" t="n">
        <f aca="false">+J42</f>
        <v>10.3</v>
      </c>
      <c r="K43" s="302" t="n">
        <v>2.6</v>
      </c>
      <c r="L43" s="301"/>
      <c r="M43" s="302"/>
      <c r="N43" s="301"/>
      <c r="O43" s="302"/>
      <c r="P43" s="312" t="n">
        <f aca="false">SUM(D43:O43)</f>
        <v>41.3</v>
      </c>
      <c r="Q43" s="304" t="n">
        <v>8.7</v>
      </c>
      <c r="R43" s="305"/>
      <c r="S43" s="304" t="n">
        <v>3.9</v>
      </c>
      <c r="T43" s="305" t="n">
        <v>4</v>
      </c>
      <c r="U43" s="304" t="n">
        <v>1.4</v>
      </c>
      <c r="V43" s="305" t="n">
        <v>6.6</v>
      </c>
      <c r="W43" s="304" t="n">
        <v>13</v>
      </c>
      <c r="X43" s="305"/>
      <c r="Y43" s="304" t="n">
        <v>8</v>
      </c>
      <c r="Z43" s="305"/>
      <c r="AA43" s="304" t="n">
        <v>4</v>
      </c>
      <c r="AB43" s="305"/>
      <c r="AC43" s="306" t="n">
        <v>5.8</v>
      </c>
      <c r="AD43" s="304" t="n">
        <v>5.8</v>
      </c>
      <c r="AE43" s="305" t="n">
        <v>4</v>
      </c>
      <c r="AF43" s="304" t="n">
        <v>2</v>
      </c>
      <c r="AG43" s="305"/>
      <c r="AH43" s="306"/>
      <c r="AI43" s="306"/>
      <c r="AJ43" s="313" t="n">
        <f aca="false">SUM(Q43:AI43)</f>
        <v>67.2</v>
      </c>
      <c r="AK43" s="304" t="n">
        <v>1</v>
      </c>
      <c r="AL43" s="305" t="n">
        <v>1</v>
      </c>
      <c r="AM43" s="306"/>
      <c r="AN43" s="313" t="n">
        <f aca="false">AM43+AL43+AK43+AJ43+P43</f>
        <v>110.5</v>
      </c>
    </row>
    <row r="44" customFormat="false" ht="12.75" hidden="false" customHeight="false" outlineLevel="0" collapsed="false">
      <c r="A44" s="5" t="n">
        <f aca="false">YEAR(C44)</f>
        <v>2005</v>
      </c>
      <c r="B44" s="259"/>
      <c r="C44" s="260" t="n">
        <v>38413</v>
      </c>
      <c r="D44" s="301" t="n">
        <v>4.4</v>
      </c>
      <c r="E44" s="302" t="n">
        <v>3.6</v>
      </c>
      <c r="F44" s="301" t="n">
        <v>7.7</v>
      </c>
      <c r="G44" s="302" t="n">
        <v>4.7</v>
      </c>
      <c r="H44" s="301" t="n">
        <v>4.5</v>
      </c>
      <c r="I44" s="302" t="n">
        <v>3.5</v>
      </c>
      <c r="J44" s="301" t="n">
        <f aca="false">+J43</f>
        <v>10.3</v>
      </c>
      <c r="K44" s="302" t="n">
        <v>2.6</v>
      </c>
      <c r="L44" s="301"/>
      <c r="M44" s="302"/>
      <c r="N44" s="301"/>
      <c r="O44" s="302"/>
      <c r="P44" s="312" t="n">
        <f aca="false">SUM(D44:O44)</f>
        <v>41.3</v>
      </c>
      <c r="Q44" s="304" t="n">
        <v>8.7</v>
      </c>
      <c r="R44" s="305"/>
      <c r="S44" s="304" t="n">
        <v>3.9</v>
      </c>
      <c r="T44" s="305" t="n">
        <v>4</v>
      </c>
      <c r="U44" s="304" t="n">
        <v>1.4</v>
      </c>
      <c r="V44" s="305" t="n">
        <v>6.6</v>
      </c>
      <c r="W44" s="304" t="n">
        <v>13</v>
      </c>
      <c r="X44" s="305"/>
      <c r="Y44" s="304" t="n">
        <v>8</v>
      </c>
      <c r="Z44" s="305"/>
      <c r="AA44" s="304" t="n">
        <v>4</v>
      </c>
      <c r="AB44" s="305"/>
      <c r="AC44" s="306" t="n">
        <v>5.8</v>
      </c>
      <c r="AD44" s="304" t="n">
        <v>5.8</v>
      </c>
      <c r="AE44" s="305" t="n">
        <v>4</v>
      </c>
      <c r="AF44" s="304" t="n">
        <v>2</v>
      </c>
      <c r="AG44" s="305"/>
      <c r="AH44" s="306"/>
      <c r="AI44" s="306"/>
      <c r="AJ44" s="313" t="n">
        <f aca="false">SUM(Q44:AI44)</f>
        <v>67.2</v>
      </c>
      <c r="AK44" s="304" t="n">
        <v>1</v>
      </c>
      <c r="AL44" s="305" t="n">
        <v>1</v>
      </c>
      <c r="AM44" s="306"/>
      <c r="AN44" s="313" t="n">
        <f aca="false">AM44+AL44+AK44+AJ44+P44</f>
        <v>110.5</v>
      </c>
    </row>
    <row r="45" customFormat="false" ht="12.75" hidden="false" customHeight="false" outlineLevel="0" collapsed="false">
      <c r="A45" s="5" t="n">
        <f aca="false">YEAR(C45)</f>
        <v>2005</v>
      </c>
      <c r="B45" s="259"/>
      <c r="C45" s="260" t="n">
        <v>38444</v>
      </c>
      <c r="D45" s="301" t="n">
        <v>4.4</v>
      </c>
      <c r="E45" s="302" t="n">
        <v>3.6</v>
      </c>
      <c r="F45" s="301" t="n">
        <v>7.7</v>
      </c>
      <c r="G45" s="302" t="n">
        <v>4.7</v>
      </c>
      <c r="H45" s="301" t="n">
        <v>4.5</v>
      </c>
      <c r="I45" s="302" t="n">
        <v>3.5</v>
      </c>
      <c r="J45" s="301" t="n">
        <f aca="false">+J44</f>
        <v>10.3</v>
      </c>
      <c r="K45" s="302" t="n">
        <v>2.6</v>
      </c>
      <c r="L45" s="301"/>
      <c r="M45" s="302"/>
      <c r="N45" s="301"/>
      <c r="O45" s="302"/>
      <c r="P45" s="312" t="n">
        <f aca="false">SUM(D45:O45)</f>
        <v>41.3</v>
      </c>
      <c r="Q45" s="304" t="n">
        <v>8.7</v>
      </c>
      <c r="R45" s="305"/>
      <c r="S45" s="304" t="n">
        <v>3.9</v>
      </c>
      <c r="T45" s="305" t="n">
        <v>4</v>
      </c>
      <c r="U45" s="304" t="n">
        <v>1.4</v>
      </c>
      <c r="V45" s="305" t="n">
        <v>6.6</v>
      </c>
      <c r="W45" s="304" t="n">
        <v>13</v>
      </c>
      <c r="X45" s="305"/>
      <c r="Y45" s="304" t="n">
        <v>8</v>
      </c>
      <c r="Z45" s="305"/>
      <c r="AA45" s="304" t="n">
        <v>4</v>
      </c>
      <c r="AB45" s="305"/>
      <c r="AC45" s="306" t="n">
        <v>5.8</v>
      </c>
      <c r="AD45" s="304" t="n">
        <v>5.8</v>
      </c>
      <c r="AE45" s="305" t="n">
        <v>4</v>
      </c>
      <c r="AF45" s="304" t="n">
        <v>2</v>
      </c>
      <c r="AG45" s="305"/>
      <c r="AH45" s="306"/>
      <c r="AI45" s="306"/>
      <c r="AJ45" s="313" t="n">
        <f aca="false">SUM(Q45:AI45)</f>
        <v>67.2</v>
      </c>
      <c r="AK45" s="304" t="n">
        <v>1</v>
      </c>
      <c r="AL45" s="305" t="n">
        <v>1</v>
      </c>
      <c r="AM45" s="306"/>
      <c r="AN45" s="313" t="n">
        <f aca="false">AM45+AL45+AK45+AJ45+P45</f>
        <v>110.5</v>
      </c>
    </row>
    <row r="46" customFormat="false" ht="12.75" hidden="false" customHeight="false" outlineLevel="0" collapsed="false">
      <c r="A46" s="5" t="n">
        <f aca="false">YEAR(C46)</f>
        <v>2005</v>
      </c>
      <c r="B46" s="259"/>
      <c r="C46" s="260" t="n">
        <v>38474</v>
      </c>
      <c r="D46" s="301" t="n">
        <v>4.4</v>
      </c>
      <c r="E46" s="302" t="n">
        <v>3.6</v>
      </c>
      <c r="F46" s="301" t="n">
        <v>7.7</v>
      </c>
      <c r="G46" s="302" t="n">
        <v>4.7</v>
      </c>
      <c r="H46" s="301" t="n">
        <v>4.5</v>
      </c>
      <c r="I46" s="302" t="n">
        <v>3.5</v>
      </c>
      <c r="J46" s="301" t="n">
        <f aca="false">+J45</f>
        <v>10.3</v>
      </c>
      <c r="K46" s="302" t="n">
        <v>2.6</v>
      </c>
      <c r="L46" s="301"/>
      <c r="M46" s="302"/>
      <c r="N46" s="301"/>
      <c r="O46" s="302"/>
      <c r="P46" s="312" t="n">
        <f aca="false">SUM(D46:O46)</f>
        <v>41.3</v>
      </c>
      <c r="Q46" s="304" t="n">
        <v>8.7</v>
      </c>
      <c r="R46" s="305"/>
      <c r="S46" s="304" t="n">
        <v>3.9</v>
      </c>
      <c r="T46" s="305" t="n">
        <v>4</v>
      </c>
      <c r="U46" s="304" t="n">
        <v>1.4</v>
      </c>
      <c r="V46" s="305" t="n">
        <v>6.6</v>
      </c>
      <c r="W46" s="304" t="n">
        <v>13</v>
      </c>
      <c r="X46" s="305"/>
      <c r="Y46" s="304" t="n">
        <v>8</v>
      </c>
      <c r="Z46" s="305"/>
      <c r="AA46" s="304" t="n">
        <v>4</v>
      </c>
      <c r="AB46" s="305"/>
      <c r="AC46" s="306" t="n">
        <v>5.8</v>
      </c>
      <c r="AD46" s="304" t="n">
        <v>5.8</v>
      </c>
      <c r="AE46" s="305" t="n">
        <v>4</v>
      </c>
      <c r="AF46" s="304" t="n">
        <v>2</v>
      </c>
      <c r="AG46" s="305"/>
      <c r="AH46" s="306"/>
      <c r="AI46" s="306"/>
      <c r="AJ46" s="313" t="n">
        <f aca="false">SUM(Q46:AI46)</f>
        <v>67.2</v>
      </c>
      <c r="AK46" s="304" t="n">
        <v>1</v>
      </c>
      <c r="AL46" s="305" t="n">
        <v>1</v>
      </c>
      <c r="AM46" s="306"/>
      <c r="AN46" s="313" t="n">
        <f aca="false">AM46+AL46+AK46+AJ46+P46</f>
        <v>110.5</v>
      </c>
    </row>
    <row r="47" customFormat="false" ht="12.75" hidden="false" customHeight="false" outlineLevel="0" collapsed="false">
      <c r="A47" s="5" t="n">
        <f aca="false">YEAR(C47)</f>
        <v>2005</v>
      </c>
      <c r="B47" s="259"/>
      <c r="C47" s="260" t="n">
        <v>38505</v>
      </c>
      <c r="D47" s="301" t="n">
        <v>4.4</v>
      </c>
      <c r="E47" s="302" t="n">
        <v>3.6</v>
      </c>
      <c r="F47" s="301" t="n">
        <v>7.7</v>
      </c>
      <c r="G47" s="302" t="n">
        <v>4.7</v>
      </c>
      <c r="H47" s="301" t="n">
        <v>4.5</v>
      </c>
      <c r="I47" s="302" t="n">
        <v>3.5</v>
      </c>
      <c r="J47" s="301" t="n">
        <f aca="false">+J46</f>
        <v>10.3</v>
      </c>
      <c r="K47" s="302" t="n">
        <v>2.6</v>
      </c>
      <c r="L47" s="301"/>
      <c r="M47" s="302"/>
      <c r="N47" s="301"/>
      <c r="O47" s="302"/>
      <c r="P47" s="312" t="n">
        <f aca="false">SUM(D47:O47)</f>
        <v>41.3</v>
      </c>
      <c r="Q47" s="304" t="n">
        <v>8.7</v>
      </c>
      <c r="R47" s="305"/>
      <c r="S47" s="304" t="n">
        <v>3.9</v>
      </c>
      <c r="T47" s="305" t="n">
        <v>4</v>
      </c>
      <c r="U47" s="304" t="n">
        <v>1.4</v>
      </c>
      <c r="V47" s="305" t="n">
        <v>6.6</v>
      </c>
      <c r="W47" s="304" t="n">
        <v>13</v>
      </c>
      <c r="X47" s="305"/>
      <c r="Y47" s="304" t="n">
        <v>8</v>
      </c>
      <c r="Z47" s="305"/>
      <c r="AA47" s="304" t="n">
        <v>4</v>
      </c>
      <c r="AB47" s="305"/>
      <c r="AC47" s="306" t="n">
        <v>5.8</v>
      </c>
      <c r="AD47" s="304" t="n">
        <v>5.8</v>
      </c>
      <c r="AE47" s="305" t="n">
        <v>4</v>
      </c>
      <c r="AF47" s="304" t="n">
        <v>2</v>
      </c>
      <c r="AG47" s="305"/>
      <c r="AH47" s="306"/>
      <c r="AI47" s="306"/>
      <c r="AJ47" s="313" t="n">
        <f aca="false">SUM(Q47:AI47)</f>
        <v>67.2</v>
      </c>
      <c r="AK47" s="304" t="n">
        <v>1</v>
      </c>
      <c r="AL47" s="305" t="n">
        <v>1</v>
      </c>
      <c r="AM47" s="306"/>
      <c r="AN47" s="313" t="n">
        <f aca="false">AM47+AL47+AK47+AJ47+P47</f>
        <v>110.5</v>
      </c>
    </row>
    <row r="48" customFormat="false" ht="12.75" hidden="false" customHeight="false" outlineLevel="0" collapsed="false">
      <c r="A48" s="5" t="n">
        <f aca="false">YEAR(C48)</f>
        <v>2005</v>
      </c>
      <c r="B48" s="259"/>
      <c r="C48" s="260" t="n">
        <v>38535</v>
      </c>
      <c r="D48" s="301" t="n">
        <v>4.4</v>
      </c>
      <c r="E48" s="302" t="n">
        <v>3.6</v>
      </c>
      <c r="F48" s="301" t="n">
        <v>7.7</v>
      </c>
      <c r="G48" s="302" t="n">
        <v>4.7</v>
      </c>
      <c r="H48" s="301" t="n">
        <v>4.5</v>
      </c>
      <c r="I48" s="302" t="n">
        <v>3.5</v>
      </c>
      <c r="J48" s="301" t="n">
        <f aca="false">+J47</f>
        <v>10.3</v>
      </c>
      <c r="K48" s="302" t="n">
        <v>2.6</v>
      </c>
      <c r="L48" s="301"/>
      <c r="M48" s="302"/>
      <c r="N48" s="301"/>
      <c r="O48" s="302"/>
      <c r="P48" s="312" t="n">
        <f aca="false">SUM(D48:O48)</f>
        <v>41.3</v>
      </c>
      <c r="Q48" s="304" t="n">
        <v>8.7</v>
      </c>
      <c r="R48" s="305"/>
      <c r="S48" s="304" t="n">
        <v>3.9</v>
      </c>
      <c r="T48" s="305" t="n">
        <v>4</v>
      </c>
      <c r="U48" s="304" t="n">
        <v>1.4</v>
      </c>
      <c r="V48" s="305" t="n">
        <v>6.6</v>
      </c>
      <c r="W48" s="304" t="n">
        <v>13</v>
      </c>
      <c r="X48" s="305"/>
      <c r="Y48" s="304" t="n">
        <v>8</v>
      </c>
      <c r="Z48" s="305"/>
      <c r="AA48" s="304" t="n">
        <v>4</v>
      </c>
      <c r="AB48" s="305"/>
      <c r="AC48" s="306" t="n">
        <v>5.8</v>
      </c>
      <c r="AD48" s="304" t="n">
        <v>5.8</v>
      </c>
      <c r="AE48" s="305" t="n">
        <v>4</v>
      </c>
      <c r="AF48" s="304" t="n">
        <v>2</v>
      </c>
      <c r="AG48" s="305"/>
      <c r="AH48" s="306"/>
      <c r="AI48" s="306"/>
      <c r="AJ48" s="313" t="n">
        <f aca="false">SUM(Q48:AI48)</f>
        <v>67.2</v>
      </c>
      <c r="AK48" s="304" t="n">
        <v>1</v>
      </c>
      <c r="AL48" s="305" t="n">
        <v>1</v>
      </c>
      <c r="AM48" s="306"/>
      <c r="AN48" s="313" t="n">
        <f aca="false">AM48+AL48+AK48+AJ48+P48</f>
        <v>110.5</v>
      </c>
    </row>
    <row r="49" customFormat="false" ht="12.75" hidden="false" customHeight="false" outlineLevel="0" collapsed="false">
      <c r="A49" s="5" t="n">
        <f aca="false">YEAR(C49)</f>
        <v>2005</v>
      </c>
      <c r="B49" s="259"/>
      <c r="C49" s="260" t="n">
        <v>38566</v>
      </c>
      <c r="D49" s="301" t="n">
        <v>4.4</v>
      </c>
      <c r="E49" s="302" t="n">
        <v>3.6</v>
      </c>
      <c r="F49" s="301" t="n">
        <v>7.7</v>
      </c>
      <c r="G49" s="302" t="n">
        <v>4.7</v>
      </c>
      <c r="H49" s="301" t="n">
        <v>4.5</v>
      </c>
      <c r="I49" s="302" t="n">
        <v>3.5</v>
      </c>
      <c r="J49" s="301" t="n">
        <f aca="false">+J48</f>
        <v>10.3</v>
      </c>
      <c r="K49" s="302" t="n">
        <v>2.6</v>
      </c>
      <c r="L49" s="301"/>
      <c r="M49" s="302"/>
      <c r="N49" s="301"/>
      <c r="O49" s="302"/>
      <c r="P49" s="312" t="n">
        <f aca="false">SUM(D49:O49)</f>
        <v>41.3</v>
      </c>
      <c r="Q49" s="304" t="n">
        <v>8.7</v>
      </c>
      <c r="R49" s="305"/>
      <c r="S49" s="304" t="n">
        <v>3.9</v>
      </c>
      <c r="T49" s="305" t="n">
        <v>4</v>
      </c>
      <c r="U49" s="304" t="n">
        <v>1.4</v>
      </c>
      <c r="V49" s="305" t="n">
        <v>6.6</v>
      </c>
      <c r="W49" s="304" t="n">
        <v>13</v>
      </c>
      <c r="X49" s="305"/>
      <c r="Y49" s="304" t="n">
        <v>8</v>
      </c>
      <c r="Z49" s="305"/>
      <c r="AA49" s="304" t="n">
        <v>4</v>
      </c>
      <c r="AB49" s="305"/>
      <c r="AC49" s="306" t="n">
        <v>5.8</v>
      </c>
      <c r="AD49" s="304" t="n">
        <v>5.8</v>
      </c>
      <c r="AE49" s="305" t="n">
        <v>4</v>
      </c>
      <c r="AF49" s="304" t="n">
        <v>2</v>
      </c>
      <c r="AG49" s="305"/>
      <c r="AH49" s="306"/>
      <c r="AI49" s="306"/>
      <c r="AJ49" s="313" t="n">
        <f aca="false">SUM(Q49:AI49)</f>
        <v>67.2</v>
      </c>
      <c r="AK49" s="304" t="n">
        <v>1</v>
      </c>
      <c r="AL49" s="305" t="n">
        <v>1</v>
      </c>
      <c r="AM49" s="306"/>
      <c r="AN49" s="313" t="n">
        <f aca="false">AM49+AL49+AK49+AJ49+P49</f>
        <v>110.5</v>
      </c>
    </row>
    <row r="50" customFormat="false" ht="12.75" hidden="false" customHeight="false" outlineLevel="0" collapsed="false">
      <c r="A50" s="5" t="n">
        <f aca="false">YEAR(C50)</f>
        <v>2005</v>
      </c>
      <c r="B50" s="259"/>
      <c r="C50" s="260" t="n">
        <v>38597</v>
      </c>
      <c r="D50" s="301" t="n">
        <v>4.4</v>
      </c>
      <c r="E50" s="302" t="n">
        <v>3.6</v>
      </c>
      <c r="F50" s="301" t="n">
        <v>7.7</v>
      </c>
      <c r="G50" s="302" t="n">
        <v>4.7</v>
      </c>
      <c r="H50" s="301" t="n">
        <v>4.5</v>
      </c>
      <c r="I50" s="302" t="n">
        <v>3.5</v>
      </c>
      <c r="J50" s="301" t="n">
        <f aca="false">+J49</f>
        <v>10.3</v>
      </c>
      <c r="K50" s="302" t="n">
        <v>2.6</v>
      </c>
      <c r="L50" s="301"/>
      <c r="M50" s="302"/>
      <c r="N50" s="301"/>
      <c r="O50" s="302"/>
      <c r="P50" s="312" t="n">
        <f aca="false">SUM(D50:O50)</f>
        <v>41.3</v>
      </c>
      <c r="Q50" s="304" t="n">
        <v>8.7</v>
      </c>
      <c r="R50" s="305"/>
      <c r="S50" s="304" t="n">
        <v>3.9</v>
      </c>
      <c r="T50" s="305" t="n">
        <v>4</v>
      </c>
      <c r="U50" s="304" t="n">
        <v>1.4</v>
      </c>
      <c r="V50" s="305" t="n">
        <v>6.6</v>
      </c>
      <c r="W50" s="304" t="n">
        <v>13</v>
      </c>
      <c r="X50" s="305"/>
      <c r="Y50" s="304" t="n">
        <v>8</v>
      </c>
      <c r="Z50" s="305"/>
      <c r="AA50" s="304" t="n">
        <v>4</v>
      </c>
      <c r="AB50" s="305"/>
      <c r="AC50" s="306" t="n">
        <v>5.8</v>
      </c>
      <c r="AD50" s="304" t="n">
        <v>5.8</v>
      </c>
      <c r="AE50" s="305" t="n">
        <v>4</v>
      </c>
      <c r="AF50" s="304" t="n">
        <v>2</v>
      </c>
      <c r="AG50" s="305"/>
      <c r="AH50" s="306"/>
      <c r="AI50" s="306"/>
      <c r="AJ50" s="313" t="n">
        <f aca="false">SUM(Q50:AI50)</f>
        <v>67.2</v>
      </c>
      <c r="AK50" s="304" t="n">
        <v>1</v>
      </c>
      <c r="AL50" s="305" t="n">
        <v>1</v>
      </c>
      <c r="AM50" s="306"/>
      <c r="AN50" s="313" t="n">
        <f aca="false">AM50+AL50+AK50+AJ50+P50</f>
        <v>110.5</v>
      </c>
    </row>
    <row r="51" customFormat="false" ht="12.75" hidden="false" customHeight="false" outlineLevel="0" collapsed="false">
      <c r="A51" s="5" t="n">
        <f aca="false">YEAR(C51)</f>
        <v>2005</v>
      </c>
      <c r="B51" s="259"/>
      <c r="C51" s="260" t="n">
        <v>38627</v>
      </c>
      <c r="D51" s="301" t="n">
        <v>4.4</v>
      </c>
      <c r="E51" s="302" t="n">
        <v>3.6</v>
      </c>
      <c r="F51" s="301" t="n">
        <v>7.7</v>
      </c>
      <c r="G51" s="302" t="n">
        <v>4.7</v>
      </c>
      <c r="H51" s="301" t="n">
        <v>4.5</v>
      </c>
      <c r="I51" s="302" t="n">
        <v>3.5</v>
      </c>
      <c r="J51" s="301" t="n">
        <f aca="false">+J50</f>
        <v>10.3</v>
      </c>
      <c r="K51" s="302" t="n">
        <v>2.6</v>
      </c>
      <c r="L51" s="301"/>
      <c r="M51" s="302"/>
      <c r="N51" s="301"/>
      <c r="O51" s="302"/>
      <c r="P51" s="312" t="n">
        <f aca="false">SUM(D51:O51)</f>
        <v>41.3</v>
      </c>
      <c r="Q51" s="304" t="n">
        <v>8.7</v>
      </c>
      <c r="R51" s="305"/>
      <c r="S51" s="304" t="n">
        <v>3.9</v>
      </c>
      <c r="T51" s="305" t="n">
        <v>4</v>
      </c>
      <c r="U51" s="304" t="n">
        <v>1.4</v>
      </c>
      <c r="V51" s="305" t="n">
        <v>6.6</v>
      </c>
      <c r="W51" s="304" t="n">
        <v>13</v>
      </c>
      <c r="X51" s="305"/>
      <c r="Y51" s="304" t="n">
        <v>8</v>
      </c>
      <c r="Z51" s="305"/>
      <c r="AA51" s="304" t="n">
        <v>4</v>
      </c>
      <c r="AB51" s="305"/>
      <c r="AC51" s="306" t="n">
        <v>5.8</v>
      </c>
      <c r="AD51" s="304" t="n">
        <v>5.8</v>
      </c>
      <c r="AE51" s="305" t="n">
        <v>4</v>
      </c>
      <c r="AF51" s="304" t="n">
        <v>2</v>
      </c>
      <c r="AG51" s="305"/>
      <c r="AH51" s="306"/>
      <c r="AI51" s="306"/>
      <c r="AJ51" s="313" t="n">
        <f aca="false">SUM(Q51:AI51)</f>
        <v>67.2</v>
      </c>
      <c r="AK51" s="304" t="n">
        <v>1</v>
      </c>
      <c r="AL51" s="305" t="n">
        <v>1</v>
      </c>
      <c r="AM51" s="306"/>
      <c r="AN51" s="313" t="n">
        <f aca="false">AM51+AL51+AK51+AJ51+P51</f>
        <v>110.5</v>
      </c>
    </row>
    <row r="52" customFormat="false" ht="12.75" hidden="false" customHeight="false" outlineLevel="0" collapsed="false">
      <c r="A52" s="5" t="n">
        <f aca="false">YEAR(C52)</f>
        <v>2005</v>
      </c>
      <c r="B52" s="259"/>
      <c r="C52" s="260" t="n">
        <v>38658</v>
      </c>
      <c r="D52" s="301" t="n">
        <v>4.4</v>
      </c>
      <c r="E52" s="302" t="n">
        <v>3.6</v>
      </c>
      <c r="F52" s="301" t="n">
        <v>7.7</v>
      </c>
      <c r="G52" s="302" t="n">
        <v>4.7</v>
      </c>
      <c r="H52" s="301" t="n">
        <v>4.5</v>
      </c>
      <c r="I52" s="302" t="n">
        <v>3.5</v>
      </c>
      <c r="J52" s="301" t="n">
        <f aca="false">+J51</f>
        <v>10.3</v>
      </c>
      <c r="K52" s="302" t="n">
        <v>2.6</v>
      </c>
      <c r="L52" s="301"/>
      <c r="M52" s="302"/>
      <c r="N52" s="301"/>
      <c r="O52" s="302"/>
      <c r="P52" s="312" t="n">
        <f aca="false">SUM(D52:O52)</f>
        <v>41.3</v>
      </c>
      <c r="Q52" s="304" t="n">
        <v>8.7</v>
      </c>
      <c r="R52" s="305"/>
      <c r="S52" s="304" t="n">
        <v>3.9</v>
      </c>
      <c r="T52" s="305" t="n">
        <v>4</v>
      </c>
      <c r="U52" s="304" t="n">
        <v>1.4</v>
      </c>
      <c r="V52" s="305" t="n">
        <v>6.6</v>
      </c>
      <c r="W52" s="304" t="n">
        <v>13</v>
      </c>
      <c r="X52" s="305"/>
      <c r="Y52" s="304" t="n">
        <v>8</v>
      </c>
      <c r="Z52" s="305"/>
      <c r="AA52" s="304" t="n">
        <v>4</v>
      </c>
      <c r="AB52" s="305"/>
      <c r="AC52" s="306" t="n">
        <v>5.8</v>
      </c>
      <c r="AD52" s="304" t="n">
        <v>5.8</v>
      </c>
      <c r="AE52" s="305" t="n">
        <v>4</v>
      </c>
      <c r="AF52" s="304" t="n">
        <v>2</v>
      </c>
      <c r="AG52" s="305"/>
      <c r="AH52" s="306"/>
      <c r="AI52" s="306"/>
      <c r="AJ52" s="313" t="n">
        <f aca="false">SUM(Q52:AI52)</f>
        <v>67.2</v>
      </c>
      <c r="AK52" s="304" t="n">
        <v>1</v>
      </c>
      <c r="AL52" s="305" t="n">
        <v>1</v>
      </c>
      <c r="AM52" s="306"/>
      <c r="AN52" s="313" t="n">
        <f aca="false">AM52+AL52+AK52+AJ52+P52</f>
        <v>110.5</v>
      </c>
    </row>
    <row r="53" customFormat="false" ht="12.75" hidden="false" customHeight="false" outlineLevel="0" collapsed="false">
      <c r="A53" s="5" t="n">
        <f aca="false">YEAR(C53)</f>
        <v>2005</v>
      </c>
      <c r="B53" s="259"/>
      <c r="C53" s="260" t="n">
        <v>38688</v>
      </c>
      <c r="D53" s="301" t="n">
        <v>4.4</v>
      </c>
      <c r="E53" s="302" t="n">
        <v>3.6</v>
      </c>
      <c r="F53" s="301" t="n">
        <v>7.7</v>
      </c>
      <c r="G53" s="302" t="n">
        <v>4.7</v>
      </c>
      <c r="H53" s="301" t="n">
        <v>4.5</v>
      </c>
      <c r="I53" s="302" t="n">
        <v>3.5</v>
      </c>
      <c r="J53" s="301" t="n">
        <f aca="false">+J52</f>
        <v>10.3</v>
      </c>
      <c r="K53" s="302" t="n">
        <v>2.6</v>
      </c>
      <c r="L53" s="301"/>
      <c r="M53" s="302"/>
      <c r="N53" s="301"/>
      <c r="O53" s="302"/>
      <c r="P53" s="312" t="n">
        <f aca="false">SUM(D53:O53)</f>
        <v>41.3</v>
      </c>
      <c r="Q53" s="304" t="n">
        <v>8.7</v>
      </c>
      <c r="R53" s="305"/>
      <c r="S53" s="304" t="n">
        <v>3.9</v>
      </c>
      <c r="T53" s="305" t="n">
        <v>4</v>
      </c>
      <c r="U53" s="304" t="n">
        <v>1.4</v>
      </c>
      <c r="V53" s="305" t="n">
        <v>6.6</v>
      </c>
      <c r="W53" s="304" t="n">
        <v>13</v>
      </c>
      <c r="X53" s="305"/>
      <c r="Y53" s="304" t="n">
        <v>8</v>
      </c>
      <c r="Z53" s="305"/>
      <c r="AA53" s="304" t="n">
        <v>4</v>
      </c>
      <c r="AB53" s="305"/>
      <c r="AC53" s="306" t="n">
        <v>5.8</v>
      </c>
      <c r="AD53" s="304" t="n">
        <v>5.8</v>
      </c>
      <c r="AE53" s="305" t="n">
        <v>4</v>
      </c>
      <c r="AF53" s="304" t="n">
        <v>2</v>
      </c>
      <c r="AG53" s="305"/>
      <c r="AH53" s="306"/>
      <c r="AI53" s="306"/>
      <c r="AJ53" s="313" t="n">
        <f aca="false">SUM(Q53:AI53)</f>
        <v>67.2</v>
      </c>
      <c r="AK53" s="304" t="n">
        <v>1</v>
      </c>
      <c r="AL53" s="305" t="n">
        <v>1</v>
      </c>
      <c r="AM53" s="306"/>
      <c r="AN53" s="313" t="n">
        <f aca="false">AM53+AL53+AK53+AJ53+P53</f>
        <v>110.5</v>
      </c>
    </row>
    <row r="54" customFormat="false" ht="12.75" hidden="false" customHeight="false" outlineLevel="0" collapsed="false">
      <c r="A54" s="5" t="n">
        <f aca="false">YEAR(C54)</f>
        <v>2006</v>
      </c>
      <c r="B54" s="259"/>
      <c r="C54" s="260" t="n">
        <v>38719</v>
      </c>
      <c r="D54" s="301" t="n">
        <v>4.4</v>
      </c>
      <c r="E54" s="302" t="n">
        <v>3.6</v>
      </c>
      <c r="F54" s="301" t="n">
        <v>7.7</v>
      </c>
      <c r="G54" s="302" t="n">
        <v>4.7</v>
      </c>
      <c r="H54" s="301" t="n">
        <v>4.5</v>
      </c>
      <c r="I54" s="302" t="n">
        <v>3.5</v>
      </c>
      <c r="J54" s="301" t="n">
        <f aca="false">+J53</f>
        <v>10.3</v>
      </c>
      <c r="K54" s="302" t="n">
        <v>2.6</v>
      </c>
      <c r="L54" s="301" t="n">
        <v>5</v>
      </c>
      <c r="M54" s="302"/>
      <c r="N54" s="301" t="n">
        <v>4</v>
      </c>
      <c r="O54" s="302" t="n">
        <v>4</v>
      </c>
      <c r="P54" s="312" t="n">
        <f aca="false">SUM(D54:O54)</f>
        <v>54.3</v>
      </c>
      <c r="Q54" s="304" t="n">
        <v>8.7</v>
      </c>
      <c r="R54" s="305"/>
      <c r="S54" s="304" t="n">
        <v>3.9</v>
      </c>
      <c r="T54" s="305" t="n">
        <v>4</v>
      </c>
      <c r="U54" s="304" t="n">
        <v>1.4</v>
      </c>
      <c r="V54" s="305" t="n">
        <v>6.6</v>
      </c>
      <c r="W54" s="304" t="n">
        <v>13</v>
      </c>
      <c r="X54" s="305"/>
      <c r="Y54" s="304" t="n">
        <v>8</v>
      </c>
      <c r="Z54" s="305"/>
      <c r="AA54" s="304" t="n">
        <v>4</v>
      </c>
      <c r="AB54" s="305"/>
      <c r="AC54" s="306" t="n">
        <v>5.8</v>
      </c>
      <c r="AD54" s="304" t="n">
        <v>5.8</v>
      </c>
      <c r="AE54" s="305" t="n">
        <v>4</v>
      </c>
      <c r="AF54" s="304" t="n">
        <v>2</v>
      </c>
      <c r="AG54" s="305"/>
      <c r="AH54" s="306" t="n">
        <v>3.6</v>
      </c>
      <c r="AI54" s="306" t="n">
        <v>3.6</v>
      </c>
      <c r="AJ54" s="313" t="n">
        <f aca="false">SUM(Q54:AI54)</f>
        <v>74.4</v>
      </c>
      <c r="AK54" s="304" t="n">
        <v>1</v>
      </c>
      <c r="AL54" s="305" t="n">
        <v>1</v>
      </c>
      <c r="AM54" s="306"/>
      <c r="AN54" s="313" t="n">
        <f aca="false">AM54+AL54+AK54+AJ54+P54</f>
        <v>130.7</v>
      </c>
    </row>
    <row r="55" customFormat="false" ht="12.75" hidden="false" customHeight="false" outlineLevel="0" collapsed="false">
      <c r="A55" s="5" t="n">
        <f aca="false">YEAR(C55)</f>
        <v>2006</v>
      </c>
      <c r="B55" s="259"/>
      <c r="C55" s="260" t="n">
        <v>38750</v>
      </c>
      <c r="D55" s="301" t="n">
        <v>4.4</v>
      </c>
      <c r="E55" s="302" t="n">
        <v>3.6</v>
      </c>
      <c r="F55" s="301" t="n">
        <v>7.7</v>
      </c>
      <c r="G55" s="302" t="n">
        <v>4.7</v>
      </c>
      <c r="H55" s="301" t="n">
        <v>4.5</v>
      </c>
      <c r="I55" s="302" t="n">
        <v>3.5</v>
      </c>
      <c r="J55" s="301" t="n">
        <f aca="false">+J54</f>
        <v>10.3</v>
      </c>
      <c r="K55" s="302" t="n">
        <v>2.6</v>
      </c>
      <c r="L55" s="301" t="n">
        <v>5</v>
      </c>
      <c r="M55" s="302"/>
      <c r="N55" s="301" t="n">
        <v>4</v>
      </c>
      <c r="O55" s="302" t="n">
        <v>4</v>
      </c>
      <c r="P55" s="312" t="n">
        <f aca="false">SUM(D55:O55)</f>
        <v>54.3</v>
      </c>
      <c r="Q55" s="304" t="n">
        <v>8.7</v>
      </c>
      <c r="R55" s="305"/>
      <c r="S55" s="304" t="n">
        <v>3.9</v>
      </c>
      <c r="T55" s="305" t="n">
        <v>4</v>
      </c>
      <c r="U55" s="304" t="n">
        <v>1.4</v>
      </c>
      <c r="V55" s="305" t="n">
        <v>6.6</v>
      </c>
      <c r="W55" s="304" t="n">
        <v>13</v>
      </c>
      <c r="X55" s="305"/>
      <c r="Y55" s="304" t="n">
        <v>8</v>
      </c>
      <c r="Z55" s="305"/>
      <c r="AA55" s="304" t="n">
        <v>4</v>
      </c>
      <c r="AB55" s="305"/>
      <c r="AC55" s="306" t="n">
        <v>5.8</v>
      </c>
      <c r="AD55" s="304" t="n">
        <v>5.8</v>
      </c>
      <c r="AE55" s="305" t="n">
        <v>4</v>
      </c>
      <c r="AF55" s="304" t="n">
        <v>2</v>
      </c>
      <c r="AG55" s="305"/>
      <c r="AH55" s="306" t="n">
        <v>3.6</v>
      </c>
      <c r="AI55" s="306" t="n">
        <v>3.6</v>
      </c>
      <c r="AJ55" s="313" t="n">
        <f aca="false">SUM(Q55:AI55)</f>
        <v>74.4</v>
      </c>
      <c r="AK55" s="304" t="n">
        <v>1</v>
      </c>
      <c r="AL55" s="305" t="n">
        <v>1</v>
      </c>
      <c r="AM55" s="306"/>
      <c r="AN55" s="313" t="n">
        <f aca="false">AM55+AL55+AK55+AJ55+P55</f>
        <v>130.7</v>
      </c>
    </row>
    <row r="56" customFormat="false" ht="12.75" hidden="false" customHeight="false" outlineLevel="0" collapsed="false">
      <c r="A56" s="5" t="n">
        <f aca="false">YEAR(C56)</f>
        <v>2006</v>
      </c>
      <c r="B56" s="259"/>
      <c r="C56" s="260" t="n">
        <v>38778</v>
      </c>
      <c r="D56" s="301" t="n">
        <v>4.4</v>
      </c>
      <c r="E56" s="302" t="n">
        <v>3.6</v>
      </c>
      <c r="F56" s="301" t="n">
        <v>7.7</v>
      </c>
      <c r="G56" s="302" t="n">
        <v>4.7</v>
      </c>
      <c r="H56" s="301" t="n">
        <v>4.5</v>
      </c>
      <c r="I56" s="302" t="n">
        <v>3.5</v>
      </c>
      <c r="J56" s="301" t="n">
        <f aca="false">+J55</f>
        <v>10.3</v>
      </c>
      <c r="K56" s="302" t="n">
        <v>2.6</v>
      </c>
      <c r="L56" s="301" t="n">
        <v>5</v>
      </c>
      <c r="M56" s="302"/>
      <c r="N56" s="301" t="n">
        <v>4</v>
      </c>
      <c r="O56" s="302" t="n">
        <v>4</v>
      </c>
      <c r="P56" s="312" t="n">
        <f aca="false">SUM(D56:O56)</f>
        <v>54.3</v>
      </c>
      <c r="Q56" s="304" t="n">
        <v>8.7</v>
      </c>
      <c r="R56" s="305"/>
      <c r="S56" s="304" t="n">
        <v>3.9</v>
      </c>
      <c r="T56" s="305" t="n">
        <v>4</v>
      </c>
      <c r="U56" s="304" t="n">
        <v>1.4</v>
      </c>
      <c r="V56" s="305" t="n">
        <v>6.6</v>
      </c>
      <c r="W56" s="304" t="n">
        <v>13</v>
      </c>
      <c r="X56" s="305"/>
      <c r="Y56" s="304" t="n">
        <v>8</v>
      </c>
      <c r="Z56" s="305"/>
      <c r="AA56" s="304" t="n">
        <v>4</v>
      </c>
      <c r="AB56" s="305"/>
      <c r="AC56" s="306" t="n">
        <v>5.8</v>
      </c>
      <c r="AD56" s="304" t="n">
        <v>5.8</v>
      </c>
      <c r="AE56" s="305" t="n">
        <v>4</v>
      </c>
      <c r="AF56" s="304" t="n">
        <v>2</v>
      </c>
      <c r="AG56" s="305"/>
      <c r="AH56" s="306" t="n">
        <v>3.6</v>
      </c>
      <c r="AI56" s="306" t="n">
        <v>3.6</v>
      </c>
      <c r="AJ56" s="313" t="n">
        <f aca="false">SUM(Q56:AI56)</f>
        <v>74.4</v>
      </c>
      <c r="AK56" s="304" t="n">
        <v>1</v>
      </c>
      <c r="AL56" s="305" t="n">
        <v>1</v>
      </c>
      <c r="AM56" s="306"/>
      <c r="AN56" s="313" t="n">
        <f aca="false">AM56+AL56+AK56+AJ56+P56</f>
        <v>130.7</v>
      </c>
    </row>
    <row r="57" customFormat="false" ht="12.75" hidden="false" customHeight="false" outlineLevel="0" collapsed="false">
      <c r="A57" s="5" t="n">
        <f aca="false">YEAR(C57)</f>
        <v>2006</v>
      </c>
      <c r="B57" s="259"/>
      <c r="C57" s="260" t="n">
        <v>38809</v>
      </c>
      <c r="D57" s="301" t="n">
        <v>4.4</v>
      </c>
      <c r="E57" s="302" t="n">
        <v>3.6</v>
      </c>
      <c r="F57" s="301" t="n">
        <v>7.7</v>
      </c>
      <c r="G57" s="302" t="n">
        <v>4.7</v>
      </c>
      <c r="H57" s="301" t="n">
        <v>4.5</v>
      </c>
      <c r="I57" s="302" t="n">
        <v>3.5</v>
      </c>
      <c r="J57" s="301" t="n">
        <f aca="false">+J56</f>
        <v>10.3</v>
      </c>
      <c r="K57" s="302" t="n">
        <v>2.6</v>
      </c>
      <c r="L57" s="301" t="n">
        <v>5</v>
      </c>
      <c r="M57" s="302"/>
      <c r="N57" s="301" t="n">
        <v>4</v>
      </c>
      <c r="O57" s="302" t="n">
        <v>4</v>
      </c>
      <c r="P57" s="312" t="n">
        <f aca="false">SUM(D57:O57)</f>
        <v>54.3</v>
      </c>
      <c r="Q57" s="304" t="n">
        <v>8.7</v>
      </c>
      <c r="R57" s="305"/>
      <c r="S57" s="304" t="n">
        <v>3.9</v>
      </c>
      <c r="T57" s="305" t="n">
        <v>4</v>
      </c>
      <c r="U57" s="304" t="n">
        <v>1.4</v>
      </c>
      <c r="V57" s="305" t="n">
        <v>6.6</v>
      </c>
      <c r="W57" s="304" t="n">
        <v>13</v>
      </c>
      <c r="X57" s="305"/>
      <c r="Y57" s="304" t="n">
        <v>8</v>
      </c>
      <c r="Z57" s="305"/>
      <c r="AA57" s="304" t="n">
        <v>4</v>
      </c>
      <c r="AB57" s="305"/>
      <c r="AC57" s="306" t="n">
        <v>5.8</v>
      </c>
      <c r="AD57" s="304" t="n">
        <v>5.8</v>
      </c>
      <c r="AE57" s="305" t="n">
        <v>4</v>
      </c>
      <c r="AF57" s="304" t="n">
        <v>2</v>
      </c>
      <c r="AG57" s="305"/>
      <c r="AH57" s="306" t="n">
        <v>3.6</v>
      </c>
      <c r="AI57" s="306" t="n">
        <v>3.6</v>
      </c>
      <c r="AJ57" s="313" t="n">
        <f aca="false">SUM(Q57:AI57)</f>
        <v>74.4</v>
      </c>
      <c r="AK57" s="304" t="n">
        <v>1</v>
      </c>
      <c r="AL57" s="305" t="n">
        <v>1</v>
      </c>
      <c r="AM57" s="306"/>
      <c r="AN57" s="313" t="n">
        <f aca="false">AM57+AL57+AK57+AJ57+P57</f>
        <v>130.7</v>
      </c>
    </row>
    <row r="58" customFormat="false" ht="12.75" hidden="false" customHeight="false" outlineLevel="0" collapsed="false">
      <c r="A58" s="5" t="n">
        <f aca="false">YEAR(C58)</f>
        <v>2006</v>
      </c>
      <c r="B58" s="259"/>
      <c r="C58" s="260" t="n">
        <v>38839</v>
      </c>
      <c r="D58" s="301" t="n">
        <v>4.4</v>
      </c>
      <c r="E58" s="302" t="n">
        <v>3.6</v>
      </c>
      <c r="F58" s="301" t="n">
        <v>7.7</v>
      </c>
      <c r="G58" s="302" t="n">
        <v>4.7</v>
      </c>
      <c r="H58" s="301" t="n">
        <v>4.5</v>
      </c>
      <c r="I58" s="302" t="n">
        <v>3.5</v>
      </c>
      <c r="J58" s="301" t="n">
        <f aca="false">+J57</f>
        <v>10.3</v>
      </c>
      <c r="K58" s="302" t="n">
        <v>2.6</v>
      </c>
      <c r="L58" s="301" t="n">
        <v>5</v>
      </c>
      <c r="M58" s="302"/>
      <c r="N58" s="301" t="n">
        <v>4</v>
      </c>
      <c r="O58" s="302" t="n">
        <v>4</v>
      </c>
      <c r="P58" s="312" t="n">
        <f aca="false">SUM(D58:O58)</f>
        <v>54.3</v>
      </c>
      <c r="Q58" s="304" t="n">
        <v>8.7</v>
      </c>
      <c r="R58" s="305"/>
      <c r="S58" s="304" t="n">
        <v>3.9</v>
      </c>
      <c r="T58" s="305" t="n">
        <v>4</v>
      </c>
      <c r="U58" s="304" t="n">
        <v>1.4</v>
      </c>
      <c r="V58" s="305" t="n">
        <v>6.6</v>
      </c>
      <c r="W58" s="304" t="n">
        <v>13</v>
      </c>
      <c r="X58" s="305"/>
      <c r="Y58" s="304" t="n">
        <v>8</v>
      </c>
      <c r="Z58" s="305"/>
      <c r="AA58" s="304" t="n">
        <v>4</v>
      </c>
      <c r="AB58" s="305"/>
      <c r="AC58" s="306" t="n">
        <v>5.8</v>
      </c>
      <c r="AD58" s="304" t="n">
        <v>5.8</v>
      </c>
      <c r="AE58" s="305" t="n">
        <v>4</v>
      </c>
      <c r="AF58" s="304" t="n">
        <v>2</v>
      </c>
      <c r="AG58" s="305"/>
      <c r="AH58" s="306" t="n">
        <v>3.6</v>
      </c>
      <c r="AI58" s="306" t="n">
        <v>3.6</v>
      </c>
      <c r="AJ58" s="313" t="n">
        <f aca="false">SUM(Q58:AI58)</f>
        <v>74.4</v>
      </c>
      <c r="AK58" s="304" t="n">
        <v>1</v>
      </c>
      <c r="AL58" s="305" t="n">
        <v>1</v>
      </c>
      <c r="AM58" s="306"/>
      <c r="AN58" s="313" t="n">
        <f aca="false">AM58+AL58+AK58+AJ58+P58</f>
        <v>130.7</v>
      </c>
    </row>
    <row r="59" customFormat="false" ht="12.75" hidden="false" customHeight="false" outlineLevel="0" collapsed="false">
      <c r="A59" s="5" t="n">
        <f aca="false">YEAR(C59)</f>
        <v>2006</v>
      </c>
      <c r="B59" s="259"/>
      <c r="C59" s="260" t="n">
        <v>38870</v>
      </c>
      <c r="D59" s="301" t="n">
        <v>4.4</v>
      </c>
      <c r="E59" s="302" t="n">
        <v>3.6</v>
      </c>
      <c r="F59" s="301" t="n">
        <v>7.7</v>
      </c>
      <c r="G59" s="302" t="n">
        <v>4.7</v>
      </c>
      <c r="H59" s="301" t="n">
        <v>4.5</v>
      </c>
      <c r="I59" s="302" t="n">
        <v>3.5</v>
      </c>
      <c r="J59" s="301" t="n">
        <f aca="false">+J58</f>
        <v>10.3</v>
      </c>
      <c r="K59" s="302" t="n">
        <v>2.6</v>
      </c>
      <c r="L59" s="301" t="n">
        <v>5</v>
      </c>
      <c r="M59" s="302"/>
      <c r="N59" s="301" t="n">
        <v>4</v>
      </c>
      <c r="O59" s="302" t="n">
        <v>4</v>
      </c>
      <c r="P59" s="312" t="n">
        <f aca="false">SUM(D59:O59)</f>
        <v>54.3</v>
      </c>
      <c r="Q59" s="304" t="n">
        <v>8.7</v>
      </c>
      <c r="R59" s="305"/>
      <c r="S59" s="304" t="n">
        <v>3.9</v>
      </c>
      <c r="T59" s="305" t="n">
        <v>4</v>
      </c>
      <c r="U59" s="304" t="n">
        <v>1.4</v>
      </c>
      <c r="V59" s="305" t="n">
        <v>6.6</v>
      </c>
      <c r="W59" s="304" t="n">
        <v>13</v>
      </c>
      <c r="X59" s="305"/>
      <c r="Y59" s="304" t="n">
        <v>8</v>
      </c>
      <c r="Z59" s="305"/>
      <c r="AA59" s="304" t="n">
        <v>4</v>
      </c>
      <c r="AB59" s="305"/>
      <c r="AC59" s="306" t="n">
        <v>5.8</v>
      </c>
      <c r="AD59" s="304" t="n">
        <v>5.8</v>
      </c>
      <c r="AE59" s="305" t="n">
        <v>4</v>
      </c>
      <c r="AF59" s="304" t="n">
        <v>2</v>
      </c>
      <c r="AG59" s="305"/>
      <c r="AH59" s="306" t="n">
        <v>3.6</v>
      </c>
      <c r="AI59" s="306" t="n">
        <v>3.6</v>
      </c>
      <c r="AJ59" s="313" t="n">
        <f aca="false">SUM(Q59:AI59)</f>
        <v>74.4</v>
      </c>
      <c r="AK59" s="304" t="n">
        <v>1</v>
      </c>
      <c r="AL59" s="305" t="n">
        <v>1</v>
      </c>
      <c r="AM59" s="306"/>
      <c r="AN59" s="313" t="n">
        <f aca="false">AM59+AL59+AK59+AJ59+P59</f>
        <v>130.7</v>
      </c>
    </row>
    <row r="60" customFormat="false" ht="12.75" hidden="false" customHeight="false" outlineLevel="0" collapsed="false">
      <c r="A60" s="5" t="n">
        <f aca="false">YEAR(C60)</f>
        <v>2006</v>
      </c>
      <c r="B60" s="259"/>
      <c r="C60" s="260" t="n">
        <v>38900</v>
      </c>
      <c r="D60" s="301" t="n">
        <v>4.4</v>
      </c>
      <c r="E60" s="302" t="n">
        <v>3.6</v>
      </c>
      <c r="F60" s="301" t="n">
        <v>7.7</v>
      </c>
      <c r="G60" s="302" t="n">
        <v>4.7</v>
      </c>
      <c r="H60" s="301" t="n">
        <v>4.5</v>
      </c>
      <c r="I60" s="302" t="n">
        <v>3.5</v>
      </c>
      <c r="J60" s="301" t="n">
        <f aca="false">+J59</f>
        <v>10.3</v>
      </c>
      <c r="K60" s="302" t="n">
        <v>2.6</v>
      </c>
      <c r="L60" s="301" t="n">
        <v>5</v>
      </c>
      <c r="M60" s="302"/>
      <c r="N60" s="301" t="n">
        <v>4</v>
      </c>
      <c r="O60" s="302" t="n">
        <v>4</v>
      </c>
      <c r="P60" s="312" t="n">
        <f aca="false">SUM(D60:O60)</f>
        <v>54.3</v>
      </c>
      <c r="Q60" s="304" t="n">
        <v>8.7</v>
      </c>
      <c r="R60" s="305"/>
      <c r="S60" s="304" t="n">
        <v>3.9</v>
      </c>
      <c r="T60" s="305" t="n">
        <v>4</v>
      </c>
      <c r="U60" s="304" t="n">
        <v>1.4</v>
      </c>
      <c r="V60" s="305" t="n">
        <v>6.6</v>
      </c>
      <c r="W60" s="304" t="n">
        <v>13</v>
      </c>
      <c r="X60" s="305"/>
      <c r="Y60" s="304" t="n">
        <v>8</v>
      </c>
      <c r="Z60" s="305"/>
      <c r="AA60" s="304" t="n">
        <v>4</v>
      </c>
      <c r="AB60" s="305"/>
      <c r="AC60" s="306" t="n">
        <v>5.8</v>
      </c>
      <c r="AD60" s="304" t="n">
        <v>5.8</v>
      </c>
      <c r="AE60" s="305" t="n">
        <v>4</v>
      </c>
      <c r="AF60" s="304" t="n">
        <v>2</v>
      </c>
      <c r="AG60" s="305"/>
      <c r="AH60" s="306" t="n">
        <v>3.6</v>
      </c>
      <c r="AI60" s="306" t="n">
        <v>3.6</v>
      </c>
      <c r="AJ60" s="313" t="n">
        <f aca="false">SUM(Q60:AI60)</f>
        <v>74.4</v>
      </c>
      <c r="AK60" s="304" t="n">
        <v>1</v>
      </c>
      <c r="AL60" s="305" t="n">
        <v>1</v>
      </c>
      <c r="AM60" s="306"/>
      <c r="AN60" s="313" t="n">
        <f aca="false">AM60+AL60+AK60+AJ60+P60</f>
        <v>130.7</v>
      </c>
    </row>
    <row r="61" customFormat="false" ht="12.75" hidden="false" customHeight="false" outlineLevel="0" collapsed="false">
      <c r="A61" s="5" t="n">
        <f aca="false">YEAR(C61)</f>
        <v>2006</v>
      </c>
      <c r="B61" s="259"/>
      <c r="C61" s="260" t="n">
        <v>38931</v>
      </c>
      <c r="D61" s="301" t="n">
        <v>4.4</v>
      </c>
      <c r="E61" s="302" t="n">
        <v>3.6</v>
      </c>
      <c r="F61" s="301" t="n">
        <v>7.7</v>
      </c>
      <c r="G61" s="302" t="n">
        <v>4.7</v>
      </c>
      <c r="H61" s="301" t="n">
        <v>4.5</v>
      </c>
      <c r="I61" s="302" t="n">
        <v>3.5</v>
      </c>
      <c r="J61" s="301" t="n">
        <f aca="false">+J60</f>
        <v>10.3</v>
      </c>
      <c r="K61" s="302" t="n">
        <v>2.6</v>
      </c>
      <c r="L61" s="301" t="n">
        <v>5</v>
      </c>
      <c r="M61" s="302"/>
      <c r="N61" s="301" t="n">
        <v>4</v>
      </c>
      <c r="O61" s="302" t="n">
        <v>4</v>
      </c>
      <c r="P61" s="312" t="n">
        <f aca="false">SUM(D61:O61)</f>
        <v>54.3</v>
      </c>
      <c r="Q61" s="304" t="n">
        <v>8.7</v>
      </c>
      <c r="R61" s="305"/>
      <c r="S61" s="304" t="n">
        <v>3.9</v>
      </c>
      <c r="T61" s="305" t="n">
        <v>4</v>
      </c>
      <c r="U61" s="304" t="n">
        <v>1.4</v>
      </c>
      <c r="V61" s="305" t="n">
        <v>6.6</v>
      </c>
      <c r="W61" s="304" t="n">
        <v>13</v>
      </c>
      <c r="X61" s="305"/>
      <c r="Y61" s="304" t="n">
        <v>8</v>
      </c>
      <c r="Z61" s="305"/>
      <c r="AA61" s="304" t="n">
        <v>4</v>
      </c>
      <c r="AB61" s="305"/>
      <c r="AC61" s="306" t="n">
        <v>5.8</v>
      </c>
      <c r="AD61" s="304" t="n">
        <v>5.8</v>
      </c>
      <c r="AE61" s="305" t="n">
        <v>4</v>
      </c>
      <c r="AF61" s="304" t="n">
        <v>2</v>
      </c>
      <c r="AG61" s="305"/>
      <c r="AH61" s="306" t="n">
        <v>3.6</v>
      </c>
      <c r="AI61" s="306" t="n">
        <v>3.6</v>
      </c>
      <c r="AJ61" s="313" t="n">
        <f aca="false">SUM(Q61:AI61)</f>
        <v>74.4</v>
      </c>
      <c r="AK61" s="304" t="n">
        <v>1</v>
      </c>
      <c r="AL61" s="305" t="n">
        <v>1</v>
      </c>
      <c r="AM61" s="306"/>
      <c r="AN61" s="313" t="n">
        <f aca="false">AM61+AL61+AK61+AJ61+P61</f>
        <v>130.7</v>
      </c>
    </row>
    <row r="62" customFormat="false" ht="12.75" hidden="false" customHeight="false" outlineLevel="0" collapsed="false">
      <c r="A62" s="5" t="n">
        <f aca="false">YEAR(C62)</f>
        <v>2006</v>
      </c>
      <c r="B62" s="259"/>
      <c r="C62" s="260" t="n">
        <v>38962</v>
      </c>
      <c r="D62" s="301" t="n">
        <v>4.4</v>
      </c>
      <c r="E62" s="302" t="n">
        <v>3.6</v>
      </c>
      <c r="F62" s="301" t="n">
        <v>7.7</v>
      </c>
      <c r="G62" s="302" t="n">
        <v>4.7</v>
      </c>
      <c r="H62" s="301" t="n">
        <v>4.5</v>
      </c>
      <c r="I62" s="302" t="n">
        <v>3.5</v>
      </c>
      <c r="J62" s="301" t="n">
        <f aca="false">+J61</f>
        <v>10.3</v>
      </c>
      <c r="K62" s="302" t="n">
        <v>2.6</v>
      </c>
      <c r="L62" s="301" t="n">
        <v>5</v>
      </c>
      <c r="M62" s="302"/>
      <c r="N62" s="301" t="n">
        <v>4</v>
      </c>
      <c r="O62" s="302" t="n">
        <v>4</v>
      </c>
      <c r="P62" s="312" t="n">
        <f aca="false">SUM(D62:O62)</f>
        <v>54.3</v>
      </c>
      <c r="Q62" s="304" t="n">
        <v>8.7</v>
      </c>
      <c r="R62" s="305"/>
      <c r="S62" s="304" t="n">
        <v>3.9</v>
      </c>
      <c r="T62" s="305" t="n">
        <v>4</v>
      </c>
      <c r="U62" s="304" t="n">
        <v>1.4</v>
      </c>
      <c r="V62" s="305" t="n">
        <v>6.6</v>
      </c>
      <c r="W62" s="304" t="n">
        <v>13</v>
      </c>
      <c r="X62" s="305"/>
      <c r="Y62" s="304" t="n">
        <v>8</v>
      </c>
      <c r="Z62" s="305"/>
      <c r="AA62" s="304" t="n">
        <v>4</v>
      </c>
      <c r="AB62" s="305"/>
      <c r="AC62" s="306" t="n">
        <v>5.8</v>
      </c>
      <c r="AD62" s="304" t="n">
        <v>5.8</v>
      </c>
      <c r="AE62" s="305" t="n">
        <v>4</v>
      </c>
      <c r="AF62" s="304" t="n">
        <v>2</v>
      </c>
      <c r="AG62" s="305"/>
      <c r="AH62" s="306" t="n">
        <v>3.6</v>
      </c>
      <c r="AI62" s="306" t="n">
        <v>3.6</v>
      </c>
      <c r="AJ62" s="313" t="n">
        <f aca="false">SUM(Q62:AI62)</f>
        <v>74.4</v>
      </c>
      <c r="AK62" s="304" t="n">
        <v>1</v>
      </c>
      <c r="AL62" s="305" t="n">
        <v>1</v>
      </c>
      <c r="AM62" s="306"/>
      <c r="AN62" s="313" t="n">
        <f aca="false">AM62+AL62+AK62+AJ62+P62</f>
        <v>130.7</v>
      </c>
    </row>
    <row r="63" customFormat="false" ht="12.75" hidden="false" customHeight="false" outlineLevel="0" collapsed="false">
      <c r="A63" s="5" t="n">
        <f aca="false">YEAR(C63)</f>
        <v>2006</v>
      </c>
      <c r="B63" s="259"/>
      <c r="C63" s="260" t="n">
        <v>38992</v>
      </c>
      <c r="D63" s="301" t="n">
        <v>4.4</v>
      </c>
      <c r="E63" s="302" t="n">
        <v>3.6</v>
      </c>
      <c r="F63" s="301" t="n">
        <v>7.7</v>
      </c>
      <c r="G63" s="302" t="n">
        <v>4.7</v>
      </c>
      <c r="H63" s="301" t="n">
        <v>4.5</v>
      </c>
      <c r="I63" s="302" t="n">
        <v>3.5</v>
      </c>
      <c r="J63" s="301" t="n">
        <f aca="false">+J62</f>
        <v>10.3</v>
      </c>
      <c r="K63" s="302" t="n">
        <v>2.6</v>
      </c>
      <c r="L63" s="301" t="n">
        <v>5</v>
      </c>
      <c r="M63" s="302"/>
      <c r="N63" s="301" t="n">
        <v>4</v>
      </c>
      <c r="O63" s="302" t="n">
        <v>4</v>
      </c>
      <c r="P63" s="312" t="n">
        <f aca="false">SUM(D63:O63)</f>
        <v>54.3</v>
      </c>
      <c r="Q63" s="304" t="n">
        <v>8.7</v>
      </c>
      <c r="R63" s="305"/>
      <c r="S63" s="304" t="n">
        <v>3.9</v>
      </c>
      <c r="T63" s="305" t="n">
        <v>4</v>
      </c>
      <c r="U63" s="304" t="n">
        <v>1.4</v>
      </c>
      <c r="V63" s="305" t="n">
        <v>6.6</v>
      </c>
      <c r="W63" s="304" t="n">
        <v>13</v>
      </c>
      <c r="X63" s="305"/>
      <c r="Y63" s="304" t="n">
        <v>8</v>
      </c>
      <c r="Z63" s="305"/>
      <c r="AA63" s="304" t="n">
        <v>4</v>
      </c>
      <c r="AB63" s="305"/>
      <c r="AC63" s="306" t="n">
        <v>5.8</v>
      </c>
      <c r="AD63" s="304" t="n">
        <v>5.8</v>
      </c>
      <c r="AE63" s="305" t="n">
        <v>4</v>
      </c>
      <c r="AF63" s="304" t="n">
        <v>2</v>
      </c>
      <c r="AG63" s="305"/>
      <c r="AH63" s="306" t="n">
        <v>3.6</v>
      </c>
      <c r="AI63" s="306" t="n">
        <v>3.6</v>
      </c>
      <c r="AJ63" s="313" t="n">
        <f aca="false">SUM(Q63:AI63)</f>
        <v>74.4</v>
      </c>
      <c r="AK63" s="304" t="n">
        <v>1</v>
      </c>
      <c r="AL63" s="305" t="n">
        <v>1</v>
      </c>
      <c r="AM63" s="306"/>
      <c r="AN63" s="313" t="n">
        <f aca="false">AM63+AL63+AK63+AJ63+P63</f>
        <v>130.7</v>
      </c>
    </row>
    <row r="64" customFormat="false" ht="12.75" hidden="false" customHeight="false" outlineLevel="0" collapsed="false">
      <c r="A64" s="5" t="n">
        <f aca="false">YEAR(C64)</f>
        <v>2006</v>
      </c>
      <c r="B64" s="259"/>
      <c r="C64" s="260" t="n">
        <v>39023</v>
      </c>
      <c r="D64" s="301" t="n">
        <v>4.4</v>
      </c>
      <c r="E64" s="302" t="n">
        <v>3.6</v>
      </c>
      <c r="F64" s="301" t="n">
        <v>7.7</v>
      </c>
      <c r="G64" s="302" t="n">
        <v>4.7</v>
      </c>
      <c r="H64" s="301" t="n">
        <v>4.5</v>
      </c>
      <c r="I64" s="302" t="n">
        <v>3.5</v>
      </c>
      <c r="J64" s="301" t="n">
        <f aca="false">+J63</f>
        <v>10.3</v>
      </c>
      <c r="K64" s="302" t="n">
        <v>2.6</v>
      </c>
      <c r="L64" s="301" t="n">
        <v>5</v>
      </c>
      <c r="M64" s="302"/>
      <c r="N64" s="301" t="n">
        <v>4</v>
      </c>
      <c r="O64" s="302" t="n">
        <v>4</v>
      </c>
      <c r="P64" s="312" t="n">
        <f aca="false">SUM(D64:O64)</f>
        <v>54.3</v>
      </c>
      <c r="Q64" s="304" t="n">
        <v>8.7</v>
      </c>
      <c r="R64" s="305"/>
      <c r="S64" s="304" t="n">
        <v>3.9</v>
      </c>
      <c r="T64" s="305" t="n">
        <v>4</v>
      </c>
      <c r="U64" s="304" t="n">
        <v>1.4</v>
      </c>
      <c r="V64" s="305" t="n">
        <v>6.6</v>
      </c>
      <c r="W64" s="304" t="n">
        <v>13</v>
      </c>
      <c r="X64" s="305"/>
      <c r="Y64" s="304" t="n">
        <v>8</v>
      </c>
      <c r="Z64" s="305"/>
      <c r="AA64" s="304" t="n">
        <v>4</v>
      </c>
      <c r="AB64" s="305"/>
      <c r="AC64" s="306" t="n">
        <v>5.8</v>
      </c>
      <c r="AD64" s="304" t="n">
        <v>5.8</v>
      </c>
      <c r="AE64" s="305" t="n">
        <v>4</v>
      </c>
      <c r="AF64" s="304" t="n">
        <v>2</v>
      </c>
      <c r="AG64" s="305"/>
      <c r="AH64" s="306" t="n">
        <v>3.6</v>
      </c>
      <c r="AI64" s="306" t="n">
        <v>3.6</v>
      </c>
      <c r="AJ64" s="313" t="n">
        <f aca="false">SUM(Q64:AI64)</f>
        <v>74.4</v>
      </c>
      <c r="AK64" s="304" t="n">
        <v>1</v>
      </c>
      <c r="AL64" s="305" t="n">
        <v>1</v>
      </c>
      <c r="AM64" s="306"/>
      <c r="AN64" s="313" t="n">
        <f aca="false">AM64+AL64+AK64+AJ64+P64</f>
        <v>130.7</v>
      </c>
    </row>
    <row r="65" customFormat="false" ht="12.75" hidden="false" customHeight="false" outlineLevel="0" collapsed="false">
      <c r="A65" s="5" t="n">
        <f aca="false">YEAR(C65)</f>
        <v>2006</v>
      </c>
      <c r="B65" s="259"/>
      <c r="C65" s="260" t="n">
        <v>39053</v>
      </c>
      <c r="D65" s="301" t="n">
        <v>4.4</v>
      </c>
      <c r="E65" s="302" t="n">
        <v>3.6</v>
      </c>
      <c r="F65" s="301" t="n">
        <v>7.7</v>
      </c>
      <c r="G65" s="302" t="n">
        <v>4.7</v>
      </c>
      <c r="H65" s="301" t="n">
        <v>4.5</v>
      </c>
      <c r="I65" s="302" t="n">
        <v>3.5</v>
      </c>
      <c r="J65" s="301" t="n">
        <f aca="false">+J64</f>
        <v>10.3</v>
      </c>
      <c r="K65" s="302" t="n">
        <v>2.6</v>
      </c>
      <c r="L65" s="301" t="n">
        <v>5</v>
      </c>
      <c r="M65" s="302"/>
      <c r="N65" s="301" t="n">
        <v>4</v>
      </c>
      <c r="O65" s="302" t="n">
        <v>4</v>
      </c>
      <c r="P65" s="312" t="n">
        <f aca="false">SUM(D65:O65)</f>
        <v>54.3</v>
      </c>
      <c r="Q65" s="304" t="n">
        <v>8.7</v>
      </c>
      <c r="R65" s="305"/>
      <c r="S65" s="304" t="n">
        <v>3.9</v>
      </c>
      <c r="T65" s="305" t="n">
        <v>4</v>
      </c>
      <c r="U65" s="304" t="n">
        <v>1.4</v>
      </c>
      <c r="V65" s="305" t="n">
        <v>6.6</v>
      </c>
      <c r="W65" s="304" t="n">
        <v>13</v>
      </c>
      <c r="X65" s="305"/>
      <c r="Y65" s="304" t="n">
        <v>8</v>
      </c>
      <c r="Z65" s="305"/>
      <c r="AA65" s="304" t="n">
        <v>4</v>
      </c>
      <c r="AB65" s="305"/>
      <c r="AC65" s="306" t="n">
        <v>5.8</v>
      </c>
      <c r="AD65" s="304" t="n">
        <v>5.8</v>
      </c>
      <c r="AE65" s="305" t="n">
        <v>4</v>
      </c>
      <c r="AF65" s="304" t="n">
        <v>2</v>
      </c>
      <c r="AG65" s="305"/>
      <c r="AH65" s="306" t="n">
        <v>3.6</v>
      </c>
      <c r="AI65" s="306" t="n">
        <v>3.6</v>
      </c>
      <c r="AJ65" s="313" t="n">
        <f aca="false">SUM(Q65:AI65)</f>
        <v>74.4</v>
      </c>
      <c r="AK65" s="304" t="n">
        <v>1</v>
      </c>
      <c r="AL65" s="305" t="n">
        <v>1</v>
      </c>
      <c r="AM65" s="306"/>
      <c r="AN65" s="313" t="n">
        <f aca="false">AM65+AL65+AK65+AJ65+P65</f>
        <v>130.7</v>
      </c>
    </row>
    <row r="66" customFormat="false" ht="12.75" hidden="false" customHeight="false" outlineLevel="0" collapsed="false">
      <c r="A66" s="5" t="n">
        <f aca="false">YEAR(C66)</f>
        <v>2007</v>
      </c>
      <c r="B66" s="259"/>
      <c r="C66" s="260" t="n">
        <v>39084</v>
      </c>
      <c r="D66" s="301" t="n">
        <v>4.4</v>
      </c>
      <c r="E66" s="302" t="n">
        <v>3.6</v>
      </c>
      <c r="F66" s="301" t="n">
        <v>7.7</v>
      </c>
      <c r="G66" s="302" t="n">
        <v>4.7</v>
      </c>
      <c r="H66" s="301" t="n">
        <v>4.5</v>
      </c>
      <c r="I66" s="302" t="n">
        <v>3.5</v>
      </c>
      <c r="J66" s="301" t="n">
        <f aca="false">+J65</f>
        <v>10.3</v>
      </c>
      <c r="K66" s="302" t="n">
        <v>2.6</v>
      </c>
      <c r="L66" s="301" t="n">
        <v>5</v>
      </c>
      <c r="M66" s="302" t="n">
        <v>3</v>
      </c>
      <c r="N66" s="301" t="n">
        <v>4</v>
      </c>
      <c r="O66" s="302" t="n">
        <v>4</v>
      </c>
      <c r="P66" s="312" t="n">
        <f aca="false">SUM(D66:O66)</f>
        <v>57.3</v>
      </c>
      <c r="Q66" s="304" t="n">
        <v>8.7</v>
      </c>
      <c r="R66" s="305"/>
      <c r="S66" s="304" t="n">
        <v>3.9</v>
      </c>
      <c r="T66" s="305" t="n">
        <v>4</v>
      </c>
      <c r="U66" s="304" t="n">
        <v>1.4</v>
      </c>
      <c r="V66" s="305" t="n">
        <v>6.6</v>
      </c>
      <c r="W66" s="304" t="n">
        <v>13</v>
      </c>
      <c r="X66" s="305"/>
      <c r="Y66" s="304" t="n">
        <v>8</v>
      </c>
      <c r="Z66" s="305"/>
      <c r="AA66" s="304" t="n">
        <v>4</v>
      </c>
      <c r="AB66" s="305"/>
      <c r="AC66" s="306" t="n">
        <v>5.8</v>
      </c>
      <c r="AD66" s="304" t="n">
        <v>5.8</v>
      </c>
      <c r="AE66" s="305" t="n">
        <v>4</v>
      </c>
      <c r="AF66" s="304" t="n">
        <v>2</v>
      </c>
      <c r="AG66" s="305"/>
      <c r="AH66" s="306" t="n">
        <v>3.6</v>
      </c>
      <c r="AI66" s="306" t="n">
        <v>3.6</v>
      </c>
      <c r="AJ66" s="313" t="n">
        <f aca="false">SUM(Q66:AI66)</f>
        <v>74.4</v>
      </c>
      <c r="AK66" s="304" t="n">
        <v>1</v>
      </c>
      <c r="AL66" s="305" t="n">
        <v>1</v>
      </c>
      <c r="AM66" s="306"/>
      <c r="AN66" s="313" t="n">
        <f aca="false">AM66+AL66+AK66+AJ66+P66</f>
        <v>133.7</v>
      </c>
    </row>
    <row r="67" customFormat="false" ht="12.75" hidden="false" customHeight="false" outlineLevel="0" collapsed="false">
      <c r="A67" s="5" t="n">
        <f aca="false">YEAR(C67)</f>
        <v>2007</v>
      </c>
      <c r="B67" s="259"/>
      <c r="C67" s="260" t="n">
        <v>39115</v>
      </c>
      <c r="D67" s="301" t="n">
        <v>4.4</v>
      </c>
      <c r="E67" s="302" t="n">
        <v>3.6</v>
      </c>
      <c r="F67" s="301" t="n">
        <v>7.7</v>
      </c>
      <c r="G67" s="302" t="n">
        <v>4.7</v>
      </c>
      <c r="H67" s="301" t="n">
        <v>4.5</v>
      </c>
      <c r="I67" s="302" t="n">
        <v>3.5</v>
      </c>
      <c r="J67" s="301" t="n">
        <f aca="false">+J66</f>
        <v>10.3</v>
      </c>
      <c r="K67" s="302" t="n">
        <v>2.6</v>
      </c>
      <c r="L67" s="301" t="n">
        <v>5</v>
      </c>
      <c r="M67" s="302" t="n">
        <v>3</v>
      </c>
      <c r="N67" s="301" t="n">
        <v>4</v>
      </c>
      <c r="O67" s="302" t="n">
        <v>4</v>
      </c>
      <c r="P67" s="312" t="n">
        <f aca="false">SUM(D67:O67)</f>
        <v>57.3</v>
      </c>
      <c r="Q67" s="304" t="n">
        <v>8.7</v>
      </c>
      <c r="R67" s="305"/>
      <c r="S67" s="304" t="n">
        <v>3.9</v>
      </c>
      <c r="T67" s="305" t="n">
        <v>4</v>
      </c>
      <c r="U67" s="304" t="n">
        <v>1.4</v>
      </c>
      <c r="V67" s="305" t="n">
        <v>6.6</v>
      </c>
      <c r="W67" s="304" t="n">
        <v>13</v>
      </c>
      <c r="X67" s="305"/>
      <c r="Y67" s="304" t="n">
        <v>8</v>
      </c>
      <c r="Z67" s="305"/>
      <c r="AA67" s="304" t="n">
        <v>4</v>
      </c>
      <c r="AB67" s="305"/>
      <c r="AC67" s="306" t="n">
        <v>5.8</v>
      </c>
      <c r="AD67" s="304" t="n">
        <v>5.8</v>
      </c>
      <c r="AE67" s="305" t="n">
        <v>4</v>
      </c>
      <c r="AF67" s="304" t="n">
        <v>2</v>
      </c>
      <c r="AG67" s="305"/>
      <c r="AH67" s="306" t="n">
        <v>3.6</v>
      </c>
      <c r="AI67" s="306" t="n">
        <v>3.6</v>
      </c>
      <c r="AJ67" s="313" t="n">
        <f aca="false">SUM(Q67:AI67)</f>
        <v>74.4</v>
      </c>
      <c r="AK67" s="304" t="n">
        <v>1</v>
      </c>
      <c r="AL67" s="305" t="n">
        <v>1</v>
      </c>
      <c r="AM67" s="306"/>
      <c r="AN67" s="313" t="n">
        <f aca="false">AM67+AL67+AK67+AJ67+P67</f>
        <v>133.7</v>
      </c>
    </row>
    <row r="68" customFormat="false" ht="12.75" hidden="false" customHeight="false" outlineLevel="0" collapsed="false">
      <c r="A68" s="5" t="n">
        <f aca="false">YEAR(C68)</f>
        <v>2007</v>
      </c>
      <c r="B68" s="259"/>
      <c r="C68" s="260" t="n">
        <v>39143</v>
      </c>
      <c r="D68" s="301" t="n">
        <v>4.4</v>
      </c>
      <c r="E68" s="302" t="n">
        <v>3.6</v>
      </c>
      <c r="F68" s="301" t="n">
        <v>7.7</v>
      </c>
      <c r="G68" s="302" t="n">
        <v>4.7</v>
      </c>
      <c r="H68" s="301" t="n">
        <v>4.5</v>
      </c>
      <c r="I68" s="302" t="n">
        <v>3.5</v>
      </c>
      <c r="J68" s="301" t="n">
        <f aca="false">+J67</f>
        <v>10.3</v>
      </c>
      <c r="K68" s="302" t="n">
        <v>2.6</v>
      </c>
      <c r="L68" s="301" t="n">
        <v>5</v>
      </c>
      <c r="M68" s="302" t="n">
        <v>3</v>
      </c>
      <c r="N68" s="301" t="n">
        <v>4</v>
      </c>
      <c r="O68" s="302" t="n">
        <v>4</v>
      </c>
      <c r="P68" s="312" t="n">
        <f aca="false">SUM(D68:O68)</f>
        <v>57.3</v>
      </c>
      <c r="Q68" s="304" t="n">
        <v>8.7</v>
      </c>
      <c r="R68" s="305"/>
      <c r="S68" s="304" t="n">
        <v>3.9</v>
      </c>
      <c r="T68" s="305" t="n">
        <v>4</v>
      </c>
      <c r="U68" s="304" t="n">
        <v>1.4</v>
      </c>
      <c r="V68" s="305" t="n">
        <v>6.6</v>
      </c>
      <c r="W68" s="304" t="n">
        <v>13</v>
      </c>
      <c r="X68" s="305"/>
      <c r="Y68" s="304" t="n">
        <v>8</v>
      </c>
      <c r="Z68" s="305"/>
      <c r="AA68" s="304" t="n">
        <v>4</v>
      </c>
      <c r="AB68" s="305"/>
      <c r="AC68" s="306" t="n">
        <v>5.8</v>
      </c>
      <c r="AD68" s="304" t="n">
        <v>5.8</v>
      </c>
      <c r="AE68" s="305" t="n">
        <v>4</v>
      </c>
      <c r="AF68" s="304" t="n">
        <v>2</v>
      </c>
      <c r="AG68" s="305"/>
      <c r="AH68" s="306" t="n">
        <v>3.6</v>
      </c>
      <c r="AI68" s="306" t="n">
        <v>3.6</v>
      </c>
      <c r="AJ68" s="313" t="n">
        <f aca="false">SUM(Q68:AI68)</f>
        <v>74.4</v>
      </c>
      <c r="AK68" s="304" t="n">
        <v>1</v>
      </c>
      <c r="AL68" s="305" t="n">
        <v>1</v>
      </c>
      <c r="AM68" s="306"/>
      <c r="AN68" s="313" t="n">
        <f aca="false">AM68+AL68+AK68+AJ68+P68</f>
        <v>133.7</v>
      </c>
    </row>
    <row r="69" customFormat="false" ht="12.75" hidden="false" customHeight="false" outlineLevel="0" collapsed="false">
      <c r="A69" s="5" t="n">
        <f aca="false">YEAR(C69)</f>
        <v>2007</v>
      </c>
      <c r="B69" s="259"/>
      <c r="C69" s="260" t="n">
        <v>39174</v>
      </c>
      <c r="D69" s="301" t="n">
        <v>4.4</v>
      </c>
      <c r="E69" s="302" t="n">
        <v>3.6</v>
      </c>
      <c r="F69" s="301" t="n">
        <v>7.7</v>
      </c>
      <c r="G69" s="302" t="n">
        <v>4.7</v>
      </c>
      <c r="H69" s="301" t="n">
        <v>4.5</v>
      </c>
      <c r="I69" s="302" t="n">
        <v>3.5</v>
      </c>
      <c r="J69" s="301" t="n">
        <f aca="false">+J68</f>
        <v>10.3</v>
      </c>
      <c r="K69" s="302" t="n">
        <v>2.6</v>
      </c>
      <c r="L69" s="301" t="n">
        <v>5</v>
      </c>
      <c r="M69" s="302" t="n">
        <v>3</v>
      </c>
      <c r="N69" s="301" t="n">
        <v>4</v>
      </c>
      <c r="O69" s="302" t="n">
        <v>4</v>
      </c>
      <c r="P69" s="312" t="n">
        <f aca="false">SUM(D69:O69)</f>
        <v>57.3</v>
      </c>
      <c r="Q69" s="304" t="n">
        <v>8.7</v>
      </c>
      <c r="R69" s="305"/>
      <c r="S69" s="304" t="n">
        <v>3.9</v>
      </c>
      <c r="T69" s="305" t="n">
        <v>4</v>
      </c>
      <c r="U69" s="304" t="n">
        <v>1.4</v>
      </c>
      <c r="V69" s="305" t="n">
        <v>6.6</v>
      </c>
      <c r="W69" s="304" t="n">
        <v>13</v>
      </c>
      <c r="X69" s="305"/>
      <c r="Y69" s="304" t="n">
        <v>8</v>
      </c>
      <c r="Z69" s="305"/>
      <c r="AA69" s="304" t="n">
        <v>4</v>
      </c>
      <c r="AB69" s="305"/>
      <c r="AC69" s="306" t="n">
        <v>5.8</v>
      </c>
      <c r="AD69" s="304" t="n">
        <v>5.8</v>
      </c>
      <c r="AE69" s="305" t="n">
        <v>4</v>
      </c>
      <c r="AF69" s="304" t="n">
        <v>2</v>
      </c>
      <c r="AG69" s="305"/>
      <c r="AH69" s="306" t="n">
        <v>3.6</v>
      </c>
      <c r="AI69" s="306" t="n">
        <v>3.6</v>
      </c>
      <c r="AJ69" s="313" t="n">
        <f aca="false">SUM(Q69:AI69)</f>
        <v>74.4</v>
      </c>
      <c r="AK69" s="304" t="n">
        <v>1</v>
      </c>
      <c r="AL69" s="305" t="n">
        <v>1</v>
      </c>
      <c r="AM69" s="306"/>
      <c r="AN69" s="313" t="n">
        <f aca="false">AM69+AL69+AK69+AJ69+P69</f>
        <v>133.7</v>
      </c>
    </row>
    <row r="70" customFormat="false" ht="12.75" hidden="false" customHeight="false" outlineLevel="0" collapsed="false">
      <c r="A70" s="5" t="n">
        <f aca="false">YEAR(C70)</f>
        <v>2007</v>
      </c>
      <c r="B70" s="259"/>
      <c r="C70" s="260" t="n">
        <v>39204</v>
      </c>
      <c r="D70" s="301" t="n">
        <v>4.4</v>
      </c>
      <c r="E70" s="302" t="n">
        <v>3.6</v>
      </c>
      <c r="F70" s="301" t="n">
        <v>7.7</v>
      </c>
      <c r="G70" s="302" t="n">
        <v>4.7</v>
      </c>
      <c r="H70" s="301" t="n">
        <v>4.5</v>
      </c>
      <c r="I70" s="302" t="n">
        <v>3.5</v>
      </c>
      <c r="J70" s="301" t="n">
        <f aca="false">+J69</f>
        <v>10.3</v>
      </c>
      <c r="K70" s="302" t="n">
        <v>2.6</v>
      </c>
      <c r="L70" s="301" t="n">
        <v>5</v>
      </c>
      <c r="M70" s="302" t="n">
        <v>3</v>
      </c>
      <c r="N70" s="301" t="n">
        <v>4</v>
      </c>
      <c r="O70" s="302" t="n">
        <v>4</v>
      </c>
      <c r="P70" s="312" t="n">
        <f aca="false">SUM(D70:O70)</f>
        <v>57.3</v>
      </c>
      <c r="Q70" s="304" t="n">
        <v>8.7</v>
      </c>
      <c r="R70" s="305"/>
      <c r="S70" s="304" t="n">
        <v>3.9</v>
      </c>
      <c r="T70" s="305" t="n">
        <v>4</v>
      </c>
      <c r="U70" s="304" t="n">
        <v>1.4</v>
      </c>
      <c r="V70" s="305" t="n">
        <v>6.6</v>
      </c>
      <c r="W70" s="304" t="n">
        <v>13</v>
      </c>
      <c r="X70" s="305"/>
      <c r="Y70" s="304" t="n">
        <v>8</v>
      </c>
      <c r="Z70" s="305"/>
      <c r="AA70" s="304" t="n">
        <v>4</v>
      </c>
      <c r="AB70" s="305"/>
      <c r="AC70" s="306" t="n">
        <v>5.8</v>
      </c>
      <c r="AD70" s="304" t="n">
        <v>5.8</v>
      </c>
      <c r="AE70" s="305" t="n">
        <v>4</v>
      </c>
      <c r="AF70" s="304" t="n">
        <v>2</v>
      </c>
      <c r="AG70" s="305"/>
      <c r="AH70" s="306" t="n">
        <v>3.6</v>
      </c>
      <c r="AI70" s="306" t="n">
        <v>3.6</v>
      </c>
      <c r="AJ70" s="313" t="n">
        <f aca="false">SUM(Q70:AI70)</f>
        <v>74.4</v>
      </c>
      <c r="AK70" s="304" t="n">
        <v>1</v>
      </c>
      <c r="AL70" s="305" t="n">
        <v>1</v>
      </c>
      <c r="AM70" s="306"/>
      <c r="AN70" s="313" t="n">
        <f aca="false">AM70+AL70+AK70+AJ70+P70</f>
        <v>133.7</v>
      </c>
    </row>
    <row r="71" customFormat="false" ht="12.75" hidden="false" customHeight="false" outlineLevel="0" collapsed="false">
      <c r="A71" s="5" t="n">
        <f aca="false">YEAR(C71)</f>
        <v>2007</v>
      </c>
      <c r="B71" s="259"/>
      <c r="C71" s="260" t="n">
        <v>39235</v>
      </c>
      <c r="D71" s="301" t="n">
        <v>4.4</v>
      </c>
      <c r="E71" s="302" t="n">
        <v>3.6</v>
      </c>
      <c r="F71" s="301" t="n">
        <v>7.7</v>
      </c>
      <c r="G71" s="302" t="n">
        <v>4.7</v>
      </c>
      <c r="H71" s="301" t="n">
        <v>4.5</v>
      </c>
      <c r="I71" s="302" t="n">
        <v>3.5</v>
      </c>
      <c r="J71" s="301" t="n">
        <f aca="false">+J70</f>
        <v>10.3</v>
      </c>
      <c r="K71" s="302" t="n">
        <v>2.6</v>
      </c>
      <c r="L71" s="301" t="n">
        <v>5</v>
      </c>
      <c r="M71" s="302" t="n">
        <v>3</v>
      </c>
      <c r="N71" s="301" t="n">
        <v>4</v>
      </c>
      <c r="O71" s="302" t="n">
        <v>4</v>
      </c>
      <c r="P71" s="312" t="n">
        <f aca="false">SUM(D71:O71)</f>
        <v>57.3</v>
      </c>
      <c r="Q71" s="304" t="n">
        <v>8.7</v>
      </c>
      <c r="R71" s="305"/>
      <c r="S71" s="304" t="n">
        <v>3.9</v>
      </c>
      <c r="T71" s="305" t="n">
        <v>4</v>
      </c>
      <c r="U71" s="304" t="n">
        <v>1.4</v>
      </c>
      <c r="V71" s="305" t="n">
        <v>6.6</v>
      </c>
      <c r="W71" s="304" t="n">
        <v>13</v>
      </c>
      <c r="X71" s="305"/>
      <c r="Y71" s="304" t="n">
        <v>8</v>
      </c>
      <c r="Z71" s="305"/>
      <c r="AA71" s="304" t="n">
        <v>4</v>
      </c>
      <c r="AB71" s="305"/>
      <c r="AC71" s="306" t="n">
        <v>5.8</v>
      </c>
      <c r="AD71" s="304" t="n">
        <v>5.8</v>
      </c>
      <c r="AE71" s="305" t="n">
        <v>4</v>
      </c>
      <c r="AF71" s="304" t="n">
        <v>2</v>
      </c>
      <c r="AG71" s="305"/>
      <c r="AH71" s="306" t="n">
        <v>3.6</v>
      </c>
      <c r="AI71" s="306" t="n">
        <v>3.6</v>
      </c>
      <c r="AJ71" s="313" t="n">
        <f aca="false">SUM(Q71:AI71)</f>
        <v>74.4</v>
      </c>
      <c r="AK71" s="304" t="n">
        <v>1</v>
      </c>
      <c r="AL71" s="305" t="n">
        <v>1</v>
      </c>
      <c r="AM71" s="306"/>
      <c r="AN71" s="313" t="n">
        <f aca="false">AM71+AL71+AK71+AJ71+P71</f>
        <v>133.7</v>
      </c>
    </row>
    <row r="72" customFormat="false" ht="12.75" hidden="false" customHeight="false" outlineLevel="0" collapsed="false">
      <c r="A72" s="5" t="n">
        <f aca="false">YEAR(C72)</f>
        <v>2007</v>
      </c>
      <c r="B72" s="259"/>
      <c r="C72" s="260" t="n">
        <v>39265</v>
      </c>
      <c r="D72" s="301" t="n">
        <v>4.4</v>
      </c>
      <c r="E72" s="302" t="n">
        <v>3.6</v>
      </c>
      <c r="F72" s="301" t="n">
        <v>7.7</v>
      </c>
      <c r="G72" s="302" t="n">
        <v>4.7</v>
      </c>
      <c r="H72" s="301" t="n">
        <v>4.5</v>
      </c>
      <c r="I72" s="302" t="n">
        <v>3.5</v>
      </c>
      <c r="J72" s="301" t="n">
        <f aca="false">+J71</f>
        <v>10.3</v>
      </c>
      <c r="K72" s="302" t="n">
        <v>2.6</v>
      </c>
      <c r="L72" s="301" t="n">
        <v>5</v>
      </c>
      <c r="M72" s="302" t="n">
        <v>3</v>
      </c>
      <c r="N72" s="301" t="n">
        <v>4</v>
      </c>
      <c r="O72" s="302" t="n">
        <v>4</v>
      </c>
      <c r="P72" s="312" t="n">
        <f aca="false">SUM(D72:O72)</f>
        <v>57.3</v>
      </c>
      <c r="Q72" s="304" t="n">
        <v>8.7</v>
      </c>
      <c r="R72" s="305"/>
      <c r="S72" s="304" t="n">
        <v>3.9</v>
      </c>
      <c r="T72" s="305" t="n">
        <v>4</v>
      </c>
      <c r="U72" s="304" t="n">
        <v>1.4</v>
      </c>
      <c r="V72" s="305" t="n">
        <v>6.6</v>
      </c>
      <c r="W72" s="304" t="n">
        <v>13</v>
      </c>
      <c r="X72" s="305"/>
      <c r="Y72" s="304" t="n">
        <v>8</v>
      </c>
      <c r="Z72" s="305"/>
      <c r="AA72" s="304" t="n">
        <v>4</v>
      </c>
      <c r="AB72" s="305"/>
      <c r="AC72" s="306" t="n">
        <v>5.8</v>
      </c>
      <c r="AD72" s="304" t="n">
        <v>5.8</v>
      </c>
      <c r="AE72" s="305" t="n">
        <v>4</v>
      </c>
      <c r="AF72" s="304" t="n">
        <v>2</v>
      </c>
      <c r="AG72" s="305"/>
      <c r="AH72" s="306" t="n">
        <v>3.6</v>
      </c>
      <c r="AI72" s="306" t="n">
        <v>3.6</v>
      </c>
      <c r="AJ72" s="313" t="n">
        <f aca="false">SUM(Q72:AI72)</f>
        <v>74.4</v>
      </c>
      <c r="AK72" s="304" t="n">
        <v>1</v>
      </c>
      <c r="AL72" s="305" t="n">
        <v>1</v>
      </c>
      <c r="AM72" s="306"/>
      <c r="AN72" s="313" t="n">
        <f aca="false">AM72+AL72+AK72+AJ72+P72</f>
        <v>133.7</v>
      </c>
    </row>
    <row r="73" customFormat="false" ht="12.75" hidden="false" customHeight="false" outlineLevel="0" collapsed="false">
      <c r="A73" s="5" t="n">
        <f aca="false">YEAR(C73)</f>
        <v>2007</v>
      </c>
      <c r="B73" s="259"/>
      <c r="C73" s="260" t="n">
        <v>39296</v>
      </c>
      <c r="D73" s="301" t="n">
        <v>4.4</v>
      </c>
      <c r="E73" s="302" t="n">
        <v>3.6</v>
      </c>
      <c r="F73" s="301" t="n">
        <v>7.7</v>
      </c>
      <c r="G73" s="302" t="n">
        <v>4.7</v>
      </c>
      <c r="H73" s="301" t="n">
        <v>4.5</v>
      </c>
      <c r="I73" s="302" t="n">
        <v>3.5</v>
      </c>
      <c r="J73" s="301" t="n">
        <f aca="false">+J72</f>
        <v>10.3</v>
      </c>
      <c r="K73" s="302" t="n">
        <v>2.6</v>
      </c>
      <c r="L73" s="301" t="n">
        <v>5</v>
      </c>
      <c r="M73" s="302" t="n">
        <v>3</v>
      </c>
      <c r="N73" s="301" t="n">
        <v>4</v>
      </c>
      <c r="O73" s="302" t="n">
        <v>4</v>
      </c>
      <c r="P73" s="312" t="n">
        <f aca="false">SUM(D73:O73)</f>
        <v>57.3</v>
      </c>
      <c r="Q73" s="304" t="n">
        <v>8.7</v>
      </c>
      <c r="R73" s="305"/>
      <c r="S73" s="304" t="n">
        <v>3.9</v>
      </c>
      <c r="T73" s="305" t="n">
        <v>4</v>
      </c>
      <c r="U73" s="304" t="n">
        <v>1.4</v>
      </c>
      <c r="V73" s="305" t="n">
        <v>6.6</v>
      </c>
      <c r="W73" s="304" t="n">
        <v>13</v>
      </c>
      <c r="X73" s="305"/>
      <c r="Y73" s="304" t="n">
        <v>8</v>
      </c>
      <c r="Z73" s="305"/>
      <c r="AA73" s="304" t="n">
        <v>4</v>
      </c>
      <c r="AB73" s="305"/>
      <c r="AC73" s="306" t="n">
        <v>5.8</v>
      </c>
      <c r="AD73" s="304" t="n">
        <v>5.8</v>
      </c>
      <c r="AE73" s="305" t="n">
        <v>4</v>
      </c>
      <c r="AF73" s="304" t="n">
        <v>2</v>
      </c>
      <c r="AG73" s="305"/>
      <c r="AH73" s="306" t="n">
        <v>3.6</v>
      </c>
      <c r="AI73" s="306" t="n">
        <v>3.6</v>
      </c>
      <c r="AJ73" s="313" t="n">
        <f aca="false">SUM(Q73:AI73)</f>
        <v>74.4</v>
      </c>
      <c r="AK73" s="304" t="n">
        <v>1</v>
      </c>
      <c r="AL73" s="305" t="n">
        <v>1</v>
      </c>
      <c r="AM73" s="306"/>
      <c r="AN73" s="313" t="n">
        <f aca="false">AM73+AL73+AK73+AJ73+P73</f>
        <v>133.7</v>
      </c>
    </row>
    <row r="74" customFormat="false" ht="12.75" hidden="false" customHeight="false" outlineLevel="0" collapsed="false">
      <c r="A74" s="5" t="n">
        <f aca="false">YEAR(C74)</f>
        <v>2007</v>
      </c>
      <c r="B74" s="259"/>
      <c r="C74" s="260" t="n">
        <v>39327</v>
      </c>
      <c r="D74" s="301" t="n">
        <v>4.4</v>
      </c>
      <c r="E74" s="302" t="n">
        <v>3.6</v>
      </c>
      <c r="F74" s="301" t="n">
        <v>7.7</v>
      </c>
      <c r="G74" s="302" t="n">
        <v>4.7</v>
      </c>
      <c r="H74" s="301" t="n">
        <v>4.5</v>
      </c>
      <c r="I74" s="302" t="n">
        <v>3.5</v>
      </c>
      <c r="J74" s="301" t="n">
        <f aca="false">+J73</f>
        <v>10.3</v>
      </c>
      <c r="K74" s="302" t="n">
        <v>2.6</v>
      </c>
      <c r="L74" s="301" t="n">
        <v>5</v>
      </c>
      <c r="M74" s="302" t="n">
        <v>3</v>
      </c>
      <c r="N74" s="301" t="n">
        <v>4</v>
      </c>
      <c r="O74" s="302" t="n">
        <v>4</v>
      </c>
      <c r="P74" s="312" t="n">
        <f aca="false">SUM(D74:O74)</f>
        <v>57.3</v>
      </c>
      <c r="Q74" s="304" t="n">
        <v>8.7</v>
      </c>
      <c r="R74" s="305"/>
      <c r="S74" s="304" t="n">
        <v>3.9</v>
      </c>
      <c r="T74" s="305" t="n">
        <v>4</v>
      </c>
      <c r="U74" s="304" t="n">
        <v>1.4</v>
      </c>
      <c r="V74" s="305" t="n">
        <v>6.6</v>
      </c>
      <c r="W74" s="304" t="n">
        <v>13</v>
      </c>
      <c r="X74" s="305"/>
      <c r="Y74" s="304" t="n">
        <v>8</v>
      </c>
      <c r="Z74" s="305"/>
      <c r="AA74" s="304" t="n">
        <v>4</v>
      </c>
      <c r="AB74" s="305"/>
      <c r="AC74" s="306" t="n">
        <v>5.8</v>
      </c>
      <c r="AD74" s="304" t="n">
        <v>5.8</v>
      </c>
      <c r="AE74" s="305" t="n">
        <v>4</v>
      </c>
      <c r="AF74" s="304" t="n">
        <v>2</v>
      </c>
      <c r="AG74" s="305"/>
      <c r="AH74" s="306" t="n">
        <v>3.6</v>
      </c>
      <c r="AI74" s="306" t="n">
        <v>3.6</v>
      </c>
      <c r="AJ74" s="313" t="n">
        <f aca="false">SUM(Q74:AI74)</f>
        <v>74.4</v>
      </c>
      <c r="AK74" s="304" t="n">
        <v>1</v>
      </c>
      <c r="AL74" s="305" t="n">
        <v>1</v>
      </c>
      <c r="AM74" s="306"/>
      <c r="AN74" s="313" t="n">
        <f aca="false">AM74+AL74+AK74+AJ74+P74</f>
        <v>133.7</v>
      </c>
    </row>
    <row r="75" customFormat="false" ht="12.75" hidden="false" customHeight="false" outlineLevel="0" collapsed="false">
      <c r="A75" s="5" t="n">
        <f aca="false">YEAR(C75)</f>
        <v>2007</v>
      </c>
      <c r="B75" s="259"/>
      <c r="C75" s="260" t="n">
        <v>39357</v>
      </c>
      <c r="D75" s="301" t="n">
        <v>4.4</v>
      </c>
      <c r="E75" s="302" t="n">
        <v>3.6</v>
      </c>
      <c r="F75" s="301" t="n">
        <v>7.7</v>
      </c>
      <c r="G75" s="302" t="n">
        <v>4.7</v>
      </c>
      <c r="H75" s="301" t="n">
        <v>4.5</v>
      </c>
      <c r="I75" s="302" t="n">
        <v>3.5</v>
      </c>
      <c r="J75" s="301" t="n">
        <f aca="false">+J74</f>
        <v>10.3</v>
      </c>
      <c r="K75" s="302" t="n">
        <v>2.6</v>
      </c>
      <c r="L75" s="301" t="n">
        <v>5</v>
      </c>
      <c r="M75" s="302" t="n">
        <v>3</v>
      </c>
      <c r="N75" s="301" t="n">
        <v>4</v>
      </c>
      <c r="O75" s="302" t="n">
        <v>4</v>
      </c>
      <c r="P75" s="312" t="n">
        <f aca="false">SUM(D75:O75)</f>
        <v>57.3</v>
      </c>
      <c r="Q75" s="304" t="n">
        <v>8.7</v>
      </c>
      <c r="R75" s="305"/>
      <c r="S75" s="304" t="n">
        <v>3.9</v>
      </c>
      <c r="T75" s="305" t="n">
        <v>4</v>
      </c>
      <c r="U75" s="304" t="n">
        <v>1.4</v>
      </c>
      <c r="V75" s="305" t="n">
        <v>6.6</v>
      </c>
      <c r="W75" s="304" t="n">
        <v>13</v>
      </c>
      <c r="X75" s="305"/>
      <c r="Y75" s="304" t="n">
        <v>8</v>
      </c>
      <c r="Z75" s="305"/>
      <c r="AA75" s="304" t="n">
        <v>4</v>
      </c>
      <c r="AB75" s="305"/>
      <c r="AC75" s="306" t="n">
        <v>5.8</v>
      </c>
      <c r="AD75" s="304" t="n">
        <v>5.8</v>
      </c>
      <c r="AE75" s="305" t="n">
        <v>4</v>
      </c>
      <c r="AF75" s="304" t="n">
        <v>2</v>
      </c>
      <c r="AG75" s="305"/>
      <c r="AH75" s="306" t="n">
        <v>3.6</v>
      </c>
      <c r="AI75" s="306" t="n">
        <v>3.6</v>
      </c>
      <c r="AJ75" s="313" t="n">
        <f aca="false">SUM(Q75:AI75)</f>
        <v>74.4</v>
      </c>
      <c r="AK75" s="304" t="n">
        <v>1</v>
      </c>
      <c r="AL75" s="305" t="n">
        <v>1</v>
      </c>
      <c r="AM75" s="306"/>
      <c r="AN75" s="313" t="n">
        <f aca="false">AM75+AL75+AK75+AJ75+P75</f>
        <v>133.7</v>
      </c>
    </row>
    <row r="76" customFormat="false" ht="12.75" hidden="false" customHeight="false" outlineLevel="0" collapsed="false">
      <c r="A76" s="5" t="n">
        <f aca="false">YEAR(C76)</f>
        <v>2007</v>
      </c>
      <c r="B76" s="259"/>
      <c r="C76" s="260" t="n">
        <v>39388</v>
      </c>
      <c r="D76" s="301" t="n">
        <v>4.4</v>
      </c>
      <c r="E76" s="302" t="n">
        <v>3.6</v>
      </c>
      <c r="F76" s="301" t="n">
        <v>7.7</v>
      </c>
      <c r="G76" s="302" t="n">
        <v>4.7</v>
      </c>
      <c r="H76" s="301" t="n">
        <v>4.5</v>
      </c>
      <c r="I76" s="302" t="n">
        <v>3.5</v>
      </c>
      <c r="J76" s="301" t="n">
        <f aca="false">+J75</f>
        <v>10.3</v>
      </c>
      <c r="K76" s="302" t="n">
        <v>2.6</v>
      </c>
      <c r="L76" s="301" t="n">
        <v>5</v>
      </c>
      <c r="M76" s="302" t="n">
        <v>3</v>
      </c>
      <c r="N76" s="301" t="n">
        <v>4</v>
      </c>
      <c r="O76" s="302" t="n">
        <v>4</v>
      </c>
      <c r="P76" s="312" t="n">
        <f aca="false">SUM(D76:O76)</f>
        <v>57.3</v>
      </c>
      <c r="Q76" s="304" t="n">
        <v>8.7</v>
      </c>
      <c r="R76" s="305"/>
      <c r="S76" s="304" t="n">
        <v>3.9</v>
      </c>
      <c r="T76" s="305" t="n">
        <v>4</v>
      </c>
      <c r="U76" s="304" t="n">
        <v>1.4</v>
      </c>
      <c r="V76" s="305" t="n">
        <v>6.6</v>
      </c>
      <c r="W76" s="304" t="n">
        <v>13</v>
      </c>
      <c r="X76" s="305"/>
      <c r="Y76" s="304" t="n">
        <v>8</v>
      </c>
      <c r="Z76" s="305"/>
      <c r="AA76" s="304" t="n">
        <v>4</v>
      </c>
      <c r="AB76" s="305"/>
      <c r="AC76" s="306" t="n">
        <v>5.8</v>
      </c>
      <c r="AD76" s="304" t="n">
        <v>5.8</v>
      </c>
      <c r="AE76" s="305" t="n">
        <v>4</v>
      </c>
      <c r="AF76" s="304" t="n">
        <v>2</v>
      </c>
      <c r="AG76" s="305"/>
      <c r="AH76" s="306" t="n">
        <v>3.6</v>
      </c>
      <c r="AI76" s="306" t="n">
        <v>3.6</v>
      </c>
      <c r="AJ76" s="313" t="n">
        <f aca="false">SUM(Q76:AI76)</f>
        <v>74.4</v>
      </c>
      <c r="AK76" s="304" t="n">
        <v>1</v>
      </c>
      <c r="AL76" s="305" t="n">
        <v>1</v>
      </c>
      <c r="AM76" s="306"/>
      <c r="AN76" s="313" t="n">
        <f aca="false">AM76+AL76+AK76+AJ76+P76</f>
        <v>133.7</v>
      </c>
    </row>
    <row r="77" customFormat="false" ht="12.75" hidden="false" customHeight="false" outlineLevel="0" collapsed="false">
      <c r="A77" s="5" t="n">
        <f aca="false">YEAR(C77)</f>
        <v>2007</v>
      </c>
      <c r="B77" s="259"/>
      <c r="C77" s="260" t="n">
        <v>39418</v>
      </c>
      <c r="D77" s="301" t="n">
        <v>4.4</v>
      </c>
      <c r="E77" s="302" t="n">
        <v>3.6</v>
      </c>
      <c r="F77" s="301" t="n">
        <v>7.7</v>
      </c>
      <c r="G77" s="302" t="n">
        <v>4.7</v>
      </c>
      <c r="H77" s="301" t="n">
        <v>4.5</v>
      </c>
      <c r="I77" s="302" t="n">
        <v>3.5</v>
      </c>
      <c r="J77" s="301" t="n">
        <f aca="false">+J76</f>
        <v>10.3</v>
      </c>
      <c r="K77" s="302" t="n">
        <v>2.6</v>
      </c>
      <c r="L77" s="301" t="n">
        <v>5</v>
      </c>
      <c r="M77" s="302" t="n">
        <v>3</v>
      </c>
      <c r="N77" s="301" t="n">
        <v>4</v>
      </c>
      <c r="O77" s="302" t="n">
        <v>4</v>
      </c>
      <c r="P77" s="312" t="n">
        <f aca="false">SUM(D77:O77)</f>
        <v>57.3</v>
      </c>
      <c r="Q77" s="304" t="n">
        <v>8.7</v>
      </c>
      <c r="R77" s="305"/>
      <c r="S77" s="304" t="n">
        <v>3.9</v>
      </c>
      <c r="T77" s="305" t="n">
        <v>4</v>
      </c>
      <c r="U77" s="304" t="n">
        <v>1.4</v>
      </c>
      <c r="V77" s="305" t="n">
        <v>6.6</v>
      </c>
      <c r="W77" s="304" t="n">
        <v>13</v>
      </c>
      <c r="X77" s="305"/>
      <c r="Y77" s="304" t="n">
        <v>8</v>
      </c>
      <c r="Z77" s="305"/>
      <c r="AA77" s="304" t="n">
        <v>4</v>
      </c>
      <c r="AB77" s="305"/>
      <c r="AC77" s="306" t="n">
        <v>5.8</v>
      </c>
      <c r="AD77" s="304" t="n">
        <v>5.8</v>
      </c>
      <c r="AE77" s="305" t="n">
        <v>4</v>
      </c>
      <c r="AF77" s="304" t="n">
        <v>2</v>
      </c>
      <c r="AG77" s="305"/>
      <c r="AH77" s="306" t="n">
        <v>3.6</v>
      </c>
      <c r="AI77" s="306" t="n">
        <v>3.6</v>
      </c>
      <c r="AJ77" s="313" t="n">
        <f aca="false">SUM(Q77:AI77)</f>
        <v>74.4</v>
      </c>
      <c r="AK77" s="304" t="n">
        <v>1</v>
      </c>
      <c r="AL77" s="305" t="n">
        <v>1</v>
      </c>
      <c r="AM77" s="306"/>
      <c r="AN77" s="313" t="n">
        <f aca="false">AM77+AL77+AK77+AJ77+P77</f>
        <v>133.7</v>
      </c>
    </row>
    <row r="78" customFormat="false" ht="12.75" hidden="false" customHeight="false" outlineLevel="0" collapsed="false">
      <c r="A78" s="5" t="n">
        <f aca="false">YEAR(C78)</f>
        <v>2008</v>
      </c>
      <c r="B78" s="259"/>
      <c r="C78" s="260" t="n">
        <v>39449</v>
      </c>
      <c r="D78" s="301" t="n">
        <v>4.4</v>
      </c>
      <c r="E78" s="302" t="n">
        <v>3.6</v>
      </c>
      <c r="F78" s="301" t="n">
        <v>7.7</v>
      </c>
      <c r="G78" s="302" t="n">
        <v>4.7</v>
      </c>
      <c r="H78" s="301" t="n">
        <v>4.5</v>
      </c>
      <c r="I78" s="302" t="n">
        <v>3.5</v>
      </c>
      <c r="J78" s="301" t="n">
        <f aca="false">+J77</f>
        <v>10.3</v>
      </c>
      <c r="K78" s="302" t="n">
        <v>2.6</v>
      </c>
      <c r="L78" s="301" t="n">
        <v>5</v>
      </c>
      <c r="M78" s="302" t="n">
        <v>3</v>
      </c>
      <c r="N78" s="301" t="n">
        <v>4</v>
      </c>
      <c r="O78" s="302" t="n">
        <v>4</v>
      </c>
      <c r="P78" s="312" t="n">
        <f aca="false">SUM(D78:O78)</f>
        <v>57.3</v>
      </c>
      <c r="Q78" s="304" t="n">
        <v>8.7</v>
      </c>
      <c r="R78" s="305"/>
      <c r="S78" s="304" t="n">
        <v>3.9</v>
      </c>
      <c r="T78" s="305" t="n">
        <v>4</v>
      </c>
      <c r="U78" s="304" t="n">
        <v>1.4</v>
      </c>
      <c r="V78" s="305" t="n">
        <v>6.6</v>
      </c>
      <c r="W78" s="304" t="n">
        <v>13</v>
      </c>
      <c r="X78" s="305"/>
      <c r="Y78" s="304" t="n">
        <v>8</v>
      </c>
      <c r="Z78" s="305"/>
      <c r="AA78" s="304" t="n">
        <v>4</v>
      </c>
      <c r="AB78" s="305"/>
      <c r="AC78" s="306" t="n">
        <v>5.8</v>
      </c>
      <c r="AD78" s="304" t="n">
        <v>5.8</v>
      </c>
      <c r="AE78" s="305" t="n">
        <v>4</v>
      </c>
      <c r="AF78" s="304" t="n">
        <v>2</v>
      </c>
      <c r="AG78" s="305"/>
      <c r="AH78" s="306" t="n">
        <v>3.6</v>
      </c>
      <c r="AI78" s="306" t="n">
        <v>3.6</v>
      </c>
      <c r="AJ78" s="313" t="n">
        <f aca="false">SUM(Q78:AI78)</f>
        <v>74.4</v>
      </c>
      <c r="AK78" s="304" t="n">
        <v>1</v>
      </c>
      <c r="AL78" s="305" t="n">
        <v>1</v>
      </c>
      <c r="AM78" s="306"/>
      <c r="AN78" s="313" t="n">
        <f aca="false">AM78+AL78+AK78+AJ78+P78</f>
        <v>133.7</v>
      </c>
    </row>
    <row r="79" customFormat="false" ht="12.75" hidden="false" customHeight="false" outlineLevel="0" collapsed="false">
      <c r="A79" s="5" t="n">
        <f aca="false">YEAR(C79)</f>
        <v>2008</v>
      </c>
      <c r="B79" s="259"/>
      <c r="C79" s="260" t="n">
        <v>39480</v>
      </c>
      <c r="D79" s="301" t="n">
        <v>4.4</v>
      </c>
      <c r="E79" s="302" t="n">
        <v>3.6</v>
      </c>
      <c r="F79" s="301" t="n">
        <v>7.7</v>
      </c>
      <c r="G79" s="302" t="n">
        <v>4.7</v>
      </c>
      <c r="H79" s="301" t="n">
        <v>4.5</v>
      </c>
      <c r="I79" s="302" t="n">
        <v>3.5</v>
      </c>
      <c r="J79" s="301" t="n">
        <f aca="false">+J78</f>
        <v>10.3</v>
      </c>
      <c r="K79" s="302" t="n">
        <v>2.6</v>
      </c>
      <c r="L79" s="301" t="n">
        <v>5</v>
      </c>
      <c r="M79" s="302" t="n">
        <v>3</v>
      </c>
      <c r="N79" s="301" t="n">
        <v>4</v>
      </c>
      <c r="O79" s="302" t="n">
        <v>4</v>
      </c>
      <c r="P79" s="312" t="n">
        <f aca="false">SUM(D79:O79)</f>
        <v>57.3</v>
      </c>
      <c r="Q79" s="304" t="n">
        <v>8.7</v>
      </c>
      <c r="R79" s="305"/>
      <c r="S79" s="304" t="n">
        <v>3.9</v>
      </c>
      <c r="T79" s="305" t="n">
        <v>4</v>
      </c>
      <c r="U79" s="304" t="n">
        <v>1.4</v>
      </c>
      <c r="V79" s="305" t="n">
        <v>6.6</v>
      </c>
      <c r="W79" s="304" t="n">
        <v>13</v>
      </c>
      <c r="X79" s="305"/>
      <c r="Y79" s="304" t="n">
        <v>8</v>
      </c>
      <c r="Z79" s="305"/>
      <c r="AA79" s="304" t="n">
        <v>4</v>
      </c>
      <c r="AB79" s="305"/>
      <c r="AC79" s="306" t="n">
        <v>5.8</v>
      </c>
      <c r="AD79" s="304" t="n">
        <v>5.8</v>
      </c>
      <c r="AE79" s="305" t="n">
        <v>4</v>
      </c>
      <c r="AF79" s="304" t="n">
        <v>2</v>
      </c>
      <c r="AG79" s="305"/>
      <c r="AH79" s="306" t="n">
        <v>3.6</v>
      </c>
      <c r="AI79" s="306" t="n">
        <v>3.6</v>
      </c>
      <c r="AJ79" s="313" t="n">
        <f aca="false">SUM(Q79:AI79)</f>
        <v>74.4</v>
      </c>
      <c r="AK79" s="304" t="n">
        <v>1</v>
      </c>
      <c r="AL79" s="305" t="n">
        <v>1</v>
      </c>
      <c r="AM79" s="306"/>
      <c r="AN79" s="313" t="n">
        <f aca="false">AM79+AL79+AK79+AJ79+P79</f>
        <v>133.7</v>
      </c>
    </row>
    <row r="80" customFormat="false" ht="12.75" hidden="false" customHeight="false" outlineLevel="0" collapsed="false">
      <c r="A80" s="5" t="n">
        <f aca="false">YEAR(C80)</f>
        <v>2008</v>
      </c>
      <c r="B80" s="259"/>
      <c r="C80" s="260" t="n">
        <v>39509</v>
      </c>
      <c r="D80" s="301" t="n">
        <v>4.4</v>
      </c>
      <c r="E80" s="302" t="n">
        <v>3.6</v>
      </c>
      <c r="F80" s="301" t="n">
        <v>7.7</v>
      </c>
      <c r="G80" s="302" t="n">
        <v>4.7</v>
      </c>
      <c r="H80" s="301" t="n">
        <v>4.5</v>
      </c>
      <c r="I80" s="302" t="n">
        <v>3.5</v>
      </c>
      <c r="J80" s="301" t="n">
        <f aca="false">+J79</f>
        <v>10.3</v>
      </c>
      <c r="K80" s="302" t="n">
        <v>2.6</v>
      </c>
      <c r="L80" s="301" t="n">
        <v>5</v>
      </c>
      <c r="M80" s="302" t="n">
        <v>3</v>
      </c>
      <c r="N80" s="301" t="n">
        <v>4</v>
      </c>
      <c r="O80" s="302" t="n">
        <v>4</v>
      </c>
      <c r="P80" s="312" t="n">
        <f aca="false">SUM(D80:O80)</f>
        <v>57.3</v>
      </c>
      <c r="Q80" s="304" t="n">
        <v>8.7</v>
      </c>
      <c r="R80" s="305"/>
      <c r="S80" s="304" t="n">
        <v>3.9</v>
      </c>
      <c r="T80" s="305" t="n">
        <v>4</v>
      </c>
      <c r="U80" s="304" t="n">
        <v>1.4</v>
      </c>
      <c r="V80" s="305" t="n">
        <v>6.6</v>
      </c>
      <c r="W80" s="304" t="n">
        <v>13</v>
      </c>
      <c r="X80" s="305"/>
      <c r="Y80" s="304" t="n">
        <v>8</v>
      </c>
      <c r="Z80" s="305"/>
      <c r="AA80" s="304" t="n">
        <v>4</v>
      </c>
      <c r="AB80" s="305"/>
      <c r="AC80" s="306" t="n">
        <v>5.8</v>
      </c>
      <c r="AD80" s="304" t="n">
        <v>5.8</v>
      </c>
      <c r="AE80" s="305" t="n">
        <v>4</v>
      </c>
      <c r="AF80" s="304" t="n">
        <v>2</v>
      </c>
      <c r="AG80" s="305"/>
      <c r="AH80" s="306" t="n">
        <v>3.6</v>
      </c>
      <c r="AI80" s="306" t="n">
        <v>3.6</v>
      </c>
      <c r="AJ80" s="313" t="n">
        <f aca="false">SUM(Q80:AI80)</f>
        <v>74.4</v>
      </c>
      <c r="AK80" s="304" t="n">
        <v>1</v>
      </c>
      <c r="AL80" s="305" t="n">
        <v>1</v>
      </c>
      <c r="AM80" s="306"/>
      <c r="AN80" s="313" t="n">
        <f aca="false">AM80+AL80+AK80+AJ80+P80</f>
        <v>133.7</v>
      </c>
    </row>
    <row r="81" customFormat="false" ht="12.75" hidden="false" customHeight="false" outlineLevel="0" collapsed="false">
      <c r="A81" s="5" t="n">
        <f aca="false">YEAR(C81)</f>
        <v>2008</v>
      </c>
      <c r="B81" s="259"/>
      <c r="C81" s="260" t="n">
        <v>39540</v>
      </c>
      <c r="D81" s="301" t="n">
        <v>4.4</v>
      </c>
      <c r="E81" s="302" t="n">
        <v>3.6</v>
      </c>
      <c r="F81" s="301" t="n">
        <v>7.7</v>
      </c>
      <c r="G81" s="302" t="n">
        <v>4.7</v>
      </c>
      <c r="H81" s="301" t="n">
        <v>4.5</v>
      </c>
      <c r="I81" s="302" t="n">
        <v>3.5</v>
      </c>
      <c r="J81" s="301" t="n">
        <f aca="false">+J80</f>
        <v>10.3</v>
      </c>
      <c r="K81" s="302" t="n">
        <v>2.6</v>
      </c>
      <c r="L81" s="301" t="n">
        <v>5</v>
      </c>
      <c r="M81" s="302" t="n">
        <v>3</v>
      </c>
      <c r="N81" s="301" t="n">
        <v>4</v>
      </c>
      <c r="O81" s="302" t="n">
        <v>4</v>
      </c>
      <c r="P81" s="312" t="n">
        <f aca="false">SUM(D81:O81)</f>
        <v>57.3</v>
      </c>
      <c r="Q81" s="304" t="n">
        <v>8.7</v>
      </c>
      <c r="R81" s="305"/>
      <c r="S81" s="304" t="n">
        <v>3.9</v>
      </c>
      <c r="T81" s="305" t="n">
        <v>4</v>
      </c>
      <c r="U81" s="304" t="n">
        <v>1.4</v>
      </c>
      <c r="V81" s="305" t="n">
        <v>6.6</v>
      </c>
      <c r="W81" s="304" t="n">
        <v>13</v>
      </c>
      <c r="X81" s="305"/>
      <c r="Y81" s="304" t="n">
        <v>8</v>
      </c>
      <c r="Z81" s="305"/>
      <c r="AA81" s="304" t="n">
        <v>4</v>
      </c>
      <c r="AB81" s="305"/>
      <c r="AC81" s="306" t="n">
        <v>5.8</v>
      </c>
      <c r="AD81" s="304" t="n">
        <v>5.8</v>
      </c>
      <c r="AE81" s="305" t="n">
        <v>4</v>
      </c>
      <c r="AF81" s="304" t="n">
        <v>2</v>
      </c>
      <c r="AG81" s="305"/>
      <c r="AH81" s="306" t="n">
        <v>3.6</v>
      </c>
      <c r="AI81" s="306" t="n">
        <v>3.6</v>
      </c>
      <c r="AJ81" s="313" t="n">
        <f aca="false">SUM(Q81:AI81)</f>
        <v>74.4</v>
      </c>
      <c r="AK81" s="304" t="n">
        <v>1</v>
      </c>
      <c r="AL81" s="305" t="n">
        <v>1</v>
      </c>
      <c r="AM81" s="306"/>
      <c r="AN81" s="313" t="n">
        <f aca="false">AM81+AL81+AK81+AJ81+P81</f>
        <v>133.7</v>
      </c>
    </row>
    <row r="82" customFormat="false" ht="12.75" hidden="false" customHeight="false" outlineLevel="0" collapsed="false">
      <c r="A82" s="5" t="n">
        <f aca="false">YEAR(C82)</f>
        <v>2008</v>
      </c>
      <c r="B82" s="259"/>
      <c r="C82" s="260" t="n">
        <v>39570</v>
      </c>
      <c r="D82" s="301" t="n">
        <v>4.4</v>
      </c>
      <c r="E82" s="302" t="n">
        <v>3.6</v>
      </c>
      <c r="F82" s="301" t="n">
        <v>7.7</v>
      </c>
      <c r="G82" s="302" t="n">
        <v>4.7</v>
      </c>
      <c r="H82" s="301" t="n">
        <v>4.5</v>
      </c>
      <c r="I82" s="302" t="n">
        <v>3.5</v>
      </c>
      <c r="J82" s="301" t="n">
        <f aca="false">+J81</f>
        <v>10.3</v>
      </c>
      <c r="K82" s="302" t="n">
        <v>2.6</v>
      </c>
      <c r="L82" s="301" t="n">
        <v>5</v>
      </c>
      <c r="M82" s="302" t="n">
        <v>3</v>
      </c>
      <c r="N82" s="301" t="n">
        <v>4</v>
      </c>
      <c r="O82" s="302" t="n">
        <v>4</v>
      </c>
      <c r="P82" s="312" t="n">
        <f aca="false">SUM(D82:O82)</f>
        <v>57.3</v>
      </c>
      <c r="Q82" s="304" t="n">
        <v>8.7</v>
      </c>
      <c r="R82" s="305"/>
      <c r="S82" s="304" t="n">
        <v>3.9</v>
      </c>
      <c r="T82" s="305" t="n">
        <v>4</v>
      </c>
      <c r="U82" s="304" t="n">
        <v>1.4</v>
      </c>
      <c r="V82" s="305" t="n">
        <v>6.6</v>
      </c>
      <c r="W82" s="304" t="n">
        <v>13</v>
      </c>
      <c r="X82" s="305"/>
      <c r="Y82" s="304" t="n">
        <v>8</v>
      </c>
      <c r="Z82" s="305"/>
      <c r="AA82" s="304" t="n">
        <v>4</v>
      </c>
      <c r="AB82" s="305"/>
      <c r="AC82" s="306" t="n">
        <v>5.8</v>
      </c>
      <c r="AD82" s="304" t="n">
        <v>5.8</v>
      </c>
      <c r="AE82" s="305" t="n">
        <v>4</v>
      </c>
      <c r="AF82" s="304" t="n">
        <v>2</v>
      </c>
      <c r="AG82" s="305"/>
      <c r="AH82" s="306" t="n">
        <v>3.6</v>
      </c>
      <c r="AI82" s="306" t="n">
        <v>3.6</v>
      </c>
      <c r="AJ82" s="313" t="n">
        <f aca="false">SUM(Q82:AI82)</f>
        <v>74.4</v>
      </c>
      <c r="AK82" s="304" t="n">
        <v>1</v>
      </c>
      <c r="AL82" s="305" t="n">
        <v>1</v>
      </c>
      <c r="AM82" s="306"/>
      <c r="AN82" s="313" t="n">
        <f aca="false">AM82+AL82+AK82+AJ82+P82</f>
        <v>133.7</v>
      </c>
    </row>
    <row r="83" customFormat="false" ht="12.75" hidden="false" customHeight="false" outlineLevel="0" collapsed="false">
      <c r="A83" s="5" t="n">
        <f aca="false">YEAR(C83)</f>
        <v>2008</v>
      </c>
      <c r="B83" s="259"/>
      <c r="C83" s="260" t="n">
        <v>39601</v>
      </c>
      <c r="D83" s="301" t="n">
        <v>4.4</v>
      </c>
      <c r="E83" s="302" t="n">
        <v>3.6</v>
      </c>
      <c r="F83" s="301" t="n">
        <v>7.7</v>
      </c>
      <c r="G83" s="302" t="n">
        <v>4.7</v>
      </c>
      <c r="H83" s="301" t="n">
        <v>4.5</v>
      </c>
      <c r="I83" s="302" t="n">
        <v>3.5</v>
      </c>
      <c r="J83" s="301" t="n">
        <f aca="false">+J82</f>
        <v>10.3</v>
      </c>
      <c r="K83" s="302" t="n">
        <v>2.6</v>
      </c>
      <c r="L83" s="301" t="n">
        <v>5</v>
      </c>
      <c r="M83" s="302" t="n">
        <v>3</v>
      </c>
      <c r="N83" s="301" t="n">
        <v>4</v>
      </c>
      <c r="O83" s="302" t="n">
        <v>4</v>
      </c>
      <c r="P83" s="312" t="n">
        <f aca="false">SUM(D83:O83)</f>
        <v>57.3</v>
      </c>
      <c r="Q83" s="304" t="n">
        <v>8.7</v>
      </c>
      <c r="R83" s="305"/>
      <c r="S83" s="304" t="n">
        <v>3.9</v>
      </c>
      <c r="T83" s="305" t="n">
        <v>4</v>
      </c>
      <c r="U83" s="304" t="n">
        <v>1.4</v>
      </c>
      <c r="V83" s="305" t="n">
        <v>6.6</v>
      </c>
      <c r="W83" s="304" t="n">
        <v>13</v>
      </c>
      <c r="X83" s="305"/>
      <c r="Y83" s="304" t="n">
        <v>8</v>
      </c>
      <c r="Z83" s="305"/>
      <c r="AA83" s="304" t="n">
        <v>4</v>
      </c>
      <c r="AB83" s="305"/>
      <c r="AC83" s="306" t="n">
        <v>5.8</v>
      </c>
      <c r="AD83" s="304" t="n">
        <v>5.8</v>
      </c>
      <c r="AE83" s="305" t="n">
        <v>4</v>
      </c>
      <c r="AF83" s="304" t="n">
        <v>2</v>
      </c>
      <c r="AG83" s="305"/>
      <c r="AH83" s="306" t="n">
        <v>3.6</v>
      </c>
      <c r="AI83" s="306" t="n">
        <v>3.6</v>
      </c>
      <c r="AJ83" s="313" t="n">
        <f aca="false">SUM(Q83:AI83)</f>
        <v>74.4</v>
      </c>
      <c r="AK83" s="304" t="n">
        <v>1</v>
      </c>
      <c r="AL83" s="305" t="n">
        <v>1</v>
      </c>
      <c r="AM83" s="306"/>
      <c r="AN83" s="313" t="n">
        <f aca="false">AM83+AL83+AK83+AJ83+P83</f>
        <v>133.7</v>
      </c>
    </row>
    <row r="84" customFormat="false" ht="12.75" hidden="false" customHeight="false" outlineLevel="0" collapsed="false">
      <c r="A84" s="5" t="n">
        <f aca="false">YEAR(C84)</f>
        <v>2008</v>
      </c>
      <c r="B84" s="259"/>
      <c r="C84" s="260" t="n">
        <v>39631</v>
      </c>
      <c r="D84" s="301" t="n">
        <v>4.4</v>
      </c>
      <c r="E84" s="302" t="n">
        <v>3.6</v>
      </c>
      <c r="F84" s="301" t="n">
        <v>7.7</v>
      </c>
      <c r="G84" s="302" t="n">
        <v>4.7</v>
      </c>
      <c r="H84" s="301" t="n">
        <v>4.5</v>
      </c>
      <c r="I84" s="302" t="n">
        <v>3.5</v>
      </c>
      <c r="J84" s="301" t="n">
        <f aca="false">+J83</f>
        <v>10.3</v>
      </c>
      <c r="K84" s="302" t="n">
        <v>2.6</v>
      </c>
      <c r="L84" s="301" t="n">
        <v>5</v>
      </c>
      <c r="M84" s="302" t="n">
        <v>3</v>
      </c>
      <c r="N84" s="301" t="n">
        <v>4</v>
      </c>
      <c r="O84" s="302" t="n">
        <v>4</v>
      </c>
      <c r="P84" s="312" t="n">
        <f aca="false">SUM(D84:O84)</f>
        <v>57.3</v>
      </c>
      <c r="Q84" s="304" t="n">
        <v>8.7</v>
      </c>
      <c r="R84" s="305"/>
      <c r="S84" s="304" t="n">
        <v>3.9</v>
      </c>
      <c r="T84" s="305" t="n">
        <v>4</v>
      </c>
      <c r="U84" s="304" t="n">
        <v>1.4</v>
      </c>
      <c r="V84" s="305" t="n">
        <v>6.6</v>
      </c>
      <c r="W84" s="304" t="n">
        <v>13</v>
      </c>
      <c r="X84" s="305"/>
      <c r="Y84" s="304" t="n">
        <v>8</v>
      </c>
      <c r="Z84" s="305"/>
      <c r="AA84" s="304" t="n">
        <v>4</v>
      </c>
      <c r="AB84" s="305"/>
      <c r="AC84" s="306" t="n">
        <v>5.8</v>
      </c>
      <c r="AD84" s="304" t="n">
        <v>5.8</v>
      </c>
      <c r="AE84" s="305" t="n">
        <v>4</v>
      </c>
      <c r="AF84" s="304" t="n">
        <v>2</v>
      </c>
      <c r="AG84" s="305"/>
      <c r="AH84" s="306" t="n">
        <v>3.6</v>
      </c>
      <c r="AI84" s="306" t="n">
        <v>3.6</v>
      </c>
      <c r="AJ84" s="313" t="n">
        <f aca="false">SUM(Q84:AI84)</f>
        <v>74.4</v>
      </c>
      <c r="AK84" s="304" t="n">
        <v>1</v>
      </c>
      <c r="AL84" s="305" t="n">
        <v>1</v>
      </c>
      <c r="AM84" s="306"/>
      <c r="AN84" s="313" t="n">
        <f aca="false">AM84+AL84+AK84+AJ84+P84</f>
        <v>133.7</v>
      </c>
    </row>
    <row r="85" customFormat="false" ht="12.75" hidden="false" customHeight="false" outlineLevel="0" collapsed="false">
      <c r="A85" s="5" t="n">
        <f aca="false">YEAR(C85)</f>
        <v>2008</v>
      </c>
      <c r="B85" s="259"/>
      <c r="C85" s="260" t="n">
        <v>39662</v>
      </c>
      <c r="D85" s="301" t="n">
        <v>4.4</v>
      </c>
      <c r="E85" s="302" t="n">
        <v>3.6</v>
      </c>
      <c r="F85" s="301" t="n">
        <v>7.7</v>
      </c>
      <c r="G85" s="302" t="n">
        <v>4.7</v>
      </c>
      <c r="H85" s="301" t="n">
        <v>4.5</v>
      </c>
      <c r="I85" s="302" t="n">
        <v>3.5</v>
      </c>
      <c r="J85" s="301" t="n">
        <f aca="false">+J84</f>
        <v>10.3</v>
      </c>
      <c r="K85" s="302" t="n">
        <v>2.6</v>
      </c>
      <c r="L85" s="301" t="n">
        <v>5</v>
      </c>
      <c r="M85" s="302" t="n">
        <v>3</v>
      </c>
      <c r="N85" s="301" t="n">
        <v>4</v>
      </c>
      <c r="O85" s="302" t="n">
        <v>4</v>
      </c>
      <c r="P85" s="312" t="n">
        <f aca="false">SUM(D85:O85)</f>
        <v>57.3</v>
      </c>
      <c r="Q85" s="304" t="n">
        <v>8.7</v>
      </c>
      <c r="R85" s="305"/>
      <c r="S85" s="304" t="n">
        <v>3.9</v>
      </c>
      <c r="T85" s="305" t="n">
        <v>4</v>
      </c>
      <c r="U85" s="304" t="n">
        <v>1.4</v>
      </c>
      <c r="V85" s="305" t="n">
        <v>6.6</v>
      </c>
      <c r="W85" s="304" t="n">
        <v>13</v>
      </c>
      <c r="X85" s="305"/>
      <c r="Y85" s="304" t="n">
        <v>8</v>
      </c>
      <c r="Z85" s="305"/>
      <c r="AA85" s="304" t="n">
        <v>4</v>
      </c>
      <c r="AB85" s="305"/>
      <c r="AC85" s="306" t="n">
        <v>5.8</v>
      </c>
      <c r="AD85" s="304" t="n">
        <v>5.8</v>
      </c>
      <c r="AE85" s="305" t="n">
        <v>4</v>
      </c>
      <c r="AF85" s="304" t="n">
        <v>2</v>
      </c>
      <c r="AG85" s="305"/>
      <c r="AH85" s="306" t="n">
        <v>3.6</v>
      </c>
      <c r="AI85" s="306" t="n">
        <v>3.6</v>
      </c>
      <c r="AJ85" s="313" t="n">
        <f aca="false">SUM(Q85:AI85)</f>
        <v>74.4</v>
      </c>
      <c r="AK85" s="304" t="n">
        <v>1</v>
      </c>
      <c r="AL85" s="305" t="n">
        <v>1</v>
      </c>
      <c r="AM85" s="306"/>
      <c r="AN85" s="313" t="n">
        <f aca="false">AM85+AL85+AK85+AJ85+P85</f>
        <v>133.7</v>
      </c>
    </row>
    <row r="86" customFormat="false" ht="12.75" hidden="false" customHeight="false" outlineLevel="0" collapsed="false">
      <c r="A86" s="5" t="n">
        <f aca="false">YEAR(C86)</f>
        <v>2008</v>
      </c>
      <c r="B86" s="259"/>
      <c r="C86" s="260" t="n">
        <v>39693</v>
      </c>
      <c r="D86" s="301" t="n">
        <v>4.4</v>
      </c>
      <c r="E86" s="302" t="n">
        <v>3.6</v>
      </c>
      <c r="F86" s="301" t="n">
        <v>7.7</v>
      </c>
      <c r="G86" s="302" t="n">
        <v>4.7</v>
      </c>
      <c r="H86" s="301" t="n">
        <v>4.5</v>
      </c>
      <c r="I86" s="302" t="n">
        <v>3.5</v>
      </c>
      <c r="J86" s="301" t="n">
        <f aca="false">+J85</f>
        <v>10.3</v>
      </c>
      <c r="K86" s="302" t="n">
        <v>2.6</v>
      </c>
      <c r="L86" s="301" t="n">
        <v>5</v>
      </c>
      <c r="M86" s="302" t="n">
        <v>3</v>
      </c>
      <c r="N86" s="301" t="n">
        <v>4</v>
      </c>
      <c r="O86" s="302" t="n">
        <v>4</v>
      </c>
      <c r="P86" s="312" t="n">
        <f aca="false">SUM(D86:O86)</f>
        <v>57.3</v>
      </c>
      <c r="Q86" s="304" t="n">
        <v>8.7</v>
      </c>
      <c r="R86" s="305"/>
      <c r="S86" s="304" t="n">
        <v>3.9</v>
      </c>
      <c r="T86" s="305" t="n">
        <v>4</v>
      </c>
      <c r="U86" s="304" t="n">
        <v>1.4</v>
      </c>
      <c r="V86" s="305" t="n">
        <v>6.6</v>
      </c>
      <c r="W86" s="304" t="n">
        <v>13</v>
      </c>
      <c r="X86" s="305"/>
      <c r="Y86" s="304" t="n">
        <v>8</v>
      </c>
      <c r="Z86" s="305"/>
      <c r="AA86" s="304" t="n">
        <v>4</v>
      </c>
      <c r="AB86" s="305"/>
      <c r="AC86" s="306" t="n">
        <v>5.8</v>
      </c>
      <c r="AD86" s="304" t="n">
        <v>5.8</v>
      </c>
      <c r="AE86" s="305" t="n">
        <v>4</v>
      </c>
      <c r="AF86" s="304" t="n">
        <v>2</v>
      </c>
      <c r="AG86" s="305"/>
      <c r="AH86" s="306" t="n">
        <v>3.6</v>
      </c>
      <c r="AI86" s="306" t="n">
        <v>3.6</v>
      </c>
      <c r="AJ86" s="313" t="n">
        <f aca="false">SUM(Q86:AI86)</f>
        <v>74.4</v>
      </c>
      <c r="AK86" s="304" t="n">
        <v>1</v>
      </c>
      <c r="AL86" s="305" t="n">
        <v>1</v>
      </c>
      <c r="AM86" s="306"/>
      <c r="AN86" s="313" t="n">
        <f aca="false">AM86+AL86+AK86+AJ86+P86</f>
        <v>133.7</v>
      </c>
    </row>
    <row r="87" customFormat="false" ht="12.75" hidden="false" customHeight="false" outlineLevel="0" collapsed="false">
      <c r="A87" s="5" t="n">
        <f aca="false">YEAR(C87)</f>
        <v>2008</v>
      </c>
      <c r="B87" s="259"/>
      <c r="C87" s="260" t="n">
        <v>39723</v>
      </c>
      <c r="D87" s="301" t="n">
        <v>4.4</v>
      </c>
      <c r="E87" s="302" t="n">
        <v>3.6</v>
      </c>
      <c r="F87" s="301" t="n">
        <v>7.7</v>
      </c>
      <c r="G87" s="302" t="n">
        <v>4.7</v>
      </c>
      <c r="H87" s="301" t="n">
        <v>4.5</v>
      </c>
      <c r="I87" s="302" t="n">
        <v>3.5</v>
      </c>
      <c r="J87" s="301" t="n">
        <f aca="false">+J86</f>
        <v>10.3</v>
      </c>
      <c r="K87" s="302" t="n">
        <v>2.6</v>
      </c>
      <c r="L87" s="301" t="n">
        <v>5</v>
      </c>
      <c r="M87" s="302" t="n">
        <v>3</v>
      </c>
      <c r="N87" s="301" t="n">
        <v>4</v>
      </c>
      <c r="O87" s="302" t="n">
        <v>4</v>
      </c>
      <c r="P87" s="312" t="n">
        <f aca="false">SUM(D87:O87)</f>
        <v>57.3</v>
      </c>
      <c r="Q87" s="304" t="n">
        <v>8.7</v>
      </c>
      <c r="R87" s="305"/>
      <c r="S87" s="304" t="n">
        <v>3.9</v>
      </c>
      <c r="T87" s="305" t="n">
        <v>4</v>
      </c>
      <c r="U87" s="304" t="n">
        <v>1.4</v>
      </c>
      <c r="V87" s="305" t="n">
        <v>6.6</v>
      </c>
      <c r="W87" s="304" t="n">
        <v>13</v>
      </c>
      <c r="X87" s="305"/>
      <c r="Y87" s="304" t="n">
        <v>8</v>
      </c>
      <c r="Z87" s="305"/>
      <c r="AA87" s="304" t="n">
        <v>4</v>
      </c>
      <c r="AB87" s="305"/>
      <c r="AC87" s="306" t="n">
        <v>5.8</v>
      </c>
      <c r="AD87" s="304" t="n">
        <v>5.8</v>
      </c>
      <c r="AE87" s="305" t="n">
        <v>4</v>
      </c>
      <c r="AF87" s="304" t="n">
        <v>2</v>
      </c>
      <c r="AG87" s="305"/>
      <c r="AH87" s="306" t="n">
        <v>3.6</v>
      </c>
      <c r="AI87" s="306" t="n">
        <v>3.6</v>
      </c>
      <c r="AJ87" s="313" t="n">
        <f aca="false">SUM(Q87:AI87)</f>
        <v>74.4</v>
      </c>
      <c r="AK87" s="304" t="n">
        <v>1</v>
      </c>
      <c r="AL87" s="305" t="n">
        <v>1</v>
      </c>
      <c r="AM87" s="306"/>
      <c r="AN87" s="313" t="n">
        <f aca="false">AM87+AL87+AK87+AJ87+P87</f>
        <v>133.7</v>
      </c>
    </row>
    <row r="88" customFormat="false" ht="12.75" hidden="false" customHeight="false" outlineLevel="0" collapsed="false">
      <c r="A88" s="5" t="n">
        <f aca="false">YEAR(C88)</f>
        <v>2008</v>
      </c>
      <c r="B88" s="259"/>
      <c r="C88" s="260" t="n">
        <v>39754</v>
      </c>
      <c r="D88" s="301" t="n">
        <v>4.4</v>
      </c>
      <c r="E88" s="302" t="n">
        <v>3.6</v>
      </c>
      <c r="F88" s="301" t="n">
        <v>7.7</v>
      </c>
      <c r="G88" s="302" t="n">
        <v>4.7</v>
      </c>
      <c r="H88" s="301" t="n">
        <v>4.5</v>
      </c>
      <c r="I88" s="302" t="n">
        <v>3.5</v>
      </c>
      <c r="J88" s="301" t="n">
        <f aca="false">+J87</f>
        <v>10.3</v>
      </c>
      <c r="K88" s="302" t="n">
        <v>2.6</v>
      </c>
      <c r="L88" s="301" t="n">
        <v>5</v>
      </c>
      <c r="M88" s="302" t="n">
        <v>3</v>
      </c>
      <c r="N88" s="301" t="n">
        <v>4</v>
      </c>
      <c r="O88" s="302" t="n">
        <v>4</v>
      </c>
      <c r="P88" s="312" t="n">
        <f aca="false">SUM(D88:O88)</f>
        <v>57.3</v>
      </c>
      <c r="Q88" s="304" t="n">
        <v>8.7</v>
      </c>
      <c r="R88" s="305"/>
      <c r="S88" s="304" t="n">
        <v>3.9</v>
      </c>
      <c r="T88" s="305" t="n">
        <v>4</v>
      </c>
      <c r="U88" s="304" t="n">
        <v>1.4</v>
      </c>
      <c r="V88" s="305" t="n">
        <v>6.6</v>
      </c>
      <c r="W88" s="304" t="n">
        <v>13</v>
      </c>
      <c r="X88" s="305"/>
      <c r="Y88" s="304" t="n">
        <v>8</v>
      </c>
      <c r="Z88" s="305"/>
      <c r="AA88" s="304" t="n">
        <v>4</v>
      </c>
      <c r="AB88" s="305"/>
      <c r="AC88" s="306" t="n">
        <v>5.8</v>
      </c>
      <c r="AD88" s="304" t="n">
        <v>5.8</v>
      </c>
      <c r="AE88" s="305" t="n">
        <v>4</v>
      </c>
      <c r="AF88" s="304" t="n">
        <v>2</v>
      </c>
      <c r="AG88" s="305"/>
      <c r="AH88" s="306" t="n">
        <v>3.6</v>
      </c>
      <c r="AI88" s="306" t="n">
        <v>3.6</v>
      </c>
      <c r="AJ88" s="313" t="n">
        <f aca="false">SUM(Q88:AI88)</f>
        <v>74.4</v>
      </c>
      <c r="AK88" s="304" t="n">
        <v>1</v>
      </c>
      <c r="AL88" s="305" t="n">
        <v>1</v>
      </c>
      <c r="AM88" s="306"/>
      <c r="AN88" s="313" t="n">
        <f aca="false">AM88+AL88+AK88+AJ88+P88</f>
        <v>133.7</v>
      </c>
    </row>
    <row r="89" customFormat="false" ht="12.75" hidden="false" customHeight="false" outlineLevel="0" collapsed="false">
      <c r="A89" s="5" t="n">
        <f aca="false">YEAR(C89)</f>
        <v>2008</v>
      </c>
      <c r="B89" s="259"/>
      <c r="C89" s="260" t="n">
        <v>39784</v>
      </c>
      <c r="D89" s="301" t="n">
        <v>4.4</v>
      </c>
      <c r="E89" s="302" t="n">
        <v>3.6</v>
      </c>
      <c r="F89" s="301" t="n">
        <v>7.7</v>
      </c>
      <c r="G89" s="302" t="n">
        <v>4.7</v>
      </c>
      <c r="H89" s="301" t="n">
        <v>4.5</v>
      </c>
      <c r="I89" s="302" t="n">
        <v>3.5</v>
      </c>
      <c r="J89" s="301" t="n">
        <f aca="false">+J88</f>
        <v>10.3</v>
      </c>
      <c r="K89" s="302" t="n">
        <v>2.6</v>
      </c>
      <c r="L89" s="301" t="n">
        <v>5</v>
      </c>
      <c r="M89" s="302" t="n">
        <v>3</v>
      </c>
      <c r="N89" s="301" t="n">
        <v>4</v>
      </c>
      <c r="O89" s="302" t="n">
        <v>4</v>
      </c>
      <c r="P89" s="312" t="n">
        <f aca="false">SUM(D89:O89)</f>
        <v>57.3</v>
      </c>
      <c r="Q89" s="304" t="n">
        <v>8.7</v>
      </c>
      <c r="R89" s="305"/>
      <c r="S89" s="304" t="n">
        <v>3.9</v>
      </c>
      <c r="T89" s="305" t="n">
        <v>4</v>
      </c>
      <c r="U89" s="304" t="n">
        <v>1.4</v>
      </c>
      <c r="V89" s="305" t="n">
        <v>6.6</v>
      </c>
      <c r="W89" s="304" t="n">
        <v>13</v>
      </c>
      <c r="X89" s="305"/>
      <c r="Y89" s="304" t="n">
        <v>8</v>
      </c>
      <c r="Z89" s="305"/>
      <c r="AA89" s="304" t="n">
        <v>4</v>
      </c>
      <c r="AB89" s="305"/>
      <c r="AC89" s="306" t="n">
        <v>5.8</v>
      </c>
      <c r="AD89" s="304" t="n">
        <v>5.8</v>
      </c>
      <c r="AE89" s="305" t="n">
        <v>4</v>
      </c>
      <c r="AF89" s="304" t="n">
        <v>2</v>
      </c>
      <c r="AG89" s="305"/>
      <c r="AH89" s="306" t="n">
        <v>3.6</v>
      </c>
      <c r="AI89" s="306" t="n">
        <v>3.6</v>
      </c>
      <c r="AJ89" s="313" t="n">
        <f aca="false">SUM(Q89:AI89)</f>
        <v>74.4</v>
      </c>
      <c r="AK89" s="304" t="n">
        <v>1</v>
      </c>
      <c r="AL89" s="305" t="n">
        <v>1</v>
      </c>
      <c r="AM89" s="306"/>
      <c r="AN89" s="313" t="n">
        <f aca="false">AM89+AL89+AK89+AJ89+P89</f>
        <v>133.7</v>
      </c>
    </row>
    <row r="90" customFormat="false" ht="12.75" hidden="false" customHeight="false" outlineLevel="0" collapsed="false">
      <c r="A90" s="5" t="n">
        <f aca="false">YEAR(C90)</f>
        <v>2009</v>
      </c>
      <c r="B90" s="259"/>
      <c r="C90" s="260" t="n">
        <v>39815</v>
      </c>
      <c r="D90" s="301" t="n">
        <v>4.4</v>
      </c>
      <c r="E90" s="302" t="n">
        <v>3.6</v>
      </c>
      <c r="F90" s="301" t="n">
        <v>7.7</v>
      </c>
      <c r="G90" s="302" t="n">
        <v>4.7</v>
      </c>
      <c r="H90" s="301" t="n">
        <v>4.5</v>
      </c>
      <c r="I90" s="302" t="n">
        <v>3.5</v>
      </c>
      <c r="J90" s="301" t="n">
        <f aca="false">+J89</f>
        <v>10.3</v>
      </c>
      <c r="K90" s="302" t="n">
        <v>2.6</v>
      </c>
      <c r="L90" s="301" t="n">
        <v>5</v>
      </c>
      <c r="M90" s="302" t="n">
        <v>3</v>
      </c>
      <c r="N90" s="301" t="n">
        <v>4</v>
      </c>
      <c r="O90" s="302" t="n">
        <v>4</v>
      </c>
      <c r="P90" s="312" t="n">
        <f aca="false">SUM(D90:O90)</f>
        <v>57.3</v>
      </c>
      <c r="Q90" s="304" t="n">
        <v>8.7</v>
      </c>
      <c r="R90" s="305"/>
      <c r="S90" s="304" t="n">
        <v>3.9</v>
      </c>
      <c r="T90" s="305" t="n">
        <v>4</v>
      </c>
      <c r="U90" s="304" t="n">
        <v>1.4</v>
      </c>
      <c r="V90" s="305" t="n">
        <v>6.6</v>
      </c>
      <c r="W90" s="304" t="n">
        <v>13</v>
      </c>
      <c r="X90" s="305"/>
      <c r="Y90" s="304" t="n">
        <v>8</v>
      </c>
      <c r="Z90" s="305"/>
      <c r="AA90" s="304" t="n">
        <v>4</v>
      </c>
      <c r="AB90" s="305"/>
      <c r="AC90" s="306" t="n">
        <v>5.8</v>
      </c>
      <c r="AD90" s="304" t="n">
        <v>5.8</v>
      </c>
      <c r="AE90" s="305" t="n">
        <v>4</v>
      </c>
      <c r="AF90" s="304" t="n">
        <v>2</v>
      </c>
      <c r="AG90" s="305"/>
      <c r="AH90" s="306" t="n">
        <v>3.6</v>
      </c>
      <c r="AI90" s="306" t="n">
        <v>3.6</v>
      </c>
      <c r="AJ90" s="313" t="n">
        <f aca="false">SUM(Q90:AI90)</f>
        <v>74.4</v>
      </c>
      <c r="AK90" s="304" t="n">
        <v>1</v>
      </c>
      <c r="AL90" s="305" t="n">
        <v>1</v>
      </c>
      <c r="AM90" s="306"/>
      <c r="AN90" s="313" t="n">
        <f aca="false">AM90+AL90+AK90+AJ90+P90</f>
        <v>133.7</v>
      </c>
    </row>
    <row r="91" customFormat="false" ht="12.75" hidden="false" customHeight="false" outlineLevel="0" collapsed="false">
      <c r="A91" s="5" t="n">
        <f aca="false">YEAR(C91)</f>
        <v>2009</v>
      </c>
      <c r="B91" s="259"/>
      <c r="C91" s="260" t="n">
        <v>39846</v>
      </c>
      <c r="D91" s="301" t="n">
        <v>4.4</v>
      </c>
      <c r="E91" s="302" t="n">
        <v>3.6</v>
      </c>
      <c r="F91" s="301" t="n">
        <v>7.7</v>
      </c>
      <c r="G91" s="302" t="n">
        <v>4.7</v>
      </c>
      <c r="H91" s="301" t="n">
        <v>4.5</v>
      </c>
      <c r="I91" s="302" t="n">
        <v>3.5</v>
      </c>
      <c r="J91" s="301" t="n">
        <f aca="false">+J90</f>
        <v>10.3</v>
      </c>
      <c r="K91" s="302" t="n">
        <v>2.6</v>
      </c>
      <c r="L91" s="301" t="n">
        <v>5</v>
      </c>
      <c r="M91" s="302" t="n">
        <v>3</v>
      </c>
      <c r="N91" s="301" t="n">
        <v>4</v>
      </c>
      <c r="O91" s="302" t="n">
        <v>4</v>
      </c>
      <c r="P91" s="312" t="n">
        <f aca="false">SUM(D91:O91)</f>
        <v>57.3</v>
      </c>
      <c r="Q91" s="304" t="n">
        <v>8.7</v>
      </c>
      <c r="R91" s="305"/>
      <c r="S91" s="304" t="n">
        <v>3.9</v>
      </c>
      <c r="T91" s="305" t="n">
        <v>4</v>
      </c>
      <c r="U91" s="304" t="n">
        <v>1.4</v>
      </c>
      <c r="V91" s="305" t="n">
        <v>6.6</v>
      </c>
      <c r="W91" s="304" t="n">
        <v>13</v>
      </c>
      <c r="X91" s="305"/>
      <c r="Y91" s="304" t="n">
        <v>8</v>
      </c>
      <c r="Z91" s="305"/>
      <c r="AA91" s="304" t="n">
        <v>4</v>
      </c>
      <c r="AB91" s="305"/>
      <c r="AC91" s="306" t="n">
        <v>5.8</v>
      </c>
      <c r="AD91" s="304" t="n">
        <v>5.8</v>
      </c>
      <c r="AE91" s="305" t="n">
        <v>4</v>
      </c>
      <c r="AF91" s="304" t="n">
        <v>2</v>
      </c>
      <c r="AG91" s="305"/>
      <c r="AH91" s="306" t="n">
        <v>3.6</v>
      </c>
      <c r="AI91" s="306" t="n">
        <v>3.6</v>
      </c>
      <c r="AJ91" s="313" t="n">
        <f aca="false">SUM(Q91:AI91)</f>
        <v>74.4</v>
      </c>
      <c r="AK91" s="304" t="n">
        <v>1</v>
      </c>
      <c r="AL91" s="305" t="n">
        <v>1</v>
      </c>
      <c r="AM91" s="306"/>
      <c r="AN91" s="313" t="n">
        <f aca="false">AM91+AL91+AK91+AJ91+P91</f>
        <v>133.7</v>
      </c>
    </row>
    <row r="92" customFormat="false" ht="12.75" hidden="false" customHeight="false" outlineLevel="0" collapsed="false">
      <c r="A92" s="5" t="n">
        <f aca="false">YEAR(C92)</f>
        <v>2009</v>
      </c>
      <c r="B92" s="259"/>
      <c r="C92" s="260" t="n">
        <v>39874</v>
      </c>
      <c r="D92" s="301" t="n">
        <v>4.4</v>
      </c>
      <c r="E92" s="302" t="n">
        <v>3.6</v>
      </c>
      <c r="F92" s="301" t="n">
        <v>7.7</v>
      </c>
      <c r="G92" s="302" t="n">
        <v>4.7</v>
      </c>
      <c r="H92" s="301" t="n">
        <v>4.5</v>
      </c>
      <c r="I92" s="302" t="n">
        <v>3.5</v>
      </c>
      <c r="J92" s="301" t="n">
        <f aca="false">+J91</f>
        <v>10.3</v>
      </c>
      <c r="K92" s="302" t="n">
        <v>2.6</v>
      </c>
      <c r="L92" s="301" t="n">
        <v>5</v>
      </c>
      <c r="M92" s="302" t="n">
        <v>3</v>
      </c>
      <c r="N92" s="301" t="n">
        <v>4</v>
      </c>
      <c r="O92" s="302" t="n">
        <v>4</v>
      </c>
      <c r="P92" s="312" t="n">
        <f aca="false">SUM(D92:O92)</f>
        <v>57.3</v>
      </c>
      <c r="Q92" s="304" t="n">
        <v>8.7</v>
      </c>
      <c r="R92" s="305"/>
      <c r="S92" s="304" t="n">
        <v>3.9</v>
      </c>
      <c r="T92" s="305" t="n">
        <v>4</v>
      </c>
      <c r="U92" s="304" t="n">
        <v>1.4</v>
      </c>
      <c r="V92" s="305" t="n">
        <v>6.6</v>
      </c>
      <c r="W92" s="304" t="n">
        <v>13</v>
      </c>
      <c r="X92" s="305"/>
      <c r="Y92" s="304" t="n">
        <v>8</v>
      </c>
      <c r="Z92" s="305"/>
      <c r="AA92" s="304" t="n">
        <v>4</v>
      </c>
      <c r="AB92" s="305"/>
      <c r="AC92" s="306" t="n">
        <v>5.8</v>
      </c>
      <c r="AD92" s="304" t="n">
        <v>5.8</v>
      </c>
      <c r="AE92" s="305" t="n">
        <v>4</v>
      </c>
      <c r="AF92" s="304" t="n">
        <v>2</v>
      </c>
      <c r="AG92" s="305"/>
      <c r="AH92" s="306" t="n">
        <v>3.6</v>
      </c>
      <c r="AI92" s="306" t="n">
        <v>3.6</v>
      </c>
      <c r="AJ92" s="313" t="n">
        <f aca="false">SUM(Q92:AI92)</f>
        <v>74.4</v>
      </c>
      <c r="AK92" s="304" t="n">
        <v>1</v>
      </c>
      <c r="AL92" s="305" t="n">
        <v>1</v>
      </c>
      <c r="AM92" s="306"/>
      <c r="AN92" s="313" t="n">
        <f aca="false">AM92+AL92+AK92+AJ92+P92</f>
        <v>133.7</v>
      </c>
    </row>
    <row r="93" customFormat="false" ht="12.75" hidden="false" customHeight="false" outlineLevel="0" collapsed="false">
      <c r="A93" s="5" t="n">
        <f aca="false">YEAR(C93)</f>
        <v>2009</v>
      </c>
      <c r="B93" s="259"/>
      <c r="C93" s="260" t="n">
        <v>39905</v>
      </c>
      <c r="D93" s="301" t="n">
        <v>4.4</v>
      </c>
      <c r="E93" s="302" t="n">
        <v>3.6</v>
      </c>
      <c r="F93" s="301" t="n">
        <v>7.7</v>
      </c>
      <c r="G93" s="302" t="n">
        <v>4.7</v>
      </c>
      <c r="H93" s="301" t="n">
        <v>4.5</v>
      </c>
      <c r="I93" s="302" t="n">
        <v>3.5</v>
      </c>
      <c r="J93" s="301" t="n">
        <f aca="false">+J92</f>
        <v>10.3</v>
      </c>
      <c r="K93" s="302" t="n">
        <v>2.6</v>
      </c>
      <c r="L93" s="301" t="n">
        <v>5</v>
      </c>
      <c r="M93" s="302" t="n">
        <v>3</v>
      </c>
      <c r="N93" s="301" t="n">
        <v>4</v>
      </c>
      <c r="O93" s="302" t="n">
        <v>4</v>
      </c>
      <c r="P93" s="312" t="n">
        <f aca="false">SUM(D93:O93)</f>
        <v>57.3</v>
      </c>
      <c r="Q93" s="304" t="n">
        <v>8.7</v>
      </c>
      <c r="R93" s="305"/>
      <c r="S93" s="304" t="n">
        <v>3.9</v>
      </c>
      <c r="T93" s="305" t="n">
        <v>4</v>
      </c>
      <c r="U93" s="304" t="n">
        <v>1.4</v>
      </c>
      <c r="V93" s="305" t="n">
        <v>6.6</v>
      </c>
      <c r="W93" s="304" t="n">
        <v>13</v>
      </c>
      <c r="X93" s="305"/>
      <c r="Y93" s="304" t="n">
        <v>8</v>
      </c>
      <c r="Z93" s="305"/>
      <c r="AA93" s="304" t="n">
        <v>4</v>
      </c>
      <c r="AB93" s="305"/>
      <c r="AC93" s="306" t="n">
        <v>5.8</v>
      </c>
      <c r="AD93" s="304" t="n">
        <v>5.8</v>
      </c>
      <c r="AE93" s="305" t="n">
        <v>4</v>
      </c>
      <c r="AF93" s="304" t="n">
        <v>2</v>
      </c>
      <c r="AG93" s="305"/>
      <c r="AH93" s="306" t="n">
        <v>3.6</v>
      </c>
      <c r="AI93" s="306" t="n">
        <v>3.6</v>
      </c>
      <c r="AJ93" s="313" t="n">
        <f aca="false">SUM(Q93:AI93)</f>
        <v>74.4</v>
      </c>
      <c r="AK93" s="304" t="n">
        <v>1</v>
      </c>
      <c r="AL93" s="305" t="n">
        <v>1</v>
      </c>
      <c r="AM93" s="306"/>
      <c r="AN93" s="313" t="n">
        <f aca="false">AM93+AL93+AK93+AJ93+P93</f>
        <v>133.7</v>
      </c>
    </row>
    <row r="94" customFormat="false" ht="12.75" hidden="false" customHeight="false" outlineLevel="0" collapsed="false">
      <c r="A94" s="5" t="n">
        <f aca="false">YEAR(C94)</f>
        <v>2009</v>
      </c>
      <c r="B94" s="259"/>
      <c r="C94" s="260" t="n">
        <v>39935</v>
      </c>
      <c r="D94" s="301" t="n">
        <v>4.4</v>
      </c>
      <c r="E94" s="302" t="n">
        <v>3.6</v>
      </c>
      <c r="F94" s="301" t="n">
        <v>7.7</v>
      </c>
      <c r="G94" s="302" t="n">
        <v>4.7</v>
      </c>
      <c r="H94" s="301" t="n">
        <v>4.5</v>
      </c>
      <c r="I94" s="302" t="n">
        <v>3.5</v>
      </c>
      <c r="J94" s="301" t="n">
        <f aca="false">+J93</f>
        <v>10.3</v>
      </c>
      <c r="K94" s="302" t="n">
        <v>2.6</v>
      </c>
      <c r="L94" s="301" t="n">
        <v>5</v>
      </c>
      <c r="M94" s="302" t="n">
        <v>3</v>
      </c>
      <c r="N94" s="301" t="n">
        <v>4</v>
      </c>
      <c r="O94" s="302" t="n">
        <v>4</v>
      </c>
      <c r="P94" s="312" t="n">
        <f aca="false">SUM(D94:O94)</f>
        <v>57.3</v>
      </c>
      <c r="Q94" s="304" t="n">
        <v>8.7</v>
      </c>
      <c r="R94" s="305"/>
      <c r="S94" s="304" t="n">
        <v>3.9</v>
      </c>
      <c r="T94" s="305" t="n">
        <v>4</v>
      </c>
      <c r="U94" s="304" t="n">
        <v>1.4</v>
      </c>
      <c r="V94" s="305" t="n">
        <v>6.6</v>
      </c>
      <c r="W94" s="304" t="n">
        <v>13</v>
      </c>
      <c r="X94" s="305"/>
      <c r="Y94" s="304" t="n">
        <v>8</v>
      </c>
      <c r="Z94" s="305"/>
      <c r="AA94" s="304" t="n">
        <v>4</v>
      </c>
      <c r="AB94" s="305"/>
      <c r="AC94" s="306" t="n">
        <v>5.8</v>
      </c>
      <c r="AD94" s="304" t="n">
        <v>5.8</v>
      </c>
      <c r="AE94" s="305" t="n">
        <v>4</v>
      </c>
      <c r="AF94" s="304" t="n">
        <v>2</v>
      </c>
      <c r="AG94" s="305"/>
      <c r="AH94" s="306" t="n">
        <v>3.6</v>
      </c>
      <c r="AI94" s="306" t="n">
        <v>3.6</v>
      </c>
      <c r="AJ94" s="313" t="n">
        <f aca="false">SUM(Q94:AI94)</f>
        <v>74.4</v>
      </c>
      <c r="AK94" s="304" t="n">
        <v>1</v>
      </c>
      <c r="AL94" s="305" t="n">
        <v>1</v>
      </c>
      <c r="AM94" s="306"/>
      <c r="AN94" s="313" t="n">
        <f aca="false">AM94+AL94+AK94+AJ94+P94</f>
        <v>133.7</v>
      </c>
    </row>
    <row r="95" customFormat="false" ht="12.75" hidden="false" customHeight="false" outlineLevel="0" collapsed="false">
      <c r="A95" s="5" t="n">
        <f aca="false">YEAR(C95)</f>
        <v>2009</v>
      </c>
      <c r="B95" s="259"/>
      <c r="C95" s="260" t="n">
        <v>39966</v>
      </c>
      <c r="D95" s="301" t="n">
        <v>4.4</v>
      </c>
      <c r="E95" s="302" t="n">
        <v>3.6</v>
      </c>
      <c r="F95" s="301" t="n">
        <v>7.7</v>
      </c>
      <c r="G95" s="302" t="n">
        <v>4.7</v>
      </c>
      <c r="H95" s="301" t="n">
        <v>4.5</v>
      </c>
      <c r="I95" s="302" t="n">
        <v>3.5</v>
      </c>
      <c r="J95" s="301" t="n">
        <f aca="false">+J94</f>
        <v>10.3</v>
      </c>
      <c r="K95" s="302" t="n">
        <v>2.6</v>
      </c>
      <c r="L95" s="301" t="n">
        <v>5</v>
      </c>
      <c r="M95" s="302" t="n">
        <v>3</v>
      </c>
      <c r="N95" s="301" t="n">
        <v>4</v>
      </c>
      <c r="O95" s="302" t="n">
        <v>4</v>
      </c>
      <c r="P95" s="312" t="n">
        <f aca="false">SUM(D95:O95)</f>
        <v>57.3</v>
      </c>
      <c r="Q95" s="304" t="n">
        <v>8.7</v>
      </c>
      <c r="R95" s="305"/>
      <c r="S95" s="304" t="n">
        <v>3.9</v>
      </c>
      <c r="T95" s="305" t="n">
        <v>4</v>
      </c>
      <c r="U95" s="304" t="n">
        <v>1.4</v>
      </c>
      <c r="V95" s="305" t="n">
        <v>6.6</v>
      </c>
      <c r="W95" s="304" t="n">
        <v>13</v>
      </c>
      <c r="X95" s="305"/>
      <c r="Y95" s="304" t="n">
        <v>8</v>
      </c>
      <c r="Z95" s="305"/>
      <c r="AA95" s="304" t="n">
        <v>4</v>
      </c>
      <c r="AB95" s="305"/>
      <c r="AC95" s="306" t="n">
        <v>5.8</v>
      </c>
      <c r="AD95" s="304" t="n">
        <v>5.8</v>
      </c>
      <c r="AE95" s="305" t="n">
        <v>4</v>
      </c>
      <c r="AF95" s="304" t="n">
        <v>2</v>
      </c>
      <c r="AG95" s="305"/>
      <c r="AH95" s="306" t="n">
        <v>3.6</v>
      </c>
      <c r="AI95" s="306" t="n">
        <v>3.6</v>
      </c>
      <c r="AJ95" s="313" t="n">
        <f aca="false">SUM(Q95:AI95)</f>
        <v>74.4</v>
      </c>
      <c r="AK95" s="304" t="n">
        <v>1</v>
      </c>
      <c r="AL95" s="305" t="n">
        <v>1</v>
      </c>
      <c r="AM95" s="306"/>
      <c r="AN95" s="313" t="n">
        <f aca="false">AM95+AL95+AK95+AJ95+P95</f>
        <v>133.7</v>
      </c>
    </row>
    <row r="96" customFormat="false" ht="12.75" hidden="false" customHeight="false" outlineLevel="0" collapsed="false">
      <c r="A96" s="5" t="n">
        <f aca="false">YEAR(C96)</f>
        <v>2009</v>
      </c>
      <c r="B96" s="259"/>
      <c r="C96" s="260" t="n">
        <v>39996</v>
      </c>
      <c r="D96" s="301" t="n">
        <v>4.4</v>
      </c>
      <c r="E96" s="302" t="n">
        <v>3.6</v>
      </c>
      <c r="F96" s="301" t="n">
        <v>7.7</v>
      </c>
      <c r="G96" s="302" t="n">
        <v>4.7</v>
      </c>
      <c r="H96" s="301" t="n">
        <v>4.5</v>
      </c>
      <c r="I96" s="302" t="n">
        <v>3.5</v>
      </c>
      <c r="J96" s="301" t="n">
        <f aca="false">+J95</f>
        <v>10.3</v>
      </c>
      <c r="K96" s="302" t="n">
        <v>2.6</v>
      </c>
      <c r="L96" s="301" t="n">
        <v>5</v>
      </c>
      <c r="M96" s="302" t="n">
        <v>3</v>
      </c>
      <c r="N96" s="301" t="n">
        <v>4</v>
      </c>
      <c r="O96" s="302" t="n">
        <v>4</v>
      </c>
      <c r="P96" s="312" t="n">
        <f aca="false">SUM(D96:O96)</f>
        <v>57.3</v>
      </c>
      <c r="Q96" s="304" t="n">
        <v>8.7</v>
      </c>
      <c r="R96" s="305"/>
      <c r="S96" s="304" t="n">
        <v>3.9</v>
      </c>
      <c r="T96" s="305" t="n">
        <v>4</v>
      </c>
      <c r="U96" s="304" t="n">
        <v>1.4</v>
      </c>
      <c r="V96" s="305" t="n">
        <v>6.6</v>
      </c>
      <c r="W96" s="304" t="n">
        <v>13</v>
      </c>
      <c r="X96" s="305"/>
      <c r="Y96" s="304" t="n">
        <v>8</v>
      </c>
      <c r="Z96" s="305"/>
      <c r="AA96" s="304" t="n">
        <v>4</v>
      </c>
      <c r="AB96" s="305"/>
      <c r="AC96" s="306" t="n">
        <v>5.8</v>
      </c>
      <c r="AD96" s="304" t="n">
        <v>5.8</v>
      </c>
      <c r="AE96" s="305" t="n">
        <v>4</v>
      </c>
      <c r="AF96" s="304" t="n">
        <v>2</v>
      </c>
      <c r="AG96" s="305"/>
      <c r="AH96" s="306" t="n">
        <v>3.6</v>
      </c>
      <c r="AI96" s="306" t="n">
        <v>3.6</v>
      </c>
      <c r="AJ96" s="313" t="n">
        <f aca="false">SUM(Q96:AI96)</f>
        <v>74.4</v>
      </c>
      <c r="AK96" s="304" t="n">
        <v>1</v>
      </c>
      <c r="AL96" s="305" t="n">
        <v>1</v>
      </c>
      <c r="AM96" s="306"/>
      <c r="AN96" s="313" t="n">
        <f aca="false">AM96+AL96+AK96+AJ96+P96</f>
        <v>133.7</v>
      </c>
    </row>
    <row r="97" customFormat="false" ht="12.75" hidden="false" customHeight="false" outlineLevel="0" collapsed="false">
      <c r="A97" s="5" t="n">
        <f aca="false">YEAR(C97)</f>
        <v>2009</v>
      </c>
      <c r="B97" s="259"/>
      <c r="C97" s="260" t="n">
        <v>40027</v>
      </c>
      <c r="D97" s="301" t="n">
        <v>4.4</v>
      </c>
      <c r="E97" s="302" t="n">
        <v>3.6</v>
      </c>
      <c r="F97" s="301" t="n">
        <v>7.7</v>
      </c>
      <c r="G97" s="302" t="n">
        <v>4.7</v>
      </c>
      <c r="H97" s="301" t="n">
        <v>4.5</v>
      </c>
      <c r="I97" s="302" t="n">
        <v>3.5</v>
      </c>
      <c r="J97" s="301" t="n">
        <f aca="false">+J96</f>
        <v>10.3</v>
      </c>
      <c r="K97" s="302" t="n">
        <v>2.6</v>
      </c>
      <c r="L97" s="301" t="n">
        <v>5</v>
      </c>
      <c r="M97" s="302" t="n">
        <v>3</v>
      </c>
      <c r="N97" s="301" t="n">
        <v>4</v>
      </c>
      <c r="O97" s="302" t="n">
        <v>4</v>
      </c>
      <c r="P97" s="312" t="n">
        <f aca="false">SUM(D97:O97)</f>
        <v>57.3</v>
      </c>
      <c r="Q97" s="304" t="n">
        <v>8.7</v>
      </c>
      <c r="R97" s="305"/>
      <c r="S97" s="304" t="n">
        <v>3.9</v>
      </c>
      <c r="T97" s="305" t="n">
        <v>4</v>
      </c>
      <c r="U97" s="304" t="n">
        <v>1.4</v>
      </c>
      <c r="V97" s="305" t="n">
        <v>6.6</v>
      </c>
      <c r="W97" s="304" t="n">
        <v>13</v>
      </c>
      <c r="X97" s="305"/>
      <c r="Y97" s="304" t="n">
        <v>8</v>
      </c>
      <c r="Z97" s="305"/>
      <c r="AA97" s="304" t="n">
        <v>4</v>
      </c>
      <c r="AB97" s="305"/>
      <c r="AC97" s="306" t="n">
        <v>5.8</v>
      </c>
      <c r="AD97" s="304" t="n">
        <v>5.8</v>
      </c>
      <c r="AE97" s="305" t="n">
        <v>4</v>
      </c>
      <c r="AF97" s="304" t="n">
        <v>2</v>
      </c>
      <c r="AG97" s="305"/>
      <c r="AH97" s="306" t="n">
        <v>3.6</v>
      </c>
      <c r="AI97" s="306" t="n">
        <v>3.6</v>
      </c>
      <c r="AJ97" s="313" t="n">
        <f aca="false">SUM(Q97:AI97)</f>
        <v>74.4</v>
      </c>
      <c r="AK97" s="304" t="n">
        <v>1</v>
      </c>
      <c r="AL97" s="305" t="n">
        <v>1</v>
      </c>
      <c r="AM97" s="306"/>
      <c r="AN97" s="313" t="n">
        <f aca="false">AM97+AL97+AK97+AJ97+P97</f>
        <v>133.7</v>
      </c>
    </row>
    <row r="98" customFormat="false" ht="12.75" hidden="false" customHeight="false" outlineLevel="0" collapsed="false">
      <c r="A98" s="5" t="n">
        <f aca="false">YEAR(C98)</f>
        <v>2009</v>
      </c>
      <c r="B98" s="259"/>
      <c r="C98" s="260" t="n">
        <v>40058</v>
      </c>
      <c r="D98" s="301" t="n">
        <v>4.4</v>
      </c>
      <c r="E98" s="302" t="n">
        <v>3.6</v>
      </c>
      <c r="F98" s="301" t="n">
        <v>7.7</v>
      </c>
      <c r="G98" s="302" t="n">
        <v>4.7</v>
      </c>
      <c r="H98" s="301" t="n">
        <v>4.5</v>
      </c>
      <c r="I98" s="302" t="n">
        <v>3.5</v>
      </c>
      <c r="J98" s="301" t="n">
        <f aca="false">+J97</f>
        <v>10.3</v>
      </c>
      <c r="K98" s="302" t="n">
        <v>2.6</v>
      </c>
      <c r="L98" s="301" t="n">
        <v>5</v>
      </c>
      <c r="M98" s="302" t="n">
        <v>3</v>
      </c>
      <c r="N98" s="301" t="n">
        <v>4</v>
      </c>
      <c r="O98" s="302" t="n">
        <v>4</v>
      </c>
      <c r="P98" s="312" t="n">
        <f aca="false">SUM(D98:O98)</f>
        <v>57.3</v>
      </c>
      <c r="Q98" s="304" t="n">
        <v>8.7</v>
      </c>
      <c r="R98" s="305"/>
      <c r="S98" s="304" t="n">
        <v>3.9</v>
      </c>
      <c r="T98" s="305" t="n">
        <v>4</v>
      </c>
      <c r="U98" s="304" t="n">
        <v>1.4</v>
      </c>
      <c r="V98" s="305" t="n">
        <v>6.6</v>
      </c>
      <c r="W98" s="304" t="n">
        <v>13</v>
      </c>
      <c r="X98" s="305"/>
      <c r="Y98" s="304" t="n">
        <v>8</v>
      </c>
      <c r="Z98" s="305"/>
      <c r="AA98" s="304" t="n">
        <v>4</v>
      </c>
      <c r="AB98" s="305"/>
      <c r="AC98" s="306" t="n">
        <v>5.8</v>
      </c>
      <c r="AD98" s="304" t="n">
        <v>5.8</v>
      </c>
      <c r="AE98" s="305" t="n">
        <v>4</v>
      </c>
      <c r="AF98" s="304" t="n">
        <v>2</v>
      </c>
      <c r="AG98" s="305"/>
      <c r="AH98" s="306" t="n">
        <v>3.6</v>
      </c>
      <c r="AI98" s="306" t="n">
        <v>3.6</v>
      </c>
      <c r="AJ98" s="313" t="n">
        <f aca="false">SUM(Q98:AI98)</f>
        <v>74.4</v>
      </c>
      <c r="AK98" s="304" t="n">
        <v>1</v>
      </c>
      <c r="AL98" s="305" t="n">
        <v>1</v>
      </c>
      <c r="AM98" s="306"/>
      <c r="AN98" s="313" t="n">
        <f aca="false">AM98+AL98+AK98+AJ98+P98</f>
        <v>133.7</v>
      </c>
    </row>
    <row r="99" customFormat="false" ht="12.75" hidden="false" customHeight="false" outlineLevel="0" collapsed="false">
      <c r="A99" s="5" t="n">
        <f aca="false">YEAR(C99)</f>
        <v>2009</v>
      </c>
      <c r="B99" s="259"/>
      <c r="C99" s="260" t="n">
        <v>40088</v>
      </c>
      <c r="D99" s="301" t="n">
        <v>4.4</v>
      </c>
      <c r="E99" s="302" t="n">
        <v>3.6</v>
      </c>
      <c r="F99" s="301" t="n">
        <v>7.7</v>
      </c>
      <c r="G99" s="302" t="n">
        <v>4.7</v>
      </c>
      <c r="H99" s="301" t="n">
        <v>4.5</v>
      </c>
      <c r="I99" s="302" t="n">
        <v>3.5</v>
      </c>
      <c r="J99" s="301" t="n">
        <f aca="false">+J98</f>
        <v>10.3</v>
      </c>
      <c r="K99" s="302" t="n">
        <v>2.6</v>
      </c>
      <c r="L99" s="301" t="n">
        <v>5</v>
      </c>
      <c r="M99" s="302" t="n">
        <v>3</v>
      </c>
      <c r="N99" s="301" t="n">
        <v>4</v>
      </c>
      <c r="O99" s="302" t="n">
        <v>4</v>
      </c>
      <c r="P99" s="312" t="n">
        <f aca="false">SUM(D99:O99)</f>
        <v>57.3</v>
      </c>
      <c r="Q99" s="304" t="n">
        <v>8.7</v>
      </c>
      <c r="R99" s="305"/>
      <c r="S99" s="304" t="n">
        <v>3.9</v>
      </c>
      <c r="T99" s="305" t="n">
        <v>4</v>
      </c>
      <c r="U99" s="304" t="n">
        <v>1.4</v>
      </c>
      <c r="V99" s="305" t="n">
        <v>6.6</v>
      </c>
      <c r="W99" s="304" t="n">
        <v>13</v>
      </c>
      <c r="X99" s="305"/>
      <c r="Y99" s="304" t="n">
        <v>8</v>
      </c>
      <c r="Z99" s="305"/>
      <c r="AA99" s="304" t="n">
        <v>4</v>
      </c>
      <c r="AB99" s="305"/>
      <c r="AC99" s="306" t="n">
        <v>5.8</v>
      </c>
      <c r="AD99" s="304" t="n">
        <v>5.8</v>
      </c>
      <c r="AE99" s="305" t="n">
        <v>4</v>
      </c>
      <c r="AF99" s="304" t="n">
        <v>2</v>
      </c>
      <c r="AG99" s="305"/>
      <c r="AH99" s="306" t="n">
        <v>3.6</v>
      </c>
      <c r="AI99" s="306" t="n">
        <v>3.6</v>
      </c>
      <c r="AJ99" s="313" t="n">
        <f aca="false">SUM(Q99:AI99)</f>
        <v>74.4</v>
      </c>
      <c r="AK99" s="304" t="n">
        <v>1</v>
      </c>
      <c r="AL99" s="305" t="n">
        <v>1</v>
      </c>
      <c r="AM99" s="306"/>
      <c r="AN99" s="313" t="n">
        <f aca="false">AM99+AL99+AK99+AJ99+P99</f>
        <v>133.7</v>
      </c>
    </row>
    <row r="100" customFormat="false" ht="12.75" hidden="false" customHeight="false" outlineLevel="0" collapsed="false">
      <c r="A100" s="5" t="n">
        <f aca="false">YEAR(C100)</f>
        <v>2009</v>
      </c>
      <c r="B100" s="259"/>
      <c r="C100" s="260" t="n">
        <v>40119</v>
      </c>
      <c r="D100" s="301" t="n">
        <v>4.4</v>
      </c>
      <c r="E100" s="302" t="n">
        <v>3.6</v>
      </c>
      <c r="F100" s="301" t="n">
        <v>7.7</v>
      </c>
      <c r="G100" s="302" t="n">
        <v>4.7</v>
      </c>
      <c r="H100" s="301" t="n">
        <v>4.5</v>
      </c>
      <c r="I100" s="302" t="n">
        <v>3.5</v>
      </c>
      <c r="J100" s="301" t="n">
        <f aca="false">+J99</f>
        <v>10.3</v>
      </c>
      <c r="K100" s="302" t="n">
        <v>2.6</v>
      </c>
      <c r="L100" s="301" t="n">
        <v>5</v>
      </c>
      <c r="M100" s="302" t="n">
        <v>3</v>
      </c>
      <c r="N100" s="301" t="n">
        <v>4</v>
      </c>
      <c r="O100" s="302" t="n">
        <v>4</v>
      </c>
      <c r="P100" s="312" t="n">
        <f aca="false">SUM(D100:O100)</f>
        <v>57.3</v>
      </c>
      <c r="Q100" s="304" t="n">
        <v>8.7</v>
      </c>
      <c r="R100" s="305"/>
      <c r="S100" s="304" t="n">
        <v>3.9</v>
      </c>
      <c r="T100" s="305" t="n">
        <v>4</v>
      </c>
      <c r="U100" s="304" t="n">
        <v>1.4</v>
      </c>
      <c r="V100" s="305" t="n">
        <v>6.6</v>
      </c>
      <c r="W100" s="304" t="n">
        <v>13</v>
      </c>
      <c r="X100" s="305"/>
      <c r="Y100" s="304" t="n">
        <v>8</v>
      </c>
      <c r="Z100" s="305"/>
      <c r="AA100" s="304" t="n">
        <v>4</v>
      </c>
      <c r="AB100" s="305"/>
      <c r="AC100" s="306" t="n">
        <v>5.8</v>
      </c>
      <c r="AD100" s="304" t="n">
        <v>5.8</v>
      </c>
      <c r="AE100" s="305" t="n">
        <v>4</v>
      </c>
      <c r="AF100" s="304" t="n">
        <v>2</v>
      </c>
      <c r="AG100" s="305"/>
      <c r="AH100" s="306" t="n">
        <v>3.6</v>
      </c>
      <c r="AI100" s="306" t="n">
        <v>3.6</v>
      </c>
      <c r="AJ100" s="313" t="n">
        <f aca="false">SUM(Q100:AI100)</f>
        <v>74.4</v>
      </c>
      <c r="AK100" s="304" t="n">
        <v>1</v>
      </c>
      <c r="AL100" s="305" t="n">
        <v>1</v>
      </c>
      <c r="AM100" s="306"/>
      <c r="AN100" s="313" t="n">
        <f aca="false">AM100+AL100+AK100+AJ100+P100</f>
        <v>133.7</v>
      </c>
    </row>
    <row r="101" customFormat="false" ht="12.75" hidden="false" customHeight="false" outlineLevel="0" collapsed="false">
      <c r="A101" s="5" t="n">
        <f aca="false">YEAR(C101)</f>
        <v>2009</v>
      </c>
      <c r="B101" s="259"/>
      <c r="C101" s="260" t="n">
        <v>40149</v>
      </c>
      <c r="D101" s="301" t="n">
        <v>4.4</v>
      </c>
      <c r="E101" s="302" t="n">
        <v>3.6</v>
      </c>
      <c r="F101" s="301" t="n">
        <v>7.7</v>
      </c>
      <c r="G101" s="302" t="n">
        <v>4.7</v>
      </c>
      <c r="H101" s="301" t="n">
        <v>4.5</v>
      </c>
      <c r="I101" s="302" t="n">
        <v>3.5</v>
      </c>
      <c r="J101" s="301" t="n">
        <f aca="false">+J100</f>
        <v>10.3</v>
      </c>
      <c r="K101" s="302" t="n">
        <v>2.6</v>
      </c>
      <c r="L101" s="301" t="n">
        <v>5</v>
      </c>
      <c r="M101" s="302" t="n">
        <v>3</v>
      </c>
      <c r="N101" s="301" t="n">
        <v>4</v>
      </c>
      <c r="O101" s="302" t="n">
        <v>4</v>
      </c>
      <c r="P101" s="312" t="n">
        <f aca="false">SUM(D101:O101)</f>
        <v>57.3</v>
      </c>
      <c r="Q101" s="304" t="n">
        <v>8.7</v>
      </c>
      <c r="R101" s="305"/>
      <c r="S101" s="304" t="n">
        <v>3.9</v>
      </c>
      <c r="T101" s="305" t="n">
        <v>4</v>
      </c>
      <c r="U101" s="304" t="n">
        <v>1.4</v>
      </c>
      <c r="V101" s="305" t="n">
        <v>6.6</v>
      </c>
      <c r="W101" s="304" t="n">
        <v>13</v>
      </c>
      <c r="X101" s="305"/>
      <c r="Y101" s="304" t="n">
        <v>8</v>
      </c>
      <c r="Z101" s="305"/>
      <c r="AA101" s="304" t="n">
        <v>4</v>
      </c>
      <c r="AB101" s="305"/>
      <c r="AC101" s="306" t="n">
        <v>5.8</v>
      </c>
      <c r="AD101" s="304" t="n">
        <v>5.8</v>
      </c>
      <c r="AE101" s="305" t="n">
        <v>4</v>
      </c>
      <c r="AF101" s="304" t="n">
        <v>2</v>
      </c>
      <c r="AG101" s="305"/>
      <c r="AH101" s="306" t="n">
        <v>3.6</v>
      </c>
      <c r="AI101" s="306" t="n">
        <v>3.6</v>
      </c>
      <c r="AJ101" s="313" t="n">
        <f aca="false">SUM(Q101:AI101)</f>
        <v>74.4</v>
      </c>
      <c r="AK101" s="304" t="n">
        <v>1</v>
      </c>
      <c r="AL101" s="305" t="n">
        <v>1</v>
      </c>
      <c r="AM101" s="306"/>
      <c r="AN101" s="313" t="n">
        <f aca="false">AM101+AL101+AK101+AJ101+P101</f>
        <v>133.7</v>
      </c>
    </row>
    <row r="102" customFormat="false" ht="12.75" hidden="false" customHeight="false" outlineLevel="0" collapsed="false">
      <c r="A102" s="5" t="n">
        <f aca="false">YEAR(C102)</f>
        <v>2010</v>
      </c>
      <c r="B102" s="259"/>
      <c r="C102" s="260" t="n">
        <v>40180</v>
      </c>
      <c r="D102" s="301" t="n">
        <v>4.4</v>
      </c>
      <c r="E102" s="302" t="n">
        <v>3.6</v>
      </c>
      <c r="F102" s="301" t="n">
        <v>7.7</v>
      </c>
      <c r="G102" s="302" t="n">
        <v>4.7</v>
      </c>
      <c r="H102" s="301" t="n">
        <v>4.5</v>
      </c>
      <c r="I102" s="302" t="n">
        <v>3.5</v>
      </c>
      <c r="J102" s="301" t="n">
        <f aca="false">+J101</f>
        <v>10.3</v>
      </c>
      <c r="K102" s="302" t="n">
        <v>2.6</v>
      </c>
      <c r="L102" s="301" t="n">
        <v>5</v>
      </c>
      <c r="M102" s="302" t="n">
        <v>3</v>
      </c>
      <c r="N102" s="301" t="n">
        <v>4</v>
      </c>
      <c r="O102" s="302" t="n">
        <v>4</v>
      </c>
      <c r="P102" s="312" t="n">
        <f aca="false">SUM(D102:O102)</f>
        <v>57.3</v>
      </c>
      <c r="Q102" s="304" t="n">
        <v>8.7</v>
      </c>
      <c r="R102" s="305"/>
      <c r="S102" s="304" t="n">
        <v>3.9</v>
      </c>
      <c r="T102" s="305" t="n">
        <v>4</v>
      </c>
      <c r="U102" s="304" t="n">
        <v>1.4</v>
      </c>
      <c r="V102" s="305" t="n">
        <v>6.6</v>
      </c>
      <c r="W102" s="304" t="n">
        <v>13</v>
      </c>
      <c r="X102" s="305"/>
      <c r="Y102" s="304" t="n">
        <v>8</v>
      </c>
      <c r="Z102" s="305"/>
      <c r="AA102" s="304" t="n">
        <v>4</v>
      </c>
      <c r="AB102" s="305"/>
      <c r="AC102" s="306" t="n">
        <v>5.8</v>
      </c>
      <c r="AD102" s="304" t="n">
        <v>5.8</v>
      </c>
      <c r="AE102" s="305" t="n">
        <v>4</v>
      </c>
      <c r="AF102" s="304" t="n">
        <v>2</v>
      </c>
      <c r="AG102" s="305"/>
      <c r="AH102" s="306" t="n">
        <v>3.6</v>
      </c>
      <c r="AI102" s="306" t="n">
        <v>3.6</v>
      </c>
      <c r="AJ102" s="313" t="n">
        <f aca="false">SUM(Q102:AI102)</f>
        <v>74.4</v>
      </c>
      <c r="AK102" s="304" t="n">
        <v>1</v>
      </c>
      <c r="AL102" s="305" t="n">
        <v>1</v>
      </c>
      <c r="AM102" s="306"/>
      <c r="AN102" s="313" t="n">
        <f aca="false">AM102+AL102+AK102+AJ102+P102</f>
        <v>133.7</v>
      </c>
    </row>
    <row r="103" customFormat="false" ht="12.75" hidden="false" customHeight="false" outlineLevel="0" collapsed="false">
      <c r="A103" s="5" t="n">
        <f aca="false">YEAR(C103)</f>
        <v>2010</v>
      </c>
      <c r="B103" s="259"/>
      <c r="C103" s="260" t="n">
        <v>40211</v>
      </c>
      <c r="D103" s="301" t="n">
        <v>4.4</v>
      </c>
      <c r="E103" s="302" t="n">
        <v>3.6</v>
      </c>
      <c r="F103" s="301" t="n">
        <v>7.7</v>
      </c>
      <c r="G103" s="302" t="n">
        <v>4.7</v>
      </c>
      <c r="H103" s="301" t="n">
        <v>4.5</v>
      </c>
      <c r="I103" s="302" t="n">
        <v>3.5</v>
      </c>
      <c r="J103" s="301" t="n">
        <f aca="false">+J102</f>
        <v>10.3</v>
      </c>
      <c r="K103" s="302" t="n">
        <v>2.6</v>
      </c>
      <c r="L103" s="301" t="n">
        <v>5</v>
      </c>
      <c r="M103" s="302" t="n">
        <v>3</v>
      </c>
      <c r="N103" s="301" t="n">
        <v>4</v>
      </c>
      <c r="O103" s="302" t="n">
        <v>4</v>
      </c>
      <c r="P103" s="312" t="n">
        <f aca="false">SUM(D103:O103)</f>
        <v>57.3</v>
      </c>
      <c r="Q103" s="304" t="n">
        <v>8.7</v>
      </c>
      <c r="R103" s="305"/>
      <c r="S103" s="304" t="n">
        <v>3.9</v>
      </c>
      <c r="T103" s="305" t="n">
        <v>4</v>
      </c>
      <c r="U103" s="304" t="n">
        <v>1.4</v>
      </c>
      <c r="V103" s="305" t="n">
        <v>6.6</v>
      </c>
      <c r="W103" s="304" t="n">
        <v>13</v>
      </c>
      <c r="X103" s="305"/>
      <c r="Y103" s="304" t="n">
        <v>8</v>
      </c>
      <c r="Z103" s="305"/>
      <c r="AA103" s="304" t="n">
        <v>4</v>
      </c>
      <c r="AB103" s="305"/>
      <c r="AC103" s="306" t="n">
        <v>5.8</v>
      </c>
      <c r="AD103" s="304" t="n">
        <v>5.8</v>
      </c>
      <c r="AE103" s="305" t="n">
        <v>4</v>
      </c>
      <c r="AF103" s="304" t="n">
        <v>2</v>
      </c>
      <c r="AG103" s="305"/>
      <c r="AH103" s="306" t="n">
        <v>3.6</v>
      </c>
      <c r="AI103" s="306" t="n">
        <v>3.6</v>
      </c>
      <c r="AJ103" s="313" t="n">
        <f aca="false">SUM(Q103:AI103)</f>
        <v>74.4</v>
      </c>
      <c r="AK103" s="304" t="n">
        <v>1</v>
      </c>
      <c r="AL103" s="305" t="n">
        <v>1</v>
      </c>
      <c r="AM103" s="306"/>
      <c r="AN103" s="313" t="n">
        <f aca="false">AM103+AL103+AK103+AJ103+P103</f>
        <v>133.7</v>
      </c>
    </row>
    <row r="104" customFormat="false" ht="12.75" hidden="false" customHeight="false" outlineLevel="0" collapsed="false">
      <c r="A104" s="5" t="n">
        <f aca="false">YEAR(C104)</f>
        <v>2010</v>
      </c>
      <c r="B104" s="259"/>
      <c r="C104" s="260" t="n">
        <v>40239</v>
      </c>
      <c r="D104" s="301" t="n">
        <v>4.4</v>
      </c>
      <c r="E104" s="302" t="n">
        <v>3.6</v>
      </c>
      <c r="F104" s="301" t="n">
        <v>7.7</v>
      </c>
      <c r="G104" s="302" t="n">
        <v>4.7</v>
      </c>
      <c r="H104" s="301" t="n">
        <v>4.5</v>
      </c>
      <c r="I104" s="302" t="n">
        <v>3.5</v>
      </c>
      <c r="J104" s="301" t="n">
        <f aca="false">+J103</f>
        <v>10.3</v>
      </c>
      <c r="K104" s="302" t="n">
        <v>2.6</v>
      </c>
      <c r="L104" s="301" t="n">
        <v>5</v>
      </c>
      <c r="M104" s="302" t="n">
        <v>3</v>
      </c>
      <c r="N104" s="301" t="n">
        <v>4</v>
      </c>
      <c r="O104" s="302" t="n">
        <v>4</v>
      </c>
      <c r="P104" s="312" t="n">
        <f aca="false">SUM(D104:O104)</f>
        <v>57.3</v>
      </c>
      <c r="Q104" s="304" t="n">
        <v>8.7</v>
      </c>
      <c r="R104" s="305"/>
      <c r="S104" s="304" t="n">
        <v>3.9</v>
      </c>
      <c r="T104" s="305" t="n">
        <v>4</v>
      </c>
      <c r="U104" s="304" t="n">
        <v>1.4</v>
      </c>
      <c r="V104" s="305" t="n">
        <v>6.6</v>
      </c>
      <c r="W104" s="304" t="n">
        <v>13</v>
      </c>
      <c r="X104" s="305"/>
      <c r="Y104" s="304" t="n">
        <v>8</v>
      </c>
      <c r="Z104" s="305"/>
      <c r="AA104" s="304" t="n">
        <v>4</v>
      </c>
      <c r="AB104" s="305"/>
      <c r="AC104" s="306" t="n">
        <v>5.8</v>
      </c>
      <c r="AD104" s="304" t="n">
        <v>5.8</v>
      </c>
      <c r="AE104" s="305" t="n">
        <v>4</v>
      </c>
      <c r="AF104" s="304" t="n">
        <v>2</v>
      </c>
      <c r="AG104" s="305"/>
      <c r="AH104" s="306" t="n">
        <v>3.6</v>
      </c>
      <c r="AI104" s="306" t="n">
        <v>3.6</v>
      </c>
      <c r="AJ104" s="313" t="n">
        <f aca="false">SUM(Q104:AI104)</f>
        <v>74.4</v>
      </c>
      <c r="AK104" s="304" t="n">
        <v>1</v>
      </c>
      <c r="AL104" s="305" t="n">
        <v>1</v>
      </c>
      <c r="AM104" s="306"/>
      <c r="AN104" s="313" t="n">
        <f aca="false">AM104+AL104+AK104+AJ104+P104</f>
        <v>133.7</v>
      </c>
    </row>
    <row r="105" customFormat="false" ht="12.75" hidden="false" customHeight="false" outlineLevel="0" collapsed="false">
      <c r="A105" s="5" t="n">
        <f aca="false">YEAR(C105)</f>
        <v>2010</v>
      </c>
      <c r="B105" s="259"/>
      <c r="C105" s="260" t="n">
        <v>40270</v>
      </c>
      <c r="D105" s="301" t="n">
        <v>4.4</v>
      </c>
      <c r="E105" s="302" t="n">
        <v>3.6</v>
      </c>
      <c r="F105" s="301" t="n">
        <v>7.7</v>
      </c>
      <c r="G105" s="302" t="n">
        <v>4.7</v>
      </c>
      <c r="H105" s="301" t="n">
        <v>4.5</v>
      </c>
      <c r="I105" s="302" t="n">
        <v>3.5</v>
      </c>
      <c r="J105" s="301" t="n">
        <f aca="false">+J104</f>
        <v>10.3</v>
      </c>
      <c r="K105" s="302" t="n">
        <v>2.6</v>
      </c>
      <c r="L105" s="301" t="n">
        <v>5</v>
      </c>
      <c r="M105" s="302" t="n">
        <v>3</v>
      </c>
      <c r="N105" s="301" t="n">
        <v>4</v>
      </c>
      <c r="O105" s="302" t="n">
        <v>4</v>
      </c>
      <c r="P105" s="312" t="n">
        <f aca="false">SUM(D105:O105)</f>
        <v>57.3</v>
      </c>
      <c r="Q105" s="304" t="n">
        <v>8.7</v>
      </c>
      <c r="R105" s="305"/>
      <c r="S105" s="304" t="n">
        <v>3.9</v>
      </c>
      <c r="T105" s="305" t="n">
        <v>4</v>
      </c>
      <c r="U105" s="304" t="n">
        <v>1.4</v>
      </c>
      <c r="V105" s="305" t="n">
        <v>6.6</v>
      </c>
      <c r="W105" s="304" t="n">
        <v>13</v>
      </c>
      <c r="X105" s="305"/>
      <c r="Y105" s="304" t="n">
        <v>8</v>
      </c>
      <c r="Z105" s="305"/>
      <c r="AA105" s="304" t="n">
        <v>4</v>
      </c>
      <c r="AB105" s="305"/>
      <c r="AC105" s="306" t="n">
        <v>5.8</v>
      </c>
      <c r="AD105" s="304" t="n">
        <v>5.8</v>
      </c>
      <c r="AE105" s="305" t="n">
        <v>4</v>
      </c>
      <c r="AF105" s="304" t="n">
        <v>2</v>
      </c>
      <c r="AG105" s="305"/>
      <c r="AH105" s="306" t="n">
        <v>3.6</v>
      </c>
      <c r="AI105" s="306" t="n">
        <v>3.6</v>
      </c>
      <c r="AJ105" s="313" t="n">
        <f aca="false">SUM(Q105:AI105)</f>
        <v>74.4</v>
      </c>
      <c r="AK105" s="304" t="n">
        <v>1</v>
      </c>
      <c r="AL105" s="305" t="n">
        <v>1</v>
      </c>
      <c r="AM105" s="306"/>
      <c r="AN105" s="313" t="n">
        <f aca="false">AM105+AL105+AK105+AJ105+P105</f>
        <v>133.7</v>
      </c>
    </row>
    <row r="106" customFormat="false" ht="12.75" hidden="false" customHeight="false" outlineLevel="0" collapsed="false">
      <c r="A106" s="5" t="n">
        <f aca="false">YEAR(C106)</f>
        <v>2010</v>
      </c>
      <c r="B106" s="259"/>
      <c r="C106" s="260" t="n">
        <v>40300</v>
      </c>
      <c r="D106" s="301" t="n">
        <v>4.4</v>
      </c>
      <c r="E106" s="302" t="n">
        <v>3.6</v>
      </c>
      <c r="F106" s="301" t="n">
        <v>7.7</v>
      </c>
      <c r="G106" s="302" t="n">
        <v>4.7</v>
      </c>
      <c r="H106" s="301" t="n">
        <v>4.5</v>
      </c>
      <c r="I106" s="302" t="n">
        <v>3.5</v>
      </c>
      <c r="J106" s="301" t="n">
        <f aca="false">+J105</f>
        <v>10.3</v>
      </c>
      <c r="K106" s="302" t="n">
        <v>2.6</v>
      </c>
      <c r="L106" s="301" t="n">
        <v>5</v>
      </c>
      <c r="M106" s="302" t="n">
        <v>3</v>
      </c>
      <c r="N106" s="301" t="n">
        <v>4</v>
      </c>
      <c r="O106" s="302" t="n">
        <v>4</v>
      </c>
      <c r="P106" s="312" t="n">
        <f aca="false">SUM(D106:O106)</f>
        <v>57.3</v>
      </c>
      <c r="Q106" s="304" t="n">
        <v>8.7</v>
      </c>
      <c r="R106" s="305"/>
      <c r="S106" s="304" t="n">
        <v>3.9</v>
      </c>
      <c r="T106" s="305" t="n">
        <v>4</v>
      </c>
      <c r="U106" s="304" t="n">
        <v>1.4</v>
      </c>
      <c r="V106" s="305" t="n">
        <v>6.6</v>
      </c>
      <c r="W106" s="304" t="n">
        <v>13</v>
      </c>
      <c r="X106" s="305"/>
      <c r="Y106" s="304" t="n">
        <v>8</v>
      </c>
      <c r="Z106" s="305"/>
      <c r="AA106" s="304" t="n">
        <v>4</v>
      </c>
      <c r="AB106" s="305"/>
      <c r="AC106" s="306" t="n">
        <v>5.8</v>
      </c>
      <c r="AD106" s="304" t="n">
        <v>5.8</v>
      </c>
      <c r="AE106" s="305" t="n">
        <v>4</v>
      </c>
      <c r="AF106" s="304" t="n">
        <v>2</v>
      </c>
      <c r="AG106" s="305"/>
      <c r="AH106" s="306" t="n">
        <v>3.6</v>
      </c>
      <c r="AI106" s="306" t="n">
        <v>3.6</v>
      </c>
      <c r="AJ106" s="313" t="n">
        <f aca="false">SUM(Q106:AI106)</f>
        <v>74.4</v>
      </c>
      <c r="AK106" s="304" t="n">
        <v>1</v>
      </c>
      <c r="AL106" s="305" t="n">
        <v>1</v>
      </c>
      <c r="AM106" s="306"/>
      <c r="AN106" s="313" t="n">
        <f aca="false">AM106+AL106+AK106+AJ106+P106</f>
        <v>133.7</v>
      </c>
    </row>
    <row r="107" customFormat="false" ht="12.75" hidden="false" customHeight="false" outlineLevel="0" collapsed="false">
      <c r="A107" s="5" t="n">
        <f aca="false">YEAR(C107)</f>
        <v>2010</v>
      </c>
      <c r="B107" s="259"/>
      <c r="C107" s="260" t="n">
        <v>40331</v>
      </c>
      <c r="D107" s="301" t="n">
        <v>4.4</v>
      </c>
      <c r="E107" s="302" t="n">
        <v>3.6</v>
      </c>
      <c r="F107" s="301" t="n">
        <v>7.7</v>
      </c>
      <c r="G107" s="302" t="n">
        <v>4.7</v>
      </c>
      <c r="H107" s="301" t="n">
        <v>4.5</v>
      </c>
      <c r="I107" s="302" t="n">
        <v>3.5</v>
      </c>
      <c r="J107" s="301" t="n">
        <f aca="false">+J106</f>
        <v>10.3</v>
      </c>
      <c r="K107" s="302" t="n">
        <v>2.6</v>
      </c>
      <c r="L107" s="301" t="n">
        <v>5</v>
      </c>
      <c r="M107" s="302" t="n">
        <v>3</v>
      </c>
      <c r="N107" s="301" t="n">
        <v>4</v>
      </c>
      <c r="O107" s="302" t="n">
        <v>4</v>
      </c>
      <c r="P107" s="312" t="n">
        <f aca="false">SUM(D107:O107)</f>
        <v>57.3</v>
      </c>
      <c r="Q107" s="304" t="n">
        <v>8.7</v>
      </c>
      <c r="R107" s="305"/>
      <c r="S107" s="304" t="n">
        <v>3.9</v>
      </c>
      <c r="T107" s="305" t="n">
        <v>4</v>
      </c>
      <c r="U107" s="304" t="n">
        <v>1.4</v>
      </c>
      <c r="V107" s="305" t="n">
        <v>6.6</v>
      </c>
      <c r="W107" s="304" t="n">
        <v>13</v>
      </c>
      <c r="X107" s="305"/>
      <c r="Y107" s="304" t="n">
        <v>8</v>
      </c>
      <c r="Z107" s="305"/>
      <c r="AA107" s="304" t="n">
        <v>4</v>
      </c>
      <c r="AB107" s="305"/>
      <c r="AC107" s="306" t="n">
        <v>5.8</v>
      </c>
      <c r="AD107" s="304" t="n">
        <v>5.8</v>
      </c>
      <c r="AE107" s="305" t="n">
        <v>4</v>
      </c>
      <c r="AF107" s="304" t="n">
        <v>2</v>
      </c>
      <c r="AG107" s="305"/>
      <c r="AH107" s="306" t="n">
        <v>3.6</v>
      </c>
      <c r="AI107" s="306" t="n">
        <v>3.6</v>
      </c>
      <c r="AJ107" s="313" t="n">
        <f aca="false">SUM(Q107:AI107)</f>
        <v>74.4</v>
      </c>
      <c r="AK107" s="304" t="n">
        <v>1</v>
      </c>
      <c r="AL107" s="305" t="n">
        <v>1</v>
      </c>
      <c r="AM107" s="306"/>
      <c r="AN107" s="313" t="n">
        <f aca="false">AM107+AL107+AK107+AJ107+P107</f>
        <v>133.7</v>
      </c>
    </row>
    <row r="108" customFormat="false" ht="12.75" hidden="false" customHeight="false" outlineLevel="0" collapsed="false">
      <c r="A108" s="5" t="n">
        <f aca="false">YEAR(C108)</f>
        <v>2010</v>
      </c>
      <c r="B108" s="259"/>
      <c r="C108" s="260" t="n">
        <v>40361</v>
      </c>
      <c r="D108" s="301" t="n">
        <v>4.4</v>
      </c>
      <c r="E108" s="302" t="n">
        <v>3.6</v>
      </c>
      <c r="F108" s="301" t="n">
        <v>7.7</v>
      </c>
      <c r="G108" s="302" t="n">
        <v>4.7</v>
      </c>
      <c r="H108" s="301" t="n">
        <v>4.5</v>
      </c>
      <c r="I108" s="302" t="n">
        <v>3.5</v>
      </c>
      <c r="J108" s="301" t="n">
        <f aca="false">+J107</f>
        <v>10.3</v>
      </c>
      <c r="K108" s="302" t="n">
        <v>2.6</v>
      </c>
      <c r="L108" s="301" t="n">
        <v>5</v>
      </c>
      <c r="M108" s="302" t="n">
        <v>3</v>
      </c>
      <c r="N108" s="301" t="n">
        <v>4</v>
      </c>
      <c r="O108" s="302" t="n">
        <v>4</v>
      </c>
      <c r="P108" s="312" t="n">
        <f aca="false">SUM(D108:O108)</f>
        <v>57.3</v>
      </c>
      <c r="Q108" s="304" t="n">
        <v>8.7</v>
      </c>
      <c r="R108" s="305"/>
      <c r="S108" s="304" t="n">
        <v>3.9</v>
      </c>
      <c r="T108" s="305" t="n">
        <v>4</v>
      </c>
      <c r="U108" s="304" t="n">
        <v>1.4</v>
      </c>
      <c r="V108" s="305" t="n">
        <v>6.6</v>
      </c>
      <c r="W108" s="304" t="n">
        <v>13</v>
      </c>
      <c r="X108" s="305"/>
      <c r="Y108" s="304" t="n">
        <v>8</v>
      </c>
      <c r="Z108" s="305"/>
      <c r="AA108" s="304" t="n">
        <v>4</v>
      </c>
      <c r="AB108" s="305"/>
      <c r="AC108" s="306" t="n">
        <v>5.8</v>
      </c>
      <c r="AD108" s="304" t="n">
        <v>5.8</v>
      </c>
      <c r="AE108" s="305" t="n">
        <v>4</v>
      </c>
      <c r="AF108" s="304" t="n">
        <v>2</v>
      </c>
      <c r="AG108" s="305"/>
      <c r="AH108" s="306" t="n">
        <v>3.6</v>
      </c>
      <c r="AI108" s="306" t="n">
        <v>3.6</v>
      </c>
      <c r="AJ108" s="313" t="n">
        <f aca="false">SUM(Q108:AI108)</f>
        <v>74.4</v>
      </c>
      <c r="AK108" s="304" t="n">
        <v>1</v>
      </c>
      <c r="AL108" s="305" t="n">
        <v>1</v>
      </c>
      <c r="AM108" s="306"/>
      <c r="AN108" s="313" t="n">
        <f aca="false">AM108+AL108+AK108+AJ108+P108</f>
        <v>133.7</v>
      </c>
    </row>
    <row r="109" customFormat="false" ht="12.75" hidden="false" customHeight="false" outlineLevel="0" collapsed="false">
      <c r="A109" s="5" t="n">
        <f aca="false">YEAR(C109)</f>
        <v>2010</v>
      </c>
      <c r="B109" s="259"/>
      <c r="C109" s="260" t="n">
        <v>40392</v>
      </c>
      <c r="D109" s="301" t="n">
        <v>4.4</v>
      </c>
      <c r="E109" s="302" t="n">
        <v>3.6</v>
      </c>
      <c r="F109" s="301" t="n">
        <v>7.7</v>
      </c>
      <c r="G109" s="302" t="n">
        <v>4.7</v>
      </c>
      <c r="H109" s="301" t="n">
        <v>4.5</v>
      </c>
      <c r="I109" s="302" t="n">
        <v>3.5</v>
      </c>
      <c r="J109" s="301" t="n">
        <f aca="false">+J108</f>
        <v>10.3</v>
      </c>
      <c r="K109" s="302" t="n">
        <v>2.6</v>
      </c>
      <c r="L109" s="301" t="n">
        <v>5</v>
      </c>
      <c r="M109" s="302" t="n">
        <v>3</v>
      </c>
      <c r="N109" s="301" t="n">
        <v>4</v>
      </c>
      <c r="O109" s="302" t="n">
        <v>4</v>
      </c>
      <c r="P109" s="312" t="n">
        <f aca="false">SUM(D109:O109)</f>
        <v>57.3</v>
      </c>
      <c r="Q109" s="304" t="n">
        <v>8.7</v>
      </c>
      <c r="R109" s="305"/>
      <c r="S109" s="304" t="n">
        <v>3.9</v>
      </c>
      <c r="T109" s="305" t="n">
        <v>4</v>
      </c>
      <c r="U109" s="304" t="n">
        <v>1.4</v>
      </c>
      <c r="V109" s="305" t="n">
        <v>6.6</v>
      </c>
      <c r="W109" s="304" t="n">
        <v>13</v>
      </c>
      <c r="X109" s="305"/>
      <c r="Y109" s="304" t="n">
        <v>8</v>
      </c>
      <c r="Z109" s="305"/>
      <c r="AA109" s="304" t="n">
        <v>4</v>
      </c>
      <c r="AB109" s="305"/>
      <c r="AC109" s="306" t="n">
        <v>5.8</v>
      </c>
      <c r="AD109" s="304" t="n">
        <v>5.8</v>
      </c>
      <c r="AE109" s="305" t="n">
        <v>4</v>
      </c>
      <c r="AF109" s="304" t="n">
        <v>2</v>
      </c>
      <c r="AG109" s="305"/>
      <c r="AH109" s="306" t="n">
        <v>3.6</v>
      </c>
      <c r="AI109" s="306" t="n">
        <v>3.6</v>
      </c>
      <c r="AJ109" s="313" t="n">
        <f aca="false">SUM(Q109:AI109)</f>
        <v>74.4</v>
      </c>
      <c r="AK109" s="304" t="n">
        <v>1</v>
      </c>
      <c r="AL109" s="305" t="n">
        <v>1</v>
      </c>
      <c r="AM109" s="306"/>
      <c r="AN109" s="313" t="n">
        <f aca="false">AM109+AL109+AK109+AJ109+P109</f>
        <v>133.7</v>
      </c>
    </row>
    <row r="110" customFormat="false" ht="12.75" hidden="false" customHeight="false" outlineLevel="0" collapsed="false">
      <c r="A110" s="5" t="n">
        <f aca="false">YEAR(C110)</f>
        <v>2010</v>
      </c>
      <c r="B110" s="259"/>
      <c r="C110" s="260" t="n">
        <v>40423</v>
      </c>
      <c r="D110" s="301" t="n">
        <v>4.4</v>
      </c>
      <c r="E110" s="302" t="n">
        <v>3.6</v>
      </c>
      <c r="F110" s="301" t="n">
        <v>7.7</v>
      </c>
      <c r="G110" s="302" t="n">
        <v>4.7</v>
      </c>
      <c r="H110" s="301" t="n">
        <v>4.5</v>
      </c>
      <c r="I110" s="302" t="n">
        <v>3.5</v>
      </c>
      <c r="J110" s="301" t="n">
        <f aca="false">+J109</f>
        <v>10.3</v>
      </c>
      <c r="K110" s="302" t="n">
        <v>2.6</v>
      </c>
      <c r="L110" s="301" t="n">
        <v>5</v>
      </c>
      <c r="M110" s="302" t="n">
        <v>3</v>
      </c>
      <c r="N110" s="301" t="n">
        <v>4</v>
      </c>
      <c r="O110" s="302" t="n">
        <v>4</v>
      </c>
      <c r="P110" s="312" t="n">
        <f aca="false">SUM(D110:O110)</f>
        <v>57.3</v>
      </c>
      <c r="Q110" s="304" t="n">
        <v>8.7</v>
      </c>
      <c r="R110" s="305"/>
      <c r="S110" s="304" t="n">
        <v>3.9</v>
      </c>
      <c r="T110" s="305" t="n">
        <v>4</v>
      </c>
      <c r="U110" s="304" t="n">
        <v>1.4</v>
      </c>
      <c r="V110" s="305" t="n">
        <v>6.6</v>
      </c>
      <c r="W110" s="304" t="n">
        <v>13</v>
      </c>
      <c r="X110" s="305"/>
      <c r="Y110" s="304" t="n">
        <v>8</v>
      </c>
      <c r="Z110" s="305"/>
      <c r="AA110" s="304" t="n">
        <v>4</v>
      </c>
      <c r="AB110" s="305"/>
      <c r="AC110" s="306" t="n">
        <v>5.8</v>
      </c>
      <c r="AD110" s="304" t="n">
        <v>5.8</v>
      </c>
      <c r="AE110" s="305" t="n">
        <v>4</v>
      </c>
      <c r="AF110" s="304" t="n">
        <v>2</v>
      </c>
      <c r="AG110" s="305"/>
      <c r="AH110" s="306" t="n">
        <v>3.6</v>
      </c>
      <c r="AI110" s="306" t="n">
        <v>3.6</v>
      </c>
      <c r="AJ110" s="313" t="n">
        <f aca="false">SUM(Q110:AI110)</f>
        <v>74.4</v>
      </c>
      <c r="AK110" s="304" t="n">
        <v>1</v>
      </c>
      <c r="AL110" s="305" t="n">
        <v>1</v>
      </c>
      <c r="AM110" s="306"/>
      <c r="AN110" s="313" t="n">
        <f aca="false">AM110+AL110+AK110+AJ110+P110</f>
        <v>133.7</v>
      </c>
    </row>
    <row r="111" customFormat="false" ht="12.75" hidden="false" customHeight="false" outlineLevel="0" collapsed="false">
      <c r="A111" s="5" t="n">
        <f aca="false">YEAR(C111)</f>
        <v>2010</v>
      </c>
      <c r="B111" s="259"/>
      <c r="C111" s="260" t="n">
        <v>40453</v>
      </c>
      <c r="D111" s="301" t="n">
        <v>4.4</v>
      </c>
      <c r="E111" s="302" t="n">
        <v>3.6</v>
      </c>
      <c r="F111" s="301" t="n">
        <v>7.7</v>
      </c>
      <c r="G111" s="302" t="n">
        <v>4.7</v>
      </c>
      <c r="H111" s="301" t="n">
        <v>4.5</v>
      </c>
      <c r="I111" s="302" t="n">
        <v>3.5</v>
      </c>
      <c r="J111" s="301" t="n">
        <f aca="false">+J110</f>
        <v>10.3</v>
      </c>
      <c r="K111" s="302" t="n">
        <v>2.6</v>
      </c>
      <c r="L111" s="301" t="n">
        <v>5</v>
      </c>
      <c r="M111" s="302" t="n">
        <v>3</v>
      </c>
      <c r="N111" s="301" t="n">
        <v>4</v>
      </c>
      <c r="O111" s="302" t="n">
        <v>4</v>
      </c>
      <c r="P111" s="312" t="n">
        <f aca="false">SUM(D111:O111)</f>
        <v>57.3</v>
      </c>
      <c r="Q111" s="304" t="n">
        <v>8.7</v>
      </c>
      <c r="R111" s="305"/>
      <c r="S111" s="304" t="n">
        <v>3.9</v>
      </c>
      <c r="T111" s="305" t="n">
        <v>4</v>
      </c>
      <c r="U111" s="304" t="n">
        <v>1.4</v>
      </c>
      <c r="V111" s="305" t="n">
        <v>6.6</v>
      </c>
      <c r="W111" s="304" t="n">
        <v>13</v>
      </c>
      <c r="X111" s="305"/>
      <c r="Y111" s="304" t="n">
        <v>8</v>
      </c>
      <c r="Z111" s="305"/>
      <c r="AA111" s="304" t="n">
        <v>4</v>
      </c>
      <c r="AB111" s="305"/>
      <c r="AC111" s="306" t="n">
        <v>5.8</v>
      </c>
      <c r="AD111" s="304" t="n">
        <v>5.8</v>
      </c>
      <c r="AE111" s="305" t="n">
        <v>4</v>
      </c>
      <c r="AF111" s="304" t="n">
        <v>2</v>
      </c>
      <c r="AG111" s="305"/>
      <c r="AH111" s="306" t="n">
        <v>3.6</v>
      </c>
      <c r="AI111" s="306" t="n">
        <v>3.6</v>
      </c>
      <c r="AJ111" s="313" t="n">
        <f aca="false">SUM(Q111:AI111)</f>
        <v>74.4</v>
      </c>
      <c r="AK111" s="304" t="n">
        <v>1</v>
      </c>
      <c r="AL111" s="305" t="n">
        <v>1</v>
      </c>
      <c r="AM111" s="306"/>
      <c r="AN111" s="313" t="n">
        <f aca="false">AM111+AL111+AK111+AJ111+P111</f>
        <v>133.7</v>
      </c>
    </row>
    <row r="112" customFormat="false" ht="12.75" hidden="false" customHeight="false" outlineLevel="0" collapsed="false">
      <c r="A112" s="5" t="n">
        <f aca="false">YEAR(C112)</f>
        <v>2010</v>
      </c>
      <c r="B112" s="259"/>
      <c r="C112" s="260" t="n">
        <v>40484</v>
      </c>
      <c r="D112" s="301" t="n">
        <v>4.4</v>
      </c>
      <c r="E112" s="302" t="n">
        <v>3.6</v>
      </c>
      <c r="F112" s="301" t="n">
        <v>7.7</v>
      </c>
      <c r="G112" s="302" t="n">
        <v>4.7</v>
      </c>
      <c r="H112" s="301" t="n">
        <v>4.5</v>
      </c>
      <c r="I112" s="302" t="n">
        <v>3.5</v>
      </c>
      <c r="J112" s="301" t="n">
        <f aca="false">+J111</f>
        <v>10.3</v>
      </c>
      <c r="K112" s="302" t="n">
        <v>2.6</v>
      </c>
      <c r="L112" s="301" t="n">
        <v>5</v>
      </c>
      <c r="M112" s="302" t="n">
        <v>3</v>
      </c>
      <c r="N112" s="301" t="n">
        <v>4</v>
      </c>
      <c r="O112" s="302" t="n">
        <v>4</v>
      </c>
      <c r="P112" s="312" t="n">
        <f aca="false">SUM(D112:O112)</f>
        <v>57.3</v>
      </c>
      <c r="Q112" s="304" t="n">
        <v>8.7</v>
      </c>
      <c r="R112" s="305"/>
      <c r="S112" s="304" t="n">
        <v>3.9</v>
      </c>
      <c r="T112" s="305" t="n">
        <v>4</v>
      </c>
      <c r="U112" s="304" t="n">
        <v>1.4</v>
      </c>
      <c r="V112" s="305" t="n">
        <v>6.6</v>
      </c>
      <c r="W112" s="304" t="n">
        <v>13</v>
      </c>
      <c r="X112" s="305"/>
      <c r="Y112" s="304" t="n">
        <v>8</v>
      </c>
      <c r="Z112" s="305"/>
      <c r="AA112" s="304" t="n">
        <v>4</v>
      </c>
      <c r="AB112" s="305"/>
      <c r="AC112" s="306" t="n">
        <v>5.8</v>
      </c>
      <c r="AD112" s="304" t="n">
        <v>5.8</v>
      </c>
      <c r="AE112" s="305" t="n">
        <v>4</v>
      </c>
      <c r="AF112" s="304" t="n">
        <v>2</v>
      </c>
      <c r="AG112" s="305"/>
      <c r="AH112" s="306" t="n">
        <v>3.6</v>
      </c>
      <c r="AI112" s="306" t="n">
        <v>3.6</v>
      </c>
      <c r="AJ112" s="313" t="n">
        <f aca="false">SUM(Q112:AI112)</f>
        <v>74.4</v>
      </c>
      <c r="AK112" s="304" t="n">
        <v>1</v>
      </c>
      <c r="AL112" s="305" t="n">
        <v>1</v>
      </c>
      <c r="AM112" s="306"/>
      <c r="AN112" s="313" t="n">
        <f aca="false">AM112+AL112+AK112+AJ112+P112</f>
        <v>133.7</v>
      </c>
    </row>
    <row r="113" customFormat="false" ht="12.75" hidden="false" customHeight="false" outlineLevel="0" collapsed="false">
      <c r="A113" s="5" t="n">
        <f aca="false">YEAR(C113)</f>
        <v>2010</v>
      </c>
      <c r="B113" s="261"/>
      <c r="C113" s="262" t="n">
        <v>40514</v>
      </c>
      <c r="D113" s="301" t="n">
        <v>4.4</v>
      </c>
      <c r="E113" s="302" t="n">
        <v>3.6</v>
      </c>
      <c r="F113" s="301" t="n">
        <v>7.7</v>
      </c>
      <c r="G113" s="302" t="n">
        <v>4.7</v>
      </c>
      <c r="H113" s="301" t="n">
        <v>4.5</v>
      </c>
      <c r="I113" s="302" t="n">
        <v>3.5</v>
      </c>
      <c r="J113" s="301" t="n">
        <f aca="false">+J112</f>
        <v>10.3</v>
      </c>
      <c r="K113" s="302" t="n">
        <v>2.6</v>
      </c>
      <c r="L113" s="301" t="n">
        <v>5</v>
      </c>
      <c r="M113" s="302" t="n">
        <v>3</v>
      </c>
      <c r="N113" s="301" t="n">
        <v>4</v>
      </c>
      <c r="O113" s="302" t="n">
        <v>4</v>
      </c>
      <c r="P113" s="312" t="n">
        <f aca="false">SUM(D113:O113)</f>
        <v>57.3</v>
      </c>
      <c r="Q113" s="304" t="n">
        <v>8.7</v>
      </c>
      <c r="R113" s="305"/>
      <c r="S113" s="304" t="n">
        <v>3.9</v>
      </c>
      <c r="T113" s="305" t="n">
        <v>4</v>
      </c>
      <c r="U113" s="304" t="n">
        <v>1.4</v>
      </c>
      <c r="V113" s="305" t="n">
        <v>6.6</v>
      </c>
      <c r="W113" s="304" t="n">
        <v>13</v>
      </c>
      <c r="X113" s="305"/>
      <c r="Y113" s="304" t="n">
        <v>8</v>
      </c>
      <c r="Z113" s="305"/>
      <c r="AA113" s="304" t="n">
        <v>4</v>
      </c>
      <c r="AB113" s="305"/>
      <c r="AC113" s="306" t="n">
        <v>5.8</v>
      </c>
      <c r="AD113" s="304" t="n">
        <v>5.8</v>
      </c>
      <c r="AE113" s="305" t="n">
        <v>4</v>
      </c>
      <c r="AF113" s="304" t="n">
        <v>2</v>
      </c>
      <c r="AG113" s="305"/>
      <c r="AH113" s="306" t="n">
        <v>3.6</v>
      </c>
      <c r="AI113" s="306" t="n">
        <v>3.6</v>
      </c>
      <c r="AJ113" s="313" t="n">
        <f aca="false">SUM(Q113:AI113)</f>
        <v>74.4</v>
      </c>
      <c r="AK113" s="304" t="n">
        <v>1</v>
      </c>
      <c r="AL113" s="305" t="n">
        <v>1</v>
      </c>
      <c r="AM113" s="306"/>
      <c r="AN113" s="313" t="n">
        <f aca="false">AM113+AL113+AK113+AJ113+P113</f>
        <v>133.7</v>
      </c>
    </row>
    <row r="114" customFormat="false" ht="12.75" hidden="false" customHeight="false" outlineLevel="0" collapsed="false">
      <c r="C114" s="268"/>
      <c r="D114" s="301" t="n">
        <v>4.4</v>
      </c>
      <c r="E114" s="302" t="n">
        <v>3.6</v>
      </c>
      <c r="F114" s="301" t="n">
        <v>7.7</v>
      </c>
      <c r="G114" s="302" t="n">
        <v>4.7</v>
      </c>
      <c r="H114" s="301" t="n">
        <v>4.5</v>
      </c>
      <c r="I114" s="302" t="n">
        <v>3.5</v>
      </c>
      <c r="J114" s="301" t="n">
        <f aca="false">+J113</f>
        <v>10.3</v>
      </c>
      <c r="K114" s="302" t="n">
        <v>2.6</v>
      </c>
      <c r="L114" s="301" t="n">
        <v>5</v>
      </c>
      <c r="M114" s="302" t="n">
        <v>3</v>
      </c>
      <c r="N114" s="301" t="n">
        <v>4</v>
      </c>
      <c r="O114" s="302" t="n">
        <v>4</v>
      </c>
      <c r="P114" s="312" t="n">
        <f aca="false">SUM(D114:O114)</f>
        <v>57.3</v>
      </c>
      <c r="Q114" s="304" t="n">
        <v>8.7</v>
      </c>
      <c r="R114" s="305"/>
      <c r="S114" s="304" t="n">
        <v>3.9</v>
      </c>
      <c r="T114" s="305" t="n">
        <v>4</v>
      </c>
      <c r="U114" s="304" t="n">
        <v>1.4</v>
      </c>
      <c r="V114" s="305" t="n">
        <v>6.6</v>
      </c>
      <c r="W114" s="304" t="n">
        <v>13</v>
      </c>
      <c r="X114" s="305"/>
      <c r="Y114" s="304" t="n">
        <v>8</v>
      </c>
      <c r="Z114" s="305"/>
      <c r="AA114" s="304" t="n">
        <v>4</v>
      </c>
      <c r="AB114" s="305"/>
      <c r="AC114" s="306" t="n">
        <v>5.8</v>
      </c>
      <c r="AD114" s="304" t="n">
        <v>5.8</v>
      </c>
      <c r="AE114" s="305" t="n">
        <v>4</v>
      </c>
      <c r="AF114" s="304" t="n">
        <v>2</v>
      </c>
      <c r="AG114" s="305"/>
      <c r="AH114" s="306" t="n">
        <v>3.6</v>
      </c>
      <c r="AI114" s="306" t="n">
        <v>3.6</v>
      </c>
      <c r="AJ114" s="313" t="n">
        <f aca="false">SUM(Q114:AI114)</f>
        <v>74.4</v>
      </c>
      <c r="AK114" s="304" t="n">
        <v>1</v>
      </c>
      <c r="AL114" s="305" t="n">
        <v>1</v>
      </c>
      <c r="AM114" s="306"/>
      <c r="AN114" s="313" t="n">
        <f aca="false">AM114+AL114+AK114+AJ114+P114</f>
        <v>133.7</v>
      </c>
    </row>
    <row r="115" customFormat="false" ht="12.75" hidden="false" customHeight="false" outlineLevel="0" collapsed="false">
      <c r="C115" s="268"/>
      <c r="D115" s="301" t="n">
        <v>4.4</v>
      </c>
      <c r="E115" s="302" t="n">
        <v>3.6</v>
      </c>
      <c r="F115" s="301" t="n">
        <v>7.7</v>
      </c>
      <c r="G115" s="302" t="n">
        <v>4.7</v>
      </c>
      <c r="H115" s="301" t="n">
        <v>4.5</v>
      </c>
      <c r="I115" s="302" t="n">
        <v>3.5</v>
      </c>
      <c r="J115" s="301" t="n">
        <f aca="false">+J114</f>
        <v>10.3</v>
      </c>
      <c r="K115" s="302" t="n">
        <v>2.6</v>
      </c>
      <c r="L115" s="301" t="n">
        <v>5</v>
      </c>
      <c r="M115" s="302" t="n">
        <v>3</v>
      </c>
      <c r="N115" s="301" t="n">
        <v>4</v>
      </c>
      <c r="O115" s="302" t="n">
        <v>4</v>
      </c>
      <c r="P115" s="312" t="n">
        <f aca="false">SUM(D115:O115)</f>
        <v>57.3</v>
      </c>
      <c r="Q115" s="304" t="n">
        <v>8.7</v>
      </c>
      <c r="R115" s="305"/>
      <c r="S115" s="304" t="n">
        <v>3.9</v>
      </c>
      <c r="T115" s="305" t="n">
        <v>4</v>
      </c>
      <c r="U115" s="304" t="n">
        <v>1.4</v>
      </c>
      <c r="V115" s="305" t="n">
        <v>6.6</v>
      </c>
      <c r="W115" s="304" t="n">
        <v>13</v>
      </c>
      <c r="X115" s="305"/>
      <c r="Y115" s="304" t="n">
        <v>8</v>
      </c>
      <c r="Z115" s="305"/>
      <c r="AA115" s="304" t="n">
        <v>4</v>
      </c>
      <c r="AB115" s="305"/>
      <c r="AC115" s="306" t="n">
        <v>5.8</v>
      </c>
      <c r="AD115" s="304" t="n">
        <v>5.8</v>
      </c>
      <c r="AE115" s="305" t="n">
        <v>4</v>
      </c>
      <c r="AF115" s="304" t="n">
        <v>2</v>
      </c>
      <c r="AG115" s="305"/>
      <c r="AH115" s="306" t="n">
        <v>3.6</v>
      </c>
      <c r="AI115" s="306" t="n">
        <v>3.6</v>
      </c>
      <c r="AJ115" s="313" t="n">
        <f aca="false">SUM(Q115:AI115)</f>
        <v>74.4</v>
      </c>
      <c r="AK115" s="304" t="n">
        <v>1</v>
      </c>
      <c r="AL115" s="305" t="n">
        <v>1</v>
      </c>
      <c r="AM115" s="306"/>
      <c r="AN115" s="313" t="n">
        <f aca="false">AM115+AL115+AK115+AJ115+P115</f>
        <v>133.7</v>
      </c>
    </row>
    <row r="116" customFormat="false" ht="12.75" hidden="false" customHeight="false" outlineLevel="0" collapsed="false">
      <c r="C116" s="268"/>
      <c r="D116" s="301" t="n">
        <v>4.4</v>
      </c>
      <c r="E116" s="302" t="n">
        <v>3.6</v>
      </c>
      <c r="F116" s="301" t="n">
        <v>7.7</v>
      </c>
      <c r="G116" s="302" t="n">
        <v>4.7</v>
      </c>
      <c r="H116" s="301" t="n">
        <v>4.5</v>
      </c>
      <c r="I116" s="302" t="n">
        <v>3.5</v>
      </c>
      <c r="J116" s="301" t="n">
        <f aca="false">+J115</f>
        <v>10.3</v>
      </c>
      <c r="K116" s="302" t="n">
        <v>2.6</v>
      </c>
      <c r="L116" s="301" t="n">
        <v>5</v>
      </c>
      <c r="M116" s="302" t="n">
        <v>3</v>
      </c>
      <c r="N116" s="301" t="n">
        <v>4</v>
      </c>
      <c r="O116" s="302" t="n">
        <v>4</v>
      </c>
      <c r="P116" s="312" t="n">
        <f aca="false">SUM(D116:O116)</f>
        <v>57.3</v>
      </c>
      <c r="Q116" s="304" t="n">
        <v>8.7</v>
      </c>
      <c r="R116" s="305"/>
      <c r="S116" s="304" t="n">
        <v>3.9</v>
      </c>
      <c r="T116" s="305" t="n">
        <v>4</v>
      </c>
      <c r="U116" s="304" t="n">
        <v>1.4</v>
      </c>
      <c r="V116" s="305" t="n">
        <v>6.6</v>
      </c>
      <c r="W116" s="304" t="n">
        <v>13</v>
      </c>
      <c r="X116" s="305"/>
      <c r="Y116" s="304" t="n">
        <v>8</v>
      </c>
      <c r="Z116" s="305"/>
      <c r="AA116" s="304" t="n">
        <v>4</v>
      </c>
      <c r="AB116" s="305"/>
      <c r="AC116" s="306" t="n">
        <v>5.8</v>
      </c>
      <c r="AD116" s="304" t="n">
        <v>5.8</v>
      </c>
      <c r="AE116" s="305" t="n">
        <v>4</v>
      </c>
      <c r="AF116" s="304" t="n">
        <v>2</v>
      </c>
      <c r="AG116" s="305"/>
      <c r="AH116" s="306" t="n">
        <v>3.6</v>
      </c>
      <c r="AI116" s="306" t="n">
        <v>3.6</v>
      </c>
      <c r="AJ116" s="313" t="n">
        <f aca="false">SUM(Q116:AI116)</f>
        <v>74.4</v>
      </c>
      <c r="AK116" s="304" t="n">
        <v>1</v>
      </c>
      <c r="AL116" s="305" t="n">
        <v>1</v>
      </c>
      <c r="AM116" s="306"/>
      <c r="AN116" s="313" t="n">
        <f aca="false">AM116+AL116+AK116+AJ116+P116</f>
        <v>133.7</v>
      </c>
    </row>
    <row r="117" customFormat="false" ht="12.75" hidden="false" customHeight="false" outlineLevel="0" collapsed="false">
      <c r="C117" s="268"/>
      <c r="D117" s="301" t="n">
        <v>4.4</v>
      </c>
      <c r="E117" s="302" t="n">
        <v>3.6</v>
      </c>
      <c r="F117" s="301" t="n">
        <v>7.7</v>
      </c>
      <c r="G117" s="302" t="n">
        <v>4.7</v>
      </c>
      <c r="H117" s="301" t="n">
        <v>4.5</v>
      </c>
      <c r="I117" s="302" t="n">
        <v>3.5</v>
      </c>
      <c r="J117" s="301" t="n">
        <f aca="false">+J116</f>
        <v>10.3</v>
      </c>
      <c r="K117" s="302" t="n">
        <v>2.6</v>
      </c>
      <c r="L117" s="301" t="n">
        <v>5</v>
      </c>
      <c r="M117" s="302" t="n">
        <v>3</v>
      </c>
      <c r="N117" s="301" t="n">
        <v>4</v>
      </c>
      <c r="O117" s="302" t="n">
        <v>4</v>
      </c>
      <c r="P117" s="312" t="n">
        <f aca="false">SUM(D117:O117)</f>
        <v>57.3</v>
      </c>
      <c r="Q117" s="304" t="n">
        <v>8.7</v>
      </c>
      <c r="R117" s="305"/>
      <c r="S117" s="304" t="n">
        <v>3.9</v>
      </c>
      <c r="T117" s="305" t="n">
        <v>4</v>
      </c>
      <c r="U117" s="304" t="n">
        <v>1.4</v>
      </c>
      <c r="V117" s="305" t="n">
        <v>6.6</v>
      </c>
      <c r="W117" s="304" t="n">
        <v>13</v>
      </c>
      <c r="X117" s="305"/>
      <c r="Y117" s="304" t="n">
        <v>8</v>
      </c>
      <c r="Z117" s="305"/>
      <c r="AA117" s="304" t="n">
        <v>4</v>
      </c>
      <c r="AB117" s="305"/>
      <c r="AC117" s="306" t="n">
        <v>5.8</v>
      </c>
      <c r="AD117" s="304" t="n">
        <v>5.8</v>
      </c>
      <c r="AE117" s="305" t="n">
        <v>4</v>
      </c>
      <c r="AF117" s="304" t="n">
        <v>2</v>
      </c>
      <c r="AG117" s="305"/>
      <c r="AH117" s="306" t="n">
        <v>3.6</v>
      </c>
      <c r="AI117" s="306" t="n">
        <v>3.6</v>
      </c>
      <c r="AJ117" s="313" t="n">
        <f aca="false">SUM(Q117:AI117)</f>
        <v>74.4</v>
      </c>
      <c r="AK117" s="304" t="n">
        <v>1</v>
      </c>
      <c r="AL117" s="305" t="n">
        <v>1</v>
      </c>
      <c r="AM117" s="306"/>
      <c r="AN117" s="313" t="n">
        <f aca="false">AM117+AL117+AK117+AJ117+P117</f>
        <v>133.7</v>
      </c>
    </row>
    <row r="118" customFormat="false" ht="12.75" hidden="false" customHeight="false" outlineLevel="0" collapsed="false">
      <c r="C118" s="268"/>
      <c r="D118" s="301" t="n">
        <v>4.4</v>
      </c>
      <c r="E118" s="302" t="n">
        <v>3.6</v>
      </c>
      <c r="F118" s="301" t="n">
        <v>7.7</v>
      </c>
      <c r="G118" s="302" t="n">
        <v>4.7</v>
      </c>
      <c r="H118" s="301" t="n">
        <v>4.5</v>
      </c>
      <c r="I118" s="302" t="n">
        <v>3.5</v>
      </c>
      <c r="J118" s="301" t="n">
        <f aca="false">+J117</f>
        <v>10.3</v>
      </c>
      <c r="K118" s="302" t="n">
        <v>2.6</v>
      </c>
      <c r="L118" s="301" t="n">
        <v>5</v>
      </c>
      <c r="M118" s="302" t="n">
        <v>3</v>
      </c>
      <c r="N118" s="301" t="n">
        <v>4</v>
      </c>
      <c r="O118" s="302" t="n">
        <v>4</v>
      </c>
      <c r="P118" s="312" t="n">
        <f aca="false">SUM(D118:O118)</f>
        <v>57.3</v>
      </c>
      <c r="Q118" s="304" t="n">
        <v>8.7</v>
      </c>
      <c r="R118" s="305"/>
      <c r="S118" s="304" t="n">
        <v>3.9</v>
      </c>
      <c r="T118" s="305" t="n">
        <v>4</v>
      </c>
      <c r="U118" s="304" t="n">
        <v>1.4</v>
      </c>
      <c r="V118" s="305" t="n">
        <v>6.6</v>
      </c>
      <c r="W118" s="304" t="n">
        <v>13</v>
      </c>
      <c r="X118" s="305"/>
      <c r="Y118" s="304" t="n">
        <v>8</v>
      </c>
      <c r="Z118" s="305"/>
      <c r="AA118" s="304" t="n">
        <v>4</v>
      </c>
      <c r="AB118" s="305"/>
      <c r="AC118" s="306" t="n">
        <v>5.8</v>
      </c>
      <c r="AD118" s="304" t="n">
        <v>5.8</v>
      </c>
      <c r="AE118" s="305" t="n">
        <v>4</v>
      </c>
      <c r="AF118" s="304" t="n">
        <v>2</v>
      </c>
      <c r="AG118" s="305"/>
      <c r="AH118" s="306" t="n">
        <v>3.6</v>
      </c>
      <c r="AI118" s="306" t="n">
        <v>3.6</v>
      </c>
      <c r="AJ118" s="313" t="n">
        <f aca="false">SUM(Q118:AI118)</f>
        <v>74.4</v>
      </c>
      <c r="AK118" s="304" t="n">
        <v>1</v>
      </c>
      <c r="AL118" s="305" t="n">
        <v>1</v>
      </c>
      <c r="AM118" s="306"/>
      <c r="AN118" s="313" t="n">
        <f aca="false">AM118+AL118+AK118+AJ118+P118</f>
        <v>133.7</v>
      </c>
    </row>
    <row r="119" customFormat="false" ht="12.75" hidden="false" customHeight="false" outlineLevel="0" collapsed="false">
      <c r="C119" s="268"/>
      <c r="D119" s="301" t="n">
        <v>4.4</v>
      </c>
      <c r="E119" s="302" t="n">
        <v>3.6</v>
      </c>
      <c r="F119" s="301" t="n">
        <v>7.7</v>
      </c>
      <c r="G119" s="302" t="n">
        <v>4.7</v>
      </c>
      <c r="H119" s="301" t="n">
        <v>4.5</v>
      </c>
      <c r="I119" s="302" t="n">
        <v>3.5</v>
      </c>
      <c r="J119" s="301" t="n">
        <f aca="false">+J118</f>
        <v>10.3</v>
      </c>
      <c r="K119" s="302" t="n">
        <v>2.6</v>
      </c>
      <c r="L119" s="301" t="n">
        <v>5</v>
      </c>
      <c r="M119" s="302" t="n">
        <v>3</v>
      </c>
      <c r="N119" s="301" t="n">
        <v>4</v>
      </c>
      <c r="O119" s="302" t="n">
        <v>4</v>
      </c>
      <c r="P119" s="312" t="n">
        <f aca="false">SUM(D119:O119)</f>
        <v>57.3</v>
      </c>
      <c r="Q119" s="304" t="n">
        <v>8.7</v>
      </c>
      <c r="R119" s="305"/>
      <c r="S119" s="304" t="n">
        <v>3.9</v>
      </c>
      <c r="T119" s="305" t="n">
        <v>4</v>
      </c>
      <c r="U119" s="304" t="n">
        <v>1.4</v>
      </c>
      <c r="V119" s="305" t="n">
        <v>6.6</v>
      </c>
      <c r="W119" s="304" t="n">
        <v>13</v>
      </c>
      <c r="X119" s="305"/>
      <c r="Y119" s="304" t="n">
        <v>8</v>
      </c>
      <c r="Z119" s="305"/>
      <c r="AA119" s="304" t="n">
        <v>4</v>
      </c>
      <c r="AB119" s="305"/>
      <c r="AC119" s="306" t="n">
        <v>5.8</v>
      </c>
      <c r="AD119" s="304" t="n">
        <v>5.8</v>
      </c>
      <c r="AE119" s="305" t="n">
        <v>4</v>
      </c>
      <c r="AF119" s="304" t="n">
        <v>2</v>
      </c>
      <c r="AG119" s="305"/>
      <c r="AH119" s="306" t="n">
        <v>3.6</v>
      </c>
      <c r="AI119" s="306" t="n">
        <v>3.6</v>
      </c>
      <c r="AJ119" s="313" t="n">
        <f aca="false">SUM(Q119:AI119)</f>
        <v>74.4</v>
      </c>
      <c r="AK119" s="304" t="n">
        <v>1</v>
      </c>
      <c r="AL119" s="305" t="n">
        <v>1</v>
      </c>
      <c r="AM119" s="306"/>
      <c r="AN119" s="313" t="n">
        <f aca="false">AM119+AL119+AK119+AJ119+P119</f>
        <v>133.7</v>
      </c>
    </row>
    <row r="120" customFormat="false" ht="12.75" hidden="false" customHeight="false" outlineLevel="0" collapsed="false">
      <c r="C120" s="268"/>
      <c r="D120" s="301" t="n">
        <v>4.4</v>
      </c>
      <c r="E120" s="302" t="n">
        <v>3.6</v>
      </c>
      <c r="F120" s="301" t="n">
        <v>7.7</v>
      </c>
      <c r="G120" s="302" t="n">
        <v>4.7</v>
      </c>
      <c r="H120" s="301" t="n">
        <v>4.5</v>
      </c>
      <c r="I120" s="302" t="n">
        <v>3.5</v>
      </c>
      <c r="J120" s="301" t="n">
        <f aca="false">+J119</f>
        <v>10.3</v>
      </c>
      <c r="K120" s="302" t="n">
        <v>2.6</v>
      </c>
      <c r="L120" s="301" t="n">
        <v>5</v>
      </c>
      <c r="M120" s="302" t="n">
        <v>3</v>
      </c>
      <c r="N120" s="301" t="n">
        <v>4</v>
      </c>
      <c r="O120" s="302" t="n">
        <v>4</v>
      </c>
      <c r="P120" s="312" t="n">
        <f aca="false">SUM(D120:O120)</f>
        <v>57.3</v>
      </c>
      <c r="Q120" s="304" t="n">
        <v>8.7</v>
      </c>
      <c r="R120" s="305"/>
      <c r="S120" s="304" t="n">
        <v>3.9</v>
      </c>
      <c r="T120" s="305" t="n">
        <v>4</v>
      </c>
      <c r="U120" s="304" t="n">
        <v>1.4</v>
      </c>
      <c r="V120" s="305" t="n">
        <v>6.6</v>
      </c>
      <c r="W120" s="304" t="n">
        <v>13</v>
      </c>
      <c r="X120" s="305"/>
      <c r="Y120" s="304" t="n">
        <v>8</v>
      </c>
      <c r="Z120" s="305"/>
      <c r="AA120" s="304" t="n">
        <v>4</v>
      </c>
      <c r="AB120" s="305"/>
      <c r="AC120" s="306" t="n">
        <v>5.8</v>
      </c>
      <c r="AD120" s="304" t="n">
        <v>5.8</v>
      </c>
      <c r="AE120" s="305" t="n">
        <v>4</v>
      </c>
      <c r="AF120" s="304" t="n">
        <v>2</v>
      </c>
      <c r="AG120" s="305"/>
      <c r="AH120" s="306" t="n">
        <v>3.6</v>
      </c>
      <c r="AI120" s="306" t="n">
        <v>3.6</v>
      </c>
      <c r="AJ120" s="313" t="n">
        <f aca="false">SUM(Q120:AI120)</f>
        <v>74.4</v>
      </c>
      <c r="AK120" s="304" t="n">
        <v>1</v>
      </c>
      <c r="AL120" s="305" t="n">
        <v>1</v>
      </c>
      <c r="AM120" s="306"/>
      <c r="AN120" s="313" t="n">
        <f aca="false">AM120+AL120+AK120+AJ120+P120</f>
        <v>133.7</v>
      </c>
    </row>
    <row r="121" customFormat="false" ht="12.75" hidden="false" customHeight="false" outlineLevel="0" collapsed="false">
      <c r="C121" s="268"/>
      <c r="D121" s="301" t="n">
        <v>4.4</v>
      </c>
      <c r="E121" s="302" t="n">
        <v>3.6</v>
      </c>
      <c r="F121" s="301" t="n">
        <v>7.7</v>
      </c>
      <c r="G121" s="302" t="n">
        <v>4.7</v>
      </c>
      <c r="H121" s="301" t="n">
        <v>4.5</v>
      </c>
      <c r="I121" s="302" t="n">
        <v>3.5</v>
      </c>
      <c r="J121" s="301" t="n">
        <f aca="false">+J120</f>
        <v>10.3</v>
      </c>
      <c r="K121" s="302" t="n">
        <v>2.6</v>
      </c>
      <c r="L121" s="301" t="n">
        <v>5</v>
      </c>
      <c r="M121" s="302" t="n">
        <v>3</v>
      </c>
      <c r="N121" s="301" t="n">
        <v>4</v>
      </c>
      <c r="O121" s="302" t="n">
        <v>4</v>
      </c>
      <c r="P121" s="312" t="n">
        <f aca="false">SUM(D121:O121)</f>
        <v>57.3</v>
      </c>
      <c r="Q121" s="304" t="n">
        <v>8.7</v>
      </c>
      <c r="R121" s="305"/>
      <c r="S121" s="304" t="n">
        <v>3.9</v>
      </c>
      <c r="T121" s="305" t="n">
        <v>4</v>
      </c>
      <c r="U121" s="304" t="n">
        <v>1.4</v>
      </c>
      <c r="V121" s="305" t="n">
        <v>6.6</v>
      </c>
      <c r="W121" s="304" t="n">
        <v>13</v>
      </c>
      <c r="X121" s="305"/>
      <c r="Y121" s="304" t="n">
        <v>8</v>
      </c>
      <c r="Z121" s="305"/>
      <c r="AA121" s="304" t="n">
        <v>4</v>
      </c>
      <c r="AB121" s="305"/>
      <c r="AC121" s="306" t="n">
        <v>5.8</v>
      </c>
      <c r="AD121" s="304" t="n">
        <v>5.8</v>
      </c>
      <c r="AE121" s="305" t="n">
        <v>4</v>
      </c>
      <c r="AF121" s="304" t="n">
        <v>2</v>
      </c>
      <c r="AG121" s="305"/>
      <c r="AH121" s="306" t="n">
        <v>3.6</v>
      </c>
      <c r="AI121" s="306" t="n">
        <v>3.6</v>
      </c>
      <c r="AJ121" s="313" t="n">
        <f aca="false">SUM(Q121:AI121)</f>
        <v>74.4</v>
      </c>
      <c r="AK121" s="304" t="n">
        <v>1</v>
      </c>
      <c r="AL121" s="305" t="n">
        <v>1</v>
      </c>
      <c r="AM121" s="306"/>
      <c r="AN121" s="313" t="n">
        <f aca="false">AM121+AL121+AK121+AJ121+P121</f>
        <v>133.7</v>
      </c>
    </row>
    <row r="122" customFormat="false" ht="12.75" hidden="false" customHeight="false" outlineLevel="0" collapsed="false">
      <c r="C122" s="268"/>
      <c r="D122" s="301" t="n">
        <v>4.4</v>
      </c>
      <c r="E122" s="302" t="n">
        <v>3.6</v>
      </c>
      <c r="F122" s="301" t="n">
        <v>7.7</v>
      </c>
      <c r="G122" s="302" t="n">
        <v>4.7</v>
      </c>
      <c r="H122" s="301" t="n">
        <v>4.5</v>
      </c>
      <c r="I122" s="302" t="n">
        <v>3.5</v>
      </c>
      <c r="J122" s="301" t="n">
        <f aca="false">+J121</f>
        <v>10.3</v>
      </c>
      <c r="K122" s="302" t="n">
        <v>2.6</v>
      </c>
      <c r="L122" s="301" t="n">
        <v>5</v>
      </c>
      <c r="M122" s="302" t="n">
        <v>3</v>
      </c>
      <c r="N122" s="301" t="n">
        <v>4</v>
      </c>
      <c r="O122" s="302" t="n">
        <v>4</v>
      </c>
      <c r="P122" s="312" t="n">
        <f aca="false">SUM(D122:O122)</f>
        <v>57.3</v>
      </c>
      <c r="Q122" s="304" t="n">
        <v>8.7</v>
      </c>
      <c r="R122" s="305"/>
      <c r="S122" s="304" t="n">
        <v>3.9</v>
      </c>
      <c r="T122" s="305" t="n">
        <v>4</v>
      </c>
      <c r="U122" s="304" t="n">
        <v>1.4</v>
      </c>
      <c r="V122" s="305" t="n">
        <v>6.6</v>
      </c>
      <c r="W122" s="304" t="n">
        <v>13</v>
      </c>
      <c r="X122" s="305"/>
      <c r="Y122" s="304" t="n">
        <v>8</v>
      </c>
      <c r="Z122" s="305"/>
      <c r="AA122" s="304" t="n">
        <v>4</v>
      </c>
      <c r="AB122" s="305"/>
      <c r="AC122" s="306" t="n">
        <v>5.8</v>
      </c>
      <c r="AD122" s="304" t="n">
        <v>5.8</v>
      </c>
      <c r="AE122" s="305" t="n">
        <v>4</v>
      </c>
      <c r="AF122" s="304" t="n">
        <v>2</v>
      </c>
      <c r="AG122" s="305"/>
      <c r="AH122" s="306" t="n">
        <v>3.6</v>
      </c>
      <c r="AI122" s="306" t="n">
        <v>3.6</v>
      </c>
      <c r="AJ122" s="313" t="n">
        <f aca="false">SUM(Q122:AI122)</f>
        <v>74.4</v>
      </c>
      <c r="AK122" s="304" t="n">
        <v>1</v>
      </c>
      <c r="AL122" s="305" t="n">
        <v>1</v>
      </c>
      <c r="AM122" s="306"/>
      <c r="AN122" s="313" t="n">
        <f aca="false">AM122+AL122+AK122+AJ122+P122</f>
        <v>133.7</v>
      </c>
    </row>
    <row r="123" customFormat="false" ht="12.75" hidden="false" customHeight="false" outlineLevel="0" collapsed="false">
      <c r="C123" s="268"/>
      <c r="D123" s="301" t="n">
        <v>4.4</v>
      </c>
      <c r="E123" s="302" t="n">
        <v>3.6</v>
      </c>
      <c r="F123" s="301" t="n">
        <v>7.7</v>
      </c>
      <c r="G123" s="302" t="n">
        <v>4.7</v>
      </c>
      <c r="H123" s="301" t="n">
        <v>4.5</v>
      </c>
      <c r="I123" s="302" t="n">
        <v>3.5</v>
      </c>
      <c r="J123" s="301" t="n">
        <f aca="false">+J122</f>
        <v>10.3</v>
      </c>
      <c r="K123" s="302" t="n">
        <v>2.6</v>
      </c>
      <c r="L123" s="301" t="n">
        <v>5</v>
      </c>
      <c r="M123" s="302" t="n">
        <v>3</v>
      </c>
      <c r="N123" s="301" t="n">
        <v>4</v>
      </c>
      <c r="O123" s="302" t="n">
        <v>4</v>
      </c>
      <c r="P123" s="312" t="n">
        <f aca="false">SUM(D123:O123)</f>
        <v>57.3</v>
      </c>
      <c r="Q123" s="304" t="n">
        <v>8.7</v>
      </c>
      <c r="R123" s="305"/>
      <c r="S123" s="304" t="n">
        <v>3.9</v>
      </c>
      <c r="T123" s="305" t="n">
        <v>4</v>
      </c>
      <c r="U123" s="304" t="n">
        <v>1.4</v>
      </c>
      <c r="V123" s="305" t="n">
        <v>6.6</v>
      </c>
      <c r="W123" s="304" t="n">
        <v>13</v>
      </c>
      <c r="X123" s="305"/>
      <c r="Y123" s="304" t="n">
        <v>8</v>
      </c>
      <c r="Z123" s="305"/>
      <c r="AA123" s="304" t="n">
        <v>4</v>
      </c>
      <c r="AB123" s="305"/>
      <c r="AC123" s="306" t="n">
        <v>5.8</v>
      </c>
      <c r="AD123" s="304" t="n">
        <v>5.8</v>
      </c>
      <c r="AE123" s="305" t="n">
        <v>4</v>
      </c>
      <c r="AF123" s="304" t="n">
        <v>2</v>
      </c>
      <c r="AG123" s="305"/>
      <c r="AH123" s="306" t="n">
        <v>3.6</v>
      </c>
      <c r="AI123" s="306" t="n">
        <v>3.6</v>
      </c>
      <c r="AJ123" s="313" t="n">
        <f aca="false">SUM(Q123:AI123)</f>
        <v>74.4</v>
      </c>
      <c r="AK123" s="304" t="n">
        <v>1</v>
      </c>
      <c r="AL123" s="305" t="n">
        <v>1</v>
      </c>
      <c r="AM123" s="306"/>
      <c r="AN123" s="313" t="n">
        <f aca="false">AM123+AL123+AK123+AJ123+P123</f>
        <v>133.7</v>
      </c>
    </row>
    <row r="124" customFormat="false" ht="12.75" hidden="false" customHeight="false" outlineLevel="0" collapsed="false">
      <c r="C124" s="268"/>
      <c r="D124" s="301" t="n">
        <v>4.4</v>
      </c>
      <c r="E124" s="302" t="n">
        <v>3.6</v>
      </c>
      <c r="F124" s="301" t="n">
        <v>7.7</v>
      </c>
      <c r="G124" s="302" t="n">
        <v>4.7</v>
      </c>
      <c r="H124" s="301" t="n">
        <v>4.5</v>
      </c>
      <c r="I124" s="302" t="n">
        <v>3.5</v>
      </c>
      <c r="J124" s="301" t="n">
        <f aca="false">+J123</f>
        <v>10.3</v>
      </c>
      <c r="K124" s="302" t="n">
        <v>2.6</v>
      </c>
      <c r="L124" s="301" t="n">
        <v>5</v>
      </c>
      <c r="M124" s="302" t="n">
        <v>3</v>
      </c>
      <c r="N124" s="301" t="n">
        <v>4</v>
      </c>
      <c r="O124" s="302" t="n">
        <v>4</v>
      </c>
      <c r="P124" s="312" t="n">
        <f aca="false">SUM(D124:O124)</f>
        <v>57.3</v>
      </c>
      <c r="Q124" s="304" t="n">
        <v>8.7</v>
      </c>
      <c r="R124" s="305"/>
      <c r="S124" s="304" t="n">
        <v>3.9</v>
      </c>
      <c r="T124" s="305" t="n">
        <v>4</v>
      </c>
      <c r="U124" s="304" t="n">
        <v>1.4</v>
      </c>
      <c r="V124" s="305" t="n">
        <v>6.6</v>
      </c>
      <c r="W124" s="304" t="n">
        <v>13</v>
      </c>
      <c r="X124" s="305"/>
      <c r="Y124" s="304" t="n">
        <v>8</v>
      </c>
      <c r="Z124" s="305"/>
      <c r="AA124" s="304" t="n">
        <v>4</v>
      </c>
      <c r="AB124" s="305"/>
      <c r="AC124" s="306" t="n">
        <v>5.8</v>
      </c>
      <c r="AD124" s="304" t="n">
        <v>5.8</v>
      </c>
      <c r="AE124" s="305" t="n">
        <v>4</v>
      </c>
      <c r="AF124" s="304" t="n">
        <v>2</v>
      </c>
      <c r="AG124" s="305"/>
      <c r="AH124" s="306" t="n">
        <v>3.6</v>
      </c>
      <c r="AI124" s="306" t="n">
        <v>3.6</v>
      </c>
      <c r="AJ124" s="313" t="n">
        <f aca="false">SUM(Q124:AI124)</f>
        <v>74.4</v>
      </c>
      <c r="AK124" s="304" t="n">
        <v>1</v>
      </c>
      <c r="AL124" s="305" t="n">
        <v>1</v>
      </c>
      <c r="AM124" s="306"/>
      <c r="AN124" s="313" t="n">
        <f aca="false">AM124+AL124+AK124+AJ124+P124</f>
        <v>133.7</v>
      </c>
    </row>
    <row r="125" customFormat="false" ht="12.75" hidden="false" customHeight="false" outlineLevel="0" collapsed="false">
      <c r="C125" s="268"/>
      <c r="D125" s="301" t="n">
        <v>4.4</v>
      </c>
      <c r="E125" s="302" t="n">
        <v>3.6</v>
      </c>
      <c r="F125" s="301" t="n">
        <v>7.7</v>
      </c>
      <c r="G125" s="302" t="n">
        <v>4.7</v>
      </c>
      <c r="H125" s="301" t="n">
        <v>4.5</v>
      </c>
      <c r="I125" s="302" t="n">
        <v>3.5</v>
      </c>
      <c r="J125" s="301" t="n">
        <f aca="false">+J124</f>
        <v>10.3</v>
      </c>
      <c r="K125" s="302" t="n">
        <v>2.6</v>
      </c>
      <c r="L125" s="301" t="n">
        <v>5</v>
      </c>
      <c r="M125" s="302" t="n">
        <v>3</v>
      </c>
      <c r="N125" s="301" t="n">
        <v>4</v>
      </c>
      <c r="O125" s="302" t="n">
        <v>4</v>
      </c>
      <c r="P125" s="312" t="n">
        <f aca="false">SUM(D125:O125)</f>
        <v>57.3</v>
      </c>
      <c r="Q125" s="304" t="n">
        <v>8.7</v>
      </c>
      <c r="R125" s="305"/>
      <c r="S125" s="304" t="n">
        <v>3.9</v>
      </c>
      <c r="T125" s="305" t="n">
        <v>4</v>
      </c>
      <c r="U125" s="304" t="n">
        <v>1.4</v>
      </c>
      <c r="V125" s="305" t="n">
        <v>6.6</v>
      </c>
      <c r="W125" s="304" t="n">
        <v>13</v>
      </c>
      <c r="X125" s="305"/>
      <c r="Y125" s="304" t="n">
        <v>8</v>
      </c>
      <c r="Z125" s="305"/>
      <c r="AA125" s="304" t="n">
        <v>4</v>
      </c>
      <c r="AB125" s="305"/>
      <c r="AC125" s="306" t="n">
        <v>5.8</v>
      </c>
      <c r="AD125" s="304" t="n">
        <v>5.8</v>
      </c>
      <c r="AE125" s="305" t="n">
        <v>4</v>
      </c>
      <c r="AF125" s="304" t="n">
        <v>2</v>
      </c>
      <c r="AG125" s="305"/>
      <c r="AH125" s="306" t="n">
        <v>3.6</v>
      </c>
      <c r="AI125" s="306" t="n">
        <v>3.6</v>
      </c>
      <c r="AJ125" s="313" t="n">
        <f aca="false">SUM(Q125:AI125)</f>
        <v>74.4</v>
      </c>
      <c r="AK125" s="304" t="n">
        <v>1</v>
      </c>
      <c r="AL125" s="305" t="n">
        <v>1</v>
      </c>
      <c r="AM125" s="306"/>
      <c r="AN125" s="313" t="n">
        <f aca="false">AM125+AL125+AK125+AJ125+P125</f>
        <v>133.7</v>
      </c>
    </row>
    <row r="126" customFormat="false" ht="12.75" hidden="false" customHeight="false" outlineLevel="0" collapsed="false">
      <c r="C126" s="268"/>
      <c r="D126" s="301" t="n">
        <v>4.4</v>
      </c>
      <c r="E126" s="302" t="n">
        <v>3.6</v>
      </c>
      <c r="F126" s="301" t="n">
        <v>7.7</v>
      </c>
      <c r="G126" s="302" t="n">
        <v>4.7</v>
      </c>
      <c r="H126" s="301" t="n">
        <v>4.5</v>
      </c>
      <c r="I126" s="302" t="n">
        <v>3.5</v>
      </c>
      <c r="J126" s="301" t="n">
        <f aca="false">+J125</f>
        <v>10.3</v>
      </c>
      <c r="K126" s="302" t="n">
        <v>2.6</v>
      </c>
      <c r="L126" s="301" t="n">
        <v>5</v>
      </c>
      <c r="M126" s="302" t="n">
        <v>3</v>
      </c>
      <c r="N126" s="301" t="n">
        <v>4</v>
      </c>
      <c r="O126" s="302" t="n">
        <v>4</v>
      </c>
      <c r="P126" s="312" t="n">
        <f aca="false">SUM(D126:O126)</f>
        <v>57.3</v>
      </c>
      <c r="Q126" s="304" t="n">
        <v>8.7</v>
      </c>
      <c r="R126" s="305"/>
      <c r="S126" s="304" t="n">
        <v>3.9</v>
      </c>
      <c r="T126" s="305" t="n">
        <v>4</v>
      </c>
      <c r="U126" s="304" t="n">
        <v>1.4</v>
      </c>
      <c r="V126" s="305" t="n">
        <v>6.6</v>
      </c>
      <c r="W126" s="304" t="n">
        <v>13</v>
      </c>
      <c r="X126" s="305"/>
      <c r="Y126" s="304" t="n">
        <v>8</v>
      </c>
      <c r="Z126" s="305"/>
      <c r="AA126" s="304" t="n">
        <v>4</v>
      </c>
      <c r="AB126" s="305"/>
      <c r="AC126" s="306" t="n">
        <v>5.8</v>
      </c>
      <c r="AD126" s="304" t="n">
        <v>5.8</v>
      </c>
      <c r="AE126" s="305" t="n">
        <v>4</v>
      </c>
      <c r="AF126" s="304" t="n">
        <v>2</v>
      </c>
      <c r="AG126" s="305"/>
      <c r="AH126" s="306" t="n">
        <v>3.6</v>
      </c>
      <c r="AI126" s="306" t="n">
        <v>3.6</v>
      </c>
      <c r="AJ126" s="313" t="n">
        <f aca="false">SUM(Q126:AI126)</f>
        <v>74.4</v>
      </c>
      <c r="AK126" s="304" t="n">
        <v>1</v>
      </c>
      <c r="AL126" s="305" t="n">
        <v>1</v>
      </c>
      <c r="AM126" s="306"/>
      <c r="AN126" s="313" t="n">
        <f aca="false">AM126+AL126+AK126+AJ126+P126</f>
        <v>133.7</v>
      </c>
    </row>
    <row r="127" customFormat="false" ht="12.75" hidden="false" customHeight="false" outlineLevel="0" collapsed="false">
      <c r="C127" s="268"/>
      <c r="D127" s="301" t="n">
        <v>4.4</v>
      </c>
      <c r="E127" s="302" t="n">
        <v>3.6</v>
      </c>
      <c r="F127" s="301" t="n">
        <v>7.7</v>
      </c>
      <c r="G127" s="302" t="n">
        <v>4.7</v>
      </c>
      <c r="H127" s="301" t="n">
        <v>4.5</v>
      </c>
      <c r="I127" s="302" t="n">
        <v>3.5</v>
      </c>
      <c r="J127" s="301" t="n">
        <f aca="false">+J126</f>
        <v>10.3</v>
      </c>
      <c r="K127" s="302" t="n">
        <v>2.6</v>
      </c>
      <c r="L127" s="301" t="n">
        <v>5</v>
      </c>
      <c r="M127" s="302" t="n">
        <v>3</v>
      </c>
      <c r="N127" s="301" t="n">
        <v>4</v>
      </c>
      <c r="O127" s="302" t="n">
        <v>4</v>
      </c>
      <c r="P127" s="312" t="n">
        <f aca="false">SUM(D127:O127)</f>
        <v>57.3</v>
      </c>
      <c r="Q127" s="304" t="n">
        <v>8.7</v>
      </c>
      <c r="R127" s="305"/>
      <c r="S127" s="304" t="n">
        <v>3.9</v>
      </c>
      <c r="T127" s="305" t="n">
        <v>4</v>
      </c>
      <c r="U127" s="304" t="n">
        <v>1.4</v>
      </c>
      <c r="V127" s="305" t="n">
        <v>6.6</v>
      </c>
      <c r="W127" s="304" t="n">
        <v>13</v>
      </c>
      <c r="X127" s="305"/>
      <c r="Y127" s="304" t="n">
        <v>8</v>
      </c>
      <c r="Z127" s="305"/>
      <c r="AA127" s="304" t="n">
        <v>4</v>
      </c>
      <c r="AB127" s="305"/>
      <c r="AC127" s="306" t="n">
        <v>5.8</v>
      </c>
      <c r="AD127" s="304" t="n">
        <v>5.8</v>
      </c>
      <c r="AE127" s="305" t="n">
        <v>4</v>
      </c>
      <c r="AF127" s="304" t="n">
        <v>2</v>
      </c>
      <c r="AG127" s="305"/>
      <c r="AH127" s="306" t="n">
        <v>3.6</v>
      </c>
      <c r="AI127" s="306" t="n">
        <v>3.6</v>
      </c>
      <c r="AJ127" s="313" t="n">
        <f aca="false">SUM(Q127:AI127)</f>
        <v>74.4</v>
      </c>
      <c r="AK127" s="304" t="n">
        <v>1</v>
      </c>
      <c r="AL127" s="305" t="n">
        <v>1</v>
      </c>
      <c r="AM127" s="306"/>
      <c r="AN127" s="313" t="n">
        <f aca="false">AM127+AL127+AK127+AJ127+P127</f>
        <v>133.7</v>
      </c>
    </row>
    <row r="128" customFormat="false" ht="12.75" hidden="false" customHeight="false" outlineLevel="0" collapsed="false">
      <c r="C128" s="268"/>
      <c r="D128" s="301" t="n">
        <v>4.4</v>
      </c>
      <c r="E128" s="302" t="n">
        <v>3.6</v>
      </c>
      <c r="F128" s="301" t="n">
        <v>7.7</v>
      </c>
      <c r="G128" s="302" t="n">
        <v>4.7</v>
      </c>
      <c r="H128" s="301" t="n">
        <v>4.5</v>
      </c>
      <c r="I128" s="302" t="n">
        <v>3.5</v>
      </c>
      <c r="J128" s="301" t="n">
        <f aca="false">+J127</f>
        <v>10.3</v>
      </c>
      <c r="K128" s="302" t="n">
        <v>2.6</v>
      </c>
      <c r="L128" s="301" t="n">
        <v>5</v>
      </c>
      <c r="M128" s="302" t="n">
        <v>3</v>
      </c>
      <c r="N128" s="301" t="n">
        <v>4</v>
      </c>
      <c r="O128" s="302" t="n">
        <v>4</v>
      </c>
      <c r="P128" s="312" t="n">
        <f aca="false">SUM(D128:O128)</f>
        <v>57.3</v>
      </c>
      <c r="Q128" s="304" t="n">
        <v>8.7</v>
      </c>
      <c r="R128" s="305"/>
      <c r="S128" s="304" t="n">
        <v>3.9</v>
      </c>
      <c r="T128" s="305" t="n">
        <v>4</v>
      </c>
      <c r="U128" s="304" t="n">
        <v>1.4</v>
      </c>
      <c r="V128" s="305" t="n">
        <v>6.6</v>
      </c>
      <c r="W128" s="304" t="n">
        <v>13</v>
      </c>
      <c r="X128" s="305"/>
      <c r="Y128" s="304" t="n">
        <v>8</v>
      </c>
      <c r="Z128" s="305"/>
      <c r="AA128" s="304" t="n">
        <v>4</v>
      </c>
      <c r="AB128" s="305"/>
      <c r="AC128" s="306" t="n">
        <v>5.8</v>
      </c>
      <c r="AD128" s="304" t="n">
        <v>5.8</v>
      </c>
      <c r="AE128" s="305" t="n">
        <v>4</v>
      </c>
      <c r="AF128" s="304" t="n">
        <v>2</v>
      </c>
      <c r="AG128" s="305"/>
      <c r="AH128" s="306" t="n">
        <v>3.6</v>
      </c>
      <c r="AI128" s="306" t="n">
        <v>3.6</v>
      </c>
      <c r="AJ128" s="313" t="n">
        <f aca="false">SUM(Q128:AI128)</f>
        <v>74.4</v>
      </c>
      <c r="AK128" s="304" t="n">
        <v>1</v>
      </c>
      <c r="AL128" s="305" t="n">
        <v>1</v>
      </c>
      <c r="AM128" s="306"/>
      <c r="AN128" s="313" t="n">
        <f aca="false">AM128+AL128+AK128+AJ128+P128</f>
        <v>133.7</v>
      </c>
    </row>
    <row r="129" customFormat="false" ht="12.75" hidden="false" customHeight="false" outlineLevel="0" collapsed="false">
      <c r="C129" s="268"/>
      <c r="D129" s="301" t="n">
        <v>4.4</v>
      </c>
      <c r="E129" s="302" t="n">
        <v>3.6</v>
      </c>
      <c r="F129" s="301" t="n">
        <v>7.7</v>
      </c>
      <c r="G129" s="302" t="n">
        <v>4.7</v>
      </c>
      <c r="H129" s="301" t="n">
        <v>4.5</v>
      </c>
      <c r="I129" s="302" t="n">
        <v>3.5</v>
      </c>
      <c r="J129" s="301" t="n">
        <f aca="false">+J128</f>
        <v>10.3</v>
      </c>
      <c r="K129" s="302" t="n">
        <v>2.6</v>
      </c>
      <c r="L129" s="301" t="n">
        <v>5</v>
      </c>
      <c r="M129" s="302" t="n">
        <v>3</v>
      </c>
      <c r="N129" s="301" t="n">
        <v>4</v>
      </c>
      <c r="O129" s="302" t="n">
        <v>4</v>
      </c>
      <c r="P129" s="312" t="n">
        <f aca="false">SUM(D129:O129)</f>
        <v>57.3</v>
      </c>
      <c r="Q129" s="304" t="n">
        <v>8.7</v>
      </c>
      <c r="R129" s="305"/>
      <c r="S129" s="304" t="n">
        <v>3.9</v>
      </c>
      <c r="T129" s="305" t="n">
        <v>4</v>
      </c>
      <c r="U129" s="304" t="n">
        <v>1.4</v>
      </c>
      <c r="V129" s="305" t="n">
        <v>6.6</v>
      </c>
      <c r="W129" s="304" t="n">
        <v>13</v>
      </c>
      <c r="X129" s="305"/>
      <c r="Y129" s="304" t="n">
        <v>8</v>
      </c>
      <c r="Z129" s="305"/>
      <c r="AA129" s="304" t="n">
        <v>4</v>
      </c>
      <c r="AB129" s="305"/>
      <c r="AC129" s="306" t="n">
        <v>5.8</v>
      </c>
      <c r="AD129" s="304" t="n">
        <v>5.8</v>
      </c>
      <c r="AE129" s="305" t="n">
        <v>4</v>
      </c>
      <c r="AF129" s="304" t="n">
        <v>2</v>
      </c>
      <c r="AG129" s="305"/>
      <c r="AH129" s="306" t="n">
        <v>3.6</v>
      </c>
      <c r="AI129" s="306" t="n">
        <v>3.6</v>
      </c>
      <c r="AJ129" s="313" t="n">
        <f aca="false">SUM(Q129:AI129)</f>
        <v>74.4</v>
      </c>
      <c r="AK129" s="304" t="n">
        <v>1</v>
      </c>
      <c r="AL129" s="305" t="n">
        <v>1</v>
      </c>
      <c r="AM129" s="306"/>
      <c r="AN129" s="313" t="n">
        <f aca="false">AM129+AL129+AK129+AJ129+P129</f>
        <v>133.7</v>
      </c>
    </row>
    <row r="130" customFormat="false" ht="12.75" hidden="false" customHeight="false" outlineLevel="0" collapsed="false">
      <c r="C130" s="268"/>
      <c r="D130" s="301" t="n">
        <v>4.4</v>
      </c>
      <c r="E130" s="302" t="n">
        <v>3.6</v>
      </c>
      <c r="F130" s="301" t="n">
        <v>7.7</v>
      </c>
      <c r="G130" s="302" t="n">
        <v>4.7</v>
      </c>
      <c r="H130" s="301" t="n">
        <v>4.5</v>
      </c>
      <c r="I130" s="302" t="n">
        <v>3.5</v>
      </c>
      <c r="J130" s="301" t="n">
        <f aca="false">+J129</f>
        <v>10.3</v>
      </c>
      <c r="K130" s="302" t="n">
        <v>2.6</v>
      </c>
      <c r="L130" s="301" t="n">
        <v>5</v>
      </c>
      <c r="M130" s="302" t="n">
        <v>3</v>
      </c>
      <c r="N130" s="301" t="n">
        <v>4</v>
      </c>
      <c r="O130" s="302" t="n">
        <v>4</v>
      </c>
      <c r="P130" s="312" t="n">
        <f aca="false">SUM(D130:O130)</f>
        <v>57.3</v>
      </c>
      <c r="Q130" s="304" t="n">
        <v>8.7</v>
      </c>
      <c r="R130" s="305"/>
      <c r="S130" s="304" t="n">
        <v>3.9</v>
      </c>
      <c r="T130" s="305" t="n">
        <v>4</v>
      </c>
      <c r="U130" s="304" t="n">
        <v>1.4</v>
      </c>
      <c r="V130" s="305" t="n">
        <v>6.6</v>
      </c>
      <c r="W130" s="304" t="n">
        <v>13</v>
      </c>
      <c r="X130" s="305"/>
      <c r="Y130" s="304" t="n">
        <v>8</v>
      </c>
      <c r="Z130" s="305"/>
      <c r="AA130" s="304" t="n">
        <v>4</v>
      </c>
      <c r="AB130" s="305"/>
      <c r="AC130" s="306" t="n">
        <v>5.8</v>
      </c>
      <c r="AD130" s="304" t="n">
        <v>5.8</v>
      </c>
      <c r="AE130" s="305" t="n">
        <v>4</v>
      </c>
      <c r="AF130" s="304" t="n">
        <v>2</v>
      </c>
      <c r="AG130" s="305"/>
      <c r="AH130" s="306" t="n">
        <v>3.6</v>
      </c>
      <c r="AI130" s="306" t="n">
        <v>3.6</v>
      </c>
      <c r="AJ130" s="313" t="n">
        <f aca="false">SUM(Q130:AI130)</f>
        <v>74.4</v>
      </c>
      <c r="AK130" s="304" t="n">
        <v>1</v>
      </c>
      <c r="AL130" s="305" t="n">
        <v>1</v>
      </c>
      <c r="AM130" s="306"/>
      <c r="AN130" s="313" t="n">
        <f aca="false">AM130+AL130+AK130+AJ130+P130</f>
        <v>133.7</v>
      </c>
    </row>
    <row r="131" customFormat="false" ht="12.75" hidden="false" customHeight="false" outlineLevel="0" collapsed="false">
      <c r="C131" s="268"/>
      <c r="D131" s="301" t="n">
        <v>4.4</v>
      </c>
      <c r="E131" s="302" t="n">
        <v>3.6</v>
      </c>
      <c r="F131" s="301" t="n">
        <v>7.7</v>
      </c>
      <c r="G131" s="302" t="n">
        <v>4.7</v>
      </c>
      <c r="H131" s="301" t="n">
        <v>4.5</v>
      </c>
      <c r="I131" s="302" t="n">
        <v>3.5</v>
      </c>
      <c r="J131" s="301" t="n">
        <f aca="false">+J130</f>
        <v>10.3</v>
      </c>
      <c r="K131" s="302" t="n">
        <v>2.6</v>
      </c>
      <c r="L131" s="301" t="n">
        <v>5</v>
      </c>
      <c r="M131" s="302" t="n">
        <v>3</v>
      </c>
      <c r="N131" s="301" t="n">
        <v>4</v>
      </c>
      <c r="O131" s="302" t="n">
        <v>4</v>
      </c>
      <c r="P131" s="312" t="n">
        <f aca="false">SUM(D131:O131)</f>
        <v>57.3</v>
      </c>
      <c r="Q131" s="304" t="n">
        <v>8.7</v>
      </c>
      <c r="R131" s="305"/>
      <c r="S131" s="304" t="n">
        <v>3.9</v>
      </c>
      <c r="T131" s="305" t="n">
        <v>4</v>
      </c>
      <c r="U131" s="304" t="n">
        <v>1.4</v>
      </c>
      <c r="V131" s="305" t="n">
        <v>6.6</v>
      </c>
      <c r="W131" s="304" t="n">
        <v>13</v>
      </c>
      <c r="X131" s="305"/>
      <c r="Y131" s="304" t="n">
        <v>8</v>
      </c>
      <c r="Z131" s="305"/>
      <c r="AA131" s="304" t="n">
        <v>4</v>
      </c>
      <c r="AB131" s="305"/>
      <c r="AC131" s="306" t="n">
        <v>5.8</v>
      </c>
      <c r="AD131" s="304" t="n">
        <v>5.8</v>
      </c>
      <c r="AE131" s="305" t="n">
        <v>4</v>
      </c>
      <c r="AF131" s="304" t="n">
        <v>2</v>
      </c>
      <c r="AG131" s="305"/>
      <c r="AH131" s="306" t="n">
        <v>3.6</v>
      </c>
      <c r="AI131" s="306" t="n">
        <v>3.6</v>
      </c>
      <c r="AJ131" s="313" t="n">
        <f aca="false">SUM(Q131:AI131)</f>
        <v>74.4</v>
      </c>
      <c r="AK131" s="304" t="n">
        <v>1</v>
      </c>
      <c r="AL131" s="305" t="n">
        <v>1</v>
      </c>
      <c r="AM131" s="306"/>
      <c r="AN131" s="313" t="n">
        <f aca="false">AM131+AL131+AK131+AJ131+P131</f>
        <v>133.7</v>
      </c>
    </row>
    <row r="132" customFormat="false" ht="12.75" hidden="false" customHeight="false" outlineLevel="0" collapsed="false">
      <c r="C132" s="268"/>
      <c r="D132" s="301" t="n">
        <v>4.4</v>
      </c>
      <c r="E132" s="302" t="n">
        <v>3.6</v>
      </c>
      <c r="F132" s="301" t="n">
        <v>7.7</v>
      </c>
      <c r="G132" s="302" t="n">
        <v>4.7</v>
      </c>
      <c r="H132" s="301" t="n">
        <v>4.5</v>
      </c>
      <c r="I132" s="302" t="n">
        <v>3.5</v>
      </c>
      <c r="J132" s="301" t="n">
        <f aca="false">+J131</f>
        <v>10.3</v>
      </c>
      <c r="K132" s="302" t="n">
        <v>2.6</v>
      </c>
      <c r="L132" s="301" t="n">
        <v>5</v>
      </c>
      <c r="M132" s="302" t="n">
        <v>3</v>
      </c>
      <c r="N132" s="301" t="n">
        <v>4</v>
      </c>
      <c r="O132" s="302" t="n">
        <v>4</v>
      </c>
      <c r="P132" s="312" t="n">
        <f aca="false">SUM(D132:O132)</f>
        <v>57.3</v>
      </c>
      <c r="Q132" s="304" t="n">
        <v>8.7</v>
      </c>
      <c r="R132" s="305"/>
      <c r="S132" s="304" t="n">
        <v>3.9</v>
      </c>
      <c r="T132" s="305" t="n">
        <v>4</v>
      </c>
      <c r="U132" s="304" t="n">
        <v>1.4</v>
      </c>
      <c r="V132" s="305" t="n">
        <v>6.6</v>
      </c>
      <c r="W132" s="304" t="n">
        <v>13</v>
      </c>
      <c r="X132" s="305"/>
      <c r="Y132" s="304" t="n">
        <v>8</v>
      </c>
      <c r="Z132" s="305"/>
      <c r="AA132" s="304" t="n">
        <v>4</v>
      </c>
      <c r="AB132" s="305"/>
      <c r="AC132" s="306" t="n">
        <v>5.8</v>
      </c>
      <c r="AD132" s="304" t="n">
        <v>5.8</v>
      </c>
      <c r="AE132" s="305" t="n">
        <v>4</v>
      </c>
      <c r="AF132" s="304" t="n">
        <v>2</v>
      </c>
      <c r="AG132" s="305"/>
      <c r="AH132" s="306" t="n">
        <v>3.6</v>
      </c>
      <c r="AI132" s="306" t="n">
        <v>3.6</v>
      </c>
      <c r="AJ132" s="313" t="n">
        <f aca="false">SUM(Q132:AI132)</f>
        <v>74.4</v>
      </c>
      <c r="AK132" s="304" t="n">
        <v>1</v>
      </c>
      <c r="AL132" s="305" t="n">
        <v>1</v>
      </c>
      <c r="AM132" s="306"/>
      <c r="AN132" s="313" t="n">
        <f aca="false">AM132+AL132+AK132+AJ132+P132</f>
        <v>133.7</v>
      </c>
    </row>
    <row r="133" customFormat="false" ht="12.75" hidden="false" customHeight="false" outlineLevel="0" collapsed="false">
      <c r="C133" s="268"/>
      <c r="D133" s="301" t="n">
        <v>4.4</v>
      </c>
      <c r="E133" s="302" t="n">
        <v>3.6</v>
      </c>
      <c r="F133" s="301" t="n">
        <v>7.7</v>
      </c>
      <c r="G133" s="302" t="n">
        <v>4.7</v>
      </c>
      <c r="H133" s="301" t="n">
        <v>4.5</v>
      </c>
      <c r="I133" s="302" t="n">
        <v>3.5</v>
      </c>
      <c r="J133" s="301" t="n">
        <f aca="false">+J132</f>
        <v>10.3</v>
      </c>
      <c r="K133" s="302" t="n">
        <v>2.6</v>
      </c>
      <c r="L133" s="301" t="n">
        <v>5</v>
      </c>
      <c r="M133" s="302" t="n">
        <v>3</v>
      </c>
      <c r="N133" s="301" t="n">
        <v>4</v>
      </c>
      <c r="O133" s="302" t="n">
        <v>4</v>
      </c>
      <c r="P133" s="312" t="n">
        <f aca="false">SUM(D133:O133)</f>
        <v>57.3</v>
      </c>
      <c r="Q133" s="304" t="n">
        <v>8.7</v>
      </c>
      <c r="R133" s="305"/>
      <c r="S133" s="304" t="n">
        <v>3.9</v>
      </c>
      <c r="T133" s="305" t="n">
        <v>4</v>
      </c>
      <c r="U133" s="304" t="n">
        <v>1.4</v>
      </c>
      <c r="V133" s="305" t="n">
        <v>6.6</v>
      </c>
      <c r="W133" s="304" t="n">
        <v>13</v>
      </c>
      <c r="X133" s="305"/>
      <c r="Y133" s="304" t="n">
        <v>8</v>
      </c>
      <c r="Z133" s="305"/>
      <c r="AA133" s="304" t="n">
        <v>4</v>
      </c>
      <c r="AB133" s="305"/>
      <c r="AC133" s="306" t="n">
        <v>5.8</v>
      </c>
      <c r="AD133" s="304" t="n">
        <v>5.8</v>
      </c>
      <c r="AE133" s="305" t="n">
        <v>4</v>
      </c>
      <c r="AF133" s="304" t="n">
        <v>2</v>
      </c>
      <c r="AG133" s="305"/>
      <c r="AH133" s="306" t="n">
        <v>3.6</v>
      </c>
      <c r="AI133" s="306" t="n">
        <v>3.6</v>
      </c>
      <c r="AJ133" s="313" t="n">
        <f aca="false">SUM(Q133:AI133)</f>
        <v>74.4</v>
      </c>
      <c r="AK133" s="304" t="n">
        <v>1</v>
      </c>
      <c r="AL133" s="305" t="n">
        <v>1</v>
      </c>
      <c r="AM133" s="306"/>
      <c r="AN133" s="313" t="n">
        <f aca="false">AM133+AL133+AK133+AJ133+P133</f>
        <v>133.7</v>
      </c>
    </row>
    <row r="134" customFormat="false" ht="12.75" hidden="false" customHeight="false" outlineLevel="0" collapsed="false">
      <c r="C134" s="268"/>
      <c r="D134" s="301" t="n">
        <v>4.4</v>
      </c>
      <c r="E134" s="302" t="n">
        <v>3.6</v>
      </c>
      <c r="F134" s="301" t="n">
        <v>7.7</v>
      </c>
      <c r="G134" s="302" t="n">
        <v>4.7</v>
      </c>
      <c r="H134" s="301" t="n">
        <v>4.5</v>
      </c>
      <c r="I134" s="302" t="n">
        <v>3.5</v>
      </c>
      <c r="J134" s="301" t="n">
        <f aca="false">+J133</f>
        <v>10.3</v>
      </c>
      <c r="K134" s="302" t="n">
        <v>2.6</v>
      </c>
      <c r="L134" s="301" t="n">
        <v>5</v>
      </c>
      <c r="M134" s="302" t="n">
        <v>3</v>
      </c>
      <c r="N134" s="301" t="n">
        <v>4</v>
      </c>
      <c r="O134" s="302" t="n">
        <v>4</v>
      </c>
      <c r="P134" s="312" t="n">
        <f aca="false">SUM(D134:O134)</f>
        <v>57.3</v>
      </c>
      <c r="Q134" s="304" t="n">
        <v>8.7</v>
      </c>
      <c r="R134" s="305"/>
      <c r="S134" s="304" t="n">
        <v>3.9</v>
      </c>
      <c r="T134" s="305" t="n">
        <v>4</v>
      </c>
      <c r="U134" s="304" t="n">
        <v>1.4</v>
      </c>
      <c r="V134" s="305" t="n">
        <v>6.6</v>
      </c>
      <c r="W134" s="304" t="n">
        <v>13</v>
      </c>
      <c r="X134" s="305"/>
      <c r="Y134" s="304" t="n">
        <v>8</v>
      </c>
      <c r="Z134" s="305"/>
      <c r="AA134" s="304" t="n">
        <v>4</v>
      </c>
      <c r="AB134" s="305"/>
      <c r="AC134" s="306" t="n">
        <v>5.8</v>
      </c>
      <c r="AD134" s="304" t="n">
        <v>5.8</v>
      </c>
      <c r="AE134" s="305" t="n">
        <v>4</v>
      </c>
      <c r="AF134" s="304" t="n">
        <v>2</v>
      </c>
      <c r="AG134" s="305"/>
      <c r="AH134" s="306" t="n">
        <v>3.6</v>
      </c>
      <c r="AI134" s="306" t="n">
        <v>3.6</v>
      </c>
      <c r="AJ134" s="313" t="n">
        <f aca="false">SUM(Q134:AI134)</f>
        <v>74.4</v>
      </c>
      <c r="AK134" s="304" t="n">
        <v>1</v>
      </c>
      <c r="AL134" s="305" t="n">
        <v>1</v>
      </c>
      <c r="AM134" s="306"/>
      <c r="AN134" s="313" t="n">
        <f aca="false">AM134+AL134+AK134+AJ134+P134</f>
        <v>133.7</v>
      </c>
    </row>
    <row r="135" customFormat="false" ht="12.75" hidden="false" customHeight="false" outlineLevel="0" collapsed="false">
      <c r="C135" s="268"/>
      <c r="D135" s="301" t="n">
        <v>4.4</v>
      </c>
      <c r="E135" s="302" t="n">
        <v>3.6</v>
      </c>
      <c r="F135" s="301" t="n">
        <v>7.7</v>
      </c>
      <c r="G135" s="302" t="n">
        <v>4.7</v>
      </c>
      <c r="H135" s="301" t="n">
        <v>4.5</v>
      </c>
      <c r="I135" s="302" t="n">
        <v>3.5</v>
      </c>
      <c r="J135" s="301" t="n">
        <f aca="false">+J134</f>
        <v>10.3</v>
      </c>
      <c r="K135" s="302" t="n">
        <v>2.6</v>
      </c>
      <c r="L135" s="301" t="n">
        <v>5</v>
      </c>
      <c r="M135" s="302" t="n">
        <v>3</v>
      </c>
      <c r="N135" s="301" t="n">
        <v>4</v>
      </c>
      <c r="O135" s="302" t="n">
        <v>4</v>
      </c>
      <c r="P135" s="312" t="n">
        <f aca="false">SUM(D135:O135)</f>
        <v>57.3</v>
      </c>
      <c r="Q135" s="304" t="n">
        <v>8.7</v>
      </c>
      <c r="R135" s="305"/>
      <c r="S135" s="304" t="n">
        <v>3.9</v>
      </c>
      <c r="T135" s="305" t="n">
        <v>4</v>
      </c>
      <c r="U135" s="304" t="n">
        <v>1.4</v>
      </c>
      <c r="V135" s="305" t="n">
        <v>6.6</v>
      </c>
      <c r="W135" s="304" t="n">
        <v>13</v>
      </c>
      <c r="X135" s="305"/>
      <c r="Y135" s="304" t="n">
        <v>8</v>
      </c>
      <c r="Z135" s="305"/>
      <c r="AA135" s="304" t="n">
        <v>4</v>
      </c>
      <c r="AB135" s="305"/>
      <c r="AC135" s="306" t="n">
        <v>5.8</v>
      </c>
      <c r="AD135" s="304" t="n">
        <v>5.8</v>
      </c>
      <c r="AE135" s="305" t="n">
        <v>4</v>
      </c>
      <c r="AF135" s="304" t="n">
        <v>2</v>
      </c>
      <c r="AG135" s="305"/>
      <c r="AH135" s="306" t="n">
        <v>3.6</v>
      </c>
      <c r="AI135" s="306" t="n">
        <v>3.6</v>
      </c>
      <c r="AJ135" s="313" t="n">
        <f aca="false">SUM(Q135:AI135)</f>
        <v>74.4</v>
      </c>
      <c r="AK135" s="304" t="n">
        <v>1</v>
      </c>
      <c r="AL135" s="305" t="n">
        <v>1</v>
      </c>
      <c r="AM135" s="306"/>
      <c r="AN135" s="313" t="n">
        <f aca="false">AM135+AL135+AK135+AJ135+P135</f>
        <v>133.7</v>
      </c>
    </row>
    <row r="136" customFormat="false" ht="12.75" hidden="false" customHeight="false" outlineLevel="0" collapsed="false">
      <c r="C136" s="268"/>
      <c r="D136" s="301" t="n">
        <v>4.4</v>
      </c>
      <c r="E136" s="302" t="n">
        <v>3.6</v>
      </c>
      <c r="F136" s="301" t="n">
        <v>7.7</v>
      </c>
      <c r="G136" s="302" t="n">
        <v>4.7</v>
      </c>
      <c r="H136" s="301" t="n">
        <v>4.5</v>
      </c>
      <c r="I136" s="302" t="n">
        <v>3.5</v>
      </c>
      <c r="J136" s="301" t="n">
        <f aca="false">+J135</f>
        <v>10.3</v>
      </c>
      <c r="K136" s="302" t="n">
        <v>2.6</v>
      </c>
      <c r="L136" s="301" t="n">
        <v>5</v>
      </c>
      <c r="M136" s="302" t="n">
        <v>3</v>
      </c>
      <c r="N136" s="301" t="n">
        <v>4</v>
      </c>
      <c r="O136" s="302" t="n">
        <v>4</v>
      </c>
      <c r="P136" s="312" t="n">
        <f aca="false">SUM(D136:O136)</f>
        <v>57.3</v>
      </c>
      <c r="Q136" s="304" t="n">
        <v>8.7</v>
      </c>
      <c r="R136" s="305"/>
      <c r="S136" s="304" t="n">
        <v>3.9</v>
      </c>
      <c r="T136" s="305" t="n">
        <v>4</v>
      </c>
      <c r="U136" s="304" t="n">
        <v>1.4</v>
      </c>
      <c r="V136" s="305" t="n">
        <v>6.6</v>
      </c>
      <c r="W136" s="304" t="n">
        <v>13</v>
      </c>
      <c r="X136" s="305"/>
      <c r="Y136" s="304" t="n">
        <v>8</v>
      </c>
      <c r="Z136" s="305"/>
      <c r="AA136" s="304" t="n">
        <v>4</v>
      </c>
      <c r="AB136" s="305"/>
      <c r="AC136" s="306" t="n">
        <v>5.8</v>
      </c>
      <c r="AD136" s="304" t="n">
        <v>5.8</v>
      </c>
      <c r="AE136" s="305" t="n">
        <v>4</v>
      </c>
      <c r="AF136" s="304" t="n">
        <v>2</v>
      </c>
      <c r="AG136" s="305"/>
      <c r="AH136" s="306" t="n">
        <v>3.6</v>
      </c>
      <c r="AI136" s="306" t="n">
        <v>3.6</v>
      </c>
      <c r="AJ136" s="313" t="n">
        <f aca="false">SUM(Q136:AI136)</f>
        <v>74.4</v>
      </c>
      <c r="AK136" s="304" t="n">
        <v>1</v>
      </c>
      <c r="AL136" s="305" t="n">
        <v>1</v>
      </c>
      <c r="AM136" s="306"/>
      <c r="AN136" s="313" t="n">
        <f aca="false">AM136+AL136+AK136+AJ136+P136</f>
        <v>133.7</v>
      </c>
    </row>
    <row r="137" customFormat="false" ht="12.75" hidden="false" customHeight="false" outlineLevel="0" collapsed="false">
      <c r="C137" s="268"/>
      <c r="D137" s="301" t="n">
        <v>4.4</v>
      </c>
      <c r="E137" s="302" t="n">
        <v>3.6</v>
      </c>
      <c r="F137" s="301" t="n">
        <v>7.7</v>
      </c>
      <c r="G137" s="302" t="n">
        <v>4.7</v>
      </c>
      <c r="H137" s="301" t="n">
        <v>4.5</v>
      </c>
      <c r="I137" s="302" t="n">
        <v>3.5</v>
      </c>
      <c r="J137" s="301" t="n">
        <f aca="false">+J136</f>
        <v>10.3</v>
      </c>
      <c r="K137" s="302" t="n">
        <v>2.6</v>
      </c>
      <c r="L137" s="301" t="n">
        <v>5</v>
      </c>
      <c r="M137" s="302" t="n">
        <v>3</v>
      </c>
      <c r="N137" s="301" t="n">
        <v>4</v>
      </c>
      <c r="O137" s="302" t="n">
        <v>4</v>
      </c>
      <c r="P137" s="312" t="n">
        <f aca="false">SUM(D137:O137)</f>
        <v>57.3</v>
      </c>
      <c r="Q137" s="304" t="n">
        <v>8.7</v>
      </c>
      <c r="R137" s="305"/>
      <c r="S137" s="304" t="n">
        <v>3.9</v>
      </c>
      <c r="T137" s="305" t="n">
        <v>4</v>
      </c>
      <c r="U137" s="304" t="n">
        <v>1.4</v>
      </c>
      <c r="V137" s="305" t="n">
        <v>6.6</v>
      </c>
      <c r="W137" s="304" t="n">
        <v>13</v>
      </c>
      <c r="X137" s="305"/>
      <c r="Y137" s="304" t="n">
        <v>8</v>
      </c>
      <c r="Z137" s="305"/>
      <c r="AA137" s="304" t="n">
        <v>4</v>
      </c>
      <c r="AB137" s="305"/>
      <c r="AC137" s="306" t="n">
        <v>5.8</v>
      </c>
      <c r="AD137" s="304" t="n">
        <v>5.8</v>
      </c>
      <c r="AE137" s="305" t="n">
        <v>4</v>
      </c>
      <c r="AF137" s="304" t="n">
        <v>2</v>
      </c>
      <c r="AG137" s="305"/>
      <c r="AH137" s="306" t="n">
        <v>3.6</v>
      </c>
      <c r="AI137" s="306" t="n">
        <v>3.6</v>
      </c>
      <c r="AJ137" s="313" t="n">
        <f aca="false">SUM(Q137:AI137)</f>
        <v>74.4</v>
      </c>
      <c r="AK137" s="304" t="n">
        <v>1</v>
      </c>
      <c r="AL137" s="305" t="n">
        <v>1</v>
      </c>
      <c r="AM137" s="306"/>
      <c r="AN137" s="313" t="n">
        <f aca="false">AM137+AL137+AK137+AJ137+P137</f>
        <v>133.7</v>
      </c>
    </row>
    <row r="138" customFormat="false" ht="12.75" hidden="false" customHeight="false" outlineLevel="0" collapsed="false">
      <c r="C138" s="268"/>
      <c r="D138" s="301" t="n">
        <v>4.4</v>
      </c>
      <c r="E138" s="302" t="n">
        <v>3.6</v>
      </c>
      <c r="F138" s="301" t="n">
        <v>7.7</v>
      </c>
      <c r="G138" s="302" t="n">
        <v>4.7</v>
      </c>
      <c r="H138" s="301" t="n">
        <v>4.5</v>
      </c>
      <c r="I138" s="302" t="n">
        <v>3.5</v>
      </c>
      <c r="J138" s="301" t="n">
        <f aca="false">+J137</f>
        <v>10.3</v>
      </c>
      <c r="K138" s="302" t="n">
        <v>2.6</v>
      </c>
      <c r="L138" s="301" t="n">
        <v>5</v>
      </c>
      <c r="M138" s="302" t="n">
        <v>3</v>
      </c>
      <c r="N138" s="301" t="n">
        <v>4</v>
      </c>
      <c r="O138" s="302" t="n">
        <v>4</v>
      </c>
      <c r="P138" s="312" t="n">
        <f aca="false">SUM(D138:O138)</f>
        <v>57.3</v>
      </c>
      <c r="Q138" s="304" t="n">
        <v>8.7</v>
      </c>
      <c r="R138" s="305"/>
      <c r="S138" s="304" t="n">
        <v>3.9</v>
      </c>
      <c r="T138" s="305" t="n">
        <v>4</v>
      </c>
      <c r="U138" s="304" t="n">
        <v>1.4</v>
      </c>
      <c r="V138" s="305" t="n">
        <v>6.6</v>
      </c>
      <c r="W138" s="304" t="n">
        <v>13</v>
      </c>
      <c r="X138" s="305"/>
      <c r="Y138" s="304" t="n">
        <v>8</v>
      </c>
      <c r="Z138" s="305"/>
      <c r="AA138" s="304" t="n">
        <v>4</v>
      </c>
      <c r="AB138" s="305"/>
      <c r="AC138" s="306" t="n">
        <v>5.8</v>
      </c>
      <c r="AD138" s="304" t="n">
        <v>5.8</v>
      </c>
      <c r="AE138" s="305" t="n">
        <v>4</v>
      </c>
      <c r="AF138" s="304" t="n">
        <v>2</v>
      </c>
      <c r="AG138" s="305"/>
      <c r="AH138" s="306" t="n">
        <v>3.6</v>
      </c>
      <c r="AI138" s="306" t="n">
        <v>3.6</v>
      </c>
      <c r="AJ138" s="313" t="n">
        <f aca="false">SUM(Q138:AI138)</f>
        <v>74.4</v>
      </c>
      <c r="AK138" s="304" t="n">
        <v>1</v>
      </c>
      <c r="AL138" s="305" t="n">
        <v>1</v>
      </c>
      <c r="AM138" s="306"/>
      <c r="AN138" s="313" t="n">
        <f aca="false">AM138+AL138+AK138+AJ138+P138</f>
        <v>133.7</v>
      </c>
    </row>
    <row r="139" customFormat="false" ht="12.75" hidden="false" customHeight="false" outlineLevel="0" collapsed="false">
      <c r="C139" s="268"/>
      <c r="D139" s="301" t="n">
        <v>4.4</v>
      </c>
      <c r="E139" s="302" t="n">
        <v>3.6</v>
      </c>
      <c r="F139" s="301" t="n">
        <v>7.7</v>
      </c>
      <c r="G139" s="302" t="n">
        <v>4.7</v>
      </c>
      <c r="H139" s="301" t="n">
        <v>4.5</v>
      </c>
      <c r="I139" s="302" t="n">
        <v>3.5</v>
      </c>
      <c r="J139" s="301" t="n">
        <f aca="false">+J138</f>
        <v>10.3</v>
      </c>
      <c r="K139" s="302" t="n">
        <v>2.6</v>
      </c>
      <c r="L139" s="301" t="n">
        <v>5</v>
      </c>
      <c r="M139" s="302" t="n">
        <v>3</v>
      </c>
      <c r="N139" s="301" t="n">
        <v>4</v>
      </c>
      <c r="O139" s="302" t="n">
        <v>4</v>
      </c>
      <c r="P139" s="312" t="n">
        <f aca="false">SUM(D139:O139)</f>
        <v>57.3</v>
      </c>
      <c r="Q139" s="304" t="n">
        <v>8.7</v>
      </c>
      <c r="R139" s="305"/>
      <c r="S139" s="304" t="n">
        <v>3.9</v>
      </c>
      <c r="T139" s="305" t="n">
        <v>4</v>
      </c>
      <c r="U139" s="304" t="n">
        <v>1.4</v>
      </c>
      <c r="V139" s="305" t="n">
        <v>6.6</v>
      </c>
      <c r="W139" s="304" t="n">
        <v>13</v>
      </c>
      <c r="X139" s="305"/>
      <c r="Y139" s="304" t="n">
        <v>8</v>
      </c>
      <c r="Z139" s="305"/>
      <c r="AA139" s="304" t="n">
        <v>4</v>
      </c>
      <c r="AB139" s="305"/>
      <c r="AC139" s="306" t="n">
        <v>5.8</v>
      </c>
      <c r="AD139" s="304" t="n">
        <v>5.8</v>
      </c>
      <c r="AE139" s="305" t="n">
        <v>4</v>
      </c>
      <c r="AF139" s="304" t="n">
        <v>2</v>
      </c>
      <c r="AG139" s="305"/>
      <c r="AH139" s="306" t="n">
        <v>3.6</v>
      </c>
      <c r="AI139" s="306" t="n">
        <v>3.6</v>
      </c>
      <c r="AJ139" s="313" t="n">
        <f aca="false">SUM(Q139:AI139)</f>
        <v>74.4</v>
      </c>
      <c r="AK139" s="304" t="n">
        <v>1</v>
      </c>
      <c r="AL139" s="305" t="n">
        <v>1</v>
      </c>
      <c r="AM139" s="306"/>
      <c r="AN139" s="313" t="n">
        <f aca="false">AM139+AL139+AK139+AJ139+P139</f>
        <v>133.7</v>
      </c>
    </row>
    <row r="140" customFormat="false" ht="12.75" hidden="false" customHeight="false" outlineLevel="0" collapsed="false">
      <c r="C140" s="268"/>
      <c r="D140" s="301" t="n">
        <v>4.4</v>
      </c>
      <c r="E140" s="302" t="n">
        <v>3.6</v>
      </c>
      <c r="F140" s="301" t="n">
        <v>7.7</v>
      </c>
      <c r="G140" s="302" t="n">
        <v>4.7</v>
      </c>
      <c r="H140" s="301" t="n">
        <v>4.5</v>
      </c>
      <c r="I140" s="302" t="n">
        <v>3.5</v>
      </c>
      <c r="J140" s="301" t="n">
        <f aca="false">+J139</f>
        <v>10.3</v>
      </c>
      <c r="K140" s="302" t="n">
        <v>2.6</v>
      </c>
      <c r="L140" s="301" t="n">
        <v>5</v>
      </c>
      <c r="M140" s="302" t="n">
        <v>3</v>
      </c>
      <c r="N140" s="301" t="n">
        <v>4</v>
      </c>
      <c r="O140" s="302" t="n">
        <v>4</v>
      </c>
      <c r="P140" s="312" t="n">
        <f aca="false">SUM(D140:O140)</f>
        <v>57.3</v>
      </c>
      <c r="Q140" s="304" t="n">
        <v>8.7</v>
      </c>
      <c r="R140" s="305"/>
      <c r="S140" s="304" t="n">
        <v>3.9</v>
      </c>
      <c r="T140" s="305" t="n">
        <v>4</v>
      </c>
      <c r="U140" s="304" t="n">
        <v>1.4</v>
      </c>
      <c r="V140" s="305" t="n">
        <v>6.6</v>
      </c>
      <c r="W140" s="304" t="n">
        <v>13</v>
      </c>
      <c r="X140" s="305"/>
      <c r="Y140" s="304" t="n">
        <v>8</v>
      </c>
      <c r="Z140" s="305"/>
      <c r="AA140" s="304" t="n">
        <v>4</v>
      </c>
      <c r="AB140" s="305"/>
      <c r="AC140" s="306" t="n">
        <v>5.8</v>
      </c>
      <c r="AD140" s="304" t="n">
        <v>5.8</v>
      </c>
      <c r="AE140" s="305" t="n">
        <v>4</v>
      </c>
      <c r="AF140" s="304" t="n">
        <v>2</v>
      </c>
      <c r="AG140" s="305"/>
      <c r="AH140" s="306" t="n">
        <v>3.6</v>
      </c>
      <c r="AI140" s="306" t="n">
        <v>3.6</v>
      </c>
      <c r="AJ140" s="313" t="n">
        <f aca="false">SUM(Q140:AI140)</f>
        <v>74.4</v>
      </c>
      <c r="AK140" s="304" t="n">
        <v>1</v>
      </c>
      <c r="AL140" s="305" t="n">
        <v>1</v>
      </c>
      <c r="AM140" s="306"/>
      <c r="AN140" s="313" t="n">
        <f aca="false">AM140+AL140+AK140+AJ140+P140</f>
        <v>133.7</v>
      </c>
    </row>
    <row r="141" customFormat="false" ht="12.75" hidden="false" customHeight="false" outlineLevel="0" collapsed="false">
      <c r="C141" s="268"/>
      <c r="D141" s="301" t="n">
        <v>4.4</v>
      </c>
      <c r="E141" s="302" t="n">
        <v>3.6</v>
      </c>
      <c r="F141" s="301" t="n">
        <v>7.7</v>
      </c>
      <c r="G141" s="302" t="n">
        <v>4.7</v>
      </c>
      <c r="H141" s="301" t="n">
        <v>4.5</v>
      </c>
      <c r="I141" s="302" t="n">
        <v>3.5</v>
      </c>
      <c r="J141" s="301" t="n">
        <f aca="false">+J140</f>
        <v>10.3</v>
      </c>
      <c r="K141" s="302" t="n">
        <v>2.6</v>
      </c>
      <c r="L141" s="301" t="n">
        <v>5</v>
      </c>
      <c r="M141" s="302" t="n">
        <v>3</v>
      </c>
      <c r="N141" s="301" t="n">
        <v>4</v>
      </c>
      <c r="O141" s="302" t="n">
        <v>4</v>
      </c>
      <c r="P141" s="312" t="n">
        <f aca="false">SUM(D141:O141)</f>
        <v>57.3</v>
      </c>
      <c r="Q141" s="304" t="n">
        <v>8.7</v>
      </c>
      <c r="R141" s="305"/>
      <c r="S141" s="304" t="n">
        <v>3.9</v>
      </c>
      <c r="T141" s="305" t="n">
        <v>4</v>
      </c>
      <c r="U141" s="304" t="n">
        <v>1.4</v>
      </c>
      <c r="V141" s="305" t="n">
        <v>6.6</v>
      </c>
      <c r="W141" s="304" t="n">
        <v>13</v>
      </c>
      <c r="X141" s="305"/>
      <c r="Y141" s="304" t="n">
        <v>8</v>
      </c>
      <c r="Z141" s="305"/>
      <c r="AA141" s="304" t="n">
        <v>4</v>
      </c>
      <c r="AB141" s="305"/>
      <c r="AC141" s="306" t="n">
        <v>5.8</v>
      </c>
      <c r="AD141" s="304" t="n">
        <v>5.8</v>
      </c>
      <c r="AE141" s="305" t="n">
        <v>4</v>
      </c>
      <c r="AF141" s="304" t="n">
        <v>2</v>
      </c>
      <c r="AG141" s="305"/>
      <c r="AH141" s="306" t="n">
        <v>3.6</v>
      </c>
      <c r="AI141" s="306" t="n">
        <v>3.6</v>
      </c>
      <c r="AJ141" s="313" t="n">
        <f aca="false">SUM(Q141:AI141)</f>
        <v>74.4</v>
      </c>
      <c r="AK141" s="304" t="n">
        <v>1</v>
      </c>
      <c r="AL141" s="305" t="n">
        <v>1</v>
      </c>
      <c r="AM141" s="306"/>
      <c r="AN141" s="313" t="n">
        <f aca="false">AM141+AL141+AK141+AJ141+P141</f>
        <v>133.7</v>
      </c>
    </row>
    <row r="142" customFormat="false" ht="12.75" hidden="false" customHeight="false" outlineLevel="0" collapsed="false">
      <c r="C142" s="268"/>
      <c r="D142" s="301" t="n">
        <v>4.4</v>
      </c>
      <c r="E142" s="302" t="n">
        <v>3.6</v>
      </c>
      <c r="F142" s="301" t="n">
        <v>7.7</v>
      </c>
      <c r="G142" s="302" t="n">
        <v>4.7</v>
      </c>
      <c r="H142" s="301" t="n">
        <v>4.5</v>
      </c>
      <c r="I142" s="302" t="n">
        <v>3.5</v>
      </c>
      <c r="J142" s="301" t="n">
        <f aca="false">+J141</f>
        <v>10.3</v>
      </c>
      <c r="K142" s="302" t="n">
        <v>2.6</v>
      </c>
      <c r="L142" s="301" t="n">
        <v>5</v>
      </c>
      <c r="M142" s="302" t="n">
        <v>3</v>
      </c>
      <c r="N142" s="301" t="n">
        <v>4</v>
      </c>
      <c r="O142" s="302" t="n">
        <v>4</v>
      </c>
      <c r="P142" s="312" t="n">
        <f aca="false">SUM(D142:O142)</f>
        <v>57.3</v>
      </c>
      <c r="Q142" s="304" t="n">
        <v>8.7</v>
      </c>
      <c r="R142" s="305"/>
      <c r="S142" s="304" t="n">
        <v>3.9</v>
      </c>
      <c r="T142" s="305" t="n">
        <v>4</v>
      </c>
      <c r="U142" s="304" t="n">
        <v>1.4</v>
      </c>
      <c r="V142" s="305" t="n">
        <v>6.6</v>
      </c>
      <c r="W142" s="304" t="n">
        <v>13</v>
      </c>
      <c r="X142" s="305"/>
      <c r="Y142" s="304" t="n">
        <v>8</v>
      </c>
      <c r="Z142" s="305"/>
      <c r="AA142" s="304" t="n">
        <v>4</v>
      </c>
      <c r="AB142" s="305"/>
      <c r="AC142" s="306" t="n">
        <v>5.8</v>
      </c>
      <c r="AD142" s="304" t="n">
        <v>5.8</v>
      </c>
      <c r="AE142" s="305" t="n">
        <v>4</v>
      </c>
      <c r="AF142" s="304" t="n">
        <v>2</v>
      </c>
      <c r="AG142" s="305"/>
      <c r="AH142" s="306" t="n">
        <v>3.6</v>
      </c>
      <c r="AI142" s="306" t="n">
        <v>3.6</v>
      </c>
      <c r="AJ142" s="313" t="n">
        <f aca="false">SUM(Q142:AI142)</f>
        <v>74.4</v>
      </c>
      <c r="AK142" s="304" t="n">
        <v>1</v>
      </c>
      <c r="AL142" s="305" t="n">
        <v>1</v>
      </c>
      <c r="AM142" s="306"/>
      <c r="AN142" s="313" t="n">
        <f aca="false">AM142+AL142+AK142+AJ142+P142</f>
        <v>133.7</v>
      </c>
    </row>
    <row r="143" customFormat="false" ht="12.75" hidden="false" customHeight="false" outlineLevel="0" collapsed="false">
      <c r="C143" s="268"/>
      <c r="D143" s="301" t="n">
        <v>4.4</v>
      </c>
      <c r="E143" s="302" t="n">
        <v>3.6</v>
      </c>
      <c r="F143" s="301" t="n">
        <v>7.7</v>
      </c>
      <c r="G143" s="302" t="n">
        <v>4.7</v>
      </c>
      <c r="H143" s="301" t="n">
        <v>4.5</v>
      </c>
      <c r="I143" s="302" t="n">
        <v>3.5</v>
      </c>
      <c r="J143" s="301" t="n">
        <f aca="false">+J142</f>
        <v>10.3</v>
      </c>
      <c r="K143" s="302" t="n">
        <v>2.6</v>
      </c>
      <c r="L143" s="301" t="n">
        <v>5</v>
      </c>
      <c r="M143" s="302" t="n">
        <v>3</v>
      </c>
      <c r="N143" s="301" t="n">
        <v>4</v>
      </c>
      <c r="O143" s="302" t="n">
        <v>4</v>
      </c>
      <c r="P143" s="312" t="n">
        <f aca="false">SUM(D143:O143)</f>
        <v>57.3</v>
      </c>
      <c r="Q143" s="304" t="n">
        <v>8.7</v>
      </c>
      <c r="R143" s="305"/>
      <c r="S143" s="304" t="n">
        <v>3.9</v>
      </c>
      <c r="T143" s="305" t="n">
        <v>4</v>
      </c>
      <c r="U143" s="304" t="n">
        <v>1.4</v>
      </c>
      <c r="V143" s="305" t="n">
        <v>6.6</v>
      </c>
      <c r="W143" s="304" t="n">
        <v>13</v>
      </c>
      <c r="X143" s="305"/>
      <c r="Y143" s="304" t="n">
        <v>8</v>
      </c>
      <c r="Z143" s="305"/>
      <c r="AA143" s="304" t="n">
        <v>4</v>
      </c>
      <c r="AB143" s="305"/>
      <c r="AC143" s="306" t="n">
        <v>5.8</v>
      </c>
      <c r="AD143" s="304" t="n">
        <v>5.8</v>
      </c>
      <c r="AE143" s="305" t="n">
        <v>4</v>
      </c>
      <c r="AF143" s="304" t="n">
        <v>2</v>
      </c>
      <c r="AG143" s="305"/>
      <c r="AH143" s="306" t="n">
        <v>3.6</v>
      </c>
      <c r="AI143" s="306" t="n">
        <v>3.6</v>
      </c>
      <c r="AJ143" s="313" t="n">
        <f aca="false">SUM(Q143:AI143)</f>
        <v>74.4</v>
      </c>
      <c r="AK143" s="304" t="n">
        <v>1</v>
      </c>
      <c r="AL143" s="305" t="n">
        <v>1</v>
      </c>
      <c r="AM143" s="306"/>
      <c r="AN143" s="313" t="n">
        <f aca="false">AM143+AL143+AK143+AJ143+P143</f>
        <v>133.7</v>
      </c>
    </row>
    <row r="144" customFormat="false" ht="12.75" hidden="false" customHeight="false" outlineLevel="0" collapsed="false">
      <c r="C144" s="268"/>
      <c r="D144" s="301" t="n">
        <v>4.4</v>
      </c>
      <c r="E144" s="302" t="n">
        <v>3.6</v>
      </c>
      <c r="F144" s="301" t="n">
        <v>7.7</v>
      </c>
      <c r="G144" s="302" t="n">
        <v>4.7</v>
      </c>
      <c r="H144" s="301" t="n">
        <v>4.5</v>
      </c>
      <c r="I144" s="302" t="n">
        <v>3.5</v>
      </c>
      <c r="J144" s="301" t="n">
        <f aca="false">+J143</f>
        <v>10.3</v>
      </c>
      <c r="K144" s="302" t="n">
        <v>2.6</v>
      </c>
      <c r="L144" s="301" t="n">
        <v>5</v>
      </c>
      <c r="M144" s="302" t="n">
        <v>3</v>
      </c>
      <c r="N144" s="301" t="n">
        <v>4</v>
      </c>
      <c r="O144" s="302" t="n">
        <v>4</v>
      </c>
      <c r="P144" s="312" t="n">
        <f aca="false">SUM(D144:O144)</f>
        <v>57.3</v>
      </c>
      <c r="Q144" s="304" t="n">
        <v>8.7</v>
      </c>
      <c r="R144" s="305"/>
      <c r="S144" s="304" t="n">
        <v>3.9</v>
      </c>
      <c r="T144" s="305" t="n">
        <v>4</v>
      </c>
      <c r="U144" s="304" t="n">
        <v>1.4</v>
      </c>
      <c r="V144" s="305" t="n">
        <v>6.6</v>
      </c>
      <c r="W144" s="304" t="n">
        <v>13</v>
      </c>
      <c r="X144" s="305"/>
      <c r="Y144" s="304" t="n">
        <v>8</v>
      </c>
      <c r="Z144" s="305"/>
      <c r="AA144" s="304" t="n">
        <v>4</v>
      </c>
      <c r="AB144" s="305"/>
      <c r="AC144" s="306" t="n">
        <v>5.8</v>
      </c>
      <c r="AD144" s="304" t="n">
        <v>5.8</v>
      </c>
      <c r="AE144" s="305" t="n">
        <v>4</v>
      </c>
      <c r="AF144" s="304" t="n">
        <v>2</v>
      </c>
      <c r="AG144" s="305"/>
      <c r="AH144" s="306" t="n">
        <v>3.6</v>
      </c>
      <c r="AI144" s="306" t="n">
        <v>3.6</v>
      </c>
      <c r="AJ144" s="313" t="n">
        <f aca="false">SUM(Q144:AI144)</f>
        <v>74.4</v>
      </c>
      <c r="AK144" s="304" t="n">
        <v>1</v>
      </c>
      <c r="AL144" s="305" t="n">
        <v>1</v>
      </c>
      <c r="AM144" s="306"/>
      <c r="AN144" s="313" t="n">
        <f aca="false">AM144+AL144+AK144+AJ144+P144</f>
        <v>133.7</v>
      </c>
    </row>
    <row r="145" customFormat="false" ht="12.75" hidden="false" customHeight="false" outlineLevel="0" collapsed="false">
      <c r="C145" s="268"/>
      <c r="D145" s="301" t="n">
        <v>4.4</v>
      </c>
      <c r="E145" s="302" t="n">
        <v>3.6</v>
      </c>
      <c r="F145" s="301" t="n">
        <v>7.7</v>
      </c>
      <c r="G145" s="302" t="n">
        <v>4.7</v>
      </c>
      <c r="H145" s="301" t="n">
        <v>4.5</v>
      </c>
      <c r="I145" s="302" t="n">
        <v>3.5</v>
      </c>
      <c r="J145" s="301" t="n">
        <f aca="false">+J144</f>
        <v>10.3</v>
      </c>
      <c r="K145" s="302" t="n">
        <v>2.6</v>
      </c>
      <c r="L145" s="301" t="n">
        <v>5</v>
      </c>
      <c r="M145" s="302" t="n">
        <v>3</v>
      </c>
      <c r="N145" s="301" t="n">
        <v>4</v>
      </c>
      <c r="O145" s="302" t="n">
        <v>4</v>
      </c>
      <c r="P145" s="312" t="n">
        <f aca="false">SUM(D145:O145)</f>
        <v>57.3</v>
      </c>
      <c r="Q145" s="304" t="n">
        <v>8.7</v>
      </c>
      <c r="R145" s="305"/>
      <c r="S145" s="304" t="n">
        <v>3.9</v>
      </c>
      <c r="T145" s="305" t="n">
        <v>4</v>
      </c>
      <c r="U145" s="304" t="n">
        <v>1.4</v>
      </c>
      <c r="V145" s="305" t="n">
        <v>6.6</v>
      </c>
      <c r="W145" s="304" t="n">
        <v>13</v>
      </c>
      <c r="X145" s="305"/>
      <c r="Y145" s="304" t="n">
        <v>8</v>
      </c>
      <c r="Z145" s="305"/>
      <c r="AA145" s="304" t="n">
        <v>4</v>
      </c>
      <c r="AB145" s="305"/>
      <c r="AC145" s="306" t="n">
        <v>5.8</v>
      </c>
      <c r="AD145" s="304" t="n">
        <v>5.8</v>
      </c>
      <c r="AE145" s="305" t="n">
        <v>4</v>
      </c>
      <c r="AF145" s="304" t="n">
        <v>2</v>
      </c>
      <c r="AG145" s="305"/>
      <c r="AH145" s="306" t="n">
        <v>3.6</v>
      </c>
      <c r="AI145" s="306" t="n">
        <v>3.6</v>
      </c>
      <c r="AJ145" s="313" t="n">
        <f aca="false">SUM(Q145:AI145)</f>
        <v>74.4</v>
      </c>
      <c r="AK145" s="304" t="n">
        <v>1</v>
      </c>
      <c r="AL145" s="305" t="n">
        <v>1</v>
      </c>
      <c r="AM145" s="306"/>
      <c r="AN145" s="313" t="n">
        <f aca="false">AM145+AL145+AK145+AJ145+P145</f>
        <v>133.7</v>
      </c>
    </row>
    <row r="146" customFormat="false" ht="12.75" hidden="false" customHeight="false" outlineLevel="0" collapsed="false">
      <c r="C146" s="268"/>
      <c r="D146" s="301" t="n">
        <v>4.4</v>
      </c>
      <c r="E146" s="302" t="n">
        <v>3.6</v>
      </c>
      <c r="F146" s="301" t="n">
        <v>7.7</v>
      </c>
      <c r="G146" s="302" t="n">
        <v>4.7</v>
      </c>
      <c r="H146" s="301" t="n">
        <v>4.5</v>
      </c>
      <c r="I146" s="302" t="n">
        <v>3.5</v>
      </c>
      <c r="J146" s="301" t="n">
        <f aca="false">+J145</f>
        <v>10.3</v>
      </c>
      <c r="K146" s="302" t="n">
        <v>2.6</v>
      </c>
      <c r="L146" s="301" t="n">
        <v>5</v>
      </c>
      <c r="M146" s="302" t="n">
        <v>3</v>
      </c>
      <c r="N146" s="301" t="n">
        <v>4</v>
      </c>
      <c r="O146" s="302" t="n">
        <v>4</v>
      </c>
      <c r="P146" s="312" t="n">
        <f aca="false">SUM(D146:O146)</f>
        <v>57.3</v>
      </c>
      <c r="Q146" s="304" t="n">
        <v>8.7</v>
      </c>
      <c r="R146" s="305"/>
      <c r="S146" s="304" t="n">
        <v>3.9</v>
      </c>
      <c r="T146" s="305" t="n">
        <v>4</v>
      </c>
      <c r="U146" s="304" t="n">
        <v>1.4</v>
      </c>
      <c r="V146" s="305" t="n">
        <v>6.6</v>
      </c>
      <c r="W146" s="304" t="n">
        <v>13</v>
      </c>
      <c r="X146" s="305"/>
      <c r="Y146" s="304" t="n">
        <v>8</v>
      </c>
      <c r="Z146" s="305"/>
      <c r="AA146" s="304" t="n">
        <v>4</v>
      </c>
      <c r="AB146" s="305"/>
      <c r="AC146" s="306" t="n">
        <v>5.8</v>
      </c>
      <c r="AD146" s="304" t="n">
        <v>5.8</v>
      </c>
      <c r="AE146" s="305" t="n">
        <v>4</v>
      </c>
      <c r="AF146" s="304" t="n">
        <v>2</v>
      </c>
      <c r="AG146" s="305"/>
      <c r="AH146" s="306" t="n">
        <v>3.6</v>
      </c>
      <c r="AI146" s="306" t="n">
        <v>3.6</v>
      </c>
      <c r="AJ146" s="313" t="n">
        <f aca="false">SUM(Q146:AI146)</f>
        <v>74.4</v>
      </c>
      <c r="AK146" s="304" t="n">
        <v>1</v>
      </c>
      <c r="AL146" s="305" t="n">
        <v>1</v>
      </c>
      <c r="AM146" s="306"/>
      <c r="AN146" s="313" t="n">
        <f aca="false">AM146+AL146+AK146+AJ146+P146</f>
        <v>133.7</v>
      </c>
    </row>
    <row r="147" customFormat="false" ht="12.75" hidden="false" customHeight="false" outlineLevel="0" collapsed="false">
      <c r="C147" s="268"/>
      <c r="D147" s="301" t="n">
        <v>4.4</v>
      </c>
      <c r="E147" s="302" t="n">
        <v>3.6</v>
      </c>
      <c r="F147" s="301" t="n">
        <v>7.7</v>
      </c>
      <c r="G147" s="302" t="n">
        <v>4.7</v>
      </c>
      <c r="H147" s="301" t="n">
        <v>4.5</v>
      </c>
      <c r="I147" s="302" t="n">
        <v>3.5</v>
      </c>
      <c r="J147" s="301" t="n">
        <f aca="false">+J146</f>
        <v>10.3</v>
      </c>
      <c r="K147" s="302" t="n">
        <v>2.6</v>
      </c>
      <c r="L147" s="301" t="n">
        <v>5</v>
      </c>
      <c r="M147" s="302" t="n">
        <v>3</v>
      </c>
      <c r="N147" s="301" t="n">
        <v>4</v>
      </c>
      <c r="O147" s="302" t="n">
        <v>4</v>
      </c>
      <c r="P147" s="312" t="n">
        <f aca="false">SUM(D147:O147)</f>
        <v>57.3</v>
      </c>
      <c r="Q147" s="304" t="n">
        <v>8.7</v>
      </c>
      <c r="R147" s="305"/>
      <c r="S147" s="304" t="n">
        <v>3.9</v>
      </c>
      <c r="T147" s="305" t="n">
        <v>4</v>
      </c>
      <c r="U147" s="304" t="n">
        <v>1.4</v>
      </c>
      <c r="V147" s="305" t="n">
        <v>6.6</v>
      </c>
      <c r="W147" s="304" t="n">
        <v>13</v>
      </c>
      <c r="X147" s="305"/>
      <c r="Y147" s="304" t="n">
        <v>8</v>
      </c>
      <c r="Z147" s="305"/>
      <c r="AA147" s="304" t="n">
        <v>4</v>
      </c>
      <c r="AB147" s="305"/>
      <c r="AC147" s="306" t="n">
        <v>5.8</v>
      </c>
      <c r="AD147" s="304" t="n">
        <v>5.8</v>
      </c>
      <c r="AE147" s="305" t="n">
        <v>4</v>
      </c>
      <c r="AF147" s="304" t="n">
        <v>2</v>
      </c>
      <c r="AG147" s="305"/>
      <c r="AH147" s="306" t="n">
        <v>3.6</v>
      </c>
      <c r="AI147" s="306" t="n">
        <v>3.6</v>
      </c>
      <c r="AJ147" s="313" t="n">
        <f aca="false">SUM(Q147:AI147)</f>
        <v>74.4</v>
      </c>
      <c r="AK147" s="304" t="n">
        <v>1</v>
      </c>
      <c r="AL147" s="305" t="n">
        <v>1</v>
      </c>
      <c r="AM147" s="306"/>
      <c r="AN147" s="313" t="n">
        <f aca="false">AM147+AL147+AK147+AJ147+P147</f>
        <v>133.7</v>
      </c>
    </row>
    <row r="148" customFormat="false" ht="12.75" hidden="false" customHeight="false" outlineLevel="0" collapsed="false">
      <c r="C148" s="268"/>
      <c r="D148" s="301" t="n">
        <v>4.4</v>
      </c>
      <c r="E148" s="302" t="n">
        <v>3.6</v>
      </c>
      <c r="F148" s="301" t="n">
        <v>7.7</v>
      </c>
      <c r="G148" s="302" t="n">
        <v>4.7</v>
      </c>
      <c r="H148" s="301" t="n">
        <v>4.5</v>
      </c>
      <c r="I148" s="302" t="n">
        <v>3.5</v>
      </c>
      <c r="J148" s="301" t="n">
        <f aca="false">+J147</f>
        <v>10.3</v>
      </c>
      <c r="K148" s="302" t="n">
        <v>2.6</v>
      </c>
      <c r="L148" s="301" t="n">
        <v>5</v>
      </c>
      <c r="M148" s="302" t="n">
        <v>3</v>
      </c>
      <c r="N148" s="301" t="n">
        <v>4</v>
      </c>
      <c r="O148" s="302" t="n">
        <v>4</v>
      </c>
      <c r="P148" s="312" t="n">
        <f aca="false">SUM(D148:O148)</f>
        <v>57.3</v>
      </c>
      <c r="Q148" s="304" t="n">
        <v>8.7</v>
      </c>
      <c r="R148" s="305"/>
      <c r="S148" s="304" t="n">
        <v>3.9</v>
      </c>
      <c r="T148" s="305" t="n">
        <v>4</v>
      </c>
      <c r="U148" s="304" t="n">
        <v>1.4</v>
      </c>
      <c r="V148" s="305" t="n">
        <v>6.6</v>
      </c>
      <c r="W148" s="304" t="n">
        <v>13</v>
      </c>
      <c r="X148" s="305"/>
      <c r="Y148" s="304" t="n">
        <v>8</v>
      </c>
      <c r="Z148" s="305"/>
      <c r="AA148" s="304" t="n">
        <v>4</v>
      </c>
      <c r="AB148" s="305"/>
      <c r="AC148" s="306" t="n">
        <v>5.8</v>
      </c>
      <c r="AD148" s="304" t="n">
        <v>5.8</v>
      </c>
      <c r="AE148" s="305" t="n">
        <v>4</v>
      </c>
      <c r="AF148" s="304" t="n">
        <v>2</v>
      </c>
      <c r="AG148" s="305"/>
      <c r="AH148" s="306" t="n">
        <v>3.6</v>
      </c>
      <c r="AI148" s="306" t="n">
        <v>3.6</v>
      </c>
      <c r="AJ148" s="313" t="n">
        <f aca="false">SUM(Q148:AI148)</f>
        <v>74.4</v>
      </c>
      <c r="AK148" s="304" t="n">
        <v>1</v>
      </c>
      <c r="AL148" s="305" t="n">
        <v>1</v>
      </c>
      <c r="AM148" s="306"/>
      <c r="AN148" s="313" t="n">
        <f aca="false">AM148+AL148+AK148+AJ148+P148</f>
        <v>133.7</v>
      </c>
    </row>
    <row r="149" customFormat="false" ht="12.75" hidden="false" customHeight="false" outlineLevel="0" collapsed="false">
      <c r="C149" s="268"/>
      <c r="D149" s="301" t="n">
        <v>4.4</v>
      </c>
      <c r="E149" s="302" t="n">
        <v>3.6</v>
      </c>
      <c r="F149" s="301" t="n">
        <v>7.7</v>
      </c>
      <c r="G149" s="302" t="n">
        <v>4.7</v>
      </c>
      <c r="H149" s="301" t="n">
        <v>4.5</v>
      </c>
      <c r="I149" s="302" t="n">
        <v>3.5</v>
      </c>
      <c r="J149" s="301" t="n">
        <f aca="false">+J148</f>
        <v>10.3</v>
      </c>
      <c r="K149" s="302" t="n">
        <v>2.6</v>
      </c>
      <c r="L149" s="301" t="n">
        <v>5</v>
      </c>
      <c r="M149" s="302" t="n">
        <v>3</v>
      </c>
      <c r="N149" s="301" t="n">
        <v>4</v>
      </c>
      <c r="O149" s="302" t="n">
        <v>4</v>
      </c>
      <c r="P149" s="312" t="n">
        <f aca="false">SUM(D149:O149)</f>
        <v>57.3</v>
      </c>
      <c r="Q149" s="304" t="n">
        <v>8.7</v>
      </c>
      <c r="R149" s="305"/>
      <c r="S149" s="304" t="n">
        <v>3.9</v>
      </c>
      <c r="T149" s="305" t="n">
        <v>4</v>
      </c>
      <c r="U149" s="304" t="n">
        <v>1.4</v>
      </c>
      <c r="V149" s="305" t="n">
        <v>6.6</v>
      </c>
      <c r="W149" s="304" t="n">
        <v>13</v>
      </c>
      <c r="X149" s="305"/>
      <c r="Y149" s="304" t="n">
        <v>8</v>
      </c>
      <c r="Z149" s="305"/>
      <c r="AA149" s="304" t="n">
        <v>4</v>
      </c>
      <c r="AB149" s="305"/>
      <c r="AC149" s="306" t="n">
        <v>5.8</v>
      </c>
      <c r="AD149" s="304" t="n">
        <v>5.8</v>
      </c>
      <c r="AE149" s="305" t="n">
        <v>4</v>
      </c>
      <c r="AF149" s="304" t="n">
        <v>2</v>
      </c>
      <c r="AG149" s="305"/>
      <c r="AH149" s="306" t="n">
        <v>3.6</v>
      </c>
      <c r="AI149" s="306" t="n">
        <v>3.6</v>
      </c>
      <c r="AJ149" s="313" t="n">
        <f aca="false">SUM(Q149:AI149)</f>
        <v>74.4</v>
      </c>
      <c r="AK149" s="304" t="n">
        <v>1</v>
      </c>
      <c r="AL149" s="305" t="n">
        <v>1</v>
      </c>
      <c r="AM149" s="306"/>
      <c r="AN149" s="313" t="n">
        <f aca="false">AM149+AL149+AK149+AJ149+P149</f>
        <v>133.7</v>
      </c>
    </row>
    <row r="150" customFormat="false" ht="12.75" hidden="false" customHeight="false" outlineLevel="0" collapsed="false">
      <c r="C150" s="268"/>
      <c r="D150" s="301" t="n">
        <v>4.4</v>
      </c>
      <c r="E150" s="302" t="n">
        <v>3.6</v>
      </c>
      <c r="F150" s="301" t="n">
        <v>7.7</v>
      </c>
      <c r="G150" s="302" t="n">
        <v>4.7</v>
      </c>
      <c r="H150" s="301" t="n">
        <v>4.5</v>
      </c>
      <c r="I150" s="302" t="n">
        <v>3.5</v>
      </c>
      <c r="J150" s="301" t="n">
        <f aca="false">+J149</f>
        <v>10.3</v>
      </c>
      <c r="K150" s="302" t="n">
        <v>2.6</v>
      </c>
      <c r="L150" s="301" t="n">
        <v>5</v>
      </c>
      <c r="M150" s="302" t="n">
        <v>3</v>
      </c>
      <c r="N150" s="301" t="n">
        <v>4</v>
      </c>
      <c r="O150" s="302" t="n">
        <v>4</v>
      </c>
      <c r="P150" s="312" t="n">
        <f aca="false">SUM(D150:O150)</f>
        <v>57.3</v>
      </c>
      <c r="Q150" s="304" t="n">
        <v>8.7</v>
      </c>
      <c r="R150" s="305"/>
      <c r="S150" s="304" t="n">
        <v>3.9</v>
      </c>
      <c r="T150" s="305" t="n">
        <v>4</v>
      </c>
      <c r="U150" s="304" t="n">
        <v>1.4</v>
      </c>
      <c r="V150" s="305" t="n">
        <v>6.6</v>
      </c>
      <c r="W150" s="304" t="n">
        <v>13</v>
      </c>
      <c r="X150" s="305"/>
      <c r="Y150" s="304" t="n">
        <v>8</v>
      </c>
      <c r="Z150" s="305"/>
      <c r="AA150" s="304" t="n">
        <v>4</v>
      </c>
      <c r="AB150" s="305"/>
      <c r="AC150" s="306" t="n">
        <v>5.8</v>
      </c>
      <c r="AD150" s="304" t="n">
        <v>5.8</v>
      </c>
      <c r="AE150" s="305" t="n">
        <v>4</v>
      </c>
      <c r="AF150" s="304" t="n">
        <v>2</v>
      </c>
      <c r="AG150" s="305"/>
      <c r="AH150" s="306" t="n">
        <v>3.6</v>
      </c>
      <c r="AI150" s="306" t="n">
        <v>3.6</v>
      </c>
      <c r="AJ150" s="313" t="n">
        <f aca="false">SUM(Q150:AI150)</f>
        <v>74.4</v>
      </c>
      <c r="AK150" s="304" t="n">
        <v>1</v>
      </c>
      <c r="AL150" s="305" t="n">
        <v>1</v>
      </c>
      <c r="AM150" s="306"/>
      <c r="AN150" s="313" t="n">
        <f aca="false">AM150+AL150+AK150+AJ150+P150</f>
        <v>133.7</v>
      </c>
    </row>
    <row r="151" customFormat="false" ht="12.75" hidden="false" customHeight="false" outlineLevel="0" collapsed="false">
      <c r="C151" s="268"/>
      <c r="D151" s="301" t="n">
        <v>4.4</v>
      </c>
      <c r="E151" s="302" t="n">
        <v>3.6</v>
      </c>
      <c r="F151" s="301" t="n">
        <v>7.7</v>
      </c>
      <c r="G151" s="302" t="n">
        <v>4.7</v>
      </c>
      <c r="H151" s="301" t="n">
        <v>4.5</v>
      </c>
      <c r="I151" s="302" t="n">
        <v>3.5</v>
      </c>
      <c r="J151" s="301" t="n">
        <f aca="false">+J150</f>
        <v>10.3</v>
      </c>
      <c r="K151" s="302" t="n">
        <v>2.6</v>
      </c>
      <c r="L151" s="301" t="n">
        <v>5</v>
      </c>
      <c r="M151" s="302" t="n">
        <v>3</v>
      </c>
      <c r="N151" s="301" t="n">
        <v>4</v>
      </c>
      <c r="O151" s="302" t="n">
        <v>4</v>
      </c>
      <c r="P151" s="312" t="n">
        <f aca="false">SUM(D151:O151)</f>
        <v>57.3</v>
      </c>
      <c r="Q151" s="304" t="n">
        <v>8.7</v>
      </c>
      <c r="R151" s="305"/>
      <c r="S151" s="304" t="n">
        <v>3.9</v>
      </c>
      <c r="T151" s="305" t="n">
        <v>4</v>
      </c>
      <c r="U151" s="304" t="n">
        <v>1.4</v>
      </c>
      <c r="V151" s="305" t="n">
        <v>6.6</v>
      </c>
      <c r="W151" s="304" t="n">
        <v>13</v>
      </c>
      <c r="X151" s="305"/>
      <c r="Y151" s="304" t="n">
        <v>8</v>
      </c>
      <c r="Z151" s="305"/>
      <c r="AA151" s="304" t="n">
        <v>4</v>
      </c>
      <c r="AB151" s="305"/>
      <c r="AC151" s="306" t="n">
        <v>5.8</v>
      </c>
      <c r="AD151" s="304" t="n">
        <v>5.8</v>
      </c>
      <c r="AE151" s="305" t="n">
        <v>4</v>
      </c>
      <c r="AF151" s="304" t="n">
        <v>2</v>
      </c>
      <c r="AG151" s="305"/>
      <c r="AH151" s="306" t="n">
        <v>3.6</v>
      </c>
      <c r="AI151" s="306" t="n">
        <v>3.6</v>
      </c>
      <c r="AJ151" s="313" t="n">
        <f aca="false">SUM(Q151:AI151)</f>
        <v>74.4</v>
      </c>
      <c r="AK151" s="304" t="n">
        <v>1</v>
      </c>
      <c r="AL151" s="305" t="n">
        <v>1</v>
      </c>
      <c r="AM151" s="306"/>
      <c r="AN151" s="313" t="n">
        <f aca="false">AM151+AL151+AK151+AJ151+P151</f>
        <v>133.7</v>
      </c>
    </row>
    <row r="152" customFormat="false" ht="12.75" hidden="false" customHeight="false" outlineLevel="0" collapsed="false">
      <c r="C152" s="268"/>
      <c r="D152" s="301" t="n">
        <v>4.4</v>
      </c>
      <c r="E152" s="302" t="n">
        <v>3.6</v>
      </c>
      <c r="F152" s="301" t="n">
        <v>7.7</v>
      </c>
      <c r="G152" s="302" t="n">
        <v>4.7</v>
      </c>
      <c r="H152" s="301" t="n">
        <v>4.5</v>
      </c>
      <c r="I152" s="302" t="n">
        <v>3.5</v>
      </c>
      <c r="J152" s="301" t="n">
        <f aca="false">+J151</f>
        <v>10.3</v>
      </c>
      <c r="K152" s="302" t="n">
        <v>2.6</v>
      </c>
      <c r="L152" s="301" t="n">
        <v>5</v>
      </c>
      <c r="M152" s="302" t="n">
        <v>3</v>
      </c>
      <c r="N152" s="301" t="n">
        <v>4</v>
      </c>
      <c r="O152" s="302" t="n">
        <v>4</v>
      </c>
      <c r="P152" s="312" t="n">
        <f aca="false">SUM(D152:O152)</f>
        <v>57.3</v>
      </c>
      <c r="Q152" s="304" t="n">
        <v>8.7</v>
      </c>
      <c r="R152" s="305"/>
      <c r="S152" s="304" t="n">
        <v>3.9</v>
      </c>
      <c r="T152" s="305" t="n">
        <v>4</v>
      </c>
      <c r="U152" s="304" t="n">
        <v>1.4</v>
      </c>
      <c r="V152" s="305" t="n">
        <v>6.6</v>
      </c>
      <c r="W152" s="304" t="n">
        <v>13</v>
      </c>
      <c r="X152" s="305"/>
      <c r="Y152" s="304" t="n">
        <v>8</v>
      </c>
      <c r="Z152" s="305"/>
      <c r="AA152" s="304" t="n">
        <v>4</v>
      </c>
      <c r="AB152" s="305"/>
      <c r="AC152" s="306" t="n">
        <v>5.8</v>
      </c>
      <c r="AD152" s="304" t="n">
        <v>5.8</v>
      </c>
      <c r="AE152" s="305" t="n">
        <v>4</v>
      </c>
      <c r="AF152" s="304" t="n">
        <v>2</v>
      </c>
      <c r="AG152" s="305"/>
      <c r="AH152" s="306" t="n">
        <v>3.6</v>
      </c>
      <c r="AI152" s="306" t="n">
        <v>3.6</v>
      </c>
      <c r="AJ152" s="313" t="n">
        <f aca="false">SUM(Q152:AI152)</f>
        <v>74.4</v>
      </c>
      <c r="AK152" s="304" t="n">
        <v>1</v>
      </c>
      <c r="AL152" s="305" t="n">
        <v>1</v>
      </c>
      <c r="AM152" s="306"/>
      <c r="AN152" s="313" t="n">
        <f aca="false">AM152+AL152+AK152+AJ152+P152</f>
        <v>133.7</v>
      </c>
    </row>
    <row r="153" customFormat="false" ht="12.75" hidden="false" customHeight="false" outlineLevel="0" collapsed="false">
      <c r="C153" s="268"/>
      <c r="D153" s="301" t="n">
        <v>4.4</v>
      </c>
      <c r="E153" s="302" t="n">
        <v>3.6</v>
      </c>
      <c r="F153" s="301" t="n">
        <v>7.7</v>
      </c>
      <c r="G153" s="302" t="n">
        <v>4.7</v>
      </c>
      <c r="H153" s="301" t="n">
        <v>4.5</v>
      </c>
      <c r="I153" s="302" t="n">
        <v>3.5</v>
      </c>
      <c r="J153" s="301" t="n">
        <f aca="false">+J152</f>
        <v>10.3</v>
      </c>
      <c r="K153" s="302" t="n">
        <v>2.6</v>
      </c>
      <c r="L153" s="301" t="n">
        <v>5</v>
      </c>
      <c r="M153" s="302" t="n">
        <v>3</v>
      </c>
      <c r="N153" s="301" t="n">
        <v>4</v>
      </c>
      <c r="O153" s="302" t="n">
        <v>4</v>
      </c>
      <c r="P153" s="312" t="n">
        <f aca="false">SUM(D153:O153)</f>
        <v>57.3</v>
      </c>
      <c r="Q153" s="304" t="n">
        <v>8.7</v>
      </c>
      <c r="R153" s="305"/>
      <c r="S153" s="304" t="n">
        <v>3.9</v>
      </c>
      <c r="T153" s="305" t="n">
        <v>4</v>
      </c>
      <c r="U153" s="304" t="n">
        <v>1.4</v>
      </c>
      <c r="V153" s="305" t="n">
        <v>6.6</v>
      </c>
      <c r="W153" s="304" t="n">
        <v>13</v>
      </c>
      <c r="X153" s="305"/>
      <c r="Y153" s="304" t="n">
        <v>8</v>
      </c>
      <c r="Z153" s="305"/>
      <c r="AA153" s="304" t="n">
        <v>4</v>
      </c>
      <c r="AB153" s="305"/>
      <c r="AC153" s="306" t="n">
        <v>5.8</v>
      </c>
      <c r="AD153" s="304" t="n">
        <v>5.8</v>
      </c>
      <c r="AE153" s="305" t="n">
        <v>4</v>
      </c>
      <c r="AF153" s="304" t="n">
        <v>2</v>
      </c>
      <c r="AG153" s="305"/>
      <c r="AH153" s="306" t="n">
        <v>3.6</v>
      </c>
      <c r="AI153" s="306" t="n">
        <v>3.6</v>
      </c>
      <c r="AJ153" s="313" t="n">
        <f aca="false">SUM(Q153:AI153)</f>
        <v>74.4</v>
      </c>
      <c r="AK153" s="304" t="n">
        <v>1</v>
      </c>
      <c r="AL153" s="305" t="n">
        <v>1</v>
      </c>
      <c r="AM153" s="306"/>
      <c r="AN153" s="313" t="n">
        <f aca="false">AM153+AL153+AK153+AJ153+P153</f>
        <v>133.7</v>
      </c>
    </row>
    <row r="154" customFormat="false" ht="12.75" hidden="false" customHeight="false" outlineLevel="0" collapsed="false">
      <c r="C154" s="268"/>
      <c r="D154" s="301" t="n">
        <v>4.4</v>
      </c>
      <c r="E154" s="302" t="n">
        <v>3.6</v>
      </c>
      <c r="F154" s="301" t="n">
        <v>7.7</v>
      </c>
      <c r="G154" s="302" t="n">
        <v>4.7</v>
      </c>
      <c r="H154" s="301" t="n">
        <v>4.5</v>
      </c>
      <c r="I154" s="302" t="n">
        <v>3.5</v>
      </c>
      <c r="J154" s="301" t="n">
        <f aca="false">+J153</f>
        <v>10.3</v>
      </c>
      <c r="K154" s="302" t="n">
        <v>2.6</v>
      </c>
      <c r="L154" s="301" t="n">
        <v>5</v>
      </c>
      <c r="M154" s="302" t="n">
        <v>3</v>
      </c>
      <c r="N154" s="301" t="n">
        <v>4</v>
      </c>
      <c r="O154" s="302" t="n">
        <v>4</v>
      </c>
      <c r="P154" s="312" t="n">
        <f aca="false">SUM(D154:O154)</f>
        <v>57.3</v>
      </c>
      <c r="Q154" s="304" t="n">
        <v>8.7</v>
      </c>
      <c r="R154" s="305"/>
      <c r="S154" s="304" t="n">
        <v>3.9</v>
      </c>
      <c r="T154" s="305" t="n">
        <v>4</v>
      </c>
      <c r="U154" s="304" t="n">
        <v>1.4</v>
      </c>
      <c r="V154" s="305" t="n">
        <v>6.6</v>
      </c>
      <c r="W154" s="304" t="n">
        <v>13</v>
      </c>
      <c r="X154" s="305"/>
      <c r="Y154" s="304" t="n">
        <v>8</v>
      </c>
      <c r="Z154" s="305"/>
      <c r="AA154" s="304" t="n">
        <v>4</v>
      </c>
      <c r="AB154" s="305"/>
      <c r="AC154" s="306" t="n">
        <v>5.8</v>
      </c>
      <c r="AD154" s="304" t="n">
        <v>5.8</v>
      </c>
      <c r="AE154" s="305" t="n">
        <v>4</v>
      </c>
      <c r="AF154" s="304" t="n">
        <v>2</v>
      </c>
      <c r="AG154" s="305"/>
      <c r="AH154" s="306" t="n">
        <v>3.6</v>
      </c>
      <c r="AI154" s="306" t="n">
        <v>3.6</v>
      </c>
      <c r="AJ154" s="313" t="n">
        <f aca="false">SUM(Q154:AI154)</f>
        <v>74.4</v>
      </c>
      <c r="AK154" s="304" t="n">
        <v>1</v>
      </c>
      <c r="AL154" s="305" t="n">
        <v>1</v>
      </c>
      <c r="AM154" s="306"/>
      <c r="AN154" s="313" t="n">
        <f aca="false">AM154+AL154+AK154+AJ154+P154</f>
        <v>133.7</v>
      </c>
    </row>
    <row r="155" customFormat="false" ht="12.75" hidden="false" customHeight="false" outlineLevel="0" collapsed="false">
      <c r="C155" s="268"/>
      <c r="D155" s="301" t="n">
        <v>4.4</v>
      </c>
      <c r="E155" s="302" t="n">
        <v>3.6</v>
      </c>
      <c r="F155" s="301" t="n">
        <v>7.7</v>
      </c>
      <c r="G155" s="302" t="n">
        <v>4.7</v>
      </c>
      <c r="H155" s="301" t="n">
        <v>4.5</v>
      </c>
      <c r="I155" s="302" t="n">
        <v>3.5</v>
      </c>
      <c r="J155" s="301" t="n">
        <f aca="false">+J154</f>
        <v>10.3</v>
      </c>
      <c r="K155" s="302" t="n">
        <v>2.6</v>
      </c>
      <c r="L155" s="301" t="n">
        <v>5</v>
      </c>
      <c r="M155" s="302" t="n">
        <v>3</v>
      </c>
      <c r="N155" s="301" t="n">
        <v>4</v>
      </c>
      <c r="O155" s="302" t="n">
        <v>4</v>
      </c>
      <c r="P155" s="312" t="n">
        <f aca="false">SUM(D155:O155)</f>
        <v>57.3</v>
      </c>
      <c r="Q155" s="304" t="n">
        <v>8.7</v>
      </c>
      <c r="R155" s="305"/>
      <c r="S155" s="304" t="n">
        <v>3.9</v>
      </c>
      <c r="T155" s="305" t="n">
        <v>4</v>
      </c>
      <c r="U155" s="304" t="n">
        <v>1.4</v>
      </c>
      <c r="V155" s="305" t="n">
        <v>6.6</v>
      </c>
      <c r="W155" s="304" t="n">
        <v>13</v>
      </c>
      <c r="X155" s="305"/>
      <c r="Y155" s="304" t="n">
        <v>8</v>
      </c>
      <c r="Z155" s="305"/>
      <c r="AA155" s="304" t="n">
        <v>4</v>
      </c>
      <c r="AB155" s="305"/>
      <c r="AC155" s="306" t="n">
        <v>5.8</v>
      </c>
      <c r="AD155" s="304" t="n">
        <v>5.8</v>
      </c>
      <c r="AE155" s="305" t="n">
        <v>4</v>
      </c>
      <c r="AF155" s="304" t="n">
        <v>2</v>
      </c>
      <c r="AG155" s="305"/>
      <c r="AH155" s="306" t="n">
        <v>3.6</v>
      </c>
      <c r="AI155" s="306" t="n">
        <v>3.6</v>
      </c>
      <c r="AJ155" s="313" t="n">
        <f aca="false">SUM(Q155:AI155)</f>
        <v>74.4</v>
      </c>
      <c r="AK155" s="304" t="n">
        <v>1</v>
      </c>
      <c r="AL155" s="305" t="n">
        <v>1</v>
      </c>
      <c r="AM155" s="306"/>
      <c r="AN155" s="313" t="n">
        <f aca="false">AM155+AL155+AK155+AJ155+P155</f>
        <v>133.7</v>
      </c>
    </row>
    <row r="156" customFormat="false" ht="12.75" hidden="false" customHeight="false" outlineLevel="0" collapsed="false">
      <c r="C156" s="268"/>
      <c r="D156" s="301" t="n">
        <v>4.4</v>
      </c>
      <c r="E156" s="302" t="n">
        <v>3.6</v>
      </c>
      <c r="F156" s="301" t="n">
        <v>7.7</v>
      </c>
      <c r="G156" s="302" t="n">
        <v>4.7</v>
      </c>
      <c r="H156" s="301" t="n">
        <v>4.5</v>
      </c>
      <c r="I156" s="302" t="n">
        <v>3.5</v>
      </c>
      <c r="J156" s="301" t="n">
        <f aca="false">+J155</f>
        <v>10.3</v>
      </c>
      <c r="K156" s="302" t="n">
        <v>2.6</v>
      </c>
      <c r="L156" s="301" t="n">
        <v>5</v>
      </c>
      <c r="M156" s="302" t="n">
        <v>3</v>
      </c>
      <c r="N156" s="301" t="n">
        <v>4</v>
      </c>
      <c r="O156" s="302" t="n">
        <v>4</v>
      </c>
      <c r="P156" s="312" t="n">
        <f aca="false">SUM(D156:O156)</f>
        <v>57.3</v>
      </c>
      <c r="Q156" s="304" t="n">
        <v>8.7</v>
      </c>
      <c r="R156" s="305"/>
      <c r="S156" s="304" t="n">
        <v>3.9</v>
      </c>
      <c r="T156" s="305" t="n">
        <v>4</v>
      </c>
      <c r="U156" s="304" t="n">
        <v>1.4</v>
      </c>
      <c r="V156" s="305" t="n">
        <v>6.6</v>
      </c>
      <c r="W156" s="304" t="n">
        <v>13</v>
      </c>
      <c r="X156" s="305"/>
      <c r="Y156" s="304" t="n">
        <v>8</v>
      </c>
      <c r="Z156" s="305"/>
      <c r="AA156" s="304" t="n">
        <v>4</v>
      </c>
      <c r="AB156" s="305"/>
      <c r="AC156" s="306" t="n">
        <v>5.8</v>
      </c>
      <c r="AD156" s="304" t="n">
        <v>5.8</v>
      </c>
      <c r="AE156" s="305" t="n">
        <v>4</v>
      </c>
      <c r="AF156" s="304" t="n">
        <v>2</v>
      </c>
      <c r="AG156" s="305"/>
      <c r="AH156" s="306" t="n">
        <v>3.6</v>
      </c>
      <c r="AI156" s="306" t="n">
        <v>3.6</v>
      </c>
      <c r="AJ156" s="313" t="n">
        <f aca="false">SUM(Q156:AI156)</f>
        <v>74.4</v>
      </c>
      <c r="AK156" s="304" t="n">
        <v>1</v>
      </c>
      <c r="AL156" s="305" t="n">
        <v>1</v>
      </c>
      <c r="AM156" s="306"/>
      <c r="AN156" s="313" t="n">
        <f aca="false">AM156+AL156+AK156+AJ156+P156</f>
        <v>133.7</v>
      </c>
    </row>
    <row r="157" customFormat="false" ht="12.75" hidden="false" customHeight="false" outlineLevel="0" collapsed="false">
      <c r="C157" s="268"/>
      <c r="D157" s="301" t="n">
        <v>4.4</v>
      </c>
      <c r="E157" s="302" t="n">
        <v>3.6</v>
      </c>
      <c r="F157" s="301" t="n">
        <v>7.7</v>
      </c>
      <c r="G157" s="302" t="n">
        <v>4.7</v>
      </c>
      <c r="H157" s="301" t="n">
        <v>4.5</v>
      </c>
      <c r="I157" s="302" t="n">
        <v>3.5</v>
      </c>
      <c r="J157" s="301" t="n">
        <f aca="false">+J156</f>
        <v>10.3</v>
      </c>
      <c r="K157" s="302" t="n">
        <v>2.6</v>
      </c>
      <c r="L157" s="301" t="n">
        <v>5</v>
      </c>
      <c r="M157" s="302" t="n">
        <v>3</v>
      </c>
      <c r="N157" s="301" t="n">
        <v>4</v>
      </c>
      <c r="O157" s="302" t="n">
        <v>4</v>
      </c>
      <c r="P157" s="312" t="n">
        <f aca="false">SUM(D157:O157)</f>
        <v>57.3</v>
      </c>
      <c r="Q157" s="304" t="n">
        <v>8.7</v>
      </c>
      <c r="R157" s="305"/>
      <c r="S157" s="304" t="n">
        <v>3.9</v>
      </c>
      <c r="T157" s="305" t="n">
        <v>4</v>
      </c>
      <c r="U157" s="304" t="n">
        <v>1.4</v>
      </c>
      <c r="V157" s="305" t="n">
        <v>6.6</v>
      </c>
      <c r="W157" s="304" t="n">
        <v>13</v>
      </c>
      <c r="X157" s="305"/>
      <c r="Y157" s="304" t="n">
        <v>8</v>
      </c>
      <c r="Z157" s="305"/>
      <c r="AA157" s="304" t="n">
        <v>4</v>
      </c>
      <c r="AB157" s="305"/>
      <c r="AC157" s="306" t="n">
        <v>5.8</v>
      </c>
      <c r="AD157" s="304" t="n">
        <v>5.8</v>
      </c>
      <c r="AE157" s="305" t="n">
        <v>4</v>
      </c>
      <c r="AF157" s="304" t="n">
        <v>2</v>
      </c>
      <c r="AG157" s="305"/>
      <c r="AH157" s="306" t="n">
        <v>3.6</v>
      </c>
      <c r="AI157" s="306" t="n">
        <v>3.6</v>
      </c>
      <c r="AJ157" s="313" t="n">
        <f aca="false">SUM(Q157:AI157)</f>
        <v>74.4</v>
      </c>
      <c r="AK157" s="304" t="n">
        <v>1</v>
      </c>
      <c r="AL157" s="305" t="n">
        <v>1</v>
      </c>
      <c r="AM157" s="306"/>
      <c r="AN157" s="313" t="n">
        <f aca="false">AM157+AL157+AK157+AJ157+P157</f>
        <v>133.7</v>
      </c>
    </row>
    <row r="158" customFormat="false" ht="12.75" hidden="false" customHeight="false" outlineLevel="0" collapsed="false">
      <c r="C158" s="268"/>
      <c r="D158" s="301" t="n">
        <v>4.4</v>
      </c>
      <c r="E158" s="302" t="n">
        <v>3.6</v>
      </c>
      <c r="F158" s="301" t="n">
        <v>7.7</v>
      </c>
      <c r="G158" s="302" t="n">
        <v>4.7</v>
      </c>
      <c r="H158" s="301" t="n">
        <v>4.5</v>
      </c>
      <c r="I158" s="302" t="n">
        <v>3.5</v>
      </c>
      <c r="J158" s="301" t="n">
        <f aca="false">+J157</f>
        <v>10.3</v>
      </c>
      <c r="K158" s="302" t="n">
        <v>2.6</v>
      </c>
      <c r="L158" s="301" t="n">
        <v>5</v>
      </c>
      <c r="M158" s="302" t="n">
        <v>3</v>
      </c>
      <c r="N158" s="301" t="n">
        <v>4</v>
      </c>
      <c r="O158" s="302" t="n">
        <v>4</v>
      </c>
      <c r="P158" s="312" t="n">
        <f aca="false">SUM(D158:O158)</f>
        <v>57.3</v>
      </c>
      <c r="Q158" s="304" t="n">
        <v>8.7</v>
      </c>
      <c r="R158" s="305"/>
      <c r="S158" s="304" t="n">
        <v>3.9</v>
      </c>
      <c r="T158" s="305" t="n">
        <v>4</v>
      </c>
      <c r="U158" s="304" t="n">
        <v>1.4</v>
      </c>
      <c r="V158" s="305" t="n">
        <v>6.6</v>
      </c>
      <c r="W158" s="304" t="n">
        <v>13</v>
      </c>
      <c r="X158" s="305"/>
      <c r="Y158" s="304" t="n">
        <v>8</v>
      </c>
      <c r="Z158" s="305"/>
      <c r="AA158" s="304" t="n">
        <v>4</v>
      </c>
      <c r="AB158" s="305"/>
      <c r="AC158" s="306" t="n">
        <v>5.8</v>
      </c>
      <c r="AD158" s="304" t="n">
        <v>5.8</v>
      </c>
      <c r="AE158" s="305" t="n">
        <v>4</v>
      </c>
      <c r="AF158" s="304" t="n">
        <v>2</v>
      </c>
      <c r="AG158" s="305"/>
      <c r="AH158" s="306" t="n">
        <v>3.6</v>
      </c>
      <c r="AI158" s="306" t="n">
        <v>3.6</v>
      </c>
      <c r="AJ158" s="313" t="n">
        <f aca="false">SUM(Q158:AI158)</f>
        <v>74.4</v>
      </c>
      <c r="AK158" s="304" t="n">
        <v>1</v>
      </c>
      <c r="AL158" s="305" t="n">
        <v>1</v>
      </c>
      <c r="AM158" s="306"/>
      <c r="AN158" s="313" t="n">
        <f aca="false">AM158+AL158+AK158+AJ158+P158</f>
        <v>133.7</v>
      </c>
    </row>
    <row r="159" customFormat="false" ht="12.75" hidden="false" customHeight="false" outlineLevel="0" collapsed="false">
      <c r="C159" s="268"/>
      <c r="D159" s="301" t="n">
        <v>4.4</v>
      </c>
      <c r="E159" s="302" t="n">
        <v>3.6</v>
      </c>
      <c r="F159" s="301" t="n">
        <v>7.7</v>
      </c>
      <c r="G159" s="302" t="n">
        <v>4.7</v>
      </c>
      <c r="H159" s="301" t="n">
        <v>4.5</v>
      </c>
      <c r="I159" s="302" t="n">
        <v>3.5</v>
      </c>
      <c r="J159" s="301" t="n">
        <f aca="false">+J158</f>
        <v>10.3</v>
      </c>
      <c r="K159" s="302" t="n">
        <v>2.6</v>
      </c>
      <c r="L159" s="301" t="n">
        <v>5</v>
      </c>
      <c r="M159" s="302" t="n">
        <v>3</v>
      </c>
      <c r="N159" s="301" t="n">
        <v>4</v>
      </c>
      <c r="O159" s="302" t="n">
        <v>4</v>
      </c>
      <c r="P159" s="312" t="n">
        <f aca="false">SUM(D159:O159)</f>
        <v>57.3</v>
      </c>
      <c r="Q159" s="304" t="n">
        <v>8.7</v>
      </c>
      <c r="R159" s="305"/>
      <c r="S159" s="304" t="n">
        <v>3.9</v>
      </c>
      <c r="T159" s="305" t="n">
        <v>4</v>
      </c>
      <c r="U159" s="304" t="n">
        <v>1.4</v>
      </c>
      <c r="V159" s="305" t="n">
        <v>6.6</v>
      </c>
      <c r="W159" s="304" t="n">
        <v>13</v>
      </c>
      <c r="X159" s="305"/>
      <c r="Y159" s="304" t="n">
        <v>8</v>
      </c>
      <c r="Z159" s="305"/>
      <c r="AA159" s="304" t="n">
        <v>4</v>
      </c>
      <c r="AB159" s="305"/>
      <c r="AC159" s="306" t="n">
        <v>5.8</v>
      </c>
      <c r="AD159" s="304" t="n">
        <v>5.8</v>
      </c>
      <c r="AE159" s="305" t="n">
        <v>4</v>
      </c>
      <c r="AF159" s="304" t="n">
        <v>2</v>
      </c>
      <c r="AG159" s="305"/>
      <c r="AH159" s="306" t="n">
        <v>3.6</v>
      </c>
      <c r="AI159" s="306" t="n">
        <v>3.6</v>
      </c>
      <c r="AJ159" s="313" t="n">
        <f aca="false">SUM(Q159:AI159)</f>
        <v>74.4</v>
      </c>
      <c r="AK159" s="304" t="n">
        <v>1</v>
      </c>
      <c r="AL159" s="305" t="n">
        <v>1</v>
      </c>
      <c r="AM159" s="306"/>
      <c r="AN159" s="313" t="n">
        <f aca="false">AM159+AL159+AK159+AJ159+P159</f>
        <v>133.7</v>
      </c>
    </row>
    <row r="160" customFormat="false" ht="12.75" hidden="false" customHeight="false" outlineLevel="0" collapsed="false">
      <c r="C160" s="268"/>
      <c r="D160" s="301" t="n">
        <v>4.4</v>
      </c>
      <c r="E160" s="302" t="n">
        <v>3.6</v>
      </c>
      <c r="F160" s="301" t="n">
        <v>7.7</v>
      </c>
      <c r="G160" s="302" t="n">
        <v>4.7</v>
      </c>
      <c r="H160" s="301" t="n">
        <v>4.5</v>
      </c>
      <c r="I160" s="302" t="n">
        <v>3.5</v>
      </c>
      <c r="J160" s="301" t="n">
        <f aca="false">+J159</f>
        <v>10.3</v>
      </c>
      <c r="K160" s="302" t="n">
        <v>2.6</v>
      </c>
      <c r="L160" s="301" t="n">
        <v>5</v>
      </c>
      <c r="M160" s="302" t="n">
        <v>3</v>
      </c>
      <c r="N160" s="301" t="n">
        <v>4</v>
      </c>
      <c r="O160" s="302" t="n">
        <v>4</v>
      </c>
      <c r="P160" s="312" t="n">
        <f aca="false">SUM(D160:O160)</f>
        <v>57.3</v>
      </c>
      <c r="Q160" s="304" t="n">
        <v>8.7</v>
      </c>
      <c r="R160" s="305"/>
      <c r="S160" s="304" t="n">
        <v>3.9</v>
      </c>
      <c r="T160" s="305" t="n">
        <v>4</v>
      </c>
      <c r="U160" s="304" t="n">
        <v>1.4</v>
      </c>
      <c r="V160" s="305" t="n">
        <v>6.6</v>
      </c>
      <c r="W160" s="304" t="n">
        <v>13</v>
      </c>
      <c r="X160" s="305"/>
      <c r="Y160" s="304" t="n">
        <v>8</v>
      </c>
      <c r="Z160" s="305"/>
      <c r="AA160" s="304" t="n">
        <v>4</v>
      </c>
      <c r="AB160" s="305"/>
      <c r="AC160" s="306" t="n">
        <v>5.8</v>
      </c>
      <c r="AD160" s="304" t="n">
        <v>5.8</v>
      </c>
      <c r="AE160" s="305" t="n">
        <v>4</v>
      </c>
      <c r="AF160" s="304" t="n">
        <v>2</v>
      </c>
      <c r="AG160" s="305"/>
      <c r="AH160" s="306" t="n">
        <v>3.6</v>
      </c>
      <c r="AI160" s="306" t="n">
        <v>3.6</v>
      </c>
      <c r="AJ160" s="313" t="n">
        <f aca="false">SUM(Q160:AI160)</f>
        <v>74.4</v>
      </c>
      <c r="AK160" s="304" t="n">
        <v>1</v>
      </c>
      <c r="AL160" s="305" t="n">
        <v>1</v>
      </c>
      <c r="AM160" s="306"/>
      <c r="AN160" s="313" t="n">
        <f aca="false">AM160+AL160+AK160+AJ160+P160</f>
        <v>133.7</v>
      </c>
    </row>
    <row r="161" customFormat="false" ht="12.75" hidden="false" customHeight="false" outlineLevel="0" collapsed="false">
      <c r="C161" s="268"/>
      <c r="D161" s="301" t="n">
        <v>4.4</v>
      </c>
      <c r="E161" s="302" t="n">
        <v>3.6</v>
      </c>
      <c r="F161" s="301" t="n">
        <v>7.7</v>
      </c>
      <c r="G161" s="302" t="n">
        <v>4.7</v>
      </c>
      <c r="H161" s="301" t="n">
        <v>4.5</v>
      </c>
      <c r="I161" s="302" t="n">
        <v>3.5</v>
      </c>
      <c r="J161" s="301" t="n">
        <f aca="false">+J160</f>
        <v>10.3</v>
      </c>
      <c r="K161" s="302" t="n">
        <v>2.6</v>
      </c>
      <c r="L161" s="301" t="n">
        <v>5</v>
      </c>
      <c r="M161" s="302" t="n">
        <v>3</v>
      </c>
      <c r="N161" s="301" t="n">
        <v>4</v>
      </c>
      <c r="O161" s="302" t="n">
        <v>4</v>
      </c>
      <c r="P161" s="312" t="n">
        <f aca="false">SUM(D161:O161)</f>
        <v>57.3</v>
      </c>
      <c r="Q161" s="304" t="n">
        <v>8.7</v>
      </c>
      <c r="R161" s="305"/>
      <c r="S161" s="304" t="n">
        <v>3.9</v>
      </c>
      <c r="T161" s="305" t="n">
        <v>4</v>
      </c>
      <c r="U161" s="304" t="n">
        <v>1.4</v>
      </c>
      <c r="V161" s="305" t="n">
        <v>6.6</v>
      </c>
      <c r="W161" s="304" t="n">
        <v>13</v>
      </c>
      <c r="X161" s="305"/>
      <c r="Y161" s="304" t="n">
        <v>8</v>
      </c>
      <c r="Z161" s="305"/>
      <c r="AA161" s="304" t="n">
        <v>4</v>
      </c>
      <c r="AB161" s="305"/>
      <c r="AC161" s="306" t="n">
        <v>5.8</v>
      </c>
      <c r="AD161" s="304" t="n">
        <v>5.8</v>
      </c>
      <c r="AE161" s="305" t="n">
        <v>4</v>
      </c>
      <c r="AF161" s="304" t="n">
        <v>2</v>
      </c>
      <c r="AG161" s="305"/>
      <c r="AH161" s="306" t="n">
        <v>3.6</v>
      </c>
      <c r="AI161" s="306" t="n">
        <v>3.6</v>
      </c>
      <c r="AJ161" s="313" t="n">
        <f aca="false">SUM(Q161:AI161)</f>
        <v>74.4</v>
      </c>
      <c r="AK161" s="304" t="n">
        <v>1</v>
      </c>
      <c r="AL161" s="305" t="n">
        <v>1</v>
      </c>
      <c r="AM161" s="306"/>
      <c r="AN161" s="313" t="n">
        <f aca="false">AM161+AL161+AK161+AJ161+P161</f>
        <v>133.7</v>
      </c>
    </row>
    <row r="162" customFormat="false" ht="12.75" hidden="false" customHeight="false" outlineLevel="0" collapsed="false">
      <c r="C162" s="268"/>
      <c r="D162" s="301" t="n">
        <v>4.4</v>
      </c>
      <c r="E162" s="302" t="n">
        <v>3.6</v>
      </c>
      <c r="F162" s="301" t="n">
        <v>7.7</v>
      </c>
      <c r="G162" s="302" t="n">
        <v>4.7</v>
      </c>
      <c r="H162" s="301" t="n">
        <v>4.5</v>
      </c>
      <c r="I162" s="302" t="n">
        <v>3.5</v>
      </c>
      <c r="J162" s="301" t="n">
        <f aca="false">+J161</f>
        <v>10.3</v>
      </c>
      <c r="K162" s="302" t="n">
        <v>2.6</v>
      </c>
      <c r="L162" s="301" t="n">
        <v>5</v>
      </c>
      <c r="M162" s="302" t="n">
        <v>3</v>
      </c>
      <c r="N162" s="301" t="n">
        <v>4</v>
      </c>
      <c r="O162" s="302" t="n">
        <v>4</v>
      </c>
      <c r="P162" s="312" t="n">
        <f aca="false">SUM(D162:O162)</f>
        <v>57.3</v>
      </c>
      <c r="Q162" s="304" t="n">
        <v>8.7</v>
      </c>
      <c r="R162" s="305"/>
      <c r="S162" s="304" t="n">
        <v>3.9</v>
      </c>
      <c r="T162" s="305" t="n">
        <v>4</v>
      </c>
      <c r="U162" s="304" t="n">
        <v>1.4</v>
      </c>
      <c r="V162" s="305" t="n">
        <v>6.6</v>
      </c>
      <c r="W162" s="304" t="n">
        <v>13</v>
      </c>
      <c r="X162" s="305"/>
      <c r="Y162" s="304" t="n">
        <v>8</v>
      </c>
      <c r="Z162" s="305"/>
      <c r="AA162" s="304" t="n">
        <v>4</v>
      </c>
      <c r="AB162" s="305"/>
      <c r="AC162" s="306" t="n">
        <v>5.8</v>
      </c>
      <c r="AD162" s="304" t="n">
        <v>5.8</v>
      </c>
      <c r="AE162" s="305" t="n">
        <v>4</v>
      </c>
      <c r="AF162" s="304" t="n">
        <v>2</v>
      </c>
      <c r="AG162" s="305"/>
      <c r="AH162" s="306" t="n">
        <v>3.6</v>
      </c>
      <c r="AI162" s="306" t="n">
        <v>3.6</v>
      </c>
      <c r="AJ162" s="313" t="n">
        <f aca="false">SUM(Q162:AI162)</f>
        <v>74.4</v>
      </c>
      <c r="AK162" s="304" t="n">
        <v>1</v>
      </c>
      <c r="AL162" s="305" t="n">
        <v>1</v>
      </c>
      <c r="AM162" s="306"/>
      <c r="AN162" s="313" t="n">
        <f aca="false">AM162+AL162+AK162+AJ162+P162</f>
        <v>133.7</v>
      </c>
    </row>
    <row r="163" customFormat="false" ht="12.75" hidden="false" customHeight="false" outlineLevel="0" collapsed="false">
      <c r="C163" s="268"/>
      <c r="D163" s="301" t="n">
        <v>4.4</v>
      </c>
      <c r="E163" s="302" t="n">
        <v>3.6</v>
      </c>
      <c r="F163" s="301" t="n">
        <v>7.7</v>
      </c>
      <c r="G163" s="302" t="n">
        <v>4.7</v>
      </c>
      <c r="H163" s="301" t="n">
        <v>4.5</v>
      </c>
      <c r="I163" s="302" t="n">
        <v>3.5</v>
      </c>
      <c r="J163" s="301" t="n">
        <f aca="false">+J162</f>
        <v>10.3</v>
      </c>
      <c r="K163" s="302" t="n">
        <v>2.6</v>
      </c>
      <c r="L163" s="301" t="n">
        <v>5</v>
      </c>
      <c r="M163" s="302" t="n">
        <v>3</v>
      </c>
      <c r="N163" s="301" t="n">
        <v>4</v>
      </c>
      <c r="O163" s="302" t="n">
        <v>4</v>
      </c>
      <c r="P163" s="312" t="n">
        <f aca="false">SUM(D163:O163)</f>
        <v>57.3</v>
      </c>
      <c r="Q163" s="304" t="n">
        <v>8.7</v>
      </c>
      <c r="R163" s="305"/>
      <c r="S163" s="304" t="n">
        <v>3.9</v>
      </c>
      <c r="T163" s="305" t="n">
        <v>4</v>
      </c>
      <c r="U163" s="304" t="n">
        <v>1.4</v>
      </c>
      <c r="V163" s="305" t="n">
        <v>6.6</v>
      </c>
      <c r="W163" s="304" t="n">
        <v>13</v>
      </c>
      <c r="X163" s="305"/>
      <c r="Y163" s="304" t="n">
        <v>8</v>
      </c>
      <c r="Z163" s="305"/>
      <c r="AA163" s="304" t="n">
        <v>4</v>
      </c>
      <c r="AB163" s="305"/>
      <c r="AC163" s="306" t="n">
        <v>5.8</v>
      </c>
      <c r="AD163" s="304" t="n">
        <v>5.8</v>
      </c>
      <c r="AE163" s="305" t="n">
        <v>4</v>
      </c>
      <c r="AF163" s="304" t="n">
        <v>2</v>
      </c>
      <c r="AG163" s="305"/>
      <c r="AH163" s="306" t="n">
        <v>3.6</v>
      </c>
      <c r="AI163" s="306" t="n">
        <v>3.6</v>
      </c>
      <c r="AJ163" s="313" t="n">
        <f aca="false">SUM(Q163:AI163)</f>
        <v>74.4</v>
      </c>
      <c r="AK163" s="304" t="n">
        <v>1</v>
      </c>
      <c r="AL163" s="305" t="n">
        <v>1</v>
      </c>
      <c r="AM163" s="306"/>
      <c r="AN163" s="313" t="n">
        <f aca="false">AM163+AL163+AK163+AJ163+P163</f>
        <v>133.7</v>
      </c>
    </row>
    <row r="164" customFormat="false" ht="12.75" hidden="false" customHeight="false" outlineLevel="0" collapsed="false">
      <c r="C164" s="268"/>
      <c r="D164" s="301" t="n">
        <v>4.4</v>
      </c>
      <c r="E164" s="302" t="n">
        <v>3.6</v>
      </c>
      <c r="F164" s="301" t="n">
        <v>7.7</v>
      </c>
      <c r="G164" s="302" t="n">
        <v>4.7</v>
      </c>
      <c r="H164" s="301" t="n">
        <v>4.5</v>
      </c>
      <c r="I164" s="302" t="n">
        <v>3.5</v>
      </c>
      <c r="J164" s="301" t="n">
        <f aca="false">+J163</f>
        <v>10.3</v>
      </c>
      <c r="K164" s="302" t="n">
        <v>2.6</v>
      </c>
      <c r="L164" s="301" t="n">
        <v>5</v>
      </c>
      <c r="M164" s="302" t="n">
        <v>3</v>
      </c>
      <c r="N164" s="301" t="n">
        <v>4</v>
      </c>
      <c r="O164" s="302" t="n">
        <v>4</v>
      </c>
      <c r="P164" s="312" t="n">
        <f aca="false">SUM(D164:O164)</f>
        <v>57.3</v>
      </c>
      <c r="Q164" s="304" t="n">
        <v>8.7</v>
      </c>
      <c r="R164" s="305"/>
      <c r="S164" s="304" t="n">
        <v>3.9</v>
      </c>
      <c r="T164" s="305" t="n">
        <v>4</v>
      </c>
      <c r="U164" s="304" t="n">
        <v>1.4</v>
      </c>
      <c r="V164" s="305" t="n">
        <v>6.6</v>
      </c>
      <c r="W164" s="304" t="n">
        <v>13</v>
      </c>
      <c r="X164" s="305"/>
      <c r="Y164" s="304" t="n">
        <v>8</v>
      </c>
      <c r="Z164" s="305"/>
      <c r="AA164" s="304" t="n">
        <v>4</v>
      </c>
      <c r="AB164" s="305"/>
      <c r="AC164" s="306" t="n">
        <v>5.8</v>
      </c>
      <c r="AD164" s="304" t="n">
        <v>5.8</v>
      </c>
      <c r="AE164" s="305" t="n">
        <v>4</v>
      </c>
      <c r="AF164" s="304" t="n">
        <v>2</v>
      </c>
      <c r="AG164" s="305"/>
      <c r="AH164" s="306" t="n">
        <v>3.6</v>
      </c>
      <c r="AI164" s="306" t="n">
        <v>3.6</v>
      </c>
      <c r="AJ164" s="313" t="n">
        <f aca="false">SUM(Q164:AI164)</f>
        <v>74.4</v>
      </c>
      <c r="AK164" s="304" t="n">
        <v>1</v>
      </c>
      <c r="AL164" s="305" t="n">
        <v>1</v>
      </c>
      <c r="AM164" s="306"/>
      <c r="AN164" s="313" t="n">
        <f aca="false">AM164+AL164+AK164+AJ164+P164</f>
        <v>133.7</v>
      </c>
    </row>
    <row r="165" customFormat="false" ht="12.75" hidden="false" customHeight="false" outlineLevel="0" collapsed="false">
      <c r="C165" s="268"/>
      <c r="D165" s="301" t="n">
        <v>4.4</v>
      </c>
      <c r="E165" s="302" t="n">
        <v>3.6</v>
      </c>
      <c r="F165" s="301" t="n">
        <v>7.7</v>
      </c>
      <c r="G165" s="302" t="n">
        <v>4.7</v>
      </c>
      <c r="H165" s="301" t="n">
        <v>4.5</v>
      </c>
      <c r="I165" s="302" t="n">
        <v>3.5</v>
      </c>
      <c r="J165" s="301" t="n">
        <f aca="false">+J164</f>
        <v>10.3</v>
      </c>
      <c r="K165" s="302" t="n">
        <v>2.6</v>
      </c>
      <c r="L165" s="301" t="n">
        <v>5</v>
      </c>
      <c r="M165" s="302" t="n">
        <v>3</v>
      </c>
      <c r="N165" s="301" t="n">
        <v>4</v>
      </c>
      <c r="O165" s="302" t="n">
        <v>4</v>
      </c>
      <c r="P165" s="312" t="n">
        <f aca="false">SUM(D165:O165)</f>
        <v>57.3</v>
      </c>
      <c r="Q165" s="304" t="n">
        <v>8.7</v>
      </c>
      <c r="R165" s="305"/>
      <c r="S165" s="304" t="n">
        <v>3.9</v>
      </c>
      <c r="T165" s="305" t="n">
        <v>4</v>
      </c>
      <c r="U165" s="304" t="n">
        <v>1.4</v>
      </c>
      <c r="V165" s="305" t="n">
        <v>6.6</v>
      </c>
      <c r="W165" s="304" t="n">
        <v>13</v>
      </c>
      <c r="X165" s="305"/>
      <c r="Y165" s="304" t="n">
        <v>8</v>
      </c>
      <c r="Z165" s="305"/>
      <c r="AA165" s="304" t="n">
        <v>4</v>
      </c>
      <c r="AB165" s="305"/>
      <c r="AC165" s="306" t="n">
        <v>5.8</v>
      </c>
      <c r="AD165" s="304" t="n">
        <v>5.8</v>
      </c>
      <c r="AE165" s="305" t="n">
        <v>4</v>
      </c>
      <c r="AF165" s="304" t="n">
        <v>2</v>
      </c>
      <c r="AG165" s="305"/>
      <c r="AH165" s="306" t="n">
        <v>3.6</v>
      </c>
      <c r="AI165" s="306" t="n">
        <v>3.6</v>
      </c>
      <c r="AJ165" s="313" t="n">
        <f aca="false">SUM(Q165:AI165)</f>
        <v>74.4</v>
      </c>
      <c r="AK165" s="304" t="n">
        <v>1</v>
      </c>
      <c r="AL165" s="305" t="n">
        <v>1</v>
      </c>
      <c r="AM165" s="306"/>
      <c r="AN165" s="313" t="n">
        <f aca="false">AM165+AL165+AK165+AJ165+P165</f>
        <v>133.7</v>
      </c>
    </row>
    <row r="166" customFormat="false" ht="12.75" hidden="false" customHeight="false" outlineLevel="0" collapsed="false">
      <c r="C166" s="268"/>
      <c r="D166" s="301" t="n">
        <v>4.4</v>
      </c>
      <c r="E166" s="302" t="n">
        <v>3.6</v>
      </c>
      <c r="F166" s="301" t="n">
        <v>7.7</v>
      </c>
      <c r="G166" s="302" t="n">
        <v>4.7</v>
      </c>
      <c r="H166" s="301" t="n">
        <v>4.5</v>
      </c>
      <c r="I166" s="302" t="n">
        <v>3.5</v>
      </c>
      <c r="J166" s="301" t="n">
        <f aca="false">+J165</f>
        <v>10.3</v>
      </c>
      <c r="K166" s="302" t="n">
        <v>2.6</v>
      </c>
      <c r="L166" s="301" t="n">
        <v>5</v>
      </c>
      <c r="M166" s="302" t="n">
        <v>3</v>
      </c>
      <c r="N166" s="301" t="n">
        <v>4</v>
      </c>
      <c r="O166" s="302" t="n">
        <v>4</v>
      </c>
      <c r="P166" s="312" t="n">
        <f aca="false">SUM(D166:O166)</f>
        <v>57.3</v>
      </c>
      <c r="Q166" s="304" t="n">
        <v>8.7</v>
      </c>
      <c r="R166" s="305"/>
      <c r="S166" s="304" t="n">
        <v>3.9</v>
      </c>
      <c r="T166" s="305" t="n">
        <v>4</v>
      </c>
      <c r="U166" s="304" t="n">
        <v>1.4</v>
      </c>
      <c r="V166" s="305" t="n">
        <v>6.6</v>
      </c>
      <c r="W166" s="304" t="n">
        <v>13</v>
      </c>
      <c r="X166" s="305"/>
      <c r="Y166" s="304" t="n">
        <v>8</v>
      </c>
      <c r="Z166" s="305"/>
      <c r="AA166" s="304" t="n">
        <v>4</v>
      </c>
      <c r="AB166" s="305"/>
      <c r="AC166" s="306" t="n">
        <v>5.8</v>
      </c>
      <c r="AD166" s="304" t="n">
        <v>5.8</v>
      </c>
      <c r="AE166" s="305" t="n">
        <v>4</v>
      </c>
      <c r="AF166" s="304" t="n">
        <v>2</v>
      </c>
      <c r="AG166" s="305"/>
      <c r="AH166" s="306" t="n">
        <v>3.6</v>
      </c>
      <c r="AI166" s="306" t="n">
        <v>3.6</v>
      </c>
      <c r="AJ166" s="313" t="n">
        <f aca="false">SUM(Q166:AI166)</f>
        <v>74.4</v>
      </c>
      <c r="AK166" s="304" t="n">
        <v>1</v>
      </c>
      <c r="AL166" s="305" t="n">
        <v>1</v>
      </c>
      <c r="AM166" s="306"/>
      <c r="AN166" s="313" t="n">
        <f aca="false">AM166+AL166+AK166+AJ166+P166</f>
        <v>133.7</v>
      </c>
    </row>
    <row r="167" customFormat="false" ht="12.75" hidden="false" customHeight="false" outlineLevel="0" collapsed="false">
      <c r="C167" s="268"/>
      <c r="D167" s="301" t="n">
        <v>4.4</v>
      </c>
      <c r="E167" s="302" t="n">
        <v>3.6</v>
      </c>
      <c r="F167" s="301" t="n">
        <v>7.7</v>
      </c>
      <c r="G167" s="302" t="n">
        <v>4.7</v>
      </c>
      <c r="H167" s="301" t="n">
        <v>4.5</v>
      </c>
      <c r="I167" s="302" t="n">
        <v>3.5</v>
      </c>
      <c r="J167" s="301" t="n">
        <f aca="false">+J166</f>
        <v>10.3</v>
      </c>
      <c r="K167" s="302" t="n">
        <v>2.6</v>
      </c>
      <c r="L167" s="301" t="n">
        <v>5</v>
      </c>
      <c r="M167" s="302" t="n">
        <v>3</v>
      </c>
      <c r="N167" s="301" t="n">
        <v>4</v>
      </c>
      <c r="O167" s="302" t="n">
        <v>4</v>
      </c>
      <c r="P167" s="312" t="n">
        <f aca="false">SUM(D167:O167)</f>
        <v>57.3</v>
      </c>
      <c r="Q167" s="304" t="n">
        <v>8.7</v>
      </c>
      <c r="R167" s="305"/>
      <c r="S167" s="304" t="n">
        <v>3.9</v>
      </c>
      <c r="T167" s="305" t="n">
        <v>4</v>
      </c>
      <c r="U167" s="304" t="n">
        <v>1.4</v>
      </c>
      <c r="V167" s="305" t="n">
        <v>6.6</v>
      </c>
      <c r="W167" s="304" t="n">
        <v>13</v>
      </c>
      <c r="X167" s="305"/>
      <c r="Y167" s="304" t="n">
        <v>8</v>
      </c>
      <c r="Z167" s="305"/>
      <c r="AA167" s="304" t="n">
        <v>4</v>
      </c>
      <c r="AB167" s="305"/>
      <c r="AC167" s="306" t="n">
        <v>5.8</v>
      </c>
      <c r="AD167" s="304" t="n">
        <v>5.8</v>
      </c>
      <c r="AE167" s="305" t="n">
        <v>4</v>
      </c>
      <c r="AF167" s="304" t="n">
        <v>2</v>
      </c>
      <c r="AG167" s="305"/>
      <c r="AH167" s="306" t="n">
        <v>3.6</v>
      </c>
      <c r="AI167" s="306" t="n">
        <v>3.6</v>
      </c>
      <c r="AJ167" s="313" t="n">
        <f aca="false">SUM(Q167:AI167)</f>
        <v>74.4</v>
      </c>
      <c r="AK167" s="304" t="n">
        <v>1</v>
      </c>
      <c r="AL167" s="305" t="n">
        <v>1</v>
      </c>
      <c r="AM167" s="306"/>
      <c r="AN167" s="313" t="n">
        <f aca="false">AM167+AL167+AK167+AJ167+P167</f>
        <v>133.7</v>
      </c>
    </row>
    <row r="168" customFormat="false" ht="12.75" hidden="false" customHeight="false" outlineLevel="0" collapsed="false">
      <c r="C168" s="268"/>
      <c r="D168" s="301" t="n">
        <v>4.4</v>
      </c>
      <c r="E168" s="302" t="n">
        <v>3.6</v>
      </c>
      <c r="F168" s="301" t="n">
        <v>7.7</v>
      </c>
      <c r="G168" s="302" t="n">
        <v>4.7</v>
      </c>
      <c r="H168" s="301" t="n">
        <v>4.5</v>
      </c>
      <c r="I168" s="302" t="n">
        <v>3.5</v>
      </c>
      <c r="J168" s="301" t="n">
        <f aca="false">+J167</f>
        <v>10.3</v>
      </c>
      <c r="K168" s="302" t="n">
        <v>2.6</v>
      </c>
      <c r="L168" s="301" t="n">
        <v>5</v>
      </c>
      <c r="M168" s="302" t="n">
        <v>3</v>
      </c>
      <c r="N168" s="301" t="n">
        <v>4</v>
      </c>
      <c r="O168" s="302" t="n">
        <v>4</v>
      </c>
      <c r="P168" s="312" t="n">
        <f aca="false">SUM(D168:O168)</f>
        <v>57.3</v>
      </c>
      <c r="Q168" s="304" t="n">
        <v>8.7</v>
      </c>
      <c r="R168" s="305"/>
      <c r="S168" s="304" t="n">
        <v>3.9</v>
      </c>
      <c r="T168" s="305" t="n">
        <v>4</v>
      </c>
      <c r="U168" s="304" t="n">
        <v>1.4</v>
      </c>
      <c r="V168" s="305" t="n">
        <v>6.6</v>
      </c>
      <c r="W168" s="304" t="n">
        <v>13</v>
      </c>
      <c r="X168" s="305"/>
      <c r="Y168" s="304" t="n">
        <v>8</v>
      </c>
      <c r="Z168" s="305"/>
      <c r="AA168" s="304" t="n">
        <v>4</v>
      </c>
      <c r="AB168" s="305"/>
      <c r="AC168" s="306" t="n">
        <v>5.8</v>
      </c>
      <c r="AD168" s="304" t="n">
        <v>5.8</v>
      </c>
      <c r="AE168" s="305" t="n">
        <v>4</v>
      </c>
      <c r="AF168" s="304" t="n">
        <v>2</v>
      </c>
      <c r="AG168" s="305"/>
      <c r="AH168" s="306" t="n">
        <v>3.6</v>
      </c>
      <c r="AI168" s="306" t="n">
        <v>3.6</v>
      </c>
      <c r="AJ168" s="313" t="n">
        <f aca="false">SUM(Q168:AI168)</f>
        <v>74.4</v>
      </c>
      <c r="AK168" s="304" t="n">
        <v>1</v>
      </c>
      <c r="AL168" s="305" t="n">
        <v>1</v>
      </c>
      <c r="AM168" s="306"/>
      <c r="AN168" s="313" t="n">
        <f aca="false">AM168+AL168+AK168+AJ168+P168</f>
        <v>133.7</v>
      </c>
    </row>
    <row r="169" customFormat="false" ht="12.75" hidden="false" customHeight="false" outlineLevel="0" collapsed="false">
      <c r="C169" s="268"/>
      <c r="D169" s="301" t="n">
        <v>4.4</v>
      </c>
      <c r="E169" s="302" t="n">
        <v>3.6</v>
      </c>
      <c r="F169" s="301" t="n">
        <v>7.7</v>
      </c>
      <c r="G169" s="302" t="n">
        <v>4.7</v>
      </c>
      <c r="H169" s="301" t="n">
        <v>4.5</v>
      </c>
      <c r="I169" s="302" t="n">
        <v>3.5</v>
      </c>
      <c r="J169" s="301" t="n">
        <f aca="false">+J168</f>
        <v>10.3</v>
      </c>
      <c r="K169" s="302" t="n">
        <v>2.6</v>
      </c>
      <c r="L169" s="301" t="n">
        <v>5</v>
      </c>
      <c r="M169" s="302" t="n">
        <v>3</v>
      </c>
      <c r="N169" s="301" t="n">
        <v>4</v>
      </c>
      <c r="O169" s="302" t="n">
        <v>4</v>
      </c>
      <c r="P169" s="312" t="n">
        <f aca="false">SUM(D169:O169)</f>
        <v>57.3</v>
      </c>
      <c r="Q169" s="304" t="n">
        <v>8.7</v>
      </c>
      <c r="R169" s="305"/>
      <c r="S169" s="304" t="n">
        <v>3.9</v>
      </c>
      <c r="T169" s="305" t="n">
        <v>4</v>
      </c>
      <c r="U169" s="304" t="n">
        <v>1.4</v>
      </c>
      <c r="V169" s="305" t="n">
        <v>6.6</v>
      </c>
      <c r="W169" s="304" t="n">
        <v>13</v>
      </c>
      <c r="X169" s="305"/>
      <c r="Y169" s="304" t="n">
        <v>8</v>
      </c>
      <c r="Z169" s="305"/>
      <c r="AA169" s="304" t="n">
        <v>4</v>
      </c>
      <c r="AB169" s="305"/>
      <c r="AC169" s="306" t="n">
        <v>5.8</v>
      </c>
      <c r="AD169" s="304" t="n">
        <v>5.8</v>
      </c>
      <c r="AE169" s="305" t="n">
        <v>4</v>
      </c>
      <c r="AF169" s="304" t="n">
        <v>2</v>
      </c>
      <c r="AG169" s="305"/>
      <c r="AH169" s="306" t="n">
        <v>3.6</v>
      </c>
      <c r="AI169" s="306" t="n">
        <v>3.6</v>
      </c>
      <c r="AJ169" s="313" t="n">
        <f aca="false">SUM(Q169:AI169)</f>
        <v>74.4</v>
      </c>
      <c r="AK169" s="304" t="n">
        <v>1</v>
      </c>
      <c r="AL169" s="305" t="n">
        <v>1</v>
      </c>
      <c r="AM169" s="306"/>
      <c r="AN169" s="313" t="n">
        <f aca="false">AM169+AL169+AK169+AJ169+P169</f>
        <v>133.7</v>
      </c>
    </row>
    <row r="170" customFormat="false" ht="12.75" hidden="false" customHeight="false" outlineLevel="0" collapsed="false">
      <c r="C170" s="268"/>
      <c r="D170" s="301" t="n">
        <v>4.4</v>
      </c>
      <c r="E170" s="302" t="n">
        <v>3.6</v>
      </c>
      <c r="F170" s="301" t="n">
        <v>7.7</v>
      </c>
      <c r="G170" s="302" t="n">
        <v>4.7</v>
      </c>
      <c r="H170" s="301" t="n">
        <v>4.5</v>
      </c>
      <c r="I170" s="302" t="n">
        <v>3.5</v>
      </c>
      <c r="J170" s="301" t="n">
        <f aca="false">+J169</f>
        <v>10.3</v>
      </c>
      <c r="K170" s="302" t="n">
        <v>2.6</v>
      </c>
      <c r="L170" s="301" t="n">
        <v>5</v>
      </c>
      <c r="M170" s="302" t="n">
        <v>3</v>
      </c>
      <c r="N170" s="301" t="n">
        <v>4</v>
      </c>
      <c r="O170" s="302" t="n">
        <v>4</v>
      </c>
      <c r="P170" s="312" t="n">
        <f aca="false">SUM(D170:O170)</f>
        <v>57.3</v>
      </c>
      <c r="Q170" s="304" t="n">
        <v>8.7</v>
      </c>
      <c r="R170" s="305"/>
      <c r="S170" s="304" t="n">
        <v>3.9</v>
      </c>
      <c r="T170" s="305" t="n">
        <v>4</v>
      </c>
      <c r="U170" s="304" t="n">
        <v>1.4</v>
      </c>
      <c r="V170" s="305" t="n">
        <v>6.6</v>
      </c>
      <c r="W170" s="304" t="n">
        <v>13</v>
      </c>
      <c r="X170" s="305"/>
      <c r="Y170" s="304" t="n">
        <v>8</v>
      </c>
      <c r="Z170" s="305"/>
      <c r="AA170" s="304" t="n">
        <v>4</v>
      </c>
      <c r="AB170" s="305"/>
      <c r="AC170" s="306" t="n">
        <v>5.8</v>
      </c>
      <c r="AD170" s="304" t="n">
        <v>5.8</v>
      </c>
      <c r="AE170" s="305" t="n">
        <v>4</v>
      </c>
      <c r="AF170" s="304" t="n">
        <v>2</v>
      </c>
      <c r="AG170" s="305"/>
      <c r="AH170" s="306" t="n">
        <v>3.6</v>
      </c>
      <c r="AI170" s="306" t="n">
        <v>3.6</v>
      </c>
      <c r="AJ170" s="313" t="n">
        <f aca="false">SUM(Q170:AI170)</f>
        <v>74.4</v>
      </c>
      <c r="AK170" s="304" t="n">
        <v>1</v>
      </c>
      <c r="AL170" s="305" t="n">
        <v>1</v>
      </c>
      <c r="AM170" s="306"/>
      <c r="AN170" s="313" t="n">
        <f aca="false">AM170+AL170+AK170+AJ170+P170</f>
        <v>133.7</v>
      </c>
    </row>
    <row r="171" customFormat="false" ht="12.75" hidden="false" customHeight="false" outlineLevel="0" collapsed="false">
      <c r="C171" s="268"/>
      <c r="D171" s="301" t="n">
        <v>4.4</v>
      </c>
      <c r="E171" s="302" t="n">
        <v>3.6</v>
      </c>
      <c r="F171" s="301" t="n">
        <v>7.7</v>
      </c>
      <c r="G171" s="302" t="n">
        <v>4.7</v>
      </c>
      <c r="H171" s="301" t="n">
        <v>4.5</v>
      </c>
      <c r="I171" s="302" t="n">
        <v>3.5</v>
      </c>
      <c r="J171" s="301" t="n">
        <f aca="false">+J170</f>
        <v>10.3</v>
      </c>
      <c r="K171" s="302" t="n">
        <v>2.6</v>
      </c>
      <c r="L171" s="301" t="n">
        <v>5</v>
      </c>
      <c r="M171" s="302" t="n">
        <v>3</v>
      </c>
      <c r="N171" s="301" t="n">
        <v>4</v>
      </c>
      <c r="O171" s="302" t="n">
        <v>4</v>
      </c>
      <c r="P171" s="312" t="n">
        <f aca="false">SUM(D171:O171)</f>
        <v>57.3</v>
      </c>
      <c r="Q171" s="304" t="n">
        <v>8.7</v>
      </c>
      <c r="R171" s="305"/>
      <c r="S171" s="304" t="n">
        <v>3.9</v>
      </c>
      <c r="T171" s="305" t="n">
        <v>4</v>
      </c>
      <c r="U171" s="304" t="n">
        <v>1.4</v>
      </c>
      <c r="V171" s="305" t="n">
        <v>6.6</v>
      </c>
      <c r="W171" s="304" t="n">
        <v>13</v>
      </c>
      <c r="X171" s="305"/>
      <c r="Y171" s="304" t="n">
        <v>8</v>
      </c>
      <c r="Z171" s="305"/>
      <c r="AA171" s="304" t="n">
        <v>4</v>
      </c>
      <c r="AB171" s="305"/>
      <c r="AC171" s="306" t="n">
        <v>5.8</v>
      </c>
      <c r="AD171" s="304" t="n">
        <v>5.8</v>
      </c>
      <c r="AE171" s="305" t="n">
        <v>4</v>
      </c>
      <c r="AF171" s="304" t="n">
        <v>2</v>
      </c>
      <c r="AG171" s="305"/>
      <c r="AH171" s="306" t="n">
        <v>3.6</v>
      </c>
      <c r="AI171" s="306" t="n">
        <v>3.6</v>
      </c>
      <c r="AJ171" s="313" t="n">
        <f aca="false">SUM(Q171:AI171)</f>
        <v>74.4</v>
      </c>
      <c r="AK171" s="304" t="n">
        <v>1</v>
      </c>
      <c r="AL171" s="305" t="n">
        <v>1</v>
      </c>
      <c r="AM171" s="306"/>
      <c r="AN171" s="313" t="n">
        <f aca="false">AM171+AL171+AK171+AJ171+P171</f>
        <v>133.7</v>
      </c>
    </row>
    <row r="172" customFormat="false" ht="12.75" hidden="false" customHeight="false" outlineLevel="0" collapsed="false">
      <c r="C172" s="268"/>
      <c r="D172" s="301" t="n">
        <v>4.4</v>
      </c>
      <c r="E172" s="302" t="n">
        <v>3.6</v>
      </c>
      <c r="F172" s="301" t="n">
        <v>7.7</v>
      </c>
      <c r="G172" s="302" t="n">
        <v>4.7</v>
      </c>
      <c r="H172" s="301" t="n">
        <v>4.5</v>
      </c>
      <c r="I172" s="302" t="n">
        <v>3.5</v>
      </c>
      <c r="J172" s="301" t="n">
        <f aca="false">+J171</f>
        <v>10.3</v>
      </c>
      <c r="K172" s="302" t="n">
        <v>2.6</v>
      </c>
      <c r="L172" s="301" t="n">
        <v>5</v>
      </c>
      <c r="M172" s="302" t="n">
        <v>3</v>
      </c>
      <c r="N172" s="301" t="n">
        <v>4</v>
      </c>
      <c r="O172" s="302" t="n">
        <v>4</v>
      </c>
      <c r="P172" s="312" t="n">
        <f aca="false">SUM(D172:O172)</f>
        <v>57.3</v>
      </c>
      <c r="Q172" s="304" t="n">
        <v>8.7</v>
      </c>
      <c r="R172" s="305"/>
      <c r="S172" s="304" t="n">
        <v>3.9</v>
      </c>
      <c r="T172" s="305" t="n">
        <v>4</v>
      </c>
      <c r="U172" s="304" t="n">
        <v>1.4</v>
      </c>
      <c r="V172" s="305" t="n">
        <v>6.6</v>
      </c>
      <c r="W172" s="304" t="n">
        <v>13</v>
      </c>
      <c r="X172" s="305"/>
      <c r="Y172" s="304" t="n">
        <v>8</v>
      </c>
      <c r="Z172" s="305"/>
      <c r="AA172" s="304" t="n">
        <v>4</v>
      </c>
      <c r="AB172" s="305"/>
      <c r="AC172" s="306" t="n">
        <v>5.8</v>
      </c>
      <c r="AD172" s="304" t="n">
        <v>5.8</v>
      </c>
      <c r="AE172" s="305" t="n">
        <v>4</v>
      </c>
      <c r="AF172" s="304" t="n">
        <v>2</v>
      </c>
      <c r="AG172" s="305"/>
      <c r="AH172" s="306" t="n">
        <v>3.6</v>
      </c>
      <c r="AI172" s="306" t="n">
        <v>3.6</v>
      </c>
      <c r="AJ172" s="313" t="n">
        <f aca="false">SUM(Q172:AI172)</f>
        <v>74.4</v>
      </c>
      <c r="AK172" s="304" t="n">
        <v>1</v>
      </c>
      <c r="AL172" s="305" t="n">
        <v>1</v>
      </c>
      <c r="AM172" s="306"/>
      <c r="AN172" s="313" t="n">
        <f aca="false">AM172+AL172+AK172+AJ172+P172</f>
        <v>133.7</v>
      </c>
    </row>
    <row r="173" customFormat="false" ht="12.75" hidden="false" customHeight="false" outlineLevel="0" collapsed="false">
      <c r="C173" s="268"/>
      <c r="D173" s="301" t="n">
        <v>4.4</v>
      </c>
      <c r="E173" s="302" t="n">
        <v>3.6</v>
      </c>
      <c r="F173" s="301" t="n">
        <v>7.7</v>
      </c>
      <c r="G173" s="302" t="n">
        <v>4.7</v>
      </c>
      <c r="H173" s="301" t="n">
        <v>4.5</v>
      </c>
      <c r="I173" s="302" t="n">
        <v>3.5</v>
      </c>
      <c r="J173" s="301" t="n">
        <f aca="false">+J172</f>
        <v>10.3</v>
      </c>
      <c r="K173" s="302" t="n">
        <v>2.6</v>
      </c>
      <c r="L173" s="301" t="n">
        <v>5</v>
      </c>
      <c r="M173" s="302" t="n">
        <v>3</v>
      </c>
      <c r="N173" s="301" t="n">
        <v>4</v>
      </c>
      <c r="O173" s="302" t="n">
        <v>4</v>
      </c>
      <c r="P173" s="312" t="n">
        <f aca="false">SUM(D173:O173)</f>
        <v>57.3</v>
      </c>
      <c r="Q173" s="304" t="n">
        <v>8.7</v>
      </c>
      <c r="R173" s="305"/>
      <c r="S173" s="304" t="n">
        <v>3.9</v>
      </c>
      <c r="T173" s="305" t="n">
        <v>4</v>
      </c>
      <c r="U173" s="304" t="n">
        <v>1.4</v>
      </c>
      <c r="V173" s="305" t="n">
        <v>6.6</v>
      </c>
      <c r="W173" s="304" t="n">
        <v>13</v>
      </c>
      <c r="X173" s="305"/>
      <c r="Y173" s="304" t="n">
        <v>8</v>
      </c>
      <c r="Z173" s="305"/>
      <c r="AA173" s="304" t="n">
        <v>4</v>
      </c>
      <c r="AB173" s="305"/>
      <c r="AC173" s="306" t="n">
        <v>5.8</v>
      </c>
      <c r="AD173" s="304" t="n">
        <v>5.8</v>
      </c>
      <c r="AE173" s="305" t="n">
        <v>4</v>
      </c>
      <c r="AF173" s="304" t="n">
        <v>2</v>
      </c>
      <c r="AG173" s="305"/>
      <c r="AH173" s="306" t="n">
        <v>3.6</v>
      </c>
      <c r="AI173" s="306" t="n">
        <v>3.6</v>
      </c>
      <c r="AJ173" s="313" t="n">
        <f aca="false">SUM(Q173:AI173)</f>
        <v>74.4</v>
      </c>
      <c r="AK173" s="304" t="n">
        <v>1</v>
      </c>
      <c r="AL173" s="305" t="n">
        <v>1</v>
      </c>
      <c r="AM173" s="306"/>
      <c r="AN173" s="313" t="n">
        <f aca="false">AM173+AL173+AK173+AJ173+P173</f>
        <v>133.7</v>
      </c>
    </row>
    <row r="174" customFormat="false" ht="12.75" hidden="false" customHeight="false" outlineLevel="0" collapsed="false">
      <c r="C174" s="268"/>
      <c r="D174" s="301" t="n">
        <v>4.4</v>
      </c>
      <c r="E174" s="302" t="n">
        <v>3.6</v>
      </c>
      <c r="F174" s="301" t="n">
        <v>7.7</v>
      </c>
      <c r="G174" s="302" t="n">
        <v>4.7</v>
      </c>
      <c r="H174" s="301" t="n">
        <v>4.5</v>
      </c>
      <c r="I174" s="302" t="n">
        <v>3.5</v>
      </c>
      <c r="J174" s="301" t="n">
        <f aca="false">+J173</f>
        <v>10.3</v>
      </c>
      <c r="K174" s="302" t="n">
        <v>2.6</v>
      </c>
      <c r="L174" s="301" t="n">
        <v>5</v>
      </c>
      <c r="M174" s="302" t="n">
        <v>3</v>
      </c>
      <c r="N174" s="301" t="n">
        <v>4</v>
      </c>
      <c r="O174" s="302" t="n">
        <v>4</v>
      </c>
      <c r="P174" s="312" t="n">
        <f aca="false">SUM(D174:O174)</f>
        <v>57.3</v>
      </c>
      <c r="Q174" s="304" t="n">
        <v>8.7</v>
      </c>
      <c r="R174" s="305"/>
      <c r="S174" s="304" t="n">
        <v>3.9</v>
      </c>
      <c r="T174" s="305" t="n">
        <v>4</v>
      </c>
      <c r="U174" s="304" t="n">
        <v>1.4</v>
      </c>
      <c r="V174" s="305" t="n">
        <v>6.6</v>
      </c>
      <c r="W174" s="304" t="n">
        <v>13</v>
      </c>
      <c r="X174" s="305"/>
      <c r="Y174" s="304" t="n">
        <v>8</v>
      </c>
      <c r="Z174" s="305"/>
      <c r="AA174" s="304" t="n">
        <v>4</v>
      </c>
      <c r="AB174" s="305"/>
      <c r="AC174" s="306" t="n">
        <v>5.8</v>
      </c>
      <c r="AD174" s="304" t="n">
        <v>5.8</v>
      </c>
      <c r="AE174" s="305" t="n">
        <v>4</v>
      </c>
      <c r="AF174" s="304" t="n">
        <v>2</v>
      </c>
      <c r="AG174" s="305"/>
      <c r="AH174" s="306" t="n">
        <v>3.6</v>
      </c>
      <c r="AI174" s="306" t="n">
        <v>3.6</v>
      </c>
      <c r="AJ174" s="313" t="n">
        <f aca="false">SUM(Q174:AI174)</f>
        <v>74.4</v>
      </c>
      <c r="AK174" s="304" t="n">
        <v>1</v>
      </c>
      <c r="AL174" s="305" t="n">
        <v>1</v>
      </c>
      <c r="AM174" s="306"/>
      <c r="AN174" s="313" t="n">
        <f aca="false">AM174+AL174+AK174+AJ174+P174</f>
        <v>133.7</v>
      </c>
    </row>
    <row r="175" customFormat="false" ht="12.75" hidden="false" customHeight="false" outlineLevel="0" collapsed="false">
      <c r="C175" s="268"/>
      <c r="D175" s="301" t="n">
        <v>4.4</v>
      </c>
      <c r="E175" s="302" t="n">
        <v>3.6</v>
      </c>
      <c r="F175" s="301" t="n">
        <v>7.7</v>
      </c>
      <c r="G175" s="302" t="n">
        <v>4.7</v>
      </c>
      <c r="H175" s="301" t="n">
        <v>4.5</v>
      </c>
      <c r="I175" s="302" t="n">
        <v>3.5</v>
      </c>
      <c r="J175" s="301" t="n">
        <f aca="false">+J174</f>
        <v>10.3</v>
      </c>
      <c r="K175" s="302" t="n">
        <v>2.6</v>
      </c>
      <c r="L175" s="301" t="n">
        <v>5</v>
      </c>
      <c r="M175" s="302" t="n">
        <v>3</v>
      </c>
      <c r="N175" s="301" t="n">
        <v>4</v>
      </c>
      <c r="O175" s="302" t="n">
        <v>4</v>
      </c>
      <c r="P175" s="312" t="n">
        <f aca="false">SUM(D175:O175)</f>
        <v>57.3</v>
      </c>
      <c r="Q175" s="304" t="n">
        <v>8.7</v>
      </c>
      <c r="R175" s="305"/>
      <c r="S175" s="304" t="n">
        <v>3.9</v>
      </c>
      <c r="T175" s="305" t="n">
        <v>4</v>
      </c>
      <c r="U175" s="304" t="n">
        <v>1.4</v>
      </c>
      <c r="V175" s="305" t="n">
        <v>6.6</v>
      </c>
      <c r="W175" s="304" t="n">
        <v>13</v>
      </c>
      <c r="X175" s="305"/>
      <c r="Y175" s="304" t="n">
        <v>8</v>
      </c>
      <c r="Z175" s="305"/>
      <c r="AA175" s="304" t="n">
        <v>4</v>
      </c>
      <c r="AB175" s="305"/>
      <c r="AC175" s="306" t="n">
        <v>5.8</v>
      </c>
      <c r="AD175" s="304" t="n">
        <v>5.8</v>
      </c>
      <c r="AE175" s="305" t="n">
        <v>4</v>
      </c>
      <c r="AF175" s="304" t="n">
        <v>2</v>
      </c>
      <c r="AG175" s="305"/>
      <c r="AH175" s="306" t="n">
        <v>3.6</v>
      </c>
      <c r="AI175" s="306" t="n">
        <v>3.6</v>
      </c>
      <c r="AJ175" s="313" t="n">
        <f aca="false">SUM(Q175:AI175)</f>
        <v>74.4</v>
      </c>
      <c r="AK175" s="304" t="n">
        <v>1</v>
      </c>
      <c r="AL175" s="305" t="n">
        <v>1</v>
      </c>
      <c r="AM175" s="306"/>
      <c r="AN175" s="313" t="n">
        <f aca="false">AM175+AL175+AK175+AJ175+P175</f>
        <v>133.7</v>
      </c>
    </row>
    <row r="176" customFormat="false" ht="12.75" hidden="false" customHeight="false" outlineLevel="0" collapsed="false">
      <c r="C176" s="268"/>
      <c r="D176" s="301" t="n">
        <v>4.4</v>
      </c>
      <c r="E176" s="302" t="n">
        <v>3.6</v>
      </c>
      <c r="F176" s="301" t="n">
        <v>7.7</v>
      </c>
      <c r="G176" s="302" t="n">
        <v>4.7</v>
      </c>
      <c r="H176" s="301" t="n">
        <v>4.5</v>
      </c>
      <c r="I176" s="302" t="n">
        <v>3.5</v>
      </c>
      <c r="J176" s="301" t="n">
        <f aca="false">+J175</f>
        <v>10.3</v>
      </c>
      <c r="K176" s="302" t="n">
        <v>2.6</v>
      </c>
      <c r="L176" s="301" t="n">
        <v>5</v>
      </c>
      <c r="M176" s="302" t="n">
        <v>3</v>
      </c>
      <c r="N176" s="301" t="n">
        <v>4</v>
      </c>
      <c r="O176" s="302" t="n">
        <v>4</v>
      </c>
      <c r="P176" s="312" t="n">
        <f aca="false">SUM(D176:O176)</f>
        <v>57.3</v>
      </c>
      <c r="Q176" s="304" t="n">
        <v>8.7</v>
      </c>
      <c r="R176" s="305"/>
      <c r="S176" s="304" t="n">
        <v>3.9</v>
      </c>
      <c r="T176" s="305" t="n">
        <v>4</v>
      </c>
      <c r="U176" s="304" t="n">
        <v>1.4</v>
      </c>
      <c r="V176" s="305" t="n">
        <v>6.6</v>
      </c>
      <c r="W176" s="304" t="n">
        <v>13</v>
      </c>
      <c r="X176" s="305"/>
      <c r="Y176" s="304" t="n">
        <v>8</v>
      </c>
      <c r="Z176" s="305"/>
      <c r="AA176" s="304" t="n">
        <v>4</v>
      </c>
      <c r="AB176" s="305"/>
      <c r="AC176" s="306" t="n">
        <v>5.8</v>
      </c>
      <c r="AD176" s="304" t="n">
        <v>5.8</v>
      </c>
      <c r="AE176" s="305" t="n">
        <v>4</v>
      </c>
      <c r="AF176" s="304" t="n">
        <v>2</v>
      </c>
      <c r="AG176" s="305"/>
      <c r="AH176" s="306" t="n">
        <v>3.6</v>
      </c>
      <c r="AI176" s="306" t="n">
        <v>3.6</v>
      </c>
      <c r="AJ176" s="313" t="n">
        <f aca="false">SUM(Q176:AI176)</f>
        <v>74.4</v>
      </c>
      <c r="AK176" s="304" t="n">
        <v>1</v>
      </c>
      <c r="AL176" s="305" t="n">
        <v>1</v>
      </c>
      <c r="AM176" s="306"/>
      <c r="AN176" s="313" t="n">
        <f aca="false">AM176+AL176+AK176+AJ176+P176</f>
        <v>133.7</v>
      </c>
    </row>
    <row r="177" customFormat="false" ht="12.75" hidden="false" customHeight="false" outlineLevel="0" collapsed="false">
      <c r="C177" s="268"/>
      <c r="D177" s="301" t="n">
        <v>4.4</v>
      </c>
      <c r="E177" s="302" t="n">
        <v>3.6</v>
      </c>
      <c r="F177" s="301" t="n">
        <v>7.7</v>
      </c>
      <c r="G177" s="302" t="n">
        <v>4.7</v>
      </c>
      <c r="H177" s="301" t="n">
        <v>4.5</v>
      </c>
      <c r="I177" s="302" t="n">
        <v>3.5</v>
      </c>
      <c r="J177" s="301" t="n">
        <f aca="false">+J176</f>
        <v>10.3</v>
      </c>
      <c r="K177" s="302" t="n">
        <v>2.6</v>
      </c>
      <c r="L177" s="301" t="n">
        <v>5</v>
      </c>
      <c r="M177" s="302" t="n">
        <v>3</v>
      </c>
      <c r="N177" s="301" t="n">
        <v>4</v>
      </c>
      <c r="O177" s="302" t="n">
        <v>4</v>
      </c>
      <c r="P177" s="312" t="n">
        <f aca="false">SUM(D177:O177)</f>
        <v>57.3</v>
      </c>
      <c r="Q177" s="304" t="n">
        <v>8.7</v>
      </c>
      <c r="R177" s="305"/>
      <c r="S177" s="304" t="n">
        <v>3.9</v>
      </c>
      <c r="T177" s="305" t="n">
        <v>4</v>
      </c>
      <c r="U177" s="304" t="n">
        <v>1.4</v>
      </c>
      <c r="V177" s="305" t="n">
        <v>6.6</v>
      </c>
      <c r="W177" s="304" t="n">
        <v>13</v>
      </c>
      <c r="X177" s="305"/>
      <c r="Y177" s="304" t="n">
        <v>8</v>
      </c>
      <c r="Z177" s="305"/>
      <c r="AA177" s="304" t="n">
        <v>4</v>
      </c>
      <c r="AB177" s="305"/>
      <c r="AC177" s="306" t="n">
        <v>5.8</v>
      </c>
      <c r="AD177" s="304" t="n">
        <v>5.8</v>
      </c>
      <c r="AE177" s="305" t="n">
        <v>4</v>
      </c>
      <c r="AF177" s="304" t="n">
        <v>2</v>
      </c>
      <c r="AG177" s="305"/>
      <c r="AH177" s="306" t="n">
        <v>3.6</v>
      </c>
      <c r="AI177" s="306" t="n">
        <v>3.6</v>
      </c>
      <c r="AJ177" s="313" t="n">
        <f aca="false">SUM(Q177:AI177)</f>
        <v>74.4</v>
      </c>
      <c r="AK177" s="304" t="n">
        <v>1</v>
      </c>
      <c r="AL177" s="305" t="n">
        <v>1</v>
      </c>
      <c r="AM177" s="306"/>
      <c r="AN177" s="313" t="n">
        <f aca="false">AM177+AL177+AK177+AJ177+P177</f>
        <v>133.7</v>
      </c>
    </row>
    <row r="178" customFormat="false" ht="12.75" hidden="false" customHeight="false" outlineLevel="0" collapsed="false">
      <c r="C178" s="268"/>
      <c r="D178" s="301" t="n">
        <v>4.4</v>
      </c>
      <c r="E178" s="302" t="n">
        <v>3.6</v>
      </c>
      <c r="F178" s="301" t="n">
        <v>7.7</v>
      </c>
      <c r="G178" s="302" t="n">
        <v>4.7</v>
      </c>
      <c r="H178" s="301" t="n">
        <v>4.5</v>
      </c>
      <c r="I178" s="302" t="n">
        <v>3.5</v>
      </c>
      <c r="J178" s="301" t="n">
        <f aca="false">+J177</f>
        <v>10.3</v>
      </c>
      <c r="K178" s="302" t="n">
        <v>2.6</v>
      </c>
      <c r="L178" s="301" t="n">
        <v>5</v>
      </c>
      <c r="M178" s="302" t="n">
        <v>3</v>
      </c>
      <c r="N178" s="301" t="n">
        <v>4</v>
      </c>
      <c r="O178" s="302" t="n">
        <v>4</v>
      </c>
      <c r="P178" s="312" t="n">
        <f aca="false">SUM(D178:O178)</f>
        <v>57.3</v>
      </c>
      <c r="Q178" s="304" t="n">
        <v>8.7</v>
      </c>
      <c r="R178" s="305"/>
      <c r="S178" s="304" t="n">
        <v>3.9</v>
      </c>
      <c r="T178" s="305" t="n">
        <v>4</v>
      </c>
      <c r="U178" s="304" t="n">
        <v>1.4</v>
      </c>
      <c r="V178" s="305" t="n">
        <v>6.6</v>
      </c>
      <c r="W178" s="304" t="n">
        <v>13</v>
      </c>
      <c r="X178" s="305"/>
      <c r="Y178" s="304" t="n">
        <v>8</v>
      </c>
      <c r="Z178" s="305"/>
      <c r="AA178" s="304" t="n">
        <v>4</v>
      </c>
      <c r="AB178" s="305"/>
      <c r="AC178" s="306" t="n">
        <v>5.8</v>
      </c>
      <c r="AD178" s="304" t="n">
        <v>5.8</v>
      </c>
      <c r="AE178" s="305" t="n">
        <v>4</v>
      </c>
      <c r="AF178" s="304" t="n">
        <v>2</v>
      </c>
      <c r="AG178" s="305"/>
      <c r="AH178" s="306" t="n">
        <v>3.6</v>
      </c>
      <c r="AI178" s="306" t="n">
        <v>3.6</v>
      </c>
      <c r="AJ178" s="313" t="n">
        <f aca="false">SUM(Q178:AI178)</f>
        <v>74.4</v>
      </c>
      <c r="AK178" s="304" t="n">
        <v>1</v>
      </c>
      <c r="AL178" s="305" t="n">
        <v>1</v>
      </c>
      <c r="AM178" s="306"/>
      <c r="AN178" s="313" t="n">
        <f aca="false">AM178+AL178+AK178+AJ178+P178</f>
        <v>133.7</v>
      </c>
    </row>
    <row r="179" customFormat="false" ht="12.75" hidden="false" customHeight="false" outlineLevel="0" collapsed="false">
      <c r="C179" s="268"/>
      <c r="D179" s="301" t="n">
        <v>4.4</v>
      </c>
      <c r="E179" s="302" t="n">
        <v>3.6</v>
      </c>
      <c r="F179" s="301" t="n">
        <v>7.7</v>
      </c>
      <c r="G179" s="302" t="n">
        <v>4.7</v>
      </c>
      <c r="H179" s="301" t="n">
        <v>4.5</v>
      </c>
      <c r="I179" s="302" t="n">
        <v>3.5</v>
      </c>
      <c r="J179" s="301" t="n">
        <f aca="false">+J178</f>
        <v>10.3</v>
      </c>
      <c r="K179" s="302" t="n">
        <v>2.6</v>
      </c>
      <c r="L179" s="301" t="n">
        <v>5</v>
      </c>
      <c r="M179" s="302" t="n">
        <v>3</v>
      </c>
      <c r="N179" s="301" t="n">
        <v>4</v>
      </c>
      <c r="O179" s="302" t="n">
        <v>4</v>
      </c>
      <c r="P179" s="312" t="n">
        <f aca="false">SUM(D179:O179)</f>
        <v>57.3</v>
      </c>
      <c r="Q179" s="304" t="n">
        <v>8.7</v>
      </c>
      <c r="R179" s="305"/>
      <c r="S179" s="304" t="n">
        <v>3.9</v>
      </c>
      <c r="T179" s="305" t="n">
        <v>4</v>
      </c>
      <c r="U179" s="304" t="n">
        <v>1.4</v>
      </c>
      <c r="V179" s="305" t="n">
        <v>6.6</v>
      </c>
      <c r="W179" s="304" t="n">
        <v>13</v>
      </c>
      <c r="X179" s="305"/>
      <c r="Y179" s="304" t="n">
        <v>8</v>
      </c>
      <c r="Z179" s="305"/>
      <c r="AA179" s="304" t="n">
        <v>4</v>
      </c>
      <c r="AB179" s="305"/>
      <c r="AC179" s="306" t="n">
        <v>5.8</v>
      </c>
      <c r="AD179" s="304" t="n">
        <v>5.8</v>
      </c>
      <c r="AE179" s="305" t="n">
        <v>4</v>
      </c>
      <c r="AF179" s="304" t="n">
        <v>2</v>
      </c>
      <c r="AG179" s="305"/>
      <c r="AH179" s="306" t="n">
        <v>3.6</v>
      </c>
      <c r="AI179" s="306" t="n">
        <v>3.6</v>
      </c>
      <c r="AJ179" s="313" t="n">
        <f aca="false">SUM(Q179:AI179)</f>
        <v>74.4</v>
      </c>
      <c r="AK179" s="304" t="n">
        <v>1</v>
      </c>
      <c r="AL179" s="305" t="n">
        <v>1</v>
      </c>
      <c r="AM179" s="306"/>
      <c r="AN179" s="313" t="n">
        <f aca="false">AM179+AL179+AK179+AJ179+P179</f>
        <v>133.7</v>
      </c>
    </row>
    <row r="180" customFormat="false" ht="12.75" hidden="false" customHeight="false" outlineLevel="0" collapsed="false">
      <c r="C180" s="268"/>
      <c r="D180" s="301" t="n">
        <v>4.4</v>
      </c>
      <c r="E180" s="302" t="n">
        <v>3.6</v>
      </c>
      <c r="F180" s="301" t="n">
        <v>7.7</v>
      </c>
      <c r="G180" s="302" t="n">
        <v>4.7</v>
      </c>
      <c r="H180" s="301" t="n">
        <v>4.5</v>
      </c>
      <c r="I180" s="302" t="n">
        <v>3.5</v>
      </c>
      <c r="J180" s="301" t="n">
        <f aca="false">+J179</f>
        <v>10.3</v>
      </c>
      <c r="K180" s="302" t="n">
        <v>2.6</v>
      </c>
      <c r="L180" s="301" t="n">
        <v>5</v>
      </c>
      <c r="M180" s="302" t="n">
        <v>3</v>
      </c>
      <c r="N180" s="301" t="n">
        <v>4</v>
      </c>
      <c r="O180" s="302" t="n">
        <v>4</v>
      </c>
      <c r="P180" s="312" t="n">
        <f aca="false">SUM(D180:O180)</f>
        <v>57.3</v>
      </c>
      <c r="Q180" s="304" t="n">
        <v>8.7</v>
      </c>
      <c r="R180" s="305"/>
      <c r="S180" s="304" t="n">
        <v>3.9</v>
      </c>
      <c r="T180" s="305" t="n">
        <v>4</v>
      </c>
      <c r="U180" s="304" t="n">
        <v>1.4</v>
      </c>
      <c r="V180" s="305" t="n">
        <v>6.6</v>
      </c>
      <c r="W180" s="304" t="n">
        <v>13</v>
      </c>
      <c r="X180" s="305"/>
      <c r="Y180" s="304" t="n">
        <v>8</v>
      </c>
      <c r="Z180" s="305"/>
      <c r="AA180" s="304" t="n">
        <v>4</v>
      </c>
      <c r="AB180" s="305"/>
      <c r="AC180" s="306" t="n">
        <v>5.8</v>
      </c>
      <c r="AD180" s="304" t="n">
        <v>5.8</v>
      </c>
      <c r="AE180" s="305" t="n">
        <v>4</v>
      </c>
      <c r="AF180" s="304" t="n">
        <v>2</v>
      </c>
      <c r="AG180" s="305"/>
      <c r="AH180" s="306" t="n">
        <v>3.6</v>
      </c>
      <c r="AI180" s="306" t="n">
        <v>3.6</v>
      </c>
      <c r="AJ180" s="313" t="n">
        <f aca="false">SUM(Q180:AI180)</f>
        <v>74.4</v>
      </c>
      <c r="AK180" s="304" t="n">
        <v>1</v>
      </c>
      <c r="AL180" s="305" t="n">
        <v>1</v>
      </c>
      <c r="AM180" s="306"/>
      <c r="AN180" s="313" t="n">
        <f aca="false">AM180+AL180+AK180+AJ180+P180</f>
        <v>133.7</v>
      </c>
    </row>
    <row r="181" customFormat="false" ht="12.75" hidden="false" customHeight="false" outlineLevel="0" collapsed="false">
      <c r="C181" s="268"/>
      <c r="D181" s="301" t="n">
        <v>4.4</v>
      </c>
      <c r="E181" s="302" t="n">
        <v>3.6</v>
      </c>
      <c r="F181" s="301" t="n">
        <v>7.7</v>
      </c>
      <c r="G181" s="302" t="n">
        <v>4.7</v>
      </c>
      <c r="H181" s="301" t="n">
        <v>4.5</v>
      </c>
      <c r="I181" s="302" t="n">
        <v>3.5</v>
      </c>
      <c r="J181" s="301" t="n">
        <f aca="false">+J180</f>
        <v>10.3</v>
      </c>
      <c r="K181" s="302" t="n">
        <v>2.6</v>
      </c>
      <c r="L181" s="301" t="n">
        <v>5</v>
      </c>
      <c r="M181" s="302" t="n">
        <v>3</v>
      </c>
      <c r="N181" s="301" t="n">
        <v>4</v>
      </c>
      <c r="O181" s="302" t="n">
        <v>4</v>
      </c>
      <c r="P181" s="312" t="n">
        <f aca="false">SUM(D181:O181)</f>
        <v>57.3</v>
      </c>
      <c r="Q181" s="304" t="n">
        <v>8.7</v>
      </c>
      <c r="R181" s="305"/>
      <c r="S181" s="304" t="n">
        <v>3.9</v>
      </c>
      <c r="T181" s="305" t="n">
        <v>4</v>
      </c>
      <c r="U181" s="304" t="n">
        <v>1.4</v>
      </c>
      <c r="V181" s="305" t="n">
        <v>6.6</v>
      </c>
      <c r="W181" s="304" t="n">
        <v>13</v>
      </c>
      <c r="X181" s="305"/>
      <c r="Y181" s="304" t="n">
        <v>8</v>
      </c>
      <c r="Z181" s="305"/>
      <c r="AA181" s="304" t="n">
        <v>4</v>
      </c>
      <c r="AB181" s="305"/>
      <c r="AC181" s="306" t="n">
        <v>5.8</v>
      </c>
      <c r="AD181" s="304" t="n">
        <v>5.8</v>
      </c>
      <c r="AE181" s="305" t="n">
        <v>4</v>
      </c>
      <c r="AF181" s="304" t="n">
        <v>2</v>
      </c>
      <c r="AG181" s="305"/>
      <c r="AH181" s="306" t="n">
        <v>3.6</v>
      </c>
      <c r="AI181" s="306" t="n">
        <v>3.6</v>
      </c>
      <c r="AJ181" s="313" t="n">
        <f aca="false">SUM(Q181:AI181)</f>
        <v>74.4</v>
      </c>
      <c r="AK181" s="304" t="n">
        <v>1</v>
      </c>
      <c r="AL181" s="305" t="n">
        <v>1</v>
      </c>
      <c r="AM181" s="306"/>
      <c r="AN181" s="313" t="n">
        <f aca="false">AM181+AL181+AK181+AJ181+P181</f>
        <v>133.7</v>
      </c>
    </row>
    <row r="182" customFormat="false" ht="12.75" hidden="false" customHeight="false" outlineLevel="0" collapsed="false">
      <c r="C182" s="268"/>
      <c r="D182" s="301" t="n">
        <v>4.4</v>
      </c>
      <c r="E182" s="302" t="n">
        <v>3.6</v>
      </c>
      <c r="F182" s="301" t="n">
        <v>7.7</v>
      </c>
      <c r="G182" s="302" t="n">
        <v>4.7</v>
      </c>
      <c r="H182" s="301" t="n">
        <v>4.5</v>
      </c>
      <c r="I182" s="302" t="n">
        <v>3.5</v>
      </c>
      <c r="J182" s="301" t="n">
        <f aca="false">+J181</f>
        <v>10.3</v>
      </c>
      <c r="K182" s="302" t="n">
        <v>2.6</v>
      </c>
      <c r="L182" s="301" t="n">
        <v>5</v>
      </c>
      <c r="M182" s="302" t="n">
        <v>3</v>
      </c>
      <c r="N182" s="301" t="n">
        <v>4</v>
      </c>
      <c r="O182" s="302" t="n">
        <v>4</v>
      </c>
      <c r="P182" s="312" t="n">
        <f aca="false">SUM(D182:O182)</f>
        <v>57.3</v>
      </c>
      <c r="Q182" s="304" t="n">
        <v>8.7</v>
      </c>
      <c r="R182" s="305"/>
      <c r="S182" s="304" t="n">
        <v>3.9</v>
      </c>
      <c r="T182" s="305" t="n">
        <v>4</v>
      </c>
      <c r="U182" s="304" t="n">
        <v>1.4</v>
      </c>
      <c r="V182" s="305" t="n">
        <v>6.6</v>
      </c>
      <c r="W182" s="304" t="n">
        <v>13</v>
      </c>
      <c r="X182" s="305"/>
      <c r="Y182" s="304" t="n">
        <v>8</v>
      </c>
      <c r="Z182" s="305"/>
      <c r="AA182" s="304" t="n">
        <v>4</v>
      </c>
      <c r="AB182" s="305"/>
      <c r="AC182" s="306" t="n">
        <v>5.8</v>
      </c>
      <c r="AD182" s="304" t="n">
        <v>5.8</v>
      </c>
      <c r="AE182" s="305" t="n">
        <v>4</v>
      </c>
      <c r="AF182" s="304" t="n">
        <v>2</v>
      </c>
      <c r="AG182" s="305"/>
      <c r="AH182" s="306" t="n">
        <v>3.6</v>
      </c>
      <c r="AI182" s="306" t="n">
        <v>3.6</v>
      </c>
      <c r="AJ182" s="313" t="n">
        <f aca="false">SUM(Q182:AI182)</f>
        <v>74.4</v>
      </c>
      <c r="AK182" s="304" t="n">
        <v>1</v>
      </c>
      <c r="AL182" s="305" t="n">
        <v>1</v>
      </c>
      <c r="AM182" s="306"/>
      <c r="AN182" s="313" t="n">
        <f aca="false">AM182+AL182+AK182+AJ182+P182</f>
        <v>133.7</v>
      </c>
    </row>
    <row r="183" customFormat="false" ht="12.75" hidden="false" customHeight="false" outlineLevel="0" collapsed="false">
      <c r="C183" s="268"/>
      <c r="D183" s="301" t="n">
        <v>4.4</v>
      </c>
      <c r="E183" s="302" t="n">
        <v>3.6</v>
      </c>
      <c r="F183" s="301" t="n">
        <v>7.7</v>
      </c>
      <c r="G183" s="302" t="n">
        <v>4.7</v>
      </c>
      <c r="H183" s="301" t="n">
        <v>4.5</v>
      </c>
      <c r="I183" s="302" t="n">
        <v>3.5</v>
      </c>
      <c r="J183" s="301" t="n">
        <f aca="false">+J182</f>
        <v>10.3</v>
      </c>
      <c r="K183" s="302" t="n">
        <v>2.6</v>
      </c>
      <c r="L183" s="301" t="n">
        <v>5</v>
      </c>
      <c r="M183" s="302" t="n">
        <v>3</v>
      </c>
      <c r="N183" s="301" t="n">
        <v>4</v>
      </c>
      <c r="O183" s="302" t="n">
        <v>4</v>
      </c>
      <c r="P183" s="312" t="n">
        <f aca="false">SUM(D183:O183)</f>
        <v>57.3</v>
      </c>
      <c r="Q183" s="304" t="n">
        <v>8.7</v>
      </c>
      <c r="R183" s="305"/>
      <c r="S183" s="304" t="n">
        <v>3.9</v>
      </c>
      <c r="T183" s="305" t="n">
        <v>4</v>
      </c>
      <c r="U183" s="304" t="n">
        <v>1.4</v>
      </c>
      <c r="V183" s="305" t="n">
        <v>6.6</v>
      </c>
      <c r="W183" s="304" t="n">
        <v>13</v>
      </c>
      <c r="X183" s="305"/>
      <c r="Y183" s="304" t="n">
        <v>8</v>
      </c>
      <c r="Z183" s="305"/>
      <c r="AA183" s="304" t="n">
        <v>4</v>
      </c>
      <c r="AB183" s="305"/>
      <c r="AC183" s="306" t="n">
        <v>5.8</v>
      </c>
      <c r="AD183" s="304" t="n">
        <v>5.8</v>
      </c>
      <c r="AE183" s="305" t="n">
        <v>4</v>
      </c>
      <c r="AF183" s="304" t="n">
        <v>2</v>
      </c>
      <c r="AG183" s="305"/>
      <c r="AH183" s="306" t="n">
        <v>3.6</v>
      </c>
      <c r="AI183" s="306" t="n">
        <v>3.6</v>
      </c>
      <c r="AJ183" s="313" t="n">
        <f aca="false">SUM(Q183:AI183)</f>
        <v>74.4</v>
      </c>
      <c r="AK183" s="304" t="n">
        <v>1</v>
      </c>
      <c r="AL183" s="305" t="n">
        <v>1</v>
      </c>
      <c r="AM183" s="306"/>
      <c r="AN183" s="313" t="n">
        <f aca="false">AM183+AL183+AK183+AJ183+P183</f>
        <v>133.7</v>
      </c>
    </row>
    <row r="184" customFormat="false" ht="12.75" hidden="false" customHeight="false" outlineLevel="0" collapsed="false">
      <c r="C184" s="268"/>
      <c r="D184" s="301" t="n">
        <v>4.4</v>
      </c>
      <c r="E184" s="302" t="n">
        <v>3.6</v>
      </c>
      <c r="F184" s="301" t="n">
        <v>7.7</v>
      </c>
      <c r="G184" s="302" t="n">
        <v>4.7</v>
      </c>
      <c r="H184" s="301" t="n">
        <v>4.5</v>
      </c>
      <c r="I184" s="302" t="n">
        <v>3.5</v>
      </c>
      <c r="J184" s="301" t="n">
        <f aca="false">+J183</f>
        <v>10.3</v>
      </c>
      <c r="K184" s="302" t="n">
        <v>2.6</v>
      </c>
      <c r="L184" s="301" t="n">
        <v>5</v>
      </c>
      <c r="M184" s="302" t="n">
        <v>3</v>
      </c>
      <c r="N184" s="301" t="n">
        <v>4</v>
      </c>
      <c r="O184" s="302" t="n">
        <v>4</v>
      </c>
      <c r="P184" s="312" t="n">
        <f aca="false">SUM(D184:O184)</f>
        <v>57.3</v>
      </c>
      <c r="Q184" s="304" t="n">
        <v>8.7</v>
      </c>
      <c r="R184" s="305"/>
      <c r="S184" s="304" t="n">
        <v>3.9</v>
      </c>
      <c r="T184" s="305" t="n">
        <v>4</v>
      </c>
      <c r="U184" s="304" t="n">
        <v>1.4</v>
      </c>
      <c r="V184" s="305" t="n">
        <v>6.6</v>
      </c>
      <c r="W184" s="304" t="n">
        <v>13</v>
      </c>
      <c r="X184" s="305"/>
      <c r="Y184" s="304" t="n">
        <v>8</v>
      </c>
      <c r="Z184" s="305"/>
      <c r="AA184" s="304" t="n">
        <v>4</v>
      </c>
      <c r="AB184" s="305"/>
      <c r="AC184" s="306" t="n">
        <v>5.8</v>
      </c>
      <c r="AD184" s="304" t="n">
        <v>5.8</v>
      </c>
      <c r="AE184" s="305" t="n">
        <v>4</v>
      </c>
      <c r="AF184" s="304" t="n">
        <v>2</v>
      </c>
      <c r="AG184" s="305"/>
      <c r="AH184" s="306" t="n">
        <v>3.6</v>
      </c>
      <c r="AI184" s="306" t="n">
        <v>3.6</v>
      </c>
      <c r="AJ184" s="313" t="n">
        <f aca="false">SUM(Q184:AI184)</f>
        <v>74.4</v>
      </c>
      <c r="AK184" s="304" t="n">
        <v>1</v>
      </c>
      <c r="AL184" s="305" t="n">
        <v>1</v>
      </c>
      <c r="AM184" s="306"/>
      <c r="AN184" s="313" t="n">
        <f aca="false">AM184+AL184+AK184+AJ184+P184</f>
        <v>133.7</v>
      </c>
    </row>
    <row r="185" customFormat="false" ht="12.75" hidden="false" customHeight="false" outlineLevel="0" collapsed="false">
      <c r="C185" s="268"/>
      <c r="D185" s="301" t="n">
        <v>4.4</v>
      </c>
      <c r="E185" s="302" t="n">
        <v>3.6</v>
      </c>
      <c r="F185" s="301" t="n">
        <v>7.7</v>
      </c>
      <c r="G185" s="302" t="n">
        <v>4.7</v>
      </c>
      <c r="H185" s="301" t="n">
        <v>4.5</v>
      </c>
      <c r="I185" s="302" t="n">
        <v>3.5</v>
      </c>
      <c r="J185" s="301" t="n">
        <f aca="false">+J184</f>
        <v>10.3</v>
      </c>
      <c r="K185" s="302" t="n">
        <v>2.6</v>
      </c>
      <c r="L185" s="301" t="n">
        <v>5</v>
      </c>
      <c r="M185" s="302" t="n">
        <v>3</v>
      </c>
      <c r="N185" s="301" t="n">
        <v>4</v>
      </c>
      <c r="O185" s="302" t="n">
        <v>4</v>
      </c>
      <c r="P185" s="312" t="n">
        <f aca="false">SUM(D185:O185)</f>
        <v>57.3</v>
      </c>
      <c r="Q185" s="304" t="n">
        <v>8.7</v>
      </c>
      <c r="R185" s="305"/>
      <c r="S185" s="304" t="n">
        <v>3.9</v>
      </c>
      <c r="T185" s="305" t="n">
        <v>4</v>
      </c>
      <c r="U185" s="304" t="n">
        <v>1.4</v>
      </c>
      <c r="V185" s="305" t="n">
        <v>6.6</v>
      </c>
      <c r="W185" s="304" t="n">
        <v>13</v>
      </c>
      <c r="X185" s="305"/>
      <c r="Y185" s="304" t="n">
        <v>8</v>
      </c>
      <c r="Z185" s="305"/>
      <c r="AA185" s="304" t="n">
        <v>4</v>
      </c>
      <c r="AB185" s="305"/>
      <c r="AC185" s="306" t="n">
        <v>5.8</v>
      </c>
      <c r="AD185" s="304" t="n">
        <v>5.8</v>
      </c>
      <c r="AE185" s="305" t="n">
        <v>4</v>
      </c>
      <c r="AF185" s="304" t="n">
        <v>2</v>
      </c>
      <c r="AG185" s="305"/>
      <c r="AH185" s="306" t="n">
        <v>3.6</v>
      </c>
      <c r="AI185" s="306" t="n">
        <v>3.6</v>
      </c>
      <c r="AJ185" s="313" t="n">
        <f aca="false">SUM(Q185:AI185)</f>
        <v>74.4</v>
      </c>
      <c r="AK185" s="304" t="n">
        <v>1</v>
      </c>
      <c r="AL185" s="305" t="n">
        <v>1</v>
      </c>
      <c r="AM185" s="306"/>
      <c r="AN185" s="313" t="n">
        <f aca="false">AM185+AL185+AK185+AJ185+P185</f>
        <v>133.7</v>
      </c>
    </row>
    <row r="186" customFormat="false" ht="12.75" hidden="false" customHeight="false" outlineLevel="0" collapsed="false">
      <c r="C186" s="268"/>
      <c r="D186" s="301" t="n">
        <v>4.4</v>
      </c>
      <c r="E186" s="302" t="n">
        <v>3.6</v>
      </c>
      <c r="F186" s="301" t="n">
        <v>7.7</v>
      </c>
      <c r="G186" s="302" t="n">
        <v>4.7</v>
      </c>
      <c r="H186" s="301" t="n">
        <v>4.5</v>
      </c>
      <c r="I186" s="302" t="n">
        <v>3.5</v>
      </c>
      <c r="J186" s="301" t="n">
        <f aca="false">+J185</f>
        <v>10.3</v>
      </c>
      <c r="K186" s="302" t="n">
        <v>2.6</v>
      </c>
      <c r="L186" s="301" t="n">
        <v>5</v>
      </c>
      <c r="M186" s="302" t="n">
        <v>3</v>
      </c>
      <c r="N186" s="301" t="n">
        <v>4</v>
      </c>
      <c r="O186" s="302" t="n">
        <v>4</v>
      </c>
      <c r="P186" s="312" t="n">
        <f aca="false">SUM(D186:O186)</f>
        <v>57.3</v>
      </c>
      <c r="Q186" s="304" t="n">
        <v>8.7</v>
      </c>
      <c r="R186" s="305"/>
      <c r="S186" s="304" t="n">
        <v>3.9</v>
      </c>
      <c r="T186" s="305" t="n">
        <v>4</v>
      </c>
      <c r="U186" s="304" t="n">
        <v>1.4</v>
      </c>
      <c r="V186" s="305" t="n">
        <v>6.6</v>
      </c>
      <c r="W186" s="304" t="n">
        <v>13</v>
      </c>
      <c r="X186" s="305"/>
      <c r="Y186" s="304" t="n">
        <v>8</v>
      </c>
      <c r="Z186" s="305"/>
      <c r="AA186" s="304" t="n">
        <v>4</v>
      </c>
      <c r="AB186" s="305"/>
      <c r="AC186" s="306" t="n">
        <v>5.8</v>
      </c>
      <c r="AD186" s="304" t="n">
        <v>5.8</v>
      </c>
      <c r="AE186" s="305" t="n">
        <v>4</v>
      </c>
      <c r="AF186" s="304" t="n">
        <v>2</v>
      </c>
      <c r="AG186" s="305"/>
      <c r="AH186" s="306" t="n">
        <v>3.6</v>
      </c>
      <c r="AI186" s="306" t="n">
        <v>3.6</v>
      </c>
      <c r="AJ186" s="313" t="n">
        <f aca="false">SUM(Q186:AI186)</f>
        <v>74.4</v>
      </c>
      <c r="AK186" s="304" t="n">
        <v>1</v>
      </c>
      <c r="AL186" s="305" t="n">
        <v>1</v>
      </c>
      <c r="AM186" s="306"/>
      <c r="AN186" s="313" t="n">
        <f aca="false">AM186+AL186+AK186+AJ186+P186</f>
        <v>133.7</v>
      </c>
    </row>
    <row r="187" customFormat="false" ht="12.75" hidden="false" customHeight="false" outlineLevel="0" collapsed="false">
      <c r="C187" s="268"/>
      <c r="D187" s="301" t="n">
        <v>4.4</v>
      </c>
      <c r="E187" s="302" t="n">
        <v>3.6</v>
      </c>
      <c r="F187" s="301" t="n">
        <v>7.7</v>
      </c>
      <c r="G187" s="302" t="n">
        <v>4.7</v>
      </c>
      <c r="H187" s="301" t="n">
        <v>4.5</v>
      </c>
      <c r="I187" s="302" t="n">
        <v>3.5</v>
      </c>
      <c r="J187" s="301" t="n">
        <f aca="false">+J186</f>
        <v>10.3</v>
      </c>
      <c r="K187" s="302" t="n">
        <v>2.6</v>
      </c>
      <c r="L187" s="301" t="n">
        <v>5</v>
      </c>
      <c r="M187" s="302" t="n">
        <v>3</v>
      </c>
      <c r="N187" s="301" t="n">
        <v>4</v>
      </c>
      <c r="O187" s="302" t="n">
        <v>4</v>
      </c>
      <c r="P187" s="312" t="n">
        <f aca="false">SUM(D187:O187)</f>
        <v>57.3</v>
      </c>
      <c r="Q187" s="304" t="n">
        <v>8.7</v>
      </c>
      <c r="R187" s="305"/>
      <c r="S187" s="304" t="n">
        <v>3.9</v>
      </c>
      <c r="T187" s="305" t="n">
        <v>4</v>
      </c>
      <c r="U187" s="304" t="n">
        <v>1.4</v>
      </c>
      <c r="V187" s="305" t="n">
        <v>6.6</v>
      </c>
      <c r="W187" s="304" t="n">
        <v>13</v>
      </c>
      <c r="X187" s="305"/>
      <c r="Y187" s="304" t="n">
        <v>8</v>
      </c>
      <c r="Z187" s="305"/>
      <c r="AA187" s="304" t="n">
        <v>4</v>
      </c>
      <c r="AB187" s="305"/>
      <c r="AC187" s="306" t="n">
        <v>5.8</v>
      </c>
      <c r="AD187" s="304" t="n">
        <v>5.8</v>
      </c>
      <c r="AE187" s="305" t="n">
        <v>4</v>
      </c>
      <c r="AF187" s="304" t="n">
        <v>2</v>
      </c>
      <c r="AG187" s="305"/>
      <c r="AH187" s="306" t="n">
        <v>3.6</v>
      </c>
      <c r="AI187" s="306" t="n">
        <v>3.6</v>
      </c>
      <c r="AJ187" s="313" t="n">
        <f aca="false">SUM(Q187:AI187)</f>
        <v>74.4</v>
      </c>
      <c r="AK187" s="304" t="n">
        <v>1</v>
      </c>
      <c r="AL187" s="305" t="n">
        <v>1</v>
      </c>
      <c r="AM187" s="306"/>
      <c r="AN187" s="313" t="n">
        <f aca="false">AM187+AL187+AK187+AJ187+P187</f>
        <v>133.7</v>
      </c>
    </row>
    <row r="188" customFormat="false" ht="12.75" hidden="false" customHeight="false" outlineLevel="0" collapsed="false">
      <c r="C188" s="268"/>
      <c r="D188" s="301" t="n">
        <v>4.4</v>
      </c>
      <c r="E188" s="302" t="n">
        <v>3.6</v>
      </c>
      <c r="F188" s="301" t="n">
        <v>7.7</v>
      </c>
      <c r="G188" s="302" t="n">
        <v>4.7</v>
      </c>
      <c r="H188" s="301" t="n">
        <v>4.5</v>
      </c>
      <c r="I188" s="302" t="n">
        <v>3.5</v>
      </c>
      <c r="J188" s="301" t="n">
        <f aca="false">+J187</f>
        <v>10.3</v>
      </c>
      <c r="K188" s="302" t="n">
        <v>2.6</v>
      </c>
      <c r="L188" s="301" t="n">
        <v>5</v>
      </c>
      <c r="M188" s="302" t="n">
        <v>3</v>
      </c>
      <c r="N188" s="301" t="n">
        <v>4</v>
      </c>
      <c r="O188" s="302" t="n">
        <v>4</v>
      </c>
      <c r="P188" s="312" t="n">
        <f aca="false">SUM(D188:O188)</f>
        <v>57.3</v>
      </c>
      <c r="Q188" s="304" t="n">
        <v>8.7</v>
      </c>
      <c r="R188" s="305"/>
      <c r="S188" s="304" t="n">
        <v>3.9</v>
      </c>
      <c r="T188" s="305" t="n">
        <v>4</v>
      </c>
      <c r="U188" s="304" t="n">
        <v>1.4</v>
      </c>
      <c r="V188" s="305" t="n">
        <v>6.6</v>
      </c>
      <c r="W188" s="304" t="n">
        <v>13</v>
      </c>
      <c r="X188" s="305"/>
      <c r="Y188" s="304" t="n">
        <v>8</v>
      </c>
      <c r="Z188" s="305"/>
      <c r="AA188" s="304" t="n">
        <v>4</v>
      </c>
      <c r="AB188" s="305"/>
      <c r="AC188" s="306" t="n">
        <v>5.8</v>
      </c>
      <c r="AD188" s="304" t="n">
        <v>5.8</v>
      </c>
      <c r="AE188" s="305" t="n">
        <v>4</v>
      </c>
      <c r="AF188" s="304" t="n">
        <v>2</v>
      </c>
      <c r="AG188" s="305"/>
      <c r="AH188" s="306" t="n">
        <v>3.6</v>
      </c>
      <c r="AI188" s="306" t="n">
        <v>3.6</v>
      </c>
      <c r="AJ188" s="313" t="n">
        <f aca="false">SUM(Q188:AI188)</f>
        <v>74.4</v>
      </c>
      <c r="AK188" s="304" t="n">
        <v>1</v>
      </c>
      <c r="AL188" s="305" t="n">
        <v>1</v>
      </c>
      <c r="AM188" s="306"/>
      <c r="AN188" s="313" t="n">
        <f aca="false">AM188+AL188+AK188+AJ188+P188</f>
        <v>133.7</v>
      </c>
    </row>
    <row r="189" customFormat="false" ht="12.75" hidden="false" customHeight="false" outlineLevel="0" collapsed="false">
      <c r="C189" s="268"/>
      <c r="D189" s="301" t="n">
        <v>4.4</v>
      </c>
      <c r="E189" s="302" t="n">
        <v>3.6</v>
      </c>
      <c r="F189" s="301" t="n">
        <v>7.7</v>
      </c>
      <c r="G189" s="302" t="n">
        <v>4.7</v>
      </c>
      <c r="H189" s="301" t="n">
        <v>4.5</v>
      </c>
      <c r="I189" s="302" t="n">
        <v>3.5</v>
      </c>
      <c r="J189" s="301" t="n">
        <f aca="false">+J188</f>
        <v>10.3</v>
      </c>
      <c r="K189" s="302" t="n">
        <v>2.6</v>
      </c>
      <c r="L189" s="301" t="n">
        <v>5</v>
      </c>
      <c r="M189" s="302" t="n">
        <v>3</v>
      </c>
      <c r="N189" s="301" t="n">
        <v>4</v>
      </c>
      <c r="O189" s="302" t="n">
        <v>4</v>
      </c>
      <c r="P189" s="312" t="n">
        <f aca="false">SUM(D189:O189)</f>
        <v>57.3</v>
      </c>
      <c r="Q189" s="304" t="n">
        <v>8.7</v>
      </c>
      <c r="R189" s="305"/>
      <c r="S189" s="304" t="n">
        <v>3.9</v>
      </c>
      <c r="T189" s="305" t="n">
        <v>4</v>
      </c>
      <c r="U189" s="304" t="n">
        <v>1.4</v>
      </c>
      <c r="V189" s="305" t="n">
        <v>6.6</v>
      </c>
      <c r="W189" s="304" t="n">
        <v>13</v>
      </c>
      <c r="X189" s="305"/>
      <c r="Y189" s="304" t="n">
        <v>8</v>
      </c>
      <c r="Z189" s="305"/>
      <c r="AA189" s="304" t="n">
        <v>4</v>
      </c>
      <c r="AB189" s="305"/>
      <c r="AC189" s="306" t="n">
        <v>5.8</v>
      </c>
      <c r="AD189" s="304" t="n">
        <v>5.8</v>
      </c>
      <c r="AE189" s="305" t="n">
        <v>4</v>
      </c>
      <c r="AF189" s="304" t="n">
        <v>2</v>
      </c>
      <c r="AG189" s="305"/>
      <c r="AH189" s="306" t="n">
        <v>3.6</v>
      </c>
      <c r="AI189" s="306" t="n">
        <v>3.6</v>
      </c>
      <c r="AJ189" s="313" t="n">
        <f aca="false">SUM(Q189:AI189)</f>
        <v>74.4</v>
      </c>
      <c r="AK189" s="304" t="n">
        <v>1</v>
      </c>
      <c r="AL189" s="305" t="n">
        <v>1</v>
      </c>
      <c r="AM189" s="306"/>
      <c r="AN189" s="313" t="n">
        <f aca="false">AM189+AL189+AK189+AJ189+P189</f>
        <v>133.7</v>
      </c>
    </row>
    <row r="190" customFormat="false" ht="12.75" hidden="false" customHeight="false" outlineLevel="0" collapsed="false">
      <c r="C190" s="268"/>
      <c r="D190" s="301" t="n">
        <v>4.4</v>
      </c>
      <c r="E190" s="302" t="n">
        <v>3.6</v>
      </c>
      <c r="F190" s="301" t="n">
        <v>7.7</v>
      </c>
      <c r="G190" s="302" t="n">
        <v>4.7</v>
      </c>
      <c r="H190" s="301" t="n">
        <v>4.5</v>
      </c>
      <c r="I190" s="302" t="n">
        <v>3.5</v>
      </c>
      <c r="J190" s="301" t="n">
        <f aca="false">+J189</f>
        <v>10.3</v>
      </c>
      <c r="K190" s="302" t="n">
        <v>2.6</v>
      </c>
      <c r="L190" s="301" t="n">
        <v>5</v>
      </c>
      <c r="M190" s="302" t="n">
        <v>3</v>
      </c>
      <c r="N190" s="301" t="n">
        <v>4</v>
      </c>
      <c r="O190" s="302" t="n">
        <v>4</v>
      </c>
      <c r="P190" s="312" t="n">
        <f aca="false">SUM(D190:O190)</f>
        <v>57.3</v>
      </c>
      <c r="Q190" s="304" t="n">
        <v>8.7</v>
      </c>
      <c r="R190" s="305"/>
      <c r="S190" s="304" t="n">
        <v>3.9</v>
      </c>
      <c r="T190" s="305" t="n">
        <v>4</v>
      </c>
      <c r="U190" s="304" t="n">
        <v>1.4</v>
      </c>
      <c r="V190" s="305" t="n">
        <v>6.6</v>
      </c>
      <c r="W190" s="304" t="n">
        <v>13</v>
      </c>
      <c r="X190" s="305"/>
      <c r="Y190" s="304" t="n">
        <v>8</v>
      </c>
      <c r="Z190" s="305"/>
      <c r="AA190" s="304" t="n">
        <v>4</v>
      </c>
      <c r="AB190" s="305"/>
      <c r="AC190" s="306" t="n">
        <v>5.8</v>
      </c>
      <c r="AD190" s="304" t="n">
        <v>5.8</v>
      </c>
      <c r="AE190" s="305" t="n">
        <v>4</v>
      </c>
      <c r="AF190" s="304" t="n">
        <v>2</v>
      </c>
      <c r="AG190" s="305"/>
      <c r="AH190" s="306" t="n">
        <v>3.6</v>
      </c>
      <c r="AI190" s="306" t="n">
        <v>3.6</v>
      </c>
      <c r="AJ190" s="313" t="n">
        <f aca="false">SUM(Q190:AI190)</f>
        <v>74.4</v>
      </c>
      <c r="AK190" s="304" t="n">
        <v>1</v>
      </c>
      <c r="AL190" s="305" t="n">
        <v>1</v>
      </c>
      <c r="AM190" s="306"/>
      <c r="AN190" s="313" t="n">
        <f aca="false">AM190+AL190+AK190+AJ190+P190</f>
        <v>133.7</v>
      </c>
    </row>
    <row r="191" customFormat="false" ht="12.75" hidden="false" customHeight="false" outlineLevel="0" collapsed="false">
      <c r="C191" s="268"/>
      <c r="D191" s="301" t="n">
        <v>4.4</v>
      </c>
      <c r="E191" s="302" t="n">
        <v>3.6</v>
      </c>
      <c r="F191" s="301" t="n">
        <v>7.7</v>
      </c>
      <c r="G191" s="302" t="n">
        <v>4.7</v>
      </c>
      <c r="H191" s="301" t="n">
        <v>4.5</v>
      </c>
      <c r="I191" s="302" t="n">
        <v>3.5</v>
      </c>
      <c r="J191" s="301" t="n">
        <f aca="false">+J190</f>
        <v>10.3</v>
      </c>
      <c r="K191" s="302" t="n">
        <v>2.6</v>
      </c>
      <c r="L191" s="301" t="n">
        <v>5</v>
      </c>
      <c r="M191" s="302" t="n">
        <v>3</v>
      </c>
      <c r="N191" s="301" t="n">
        <v>4</v>
      </c>
      <c r="O191" s="302" t="n">
        <v>4</v>
      </c>
      <c r="P191" s="312" t="n">
        <f aca="false">SUM(D191:O191)</f>
        <v>57.3</v>
      </c>
      <c r="Q191" s="304" t="n">
        <v>8.7</v>
      </c>
      <c r="R191" s="305"/>
      <c r="S191" s="304" t="n">
        <v>3.9</v>
      </c>
      <c r="T191" s="305" t="n">
        <v>4</v>
      </c>
      <c r="U191" s="304" t="n">
        <v>1.4</v>
      </c>
      <c r="V191" s="305" t="n">
        <v>6.6</v>
      </c>
      <c r="W191" s="304" t="n">
        <v>13</v>
      </c>
      <c r="X191" s="305"/>
      <c r="Y191" s="304" t="n">
        <v>8</v>
      </c>
      <c r="Z191" s="305"/>
      <c r="AA191" s="304" t="n">
        <v>4</v>
      </c>
      <c r="AB191" s="305"/>
      <c r="AC191" s="306" t="n">
        <v>5.8</v>
      </c>
      <c r="AD191" s="304" t="n">
        <v>5.8</v>
      </c>
      <c r="AE191" s="305" t="n">
        <v>4</v>
      </c>
      <c r="AF191" s="304" t="n">
        <v>2</v>
      </c>
      <c r="AG191" s="305"/>
      <c r="AH191" s="306" t="n">
        <v>3.6</v>
      </c>
      <c r="AI191" s="306" t="n">
        <v>3.6</v>
      </c>
      <c r="AJ191" s="313" t="n">
        <f aca="false">SUM(Q191:AI191)</f>
        <v>74.4</v>
      </c>
      <c r="AK191" s="304" t="n">
        <v>1</v>
      </c>
      <c r="AL191" s="305" t="n">
        <v>1</v>
      </c>
      <c r="AM191" s="306"/>
      <c r="AN191" s="313" t="n">
        <f aca="false">AM191+AL191+AK191+AJ191+P191</f>
        <v>133.7</v>
      </c>
    </row>
    <row r="192" customFormat="false" ht="12.75" hidden="false" customHeight="false" outlineLevel="0" collapsed="false">
      <c r="C192" s="268"/>
      <c r="D192" s="301" t="n">
        <v>4.4</v>
      </c>
      <c r="E192" s="302" t="n">
        <v>3.6</v>
      </c>
      <c r="F192" s="301" t="n">
        <v>7.7</v>
      </c>
      <c r="G192" s="302" t="n">
        <v>4.7</v>
      </c>
      <c r="H192" s="301" t="n">
        <v>4.5</v>
      </c>
      <c r="I192" s="302" t="n">
        <v>3.5</v>
      </c>
      <c r="J192" s="301" t="n">
        <f aca="false">+J191</f>
        <v>10.3</v>
      </c>
      <c r="K192" s="302" t="n">
        <v>2.6</v>
      </c>
      <c r="L192" s="301" t="n">
        <v>5</v>
      </c>
      <c r="M192" s="302" t="n">
        <v>3</v>
      </c>
      <c r="N192" s="301" t="n">
        <v>4</v>
      </c>
      <c r="O192" s="302" t="n">
        <v>4</v>
      </c>
      <c r="P192" s="312" t="n">
        <f aca="false">SUM(D192:O192)</f>
        <v>57.3</v>
      </c>
      <c r="Q192" s="304" t="n">
        <v>8.7</v>
      </c>
      <c r="R192" s="305"/>
      <c r="S192" s="304" t="n">
        <v>3.9</v>
      </c>
      <c r="T192" s="305" t="n">
        <v>4</v>
      </c>
      <c r="U192" s="304" t="n">
        <v>1.4</v>
      </c>
      <c r="V192" s="305" t="n">
        <v>6.6</v>
      </c>
      <c r="W192" s="304" t="n">
        <v>13</v>
      </c>
      <c r="X192" s="305"/>
      <c r="Y192" s="304" t="n">
        <v>8</v>
      </c>
      <c r="Z192" s="305"/>
      <c r="AA192" s="304" t="n">
        <v>4</v>
      </c>
      <c r="AB192" s="305"/>
      <c r="AC192" s="306" t="n">
        <v>5.8</v>
      </c>
      <c r="AD192" s="304" t="n">
        <v>5.8</v>
      </c>
      <c r="AE192" s="305" t="n">
        <v>4</v>
      </c>
      <c r="AF192" s="304" t="n">
        <v>2</v>
      </c>
      <c r="AG192" s="305"/>
      <c r="AH192" s="306" t="n">
        <v>3.6</v>
      </c>
      <c r="AI192" s="306" t="n">
        <v>3.6</v>
      </c>
      <c r="AJ192" s="313" t="n">
        <f aca="false">SUM(Q192:AI192)</f>
        <v>74.4</v>
      </c>
      <c r="AK192" s="304" t="n">
        <v>1</v>
      </c>
      <c r="AL192" s="305" t="n">
        <v>1</v>
      </c>
      <c r="AM192" s="306"/>
      <c r="AN192" s="313" t="n">
        <f aca="false">AM192+AL192+AK192+AJ192+P192</f>
        <v>133.7</v>
      </c>
    </row>
    <row r="193" customFormat="false" ht="12.75" hidden="false" customHeight="false" outlineLevel="0" collapsed="false">
      <c r="C193" s="268"/>
      <c r="D193" s="301" t="n">
        <v>4.4</v>
      </c>
      <c r="E193" s="302" t="n">
        <v>3.6</v>
      </c>
      <c r="F193" s="301" t="n">
        <v>7.7</v>
      </c>
      <c r="G193" s="302" t="n">
        <v>4.7</v>
      </c>
      <c r="H193" s="301" t="n">
        <v>4.5</v>
      </c>
      <c r="I193" s="302" t="n">
        <v>3.5</v>
      </c>
      <c r="J193" s="301" t="n">
        <f aca="false">+J192</f>
        <v>10.3</v>
      </c>
      <c r="K193" s="302" t="n">
        <v>2.6</v>
      </c>
      <c r="L193" s="301" t="n">
        <v>5</v>
      </c>
      <c r="M193" s="302" t="n">
        <v>3</v>
      </c>
      <c r="N193" s="301" t="n">
        <v>4</v>
      </c>
      <c r="O193" s="302" t="n">
        <v>4</v>
      </c>
      <c r="P193" s="312" t="n">
        <f aca="false">SUM(D193:O193)</f>
        <v>57.3</v>
      </c>
      <c r="Q193" s="304" t="n">
        <v>8.7</v>
      </c>
      <c r="R193" s="305"/>
      <c r="S193" s="304" t="n">
        <v>3.9</v>
      </c>
      <c r="T193" s="305" t="n">
        <v>4</v>
      </c>
      <c r="U193" s="304" t="n">
        <v>1.4</v>
      </c>
      <c r="V193" s="305" t="n">
        <v>6.6</v>
      </c>
      <c r="W193" s="304" t="n">
        <v>13</v>
      </c>
      <c r="X193" s="305"/>
      <c r="Y193" s="304" t="n">
        <v>8</v>
      </c>
      <c r="Z193" s="305"/>
      <c r="AA193" s="304" t="n">
        <v>4</v>
      </c>
      <c r="AB193" s="305"/>
      <c r="AC193" s="306" t="n">
        <v>5.8</v>
      </c>
      <c r="AD193" s="304" t="n">
        <v>5.8</v>
      </c>
      <c r="AE193" s="305" t="n">
        <v>4</v>
      </c>
      <c r="AF193" s="304" t="n">
        <v>2</v>
      </c>
      <c r="AG193" s="305"/>
      <c r="AH193" s="306" t="n">
        <v>3.6</v>
      </c>
      <c r="AI193" s="306" t="n">
        <v>3.6</v>
      </c>
      <c r="AJ193" s="313" t="n">
        <f aca="false">SUM(Q193:AI193)</f>
        <v>74.4</v>
      </c>
      <c r="AK193" s="304" t="n">
        <v>1</v>
      </c>
      <c r="AL193" s="305" t="n">
        <v>1</v>
      </c>
      <c r="AM193" s="306"/>
      <c r="AN193" s="313" t="n">
        <f aca="false">AM193+AL193+AK193+AJ193+P193</f>
        <v>133.7</v>
      </c>
    </row>
    <row r="194" customFormat="false" ht="12.75" hidden="false" customHeight="false" outlineLevel="0" collapsed="false">
      <c r="C194" s="268"/>
      <c r="D194" s="301" t="n">
        <v>4.4</v>
      </c>
      <c r="E194" s="302" t="n">
        <v>3.6</v>
      </c>
      <c r="F194" s="301" t="n">
        <v>7.7</v>
      </c>
      <c r="G194" s="302" t="n">
        <v>4.7</v>
      </c>
      <c r="H194" s="301" t="n">
        <v>4.5</v>
      </c>
      <c r="I194" s="302" t="n">
        <v>3.5</v>
      </c>
      <c r="J194" s="301" t="n">
        <f aca="false">+J193</f>
        <v>10.3</v>
      </c>
      <c r="K194" s="302" t="n">
        <v>2.6</v>
      </c>
      <c r="L194" s="301" t="n">
        <v>5</v>
      </c>
      <c r="M194" s="302" t="n">
        <v>3</v>
      </c>
      <c r="N194" s="301" t="n">
        <v>4</v>
      </c>
      <c r="O194" s="302" t="n">
        <v>4</v>
      </c>
      <c r="P194" s="312" t="n">
        <f aca="false">SUM(D194:O194)</f>
        <v>57.3</v>
      </c>
      <c r="Q194" s="304" t="n">
        <v>8.7</v>
      </c>
      <c r="R194" s="305"/>
      <c r="S194" s="304" t="n">
        <v>3.9</v>
      </c>
      <c r="T194" s="305" t="n">
        <v>4</v>
      </c>
      <c r="U194" s="304" t="n">
        <v>1.4</v>
      </c>
      <c r="V194" s="305" t="n">
        <v>6.6</v>
      </c>
      <c r="W194" s="304" t="n">
        <v>13</v>
      </c>
      <c r="X194" s="305"/>
      <c r="Y194" s="304" t="n">
        <v>8</v>
      </c>
      <c r="Z194" s="305"/>
      <c r="AA194" s="304" t="n">
        <v>4</v>
      </c>
      <c r="AB194" s="305"/>
      <c r="AC194" s="306" t="n">
        <v>5.8</v>
      </c>
      <c r="AD194" s="304" t="n">
        <v>5.8</v>
      </c>
      <c r="AE194" s="305" t="n">
        <v>4</v>
      </c>
      <c r="AF194" s="304" t="n">
        <v>2</v>
      </c>
      <c r="AG194" s="305"/>
      <c r="AH194" s="306" t="n">
        <v>3.6</v>
      </c>
      <c r="AI194" s="306" t="n">
        <v>3.6</v>
      </c>
      <c r="AJ194" s="313" t="n">
        <f aca="false">SUM(Q194:AI194)</f>
        <v>74.4</v>
      </c>
      <c r="AK194" s="304" t="n">
        <v>1</v>
      </c>
      <c r="AL194" s="305" t="n">
        <v>1</v>
      </c>
      <c r="AM194" s="306"/>
      <c r="AN194" s="313" t="n">
        <f aca="false">AM194+AL194+AK194+AJ194+P194</f>
        <v>133.7</v>
      </c>
    </row>
    <row r="195" customFormat="false" ht="12.75" hidden="false" customHeight="false" outlineLevel="0" collapsed="false">
      <c r="C195" s="268"/>
      <c r="D195" s="301" t="n">
        <v>4.4</v>
      </c>
      <c r="E195" s="302" t="n">
        <v>3.6</v>
      </c>
      <c r="F195" s="301" t="n">
        <v>7.7</v>
      </c>
      <c r="G195" s="302" t="n">
        <v>4.7</v>
      </c>
      <c r="H195" s="301" t="n">
        <v>4.5</v>
      </c>
      <c r="I195" s="302" t="n">
        <v>3.5</v>
      </c>
      <c r="J195" s="301" t="n">
        <f aca="false">+J194</f>
        <v>10.3</v>
      </c>
      <c r="K195" s="302" t="n">
        <v>2.6</v>
      </c>
      <c r="L195" s="301" t="n">
        <v>5</v>
      </c>
      <c r="M195" s="302" t="n">
        <v>3</v>
      </c>
      <c r="N195" s="301" t="n">
        <v>4</v>
      </c>
      <c r="O195" s="302" t="n">
        <v>4</v>
      </c>
      <c r="P195" s="312" t="n">
        <f aca="false">SUM(D195:O195)</f>
        <v>57.3</v>
      </c>
      <c r="Q195" s="304" t="n">
        <v>8.7</v>
      </c>
      <c r="R195" s="305"/>
      <c r="S195" s="304" t="n">
        <v>3.9</v>
      </c>
      <c r="T195" s="305" t="n">
        <v>4</v>
      </c>
      <c r="U195" s="304" t="n">
        <v>1.4</v>
      </c>
      <c r="V195" s="305" t="n">
        <v>6.6</v>
      </c>
      <c r="W195" s="304" t="n">
        <v>13</v>
      </c>
      <c r="X195" s="305"/>
      <c r="Y195" s="304" t="n">
        <v>8</v>
      </c>
      <c r="Z195" s="305"/>
      <c r="AA195" s="304" t="n">
        <v>4</v>
      </c>
      <c r="AB195" s="305"/>
      <c r="AC195" s="306" t="n">
        <v>5.8</v>
      </c>
      <c r="AD195" s="304" t="n">
        <v>5.8</v>
      </c>
      <c r="AE195" s="305" t="n">
        <v>4</v>
      </c>
      <c r="AF195" s="304" t="n">
        <v>2</v>
      </c>
      <c r="AG195" s="305"/>
      <c r="AH195" s="306" t="n">
        <v>3.6</v>
      </c>
      <c r="AI195" s="306" t="n">
        <v>3.6</v>
      </c>
      <c r="AJ195" s="313" t="n">
        <f aca="false">SUM(Q195:AI195)</f>
        <v>74.4</v>
      </c>
      <c r="AK195" s="304" t="n">
        <v>1</v>
      </c>
      <c r="AL195" s="305" t="n">
        <v>1</v>
      </c>
      <c r="AM195" s="306"/>
      <c r="AN195" s="313" t="n">
        <f aca="false">AM195+AL195+AK195+AJ195+P195</f>
        <v>133.7</v>
      </c>
    </row>
    <row r="196" customFormat="false" ht="12.75" hidden="false" customHeight="false" outlineLevel="0" collapsed="false">
      <c r="C196" s="268"/>
      <c r="D196" s="301" t="n">
        <v>4.4</v>
      </c>
      <c r="E196" s="302" t="n">
        <v>3.6</v>
      </c>
      <c r="F196" s="301" t="n">
        <v>7.7</v>
      </c>
      <c r="G196" s="302" t="n">
        <v>4.7</v>
      </c>
      <c r="H196" s="301" t="n">
        <v>4.5</v>
      </c>
      <c r="I196" s="302" t="n">
        <v>3.5</v>
      </c>
      <c r="J196" s="301" t="n">
        <f aca="false">+J195</f>
        <v>10.3</v>
      </c>
      <c r="K196" s="302" t="n">
        <v>2.6</v>
      </c>
      <c r="L196" s="301" t="n">
        <v>5</v>
      </c>
      <c r="M196" s="302" t="n">
        <v>3</v>
      </c>
      <c r="N196" s="301" t="n">
        <v>4</v>
      </c>
      <c r="O196" s="302" t="n">
        <v>4</v>
      </c>
      <c r="P196" s="312" t="n">
        <f aca="false">SUM(D196:O196)</f>
        <v>57.3</v>
      </c>
      <c r="Q196" s="304" t="n">
        <v>8.7</v>
      </c>
      <c r="R196" s="305"/>
      <c r="S196" s="304" t="n">
        <v>3.9</v>
      </c>
      <c r="T196" s="305" t="n">
        <v>4</v>
      </c>
      <c r="U196" s="304" t="n">
        <v>1.4</v>
      </c>
      <c r="V196" s="305" t="n">
        <v>6.6</v>
      </c>
      <c r="W196" s="304" t="n">
        <v>13</v>
      </c>
      <c r="X196" s="305"/>
      <c r="Y196" s="304" t="n">
        <v>8</v>
      </c>
      <c r="Z196" s="305"/>
      <c r="AA196" s="304" t="n">
        <v>4</v>
      </c>
      <c r="AB196" s="305"/>
      <c r="AC196" s="306" t="n">
        <v>5.8</v>
      </c>
      <c r="AD196" s="304" t="n">
        <v>5.8</v>
      </c>
      <c r="AE196" s="305" t="n">
        <v>4</v>
      </c>
      <c r="AF196" s="304" t="n">
        <v>2</v>
      </c>
      <c r="AG196" s="305"/>
      <c r="AH196" s="306" t="n">
        <v>3.6</v>
      </c>
      <c r="AI196" s="306" t="n">
        <v>3.6</v>
      </c>
      <c r="AJ196" s="313" t="n">
        <f aca="false">SUM(Q196:AI196)</f>
        <v>74.4</v>
      </c>
      <c r="AK196" s="304" t="n">
        <v>1</v>
      </c>
      <c r="AL196" s="305" t="n">
        <v>1</v>
      </c>
      <c r="AM196" s="306"/>
      <c r="AN196" s="313" t="n">
        <f aca="false">AM196+AL196+AK196+AJ196+P196</f>
        <v>133.7</v>
      </c>
    </row>
    <row r="197" customFormat="false" ht="12.75" hidden="false" customHeight="false" outlineLevel="0" collapsed="false">
      <c r="C197" s="268"/>
      <c r="D197" s="301" t="n">
        <v>4.4</v>
      </c>
      <c r="E197" s="302" t="n">
        <v>3.6</v>
      </c>
      <c r="F197" s="301" t="n">
        <v>7.7</v>
      </c>
      <c r="G197" s="302" t="n">
        <v>4.7</v>
      </c>
      <c r="H197" s="301" t="n">
        <v>4.5</v>
      </c>
      <c r="I197" s="302" t="n">
        <v>3.5</v>
      </c>
      <c r="J197" s="301" t="n">
        <f aca="false">+J196</f>
        <v>10.3</v>
      </c>
      <c r="K197" s="302" t="n">
        <v>2.6</v>
      </c>
      <c r="L197" s="301" t="n">
        <v>5</v>
      </c>
      <c r="M197" s="302" t="n">
        <v>3</v>
      </c>
      <c r="N197" s="301" t="n">
        <v>4</v>
      </c>
      <c r="O197" s="302" t="n">
        <v>4</v>
      </c>
      <c r="P197" s="312" t="n">
        <f aca="false">SUM(D197:O197)</f>
        <v>57.3</v>
      </c>
      <c r="Q197" s="304" t="n">
        <v>8.7</v>
      </c>
      <c r="R197" s="305"/>
      <c r="S197" s="304" t="n">
        <v>3.9</v>
      </c>
      <c r="T197" s="305" t="n">
        <v>4</v>
      </c>
      <c r="U197" s="304" t="n">
        <v>1.4</v>
      </c>
      <c r="V197" s="305" t="n">
        <v>6.6</v>
      </c>
      <c r="W197" s="304" t="n">
        <v>13</v>
      </c>
      <c r="X197" s="305"/>
      <c r="Y197" s="304" t="n">
        <v>8</v>
      </c>
      <c r="Z197" s="305"/>
      <c r="AA197" s="304" t="n">
        <v>4</v>
      </c>
      <c r="AB197" s="305"/>
      <c r="AC197" s="306" t="n">
        <v>5.8</v>
      </c>
      <c r="AD197" s="304" t="n">
        <v>5.8</v>
      </c>
      <c r="AE197" s="305" t="n">
        <v>4</v>
      </c>
      <c r="AF197" s="304" t="n">
        <v>2</v>
      </c>
      <c r="AG197" s="305"/>
      <c r="AH197" s="306" t="n">
        <v>3.6</v>
      </c>
      <c r="AI197" s="306" t="n">
        <v>3.6</v>
      </c>
      <c r="AJ197" s="313" t="n">
        <f aca="false">SUM(Q197:AI197)</f>
        <v>74.4</v>
      </c>
      <c r="AK197" s="304" t="n">
        <v>1</v>
      </c>
      <c r="AL197" s="305" t="n">
        <v>1</v>
      </c>
      <c r="AM197" s="306"/>
      <c r="AN197" s="313" t="n">
        <f aca="false">AM197+AL197+AK197+AJ197+P197</f>
        <v>133.7</v>
      </c>
    </row>
    <row r="198" customFormat="false" ht="12.75" hidden="false" customHeight="false" outlineLevel="0" collapsed="false">
      <c r="C198" s="268"/>
      <c r="D198" s="301" t="n">
        <v>4.4</v>
      </c>
      <c r="E198" s="302" t="n">
        <v>3.6</v>
      </c>
      <c r="F198" s="301" t="n">
        <v>7.7</v>
      </c>
      <c r="G198" s="302" t="n">
        <v>4.7</v>
      </c>
      <c r="H198" s="301" t="n">
        <v>4.5</v>
      </c>
      <c r="I198" s="302" t="n">
        <v>3.5</v>
      </c>
      <c r="J198" s="301" t="n">
        <f aca="false">+J197</f>
        <v>10.3</v>
      </c>
      <c r="K198" s="302" t="n">
        <v>2.6</v>
      </c>
      <c r="L198" s="301" t="n">
        <v>5</v>
      </c>
      <c r="M198" s="302" t="n">
        <v>3</v>
      </c>
      <c r="N198" s="301" t="n">
        <v>4</v>
      </c>
      <c r="O198" s="302" t="n">
        <v>4</v>
      </c>
      <c r="P198" s="312" t="n">
        <f aca="false">SUM(D198:O198)</f>
        <v>57.3</v>
      </c>
      <c r="Q198" s="304" t="n">
        <v>8.7</v>
      </c>
      <c r="R198" s="305"/>
      <c r="S198" s="304" t="n">
        <v>3.9</v>
      </c>
      <c r="T198" s="305" t="n">
        <v>4</v>
      </c>
      <c r="U198" s="304" t="n">
        <v>1.4</v>
      </c>
      <c r="V198" s="305" t="n">
        <v>6.6</v>
      </c>
      <c r="W198" s="304" t="n">
        <v>13</v>
      </c>
      <c r="X198" s="305"/>
      <c r="Y198" s="304" t="n">
        <v>8</v>
      </c>
      <c r="Z198" s="305"/>
      <c r="AA198" s="304" t="n">
        <v>4</v>
      </c>
      <c r="AB198" s="305"/>
      <c r="AC198" s="306" t="n">
        <v>5.8</v>
      </c>
      <c r="AD198" s="304" t="n">
        <v>5.8</v>
      </c>
      <c r="AE198" s="305" t="n">
        <v>4</v>
      </c>
      <c r="AF198" s="304" t="n">
        <v>2</v>
      </c>
      <c r="AG198" s="305"/>
      <c r="AH198" s="306" t="n">
        <v>3.6</v>
      </c>
      <c r="AI198" s="306" t="n">
        <v>3.6</v>
      </c>
      <c r="AJ198" s="313" t="n">
        <f aca="false">SUM(Q198:AI198)</f>
        <v>74.4</v>
      </c>
      <c r="AK198" s="304" t="n">
        <v>1</v>
      </c>
      <c r="AL198" s="305" t="n">
        <v>1</v>
      </c>
      <c r="AM198" s="306"/>
      <c r="AN198" s="313" t="n">
        <f aca="false">AM198+AL198+AK198+AJ198+P198</f>
        <v>133.7</v>
      </c>
    </row>
    <row r="199" customFormat="false" ht="12.75" hidden="false" customHeight="false" outlineLevel="0" collapsed="false">
      <c r="C199" s="268"/>
      <c r="D199" s="301" t="n">
        <v>4.4</v>
      </c>
      <c r="E199" s="302" t="n">
        <v>3.6</v>
      </c>
      <c r="F199" s="301" t="n">
        <v>7.7</v>
      </c>
      <c r="G199" s="302" t="n">
        <v>4.7</v>
      </c>
      <c r="H199" s="301" t="n">
        <v>4.5</v>
      </c>
      <c r="I199" s="302" t="n">
        <v>3.5</v>
      </c>
      <c r="J199" s="301" t="n">
        <f aca="false">+J198</f>
        <v>10.3</v>
      </c>
      <c r="K199" s="302" t="n">
        <v>2.6</v>
      </c>
      <c r="L199" s="301" t="n">
        <v>5</v>
      </c>
      <c r="M199" s="302" t="n">
        <v>3</v>
      </c>
      <c r="N199" s="301" t="n">
        <v>4</v>
      </c>
      <c r="O199" s="302" t="n">
        <v>4</v>
      </c>
      <c r="P199" s="312" t="n">
        <f aca="false">SUM(D199:O199)</f>
        <v>57.3</v>
      </c>
      <c r="Q199" s="304" t="n">
        <v>8.7</v>
      </c>
      <c r="R199" s="305"/>
      <c r="S199" s="304" t="n">
        <v>3.9</v>
      </c>
      <c r="T199" s="305" t="n">
        <v>4</v>
      </c>
      <c r="U199" s="304" t="n">
        <v>1.4</v>
      </c>
      <c r="V199" s="305" t="n">
        <v>6.6</v>
      </c>
      <c r="W199" s="304" t="n">
        <v>13</v>
      </c>
      <c r="X199" s="305"/>
      <c r="Y199" s="304" t="n">
        <v>8</v>
      </c>
      <c r="Z199" s="305"/>
      <c r="AA199" s="304" t="n">
        <v>4</v>
      </c>
      <c r="AB199" s="305"/>
      <c r="AC199" s="306" t="n">
        <v>5.8</v>
      </c>
      <c r="AD199" s="304" t="n">
        <v>5.8</v>
      </c>
      <c r="AE199" s="305" t="n">
        <v>4</v>
      </c>
      <c r="AF199" s="304" t="n">
        <v>2</v>
      </c>
      <c r="AG199" s="305"/>
      <c r="AH199" s="306" t="n">
        <v>3.6</v>
      </c>
      <c r="AI199" s="306" t="n">
        <v>3.6</v>
      </c>
      <c r="AJ199" s="313" t="n">
        <f aca="false">SUM(Q199:AI199)</f>
        <v>74.4</v>
      </c>
      <c r="AK199" s="304" t="n">
        <v>1</v>
      </c>
      <c r="AL199" s="305" t="n">
        <v>1</v>
      </c>
      <c r="AM199" s="306"/>
      <c r="AN199" s="313" t="n">
        <f aca="false">AM199+AL199+AK199+AJ199+P199</f>
        <v>133.7</v>
      </c>
    </row>
    <row r="200" customFormat="false" ht="12.75" hidden="false" customHeight="false" outlineLevel="0" collapsed="false">
      <c r="C200" s="268"/>
      <c r="D200" s="301" t="n">
        <v>4.4</v>
      </c>
      <c r="E200" s="302" t="n">
        <v>3.6</v>
      </c>
      <c r="F200" s="301" t="n">
        <v>7.7</v>
      </c>
      <c r="G200" s="302" t="n">
        <v>4.7</v>
      </c>
      <c r="H200" s="301" t="n">
        <v>4.5</v>
      </c>
      <c r="I200" s="302" t="n">
        <v>3.5</v>
      </c>
      <c r="J200" s="301" t="n">
        <f aca="false">+J199</f>
        <v>10.3</v>
      </c>
      <c r="K200" s="302" t="n">
        <v>2.6</v>
      </c>
      <c r="L200" s="301" t="n">
        <v>5</v>
      </c>
      <c r="M200" s="302" t="n">
        <v>3</v>
      </c>
      <c r="N200" s="301" t="n">
        <v>4</v>
      </c>
      <c r="O200" s="302" t="n">
        <v>4</v>
      </c>
      <c r="P200" s="312" t="n">
        <f aca="false">SUM(D200:O200)</f>
        <v>57.3</v>
      </c>
      <c r="Q200" s="304" t="n">
        <v>8.7</v>
      </c>
      <c r="R200" s="305"/>
      <c r="S200" s="304" t="n">
        <v>3.9</v>
      </c>
      <c r="T200" s="305" t="n">
        <v>4</v>
      </c>
      <c r="U200" s="304" t="n">
        <v>1.4</v>
      </c>
      <c r="V200" s="305" t="n">
        <v>6.6</v>
      </c>
      <c r="W200" s="304" t="n">
        <v>13</v>
      </c>
      <c r="X200" s="305"/>
      <c r="Y200" s="304" t="n">
        <v>8</v>
      </c>
      <c r="Z200" s="305"/>
      <c r="AA200" s="304" t="n">
        <v>4</v>
      </c>
      <c r="AB200" s="305"/>
      <c r="AC200" s="306" t="n">
        <v>5.8</v>
      </c>
      <c r="AD200" s="304" t="n">
        <v>5.8</v>
      </c>
      <c r="AE200" s="305" t="n">
        <v>4</v>
      </c>
      <c r="AF200" s="304" t="n">
        <v>2</v>
      </c>
      <c r="AG200" s="305"/>
      <c r="AH200" s="306" t="n">
        <v>3.6</v>
      </c>
      <c r="AI200" s="306" t="n">
        <v>3.6</v>
      </c>
      <c r="AJ200" s="313" t="n">
        <f aca="false">SUM(Q200:AI200)</f>
        <v>74.4</v>
      </c>
      <c r="AK200" s="304" t="n">
        <v>1</v>
      </c>
      <c r="AL200" s="305" t="n">
        <v>1</v>
      </c>
      <c r="AM200" s="306"/>
      <c r="AN200" s="313" t="n">
        <f aca="false">AM200+AL200+AK200+AJ200+P200</f>
        <v>133.7</v>
      </c>
    </row>
    <row r="201" customFormat="false" ht="12.75" hidden="false" customHeight="false" outlineLevel="0" collapsed="false">
      <c r="C201" s="268"/>
      <c r="D201" s="301" t="n">
        <v>4.4</v>
      </c>
      <c r="E201" s="302" t="n">
        <v>3.6</v>
      </c>
      <c r="F201" s="301" t="n">
        <v>7.7</v>
      </c>
      <c r="G201" s="302" t="n">
        <v>4.7</v>
      </c>
      <c r="H201" s="301" t="n">
        <v>4.5</v>
      </c>
      <c r="I201" s="302" t="n">
        <v>3.5</v>
      </c>
      <c r="J201" s="301" t="n">
        <f aca="false">+J200</f>
        <v>10.3</v>
      </c>
      <c r="K201" s="302" t="n">
        <v>2.6</v>
      </c>
      <c r="L201" s="301" t="n">
        <v>5</v>
      </c>
      <c r="M201" s="302" t="n">
        <v>3</v>
      </c>
      <c r="N201" s="301" t="n">
        <v>4</v>
      </c>
      <c r="O201" s="302" t="n">
        <v>4</v>
      </c>
      <c r="P201" s="312" t="n">
        <f aca="false">SUM(D201:O201)</f>
        <v>57.3</v>
      </c>
      <c r="Q201" s="304" t="n">
        <v>8.7</v>
      </c>
      <c r="R201" s="305"/>
      <c r="S201" s="304" t="n">
        <v>3.9</v>
      </c>
      <c r="T201" s="305" t="n">
        <v>4</v>
      </c>
      <c r="U201" s="304" t="n">
        <v>1.4</v>
      </c>
      <c r="V201" s="305" t="n">
        <v>6.6</v>
      </c>
      <c r="W201" s="304" t="n">
        <v>13</v>
      </c>
      <c r="X201" s="305"/>
      <c r="Y201" s="304" t="n">
        <v>8</v>
      </c>
      <c r="Z201" s="305"/>
      <c r="AA201" s="304" t="n">
        <v>4</v>
      </c>
      <c r="AB201" s="305"/>
      <c r="AC201" s="306" t="n">
        <v>5.8</v>
      </c>
      <c r="AD201" s="304" t="n">
        <v>5.8</v>
      </c>
      <c r="AE201" s="305" t="n">
        <v>4</v>
      </c>
      <c r="AF201" s="304" t="n">
        <v>2</v>
      </c>
      <c r="AG201" s="305"/>
      <c r="AH201" s="306" t="n">
        <v>3.6</v>
      </c>
      <c r="AI201" s="306" t="n">
        <v>3.6</v>
      </c>
      <c r="AJ201" s="313" t="n">
        <f aca="false">SUM(Q201:AI201)</f>
        <v>74.4</v>
      </c>
      <c r="AK201" s="304" t="n">
        <v>1</v>
      </c>
      <c r="AL201" s="305" t="n">
        <v>1</v>
      </c>
      <c r="AM201" s="306"/>
      <c r="AN201" s="313" t="n">
        <f aca="false">AM201+AL201+AK201+AJ201+P201</f>
        <v>133.7</v>
      </c>
    </row>
    <row r="202" customFormat="false" ht="12.75" hidden="false" customHeight="false" outlineLevel="0" collapsed="false">
      <c r="C202" s="268"/>
      <c r="D202" s="301" t="n">
        <v>4.4</v>
      </c>
      <c r="E202" s="302" t="n">
        <v>3.6</v>
      </c>
      <c r="F202" s="301" t="n">
        <v>7.7</v>
      </c>
      <c r="G202" s="302" t="n">
        <v>4.7</v>
      </c>
      <c r="H202" s="301" t="n">
        <v>4.5</v>
      </c>
      <c r="I202" s="302" t="n">
        <v>3.5</v>
      </c>
      <c r="J202" s="301" t="n">
        <f aca="false">+J201</f>
        <v>10.3</v>
      </c>
      <c r="K202" s="302" t="n">
        <v>2.6</v>
      </c>
      <c r="L202" s="301" t="n">
        <v>5</v>
      </c>
      <c r="M202" s="302" t="n">
        <v>3</v>
      </c>
      <c r="N202" s="301" t="n">
        <v>4</v>
      </c>
      <c r="O202" s="302" t="n">
        <v>4</v>
      </c>
      <c r="P202" s="312" t="n">
        <f aca="false">SUM(D202:O202)</f>
        <v>57.3</v>
      </c>
      <c r="Q202" s="304" t="n">
        <v>8.7</v>
      </c>
      <c r="R202" s="305"/>
      <c r="S202" s="304" t="n">
        <v>3.9</v>
      </c>
      <c r="T202" s="305" t="n">
        <v>4</v>
      </c>
      <c r="U202" s="304" t="n">
        <v>1.4</v>
      </c>
      <c r="V202" s="305" t="n">
        <v>6.6</v>
      </c>
      <c r="W202" s="304" t="n">
        <v>13</v>
      </c>
      <c r="X202" s="305"/>
      <c r="Y202" s="304" t="n">
        <v>8</v>
      </c>
      <c r="Z202" s="305"/>
      <c r="AA202" s="304" t="n">
        <v>4</v>
      </c>
      <c r="AB202" s="305"/>
      <c r="AC202" s="306" t="n">
        <v>5.8</v>
      </c>
      <c r="AD202" s="304" t="n">
        <v>5.8</v>
      </c>
      <c r="AE202" s="305" t="n">
        <v>4</v>
      </c>
      <c r="AF202" s="304" t="n">
        <v>2</v>
      </c>
      <c r="AG202" s="305"/>
      <c r="AH202" s="306" t="n">
        <v>3.6</v>
      </c>
      <c r="AI202" s="306" t="n">
        <v>3.6</v>
      </c>
      <c r="AJ202" s="313" t="n">
        <f aca="false">SUM(Q202:AI202)</f>
        <v>74.4</v>
      </c>
      <c r="AK202" s="304" t="n">
        <v>1</v>
      </c>
      <c r="AL202" s="305" t="n">
        <v>1</v>
      </c>
      <c r="AM202" s="306"/>
      <c r="AN202" s="313" t="n">
        <f aca="false">AM202+AL202+AK202+AJ202+P202</f>
        <v>133.7</v>
      </c>
    </row>
    <row r="203" customFormat="false" ht="12.75" hidden="false" customHeight="false" outlineLevel="0" collapsed="false">
      <c r="C203" s="268"/>
      <c r="D203" s="301" t="n">
        <v>4.4</v>
      </c>
      <c r="E203" s="302" t="n">
        <v>3.6</v>
      </c>
      <c r="F203" s="301" t="n">
        <v>7.7</v>
      </c>
      <c r="G203" s="302" t="n">
        <v>4.7</v>
      </c>
      <c r="H203" s="301" t="n">
        <v>4.5</v>
      </c>
      <c r="I203" s="302" t="n">
        <v>3.5</v>
      </c>
      <c r="J203" s="301" t="n">
        <f aca="false">+J202</f>
        <v>10.3</v>
      </c>
      <c r="K203" s="302" t="n">
        <v>2.6</v>
      </c>
      <c r="L203" s="301" t="n">
        <v>5</v>
      </c>
      <c r="M203" s="302" t="n">
        <v>3</v>
      </c>
      <c r="N203" s="301" t="n">
        <v>4</v>
      </c>
      <c r="O203" s="302" t="n">
        <v>4</v>
      </c>
      <c r="P203" s="312" t="n">
        <f aca="false">SUM(D203:O203)</f>
        <v>57.3</v>
      </c>
      <c r="Q203" s="304" t="n">
        <v>8.7</v>
      </c>
      <c r="R203" s="305"/>
      <c r="S203" s="304" t="n">
        <v>3.9</v>
      </c>
      <c r="T203" s="305" t="n">
        <v>4</v>
      </c>
      <c r="U203" s="304" t="n">
        <v>1.4</v>
      </c>
      <c r="V203" s="305" t="n">
        <v>6.6</v>
      </c>
      <c r="W203" s="304" t="n">
        <v>13</v>
      </c>
      <c r="X203" s="305"/>
      <c r="Y203" s="304" t="n">
        <v>8</v>
      </c>
      <c r="Z203" s="305"/>
      <c r="AA203" s="304" t="n">
        <v>4</v>
      </c>
      <c r="AB203" s="305"/>
      <c r="AC203" s="306" t="n">
        <v>5.8</v>
      </c>
      <c r="AD203" s="304" t="n">
        <v>5.8</v>
      </c>
      <c r="AE203" s="305" t="n">
        <v>4</v>
      </c>
      <c r="AF203" s="304" t="n">
        <v>2</v>
      </c>
      <c r="AG203" s="305"/>
      <c r="AH203" s="306" t="n">
        <v>3.6</v>
      </c>
      <c r="AI203" s="306" t="n">
        <v>3.6</v>
      </c>
      <c r="AJ203" s="313" t="n">
        <f aca="false">SUM(Q203:AI203)</f>
        <v>74.4</v>
      </c>
      <c r="AK203" s="304" t="n">
        <v>1</v>
      </c>
      <c r="AL203" s="305" t="n">
        <v>1</v>
      </c>
      <c r="AM203" s="306"/>
      <c r="AN203" s="313" t="n">
        <f aca="false">AM203+AL203+AK203+AJ203+P203</f>
        <v>133.7</v>
      </c>
    </row>
    <row r="204" customFormat="false" ht="12.75" hidden="false" customHeight="false" outlineLevel="0" collapsed="false">
      <c r="C204" s="268"/>
      <c r="D204" s="301" t="n">
        <v>4.4</v>
      </c>
      <c r="E204" s="302" t="n">
        <v>3.6</v>
      </c>
      <c r="F204" s="301" t="n">
        <v>7.7</v>
      </c>
      <c r="G204" s="302" t="n">
        <v>4.7</v>
      </c>
      <c r="H204" s="301" t="n">
        <v>4.5</v>
      </c>
      <c r="I204" s="302" t="n">
        <v>3.5</v>
      </c>
      <c r="J204" s="301" t="n">
        <f aca="false">+J203</f>
        <v>10.3</v>
      </c>
      <c r="K204" s="302" t="n">
        <v>2.6</v>
      </c>
      <c r="L204" s="301" t="n">
        <v>5</v>
      </c>
      <c r="M204" s="302" t="n">
        <v>3</v>
      </c>
      <c r="N204" s="301" t="n">
        <v>4</v>
      </c>
      <c r="O204" s="302" t="n">
        <v>4</v>
      </c>
      <c r="P204" s="312" t="n">
        <f aca="false">SUM(D204:O204)</f>
        <v>57.3</v>
      </c>
      <c r="Q204" s="304" t="n">
        <v>8.7</v>
      </c>
      <c r="R204" s="305"/>
      <c r="S204" s="304" t="n">
        <v>3.9</v>
      </c>
      <c r="T204" s="305" t="n">
        <v>4</v>
      </c>
      <c r="U204" s="304" t="n">
        <v>1.4</v>
      </c>
      <c r="V204" s="305" t="n">
        <v>6.6</v>
      </c>
      <c r="W204" s="304" t="n">
        <v>13</v>
      </c>
      <c r="X204" s="305"/>
      <c r="Y204" s="304" t="n">
        <v>8</v>
      </c>
      <c r="Z204" s="305"/>
      <c r="AA204" s="304" t="n">
        <v>4</v>
      </c>
      <c r="AB204" s="305"/>
      <c r="AC204" s="306" t="n">
        <v>5.8</v>
      </c>
      <c r="AD204" s="304" t="n">
        <v>5.8</v>
      </c>
      <c r="AE204" s="305" t="n">
        <v>4</v>
      </c>
      <c r="AF204" s="304" t="n">
        <v>2</v>
      </c>
      <c r="AG204" s="305"/>
      <c r="AH204" s="306" t="n">
        <v>3.6</v>
      </c>
      <c r="AI204" s="306" t="n">
        <v>3.6</v>
      </c>
      <c r="AJ204" s="313" t="n">
        <f aca="false">SUM(Q204:AI204)</f>
        <v>74.4</v>
      </c>
      <c r="AK204" s="304" t="n">
        <v>1</v>
      </c>
      <c r="AL204" s="305" t="n">
        <v>1</v>
      </c>
      <c r="AM204" s="306"/>
      <c r="AN204" s="313" t="n">
        <f aca="false">AM204+AL204+AK204+AJ204+P204</f>
        <v>133.7</v>
      </c>
    </row>
    <row r="205" customFormat="false" ht="12.75" hidden="false" customHeight="false" outlineLevel="0" collapsed="false">
      <c r="C205" s="268"/>
      <c r="D205" s="301" t="n">
        <v>4.4</v>
      </c>
      <c r="E205" s="302" t="n">
        <v>3.6</v>
      </c>
      <c r="F205" s="301" t="n">
        <v>7.7</v>
      </c>
      <c r="G205" s="302" t="n">
        <v>4.7</v>
      </c>
      <c r="H205" s="301" t="n">
        <v>4.5</v>
      </c>
      <c r="I205" s="302" t="n">
        <v>3.5</v>
      </c>
      <c r="J205" s="301" t="n">
        <f aca="false">+J204</f>
        <v>10.3</v>
      </c>
      <c r="K205" s="302" t="n">
        <v>2.6</v>
      </c>
      <c r="L205" s="301" t="n">
        <v>5</v>
      </c>
      <c r="M205" s="302" t="n">
        <v>3</v>
      </c>
      <c r="N205" s="301" t="n">
        <v>4</v>
      </c>
      <c r="O205" s="302" t="n">
        <v>4</v>
      </c>
      <c r="P205" s="312" t="n">
        <f aca="false">SUM(D205:O205)</f>
        <v>57.3</v>
      </c>
      <c r="Q205" s="304" t="n">
        <v>8.7</v>
      </c>
      <c r="R205" s="305"/>
      <c r="S205" s="304" t="n">
        <v>3.9</v>
      </c>
      <c r="T205" s="305" t="n">
        <v>4</v>
      </c>
      <c r="U205" s="304" t="n">
        <v>1.4</v>
      </c>
      <c r="V205" s="305" t="n">
        <v>6.6</v>
      </c>
      <c r="W205" s="304" t="n">
        <v>13</v>
      </c>
      <c r="X205" s="305"/>
      <c r="Y205" s="304" t="n">
        <v>8</v>
      </c>
      <c r="Z205" s="305"/>
      <c r="AA205" s="304" t="n">
        <v>4</v>
      </c>
      <c r="AB205" s="305"/>
      <c r="AC205" s="306" t="n">
        <v>5.8</v>
      </c>
      <c r="AD205" s="304" t="n">
        <v>5.8</v>
      </c>
      <c r="AE205" s="305" t="n">
        <v>4</v>
      </c>
      <c r="AF205" s="304" t="n">
        <v>2</v>
      </c>
      <c r="AG205" s="305"/>
      <c r="AH205" s="306" t="n">
        <v>3.6</v>
      </c>
      <c r="AI205" s="306" t="n">
        <v>3.6</v>
      </c>
      <c r="AJ205" s="313" t="n">
        <f aca="false">SUM(Q205:AI205)</f>
        <v>74.4</v>
      </c>
      <c r="AK205" s="304" t="n">
        <v>1</v>
      </c>
      <c r="AL205" s="305" t="n">
        <v>1</v>
      </c>
      <c r="AM205" s="306"/>
      <c r="AN205" s="313" t="n">
        <f aca="false">AM205+AL205+AK205+AJ205+P205</f>
        <v>133.7</v>
      </c>
    </row>
    <row r="206" customFormat="false" ht="12.75" hidden="false" customHeight="false" outlineLevel="0" collapsed="false">
      <c r="C206" s="268"/>
      <c r="D206" s="301" t="n">
        <v>4.4</v>
      </c>
      <c r="E206" s="302" t="n">
        <v>3.6</v>
      </c>
      <c r="F206" s="301" t="n">
        <v>7.7</v>
      </c>
      <c r="G206" s="302" t="n">
        <v>4.7</v>
      </c>
      <c r="H206" s="301" t="n">
        <v>4.5</v>
      </c>
      <c r="I206" s="302" t="n">
        <v>3.5</v>
      </c>
      <c r="J206" s="301" t="n">
        <f aca="false">+J205</f>
        <v>10.3</v>
      </c>
      <c r="K206" s="302" t="n">
        <v>2.6</v>
      </c>
      <c r="L206" s="301" t="n">
        <v>5</v>
      </c>
      <c r="M206" s="302" t="n">
        <v>3</v>
      </c>
      <c r="N206" s="301" t="n">
        <v>4</v>
      </c>
      <c r="O206" s="302" t="n">
        <v>4</v>
      </c>
      <c r="P206" s="312" t="n">
        <f aca="false">SUM(D206:O206)</f>
        <v>57.3</v>
      </c>
      <c r="Q206" s="304" t="n">
        <v>8.7</v>
      </c>
      <c r="R206" s="305"/>
      <c r="S206" s="304" t="n">
        <v>3.9</v>
      </c>
      <c r="T206" s="305" t="n">
        <v>4</v>
      </c>
      <c r="U206" s="304" t="n">
        <v>1.4</v>
      </c>
      <c r="V206" s="305" t="n">
        <v>6.6</v>
      </c>
      <c r="W206" s="304" t="n">
        <v>13</v>
      </c>
      <c r="X206" s="305"/>
      <c r="Y206" s="304" t="n">
        <v>8</v>
      </c>
      <c r="Z206" s="305"/>
      <c r="AA206" s="304" t="n">
        <v>4</v>
      </c>
      <c r="AB206" s="305"/>
      <c r="AC206" s="306" t="n">
        <v>5.8</v>
      </c>
      <c r="AD206" s="304" t="n">
        <v>5.8</v>
      </c>
      <c r="AE206" s="305" t="n">
        <v>4</v>
      </c>
      <c r="AF206" s="304" t="n">
        <v>2</v>
      </c>
      <c r="AG206" s="305"/>
      <c r="AH206" s="306" t="n">
        <v>3.6</v>
      </c>
      <c r="AI206" s="306" t="n">
        <v>3.6</v>
      </c>
      <c r="AJ206" s="313" t="n">
        <f aca="false">SUM(Q206:AI206)</f>
        <v>74.4</v>
      </c>
      <c r="AK206" s="304" t="n">
        <v>1</v>
      </c>
      <c r="AL206" s="305" t="n">
        <v>1</v>
      </c>
      <c r="AM206" s="306"/>
      <c r="AN206" s="313" t="n">
        <f aca="false">AM206+AL206+AK206+AJ206+P206</f>
        <v>133.7</v>
      </c>
    </row>
    <row r="207" customFormat="false" ht="12.75" hidden="false" customHeight="false" outlineLevel="0" collapsed="false">
      <c r="C207" s="268"/>
      <c r="D207" s="301" t="n">
        <v>4.4</v>
      </c>
      <c r="E207" s="302" t="n">
        <v>3.6</v>
      </c>
      <c r="F207" s="301" t="n">
        <v>7.7</v>
      </c>
      <c r="G207" s="302" t="n">
        <v>4.7</v>
      </c>
      <c r="H207" s="301" t="n">
        <v>4.5</v>
      </c>
      <c r="I207" s="302" t="n">
        <v>3.5</v>
      </c>
      <c r="J207" s="301" t="n">
        <f aca="false">+J206</f>
        <v>10.3</v>
      </c>
      <c r="K207" s="302" t="n">
        <v>2.6</v>
      </c>
      <c r="L207" s="301" t="n">
        <v>5</v>
      </c>
      <c r="M207" s="302" t="n">
        <v>3</v>
      </c>
      <c r="N207" s="301" t="n">
        <v>4</v>
      </c>
      <c r="O207" s="302" t="n">
        <v>4</v>
      </c>
      <c r="P207" s="312" t="n">
        <f aca="false">SUM(D207:O207)</f>
        <v>57.3</v>
      </c>
      <c r="Q207" s="304" t="n">
        <v>8.7</v>
      </c>
      <c r="R207" s="305"/>
      <c r="S207" s="304" t="n">
        <v>3.9</v>
      </c>
      <c r="T207" s="305" t="n">
        <v>4</v>
      </c>
      <c r="U207" s="304" t="n">
        <v>1.4</v>
      </c>
      <c r="V207" s="305" t="n">
        <v>6.6</v>
      </c>
      <c r="W207" s="304" t="n">
        <v>13</v>
      </c>
      <c r="X207" s="305"/>
      <c r="Y207" s="304" t="n">
        <v>8</v>
      </c>
      <c r="Z207" s="305"/>
      <c r="AA207" s="304" t="n">
        <v>4</v>
      </c>
      <c r="AB207" s="305"/>
      <c r="AC207" s="306" t="n">
        <v>5.8</v>
      </c>
      <c r="AD207" s="304" t="n">
        <v>5.8</v>
      </c>
      <c r="AE207" s="305" t="n">
        <v>4</v>
      </c>
      <c r="AF207" s="304" t="n">
        <v>2</v>
      </c>
      <c r="AG207" s="305"/>
      <c r="AH207" s="306" t="n">
        <v>3.6</v>
      </c>
      <c r="AI207" s="306" t="n">
        <v>3.6</v>
      </c>
      <c r="AJ207" s="313" t="n">
        <f aca="false">SUM(Q207:AI207)</f>
        <v>74.4</v>
      </c>
      <c r="AK207" s="304" t="n">
        <v>1</v>
      </c>
      <c r="AL207" s="305" t="n">
        <v>1</v>
      </c>
      <c r="AM207" s="306"/>
      <c r="AN207" s="313" t="n">
        <f aca="false">AM207+AL207+AK207+AJ207+P207</f>
        <v>133.7</v>
      </c>
    </row>
    <row r="208" customFormat="false" ht="12.75" hidden="false" customHeight="false" outlineLevel="0" collapsed="false">
      <c r="C208" s="268"/>
      <c r="D208" s="301" t="n">
        <v>4.4</v>
      </c>
      <c r="E208" s="302" t="n">
        <v>3.6</v>
      </c>
      <c r="F208" s="301" t="n">
        <v>7.7</v>
      </c>
      <c r="G208" s="302" t="n">
        <v>4.7</v>
      </c>
      <c r="H208" s="301" t="n">
        <v>4.5</v>
      </c>
      <c r="I208" s="302" t="n">
        <v>3.5</v>
      </c>
      <c r="J208" s="301" t="n">
        <f aca="false">+J207</f>
        <v>10.3</v>
      </c>
      <c r="K208" s="302" t="n">
        <v>2.6</v>
      </c>
      <c r="L208" s="301" t="n">
        <v>5</v>
      </c>
      <c r="M208" s="302" t="n">
        <v>3</v>
      </c>
      <c r="N208" s="301" t="n">
        <v>4</v>
      </c>
      <c r="O208" s="302" t="n">
        <v>4</v>
      </c>
      <c r="P208" s="312" t="n">
        <f aca="false">SUM(D208:O208)</f>
        <v>57.3</v>
      </c>
      <c r="Q208" s="304" t="n">
        <v>8.7</v>
      </c>
      <c r="R208" s="305"/>
      <c r="S208" s="304" t="n">
        <v>3.9</v>
      </c>
      <c r="T208" s="305" t="n">
        <v>4</v>
      </c>
      <c r="U208" s="304" t="n">
        <v>1.4</v>
      </c>
      <c r="V208" s="305" t="n">
        <v>6.6</v>
      </c>
      <c r="W208" s="304" t="n">
        <v>13</v>
      </c>
      <c r="X208" s="305"/>
      <c r="Y208" s="304" t="n">
        <v>8</v>
      </c>
      <c r="Z208" s="305"/>
      <c r="AA208" s="304" t="n">
        <v>4</v>
      </c>
      <c r="AB208" s="305"/>
      <c r="AC208" s="306" t="n">
        <v>5.8</v>
      </c>
      <c r="AD208" s="304" t="n">
        <v>5.8</v>
      </c>
      <c r="AE208" s="305" t="n">
        <v>4</v>
      </c>
      <c r="AF208" s="304" t="n">
        <v>2</v>
      </c>
      <c r="AG208" s="305"/>
      <c r="AH208" s="306" t="n">
        <v>3.6</v>
      </c>
      <c r="AI208" s="306" t="n">
        <v>3.6</v>
      </c>
      <c r="AJ208" s="313" t="n">
        <f aca="false">SUM(Q208:AI208)</f>
        <v>74.4</v>
      </c>
      <c r="AK208" s="304" t="n">
        <v>1</v>
      </c>
      <c r="AL208" s="305" t="n">
        <v>1</v>
      </c>
      <c r="AM208" s="306"/>
      <c r="AN208" s="313" t="n">
        <f aca="false">AM208+AL208+AK208+AJ208+P208</f>
        <v>133.7</v>
      </c>
    </row>
    <row r="209" customFormat="false" ht="12.75" hidden="false" customHeight="false" outlineLevel="0" collapsed="false">
      <c r="C209" s="268"/>
      <c r="D209" s="301" t="n">
        <v>4.4</v>
      </c>
      <c r="E209" s="302" t="n">
        <v>3.6</v>
      </c>
      <c r="F209" s="301" t="n">
        <v>7.7</v>
      </c>
      <c r="G209" s="302" t="n">
        <v>4.7</v>
      </c>
      <c r="H209" s="301" t="n">
        <v>4.5</v>
      </c>
      <c r="I209" s="302" t="n">
        <v>3.5</v>
      </c>
      <c r="J209" s="301" t="n">
        <f aca="false">+J208</f>
        <v>10.3</v>
      </c>
      <c r="K209" s="302" t="n">
        <v>2.6</v>
      </c>
      <c r="L209" s="301" t="n">
        <v>5</v>
      </c>
      <c r="M209" s="302" t="n">
        <v>3</v>
      </c>
      <c r="N209" s="301" t="n">
        <v>4</v>
      </c>
      <c r="O209" s="302" t="n">
        <v>4</v>
      </c>
      <c r="P209" s="312" t="n">
        <f aca="false">SUM(D209:O209)</f>
        <v>57.3</v>
      </c>
      <c r="Q209" s="304" t="n">
        <v>8.7</v>
      </c>
      <c r="R209" s="305"/>
      <c r="S209" s="304" t="n">
        <v>3.9</v>
      </c>
      <c r="T209" s="305" t="n">
        <v>4</v>
      </c>
      <c r="U209" s="304" t="n">
        <v>1.4</v>
      </c>
      <c r="V209" s="305" t="n">
        <v>6.6</v>
      </c>
      <c r="W209" s="304" t="n">
        <v>13</v>
      </c>
      <c r="X209" s="305"/>
      <c r="Y209" s="304" t="n">
        <v>8</v>
      </c>
      <c r="Z209" s="305"/>
      <c r="AA209" s="304" t="n">
        <v>4</v>
      </c>
      <c r="AB209" s="305"/>
      <c r="AC209" s="306" t="n">
        <v>5.8</v>
      </c>
      <c r="AD209" s="304" t="n">
        <v>5.8</v>
      </c>
      <c r="AE209" s="305" t="n">
        <v>4</v>
      </c>
      <c r="AF209" s="304" t="n">
        <v>2</v>
      </c>
      <c r="AG209" s="305"/>
      <c r="AH209" s="306" t="n">
        <v>3.6</v>
      </c>
      <c r="AI209" s="306" t="n">
        <v>3.6</v>
      </c>
      <c r="AJ209" s="313" t="n">
        <f aca="false">SUM(Q209:AI209)</f>
        <v>74.4</v>
      </c>
      <c r="AK209" s="304" t="n">
        <v>1</v>
      </c>
      <c r="AL209" s="305" t="n">
        <v>1</v>
      </c>
      <c r="AM209" s="306"/>
      <c r="AN209" s="313" t="n">
        <f aca="false">AM209+AL209+AK209+AJ209+P209</f>
        <v>133.7</v>
      </c>
    </row>
    <row r="210" customFormat="false" ht="12.75" hidden="false" customHeight="false" outlineLevel="0" collapsed="false">
      <c r="C210" s="268"/>
      <c r="D210" s="301" t="n">
        <v>4.4</v>
      </c>
      <c r="E210" s="302" t="n">
        <v>3.6</v>
      </c>
      <c r="F210" s="301" t="n">
        <v>7.7</v>
      </c>
      <c r="G210" s="302" t="n">
        <v>4.7</v>
      </c>
      <c r="H210" s="301" t="n">
        <v>4.5</v>
      </c>
      <c r="I210" s="302" t="n">
        <v>3.5</v>
      </c>
      <c r="J210" s="301" t="n">
        <f aca="false">+J209</f>
        <v>10.3</v>
      </c>
      <c r="K210" s="302" t="n">
        <v>2.6</v>
      </c>
      <c r="L210" s="301" t="n">
        <v>5</v>
      </c>
      <c r="M210" s="302" t="n">
        <v>3</v>
      </c>
      <c r="N210" s="301" t="n">
        <v>4</v>
      </c>
      <c r="O210" s="302" t="n">
        <v>4</v>
      </c>
      <c r="P210" s="312" t="n">
        <f aca="false">SUM(D210:O210)</f>
        <v>57.3</v>
      </c>
      <c r="Q210" s="304" t="n">
        <v>8.7</v>
      </c>
      <c r="R210" s="305"/>
      <c r="S210" s="304" t="n">
        <v>3.9</v>
      </c>
      <c r="T210" s="305" t="n">
        <v>4</v>
      </c>
      <c r="U210" s="304" t="n">
        <v>1.4</v>
      </c>
      <c r="V210" s="305" t="n">
        <v>6.6</v>
      </c>
      <c r="W210" s="304" t="n">
        <v>13</v>
      </c>
      <c r="X210" s="305"/>
      <c r="Y210" s="304" t="n">
        <v>8</v>
      </c>
      <c r="Z210" s="305"/>
      <c r="AA210" s="304" t="n">
        <v>4</v>
      </c>
      <c r="AB210" s="305"/>
      <c r="AC210" s="306" t="n">
        <v>5.8</v>
      </c>
      <c r="AD210" s="304" t="n">
        <v>5.8</v>
      </c>
      <c r="AE210" s="305" t="n">
        <v>4</v>
      </c>
      <c r="AF210" s="304" t="n">
        <v>2</v>
      </c>
      <c r="AG210" s="305"/>
      <c r="AH210" s="306" t="n">
        <v>3.6</v>
      </c>
      <c r="AI210" s="306" t="n">
        <v>3.6</v>
      </c>
      <c r="AJ210" s="313" t="n">
        <f aca="false">SUM(Q210:AI210)</f>
        <v>74.4</v>
      </c>
      <c r="AK210" s="304" t="n">
        <v>1</v>
      </c>
      <c r="AL210" s="305" t="n">
        <v>1</v>
      </c>
      <c r="AM210" s="306"/>
      <c r="AN210" s="313" t="n">
        <f aca="false">AM210+AL210+AK210+AJ210+P210</f>
        <v>133.7</v>
      </c>
    </row>
    <row r="211" customFormat="false" ht="12.75" hidden="false" customHeight="false" outlineLevel="0" collapsed="false">
      <c r="C211" s="268"/>
      <c r="D211" s="301" t="n">
        <v>4.4</v>
      </c>
      <c r="E211" s="302" t="n">
        <v>3.6</v>
      </c>
      <c r="F211" s="301" t="n">
        <v>7.7</v>
      </c>
      <c r="G211" s="302" t="n">
        <v>4.7</v>
      </c>
      <c r="H211" s="301" t="n">
        <v>4.5</v>
      </c>
      <c r="I211" s="302" t="n">
        <v>3.5</v>
      </c>
      <c r="J211" s="301" t="n">
        <f aca="false">+J210</f>
        <v>10.3</v>
      </c>
      <c r="K211" s="302" t="n">
        <v>2.6</v>
      </c>
      <c r="L211" s="301" t="n">
        <v>5</v>
      </c>
      <c r="M211" s="302" t="n">
        <v>3</v>
      </c>
      <c r="N211" s="301" t="n">
        <v>4</v>
      </c>
      <c r="O211" s="302" t="n">
        <v>4</v>
      </c>
      <c r="P211" s="312" t="n">
        <f aca="false">SUM(D211:O211)</f>
        <v>57.3</v>
      </c>
      <c r="Q211" s="304" t="n">
        <v>8.7</v>
      </c>
      <c r="R211" s="305"/>
      <c r="S211" s="304" t="n">
        <v>3.9</v>
      </c>
      <c r="T211" s="305" t="n">
        <v>4</v>
      </c>
      <c r="U211" s="304" t="n">
        <v>1.4</v>
      </c>
      <c r="V211" s="305" t="n">
        <v>6.6</v>
      </c>
      <c r="W211" s="304" t="n">
        <v>13</v>
      </c>
      <c r="X211" s="305"/>
      <c r="Y211" s="304" t="n">
        <v>8</v>
      </c>
      <c r="Z211" s="305"/>
      <c r="AA211" s="304" t="n">
        <v>4</v>
      </c>
      <c r="AB211" s="305"/>
      <c r="AC211" s="306" t="n">
        <v>5.8</v>
      </c>
      <c r="AD211" s="304" t="n">
        <v>5.8</v>
      </c>
      <c r="AE211" s="305" t="n">
        <v>4</v>
      </c>
      <c r="AF211" s="304" t="n">
        <v>2</v>
      </c>
      <c r="AG211" s="305"/>
      <c r="AH211" s="306" t="n">
        <v>3.6</v>
      </c>
      <c r="AI211" s="306" t="n">
        <v>3.6</v>
      </c>
      <c r="AJ211" s="313" t="n">
        <f aca="false">SUM(Q211:AI211)</f>
        <v>74.4</v>
      </c>
      <c r="AK211" s="304" t="n">
        <v>1</v>
      </c>
      <c r="AL211" s="305" t="n">
        <v>1</v>
      </c>
      <c r="AM211" s="306"/>
      <c r="AN211" s="313" t="n">
        <f aca="false">AM211+AL211+AK211+AJ211+P211</f>
        <v>133.7</v>
      </c>
    </row>
    <row r="212" customFormat="false" ht="12.75" hidden="false" customHeight="false" outlineLevel="0" collapsed="false">
      <c r="C212" s="268"/>
      <c r="D212" s="301" t="n">
        <v>4.4</v>
      </c>
      <c r="E212" s="302" t="n">
        <v>3.6</v>
      </c>
      <c r="F212" s="301" t="n">
        <v>7.7</v>
      </c>
      <c r="G212" s="302" t="n">
        <v>4.7</v>
      </c>
      <c r="H212" s="301" t="n">
        <v>4.5</v>
      </c>
      <c r="I212" s="302" t="n">
        <v>3.5</v>
      </c>
      <c r="J212" s="301" t="n">
        <f aca="false">+J211</f>
        <v>10.3</v>
      </c>
      <c r="K212" s="302" t="n">
        <v>2.6</v>
      </c>
      <c r="L212" s="301" t="n">
        <v>5</v>
      </c>
      <c r="M212" s="302" t="n">
        <v>3</v>
      </c>
      <c r="N212" s="301" t="n">
        <v>4</v>
      </c>
      <c r="O212" s="302" t="n">
        <v>4</v>
      </c>
      <c r="P212" s="312" t="n">
        <f aca="false">SUM(D212:O212)</f>
        <v>57.3</v>
      </c>
      <c r="Q212" s="304" t="n">
        <v>8.7</v>
      </c>
      <c r="R212" s="305"/>
      <c r="S212" s="304" t="n">
        <v>3.9</v>
      </c>
      <c r="T212" s="305" t="n">
        <v>4</v>
      </c>
      <c r="U212" s="304" t="n">
        <v>1.4</v>
      </c>
      <c r="V212" s="305" t="n">
        <v>6.6</v>
      </c>
      <c r="W212" s="304" t="n">
        <v>13</v>
      </c>
      <c r="X212" s="305"/>
      <c r="Y212" s="304" t="n">
        <v>8</v>
      </c>
      <c r="Z212" s="305"/>
      <c r="AA212" s="304" t="n">
        <v>4</v>
      </c>
      <c r="AB212" s="305"/>
      <c r="AC212" s="306" t="n">
        <v>5.8</v>
      </c>
      <c r="AD212" s="304" t="n">
        <v>5.8</v>
      </c>
      <c r="AE212" s="305" t="n">
        <v>4</v>
      </c>
      <c r="AF212" s="304" t="n">
        <v>2</v>
      </c>
      <c r="AG212" s="305"/>
      <c r="AH212" s="306" t="n">
        <v>3.6</v>
      </c>
      <c r="AI212" s="306" t="n">
        <v>3.6</v>
      </c>
      <c r="AJ212" s="313" t="n">
        <f aca="false">SUM(Q212:AI212)</f>
        <v>74.4</v>
      </c>
      <c r="AK212" s="304" t="n">
        <v>1</v>
      </c>
      <c r="AL212" s="305" t="n">
        <v>1</v>
      </c>
      <c r="AM212" s="306"/>
      <c r="AN212" s="313" t="n">
        <f aca="false">AM212+AL212+AK212+AJ212+P212</f>
        <v>133.7</v>
      </c>
    </row>
    <row r="213" customFormat="false" ht="12.75" hidden="false" customHeight="false" outlineLevel="0" collapsed="false">
      <c r="C213" s="268"/>
      <c r="D213" s="301" t="n">
        <v>4.4</v>
      </c>
      <c r="E213" s="302" t="n">
        <v>3.6</v>
      </c>
      <c r="F213" s="301" t="n">
        <v>7.7</v>
      </c>
      <c r="G213" s="302" t="n">
        <v>4.7</v>
      </c>
      <c r="H213" s="301" t="n">
        <v>4.5</v>
      </c>
      <c r="I213" s="302" t="n">
        <v>3.5</v>
      </c>
      <c r="J213" s="301" t="n">
        <f aca="false">+J212</f>
        <v>10.3</v>
      </c>
      <c r="K213" s="302" t="n">
        <v>2.6</v>
      </c>
      <c r="L213" s="301" t="n">
        <v>5</v>
      </c>
      <c r="M213" s="302" t="n">
        <v>3</v>
      </c>
      <c r="N213" s="301" t="n">
        <v>4</v>
      </c>
      <c r="O213" s="302" t="n">
        <v>4</v>
      </c>
      <c r="P213" s="312" t="n">
        <f aca="false">SUM(D213:O213)</f>
        <v>57.3</v>
      </c>
      <c r="Q213" s="304" t="n">
        <v>8.7</v>
      </c>
      <c r="R213" s="305"/>
      <c r="S213" s="304" t="n">
        <v>3.9</v>
      </c>
      <c r="T213" s="305" t="n">
        <v>4</v>
      </c>
      <c r="U213" s="304" t="n">
        <v>1.4</v>
      </c>
      <c r="V213" s="305" t="n">
        <v>6.6</v>
      </c>
      <c r="W213" s="304" t="n">
        <v>13</v>
      </c>
      <c r="X213" s="305"/>
      <c r="Y213" s="304" t="n">
        <v>8</v>
      </c>
      <c r="Z213" s="305"/>
      <c r="AA213" s="304" t="n">
        <v>4</v>
      </c>
      <c r="AB213" s="305"/>
      <c r="AC213" s="306" t="n">
        <v>5.8</v>
      </c>
      <c r="AD213" s="304" t="n">
        <v>5.8</v>
      </c>
      <c r="AE213" s="305" t="n">
        <v>4</v>
      </c>
      <c r="AF213" s="304" t="n">
        <v>2</v>
      </c>
      <c r="AG213" s="305"/>
      <c r="AH213" s="306" t="n">
        <v>3.6</v>
      </c>
      <c r="AI213" s="306" t="n">
        <v>3.6</v>
      </c>
      <c r="AJ213" s="313" t="n">
        <f aca="false">SUM(Q213:AI213)</f>
        <v>74.4</v>
      </c>
      <c r="AK213" s="304" t="n">
        <v>1</v>
      </c>
      <c r="AL213" s="305" t="n">
        <v>1</v>
      </c>
      <c r="AM213" s="306"/>
      <c r="AN213" s="313" t="n">
        <f aca="false">AM213+AL213+AK213+AJ213+P213</f>
        <v>133.7</v>
      </c>
    </row>
    <row r="214" customFormat="false" ht="12.75" hidden="false" customHeight="false" outlineLevel="0" collapsed="false">
      <c r="C214" s="268"/>
      <c r="D214" s="301" t="n">
        <v>4.4</v>
      </c>
      <c r="E214" s="302" t="n">
        <v>3.6</v>
      </c>
      <c r="F214" s="301" t="n">
        <v>7.7</v>
      </c>
      <c r="G214" s="302" t="n">
        <v>4.7</v>
      </c>
      <c r="H214" s="301" t="n">
        <v>4.5</v>
      </c>
      <c r="I214" s="302" t="n">
        <v>3.5</v>
      </c>
      <c r="J214" s="301" t="n">
        <f aca="false">+J213</f>
        <v>10.3</v>
      </c>
      <c r="K214" s="302" t="n">
        <v>2.6</v>
      </c>
      <c r="L214" s="301" t="n">
        <v>5</v>
      </c>
      <c r="M214" s="302" t="n">
        <v>3</v>
      </c>
      <c r="N214" s="301" t="n">
        <v>4</v>
      </c>
      <c r="O214" s="302" t="n">
        <v>4</v>
      </c>
      <c r="P214" s="312" t="n">
        <f aca="false">SUM(D214:O214)</f>
        <v>57.3</v>
      </c>
      <c r="Q214" s="304" t="n">
        <v>8.7</v>
      </c>
      <c r="R214" s="305"/>
      <c r="S214" s="304" t="n">
        <v>3.9</v>
      </c>
      <c r="T214" s="305" t="n">
        <v>4</v>
      </c>
      <c r="U214" s="304" t="n">
        <v>1.4</v>
      </c>
      <c r="V214" s="305" t="n">
        <v>6.6</v>
      </c>
      <c r="W214" s="304" t="n">
        <v>13</v>
      </c>
      <c r="X214" s="305"/>
      <c r="Y214" s="304" t="n">
        <v>8</v>
      </c>
      <c r="Z214" s="305"/>
      <c r="AA214" s="304" t="n">
        <v>4</v>
      </c>
      <c r="AB214" s="305"/>
      <c r="AC214" s="306" t="n">
        <v>5.8</v>
      </c>
      <c r="AD214" s="304" t="n">
        <v>5.8</v>
      </c>
      <c r="AE214" s="305" t="n">
        <v>4</v>
      </c>
      <c r="AF214" s="304" t="n">
        <v>2</v>
      </c>
      <c r="AG214" s="305"/>
      <c r="AH214" s="306" t="n">
        <v>3.6</v>
      </c>
      <c r="AI214" s="306" t="n">
        <v>3.6</v>
      </c>
      <c r="AJ214" s="313" t="n">
        <f aca="false">SUM(Q214:AI214)</f>
        <v>74.4</v>
      </c>
      <c r="AK214" s="304" t="n">
        <v>1</v>
      </c>
      <c r="AL214" s="305" t="n">
        <v>1</v>
      </c>
      <c r="AM214" s="306"/>
      <c r="AN214" s="313" t="n">
        <f aca="false">AM214+AL214+AK214+AJ214+P214</f>
        <v>133.7</v>
      </c>
    </row>
    <row r="215" customFormat="false" ht="12.75" hidden="false" customHeight="false" outlineLevel="0" collapsed="false">
      <c r="C215" s="268"/>
      <c r="D215" s="301" t="n">
        <v>4.4</v>
      </c>
      <c r="E215" s="302" t="n">
        <v>3.6</v>
      </c>
      <c r="F215" s="301" t="n">
        <v>7.7</v>
      </c>
      <c r="G215" s="302" t="n">
        <v>4.7</v>
      </c>
      <c r="H215" s="301" t="n">
        <v>4.5</v>
      </c>
      <c r="I215" s="302" t="n">
        <v>3.5</v>
      </c>
      <c r="J215" s="301" t="n">
        <f aca="false">+J214</f>
        <v>10.3</v>
      </c>
      <c r="K215" s="302" t="n">
        <v>2.6</v>
      </c>
      <c r="L215" s="301" t="n">
        <v>5</v>
      </c>
      <c r="M215" s="302" t="n">
        <v>3</v>
      </c>
      <c r="N215" s="301" t="n">
        <v>4</v>
      </c>
      <c r="O215" s="302" t="n">
        <v>4</v>
      </c>
      <c r="P215" s="312" t="n">
        <f aca="false">SUM(D215:O215)</f>
        <v>57.3</v>
      </c>
      <c r="Q215" s="304" t="n">
        <v>8.7</v>
      </c>
      <c r="R215" s="305"/>
      <c r="S215" s="304" t="n">
        <v>3.9</v>
      </c>
      <c r="T215" s="305" t="n">
        <v>4</v>
      </c>
      <c r="U215" s="304" t="n">
        <v>1.4</v>
      </c>
      <c r="V215" s="305" t="n">
        <v>6.6</v>
      </c>
      <c r="W215" s="304" t="n">
        <v>13</v>
      </c>
      <c r="X215" s="305"/>
      <c r="Y215" s="304" t="n">
        <v>8</v>
      </c>
      <c r="Z215" s="305"/>
      <c r="AA215" s="304" t="n">
        <v>4</v>
      </c>
      <c r="AB215" s="305"/>
      <c r="AC215" s="306" t="n">
        <v>5.8</v>
      </c>
      <c r="AD215" s="304" t="n">
        <v>5.8</v>
      </c>
      <c r="AE215" s="305" t="n">
        <v>4</v>
      </c>
      <c r="AF215" s="304" t="n">
        <v>2</v>
      </c>
      <c r="AG215" s="305"/>
      <c r="AH215" s="306" t="n">
        <v>3.6</v>
      </c>
      <c r="AI215" s="306" t="n">
        <v>3.6</v>
      </c>
      <c r="AJ215" s="313" t="n">
        <f aca="false">SUM(Q215:AI215)</f>
        <v>74.4</v>
      </c>
      <c r="AK215" s="304" t="n">
        <v>1</v>
      </c>
      <c r="AL215" s="305" t="n">
        <v>1</v>
      </c>
      <c r="AM215" s="306"/>
      <c r="AN215" s="313" t="n">
        <f aca="false">AM215+AL215+AK215+AJ215+P215</f>
        <v>133.7</v>
      </c>
    </row>
    <row r="216" customFormat="false" ht="12.75" hidden="false" customHeight="false" outlineLevel="0" collapsed="false">
      <c r="C216" s="268"/>
      <c r="D216" s="301" t="n">
        <v>4.4</v>
      </c>
      <c r="E216" s="302" t="n">
        <v>3.6</v>
      </c>
      <c r="F216" s="301" t="n">
        <v>7.7</v>
      </c>
      <c r="G216" s="302" t="n">
        <v>4.7</v>
      </c>
      <c r="H216" s="301" t="n">
        <v>4.5</v>
      </c>
      <c r="I216" s="302" t="n">
        <v>3.5</v>
      </c>
      <c r="J216" s="301" t="n">
        <f aca="false">+J215</f>
        <v>10.3</v>
      </c>
      <c r="K216" s="302" t="n">
        <v>2.6</v>
      </c>
      <c r="L216" s="301" t="n">
        <v>5</v>
      </c>
      <c r="M216" s="302" t="n">
        <v>3</v>
      </c>
      <c r="N216" s="301" t="n">
        <v>4</v>
      </c>
      <c r="O216" s="302" t="n">
        <v>4</v>
      </c>
      <c r="P216" s="312" t="n">
        <f aca="false">SUM(D216:O216)</f>
        <v>57.3</v>
      </c>
      <c r="Q216" s="304" t="n">
        <v>8.7</v>
      </c>
      <c r="R216" s="305"/>
      <c r="S216" s="304" t="n">
        <v>3.9</v>
      </c>
      <c r="T216" s="305" t="n">
        <v>4</v>
      </c>
      <c r="U216" s="304" t="n">
        <v>1.4</v>
      </c>
      <c r="V216" s="305" t="n">
        <v>6.6</v>
      </c>
      <c r="W216" s="304" t="n">
        <v>13</v>
      </c>
      <c r="X216" s="305"/>
      <c r="Y216" s="304" t="n">
        <v>8</v>
      </c>
      <c r="Z216" s="305"/>
      <c r="AA216" s="304" t="n">
        <v>4</v>
      </c>
      <c r="AB216" s="305"/>
      <c r="AC216" s="306" t="n">
        <v>5.8</v>
      </c>
      <c r="AD216" s="304" t="n">
        <v>5.8</v>
      </c>
      <c r="AE216" s="305" t="n">
        <v>4</v>
      </c>
      <c r="AF216" s="304" t="n">
        <v>2</v>
      </c>
      <c r="AG216" s="305"/>
      <c r="AH216" s="306" t="n">
        <v>3.6</v>
      </c>
      <c r="AI216" s="306" t="n">
        <v>3.6</v>
      </c>
      <c r="AJ216" s="313" t="n">
        <f aca="false">SUM(Q216:AI216)</f>
        <v>74.4</v>
      </c>
      <c r="AK216" s="304" t="n">
        <v>1</v>
      </c>
      <c r="AL216" s="305" t="n">
        <v>1</v>
      </c>
      <c r="AM216" s="306"/>
      <c r="AN216" s="313" t="n">
        <f aca="false">AM216+AL216+AK216+AJ216+P216</f>
        <v>133.7</v>
      </c>
    </row>
    <row r="217" customFormat="false" ht="12.75" hidden="false" customHeight="false" outlineLevel="0" collapsed="false">
      <c r="C217" s="268"/>
      <c r="D217" s="301" t="n">
        <v>4.4</v>
      </c>
      <c r="E217" s="302" t="n">
        <v>3.6</v>
      </c>
      <c r="F217" s="301" t="n">
        <v>7.7</v>
      </c>
      <c r="G217" s="302" t="n">
        <v>4.7</v>
      </c>
      <c r="H217" s="301" t="n">
        <v>4.5</v>
      </c>
      <c r="I217" s="302" t="n">
        <v>3.5</v>
      </c>
      <c r="J217" s="301" t="n">
        <f aca="false">+J216</f>
        <v>10.3</v>
      </c>
      <c r="K217" s="302" t="n">
        <v>2.6</v>
      </c>
      <c r="L217" s="301" t="n">
        <v>5</v>
      </c>
      <c r="M217" s="302" t="n">
        <v>3</v>
      </c>
      <c r="N217" s="301" t="n">
        <v>4</v>
      </c>
      <c r="O217" s="302" t="n">
        <v>4</v>
      </c>
      <c r="P217" s="312" t="n">
        <f aca="false">SUM(D217:O217)</f>
        <v>57.3</v>
      </c>
      <c r="Q217" s="304" t="n">
        <v>8.7</v>
      </c>
      <c r="R217" s="305"/>
      <c r="S217" s="304" t="n">
        <v>3.9</v>
      </c>
      <c r="T217" s="305" t="n">
        <v>4</v>
      </c>
      <c r="U217" s="304" t="n">
        <v>1.4</v>
      </c>
      <c r="V217" s="305" t="n">
        <v>6.6</v>
      </c>
      <c r="W217" s="304" t="n">
        <v>13</v>
      </c>
      <c r="X217" s="305"/>
      <c r="Y217" s="304" t="n">
        <v>8</v>
      </c>
      <c r="Z217" s="305"/>
      <c r="AA217" s="304" t="n">
        <v>4</v>
      </c>
      <c r="AB217" s="305"/>
      <c r="AC217" s="306" t="n">
        <v>5.8</v>
      </c>
      <c r="AD217" s="304" t="n">
        <v>5.8</v>
      </c>
      <c r="AE217" s="305" t="n">
        <v>4</v>
      </c>
      <c r="AF217" s="304" t="n">
        <v>2</v>
      </c>
      <c r="AG217" s="305"/>
      <c r="AH217" s="306" t="n">
        <v>3.6</v>
      </c>
      <c r="AI217" s="306" t="n">
        <v>3.6</v>
      </c>
      <c r="AJ217" s="313" t="n">
        <f aca="false">SUM(Q217:AI217)</f>
        <v>74.4</v>
      </c>
      <c r="AK217" s="304" t="n">
        <v>1</v>
      </c>
      <c r="AL217" s="305" t="n">
        <v>1</v>
      </c>
      <c r="AM217" s="306"/>
      <c r="AN217" s="313" t="n">
        <f aca="false">AM217+AL217+AK217+AJ217+P217</f>
        <v>133.7</v>
      </c>
    </row>
    <row r="218" customFormat="false" ht="12.75" hidden="false" customHeight="false" outlineLevel="0" collapsed="false">
      <c r="C218" s="268"/>
      <c r="D218" s="301" t="n">
        <v>4.4</v>
      </c>
      <c r="E218" s="302" t="n">
        <v>3.6</v>
      </c>
      <c r="F218" s="301" t="n">
        <v>7.7</v>
      </c>
      <c r="G218" s="302" t="n">
        <v>4.7</v>
      </c>
      <c r="H218" s="301" t="n">
        <v>4.5</v>
      </c>
      <c r="I218" s="302" t="n">
        <v>3.5</v>
      </c>
      <c r="J218" s="301" t="n">
        <f aca="false">+J217</f>
        <v>10.3</v>
      </c>
      <c r="K218" s="302" t="n">
        <v>2.6</v>
      </c>
      <c r="L218" s="301" t="n">
        <v>5</v>
      </c>
      <c r="M218" s="302" t="n">
        <v>3</v>
      </c>
      <c r="N218" s="301" t="n">
        <v>4</v>
      </c>
      <c r="O218" s="302" t="n">
        <v>4</v>
      </c>
      <c r="P218" s="312" t="n">
        <f aca="false">SUM(D218:O218)</f>
        <v>57.3</v>
      </c>
      <c r="Q218" s="304" t="n">
        <v>8.7</v>
      </c>
      <c r="R218" s="305"/>
      <c r="S218" s="304" t="n">
        <v>3.9</v>
      </c>
      <c r="T218" s="305" t="n">
        <v>4</v>
      </c>
      <c r="U218" s="304" t="n">
        <v>1.4</v>
      </c>
      <c r="V218" s="305" t="n">
        <v>6.6</v>
      </c>
      <c r="W218" s="304" t="n">
        <v>13</v>
      </c>
      <c r="X218" s="305"/>
      <c r="Y218" s="304" t="n">
        <v>8</v>
      </c>
      <c r="Z218" s="305"/>
      <c r="AA218" s="304" t="n">
        <v>4</v>
      </c>
      <c r="AB218" s="305"/>
      <c r="AC218" s="306" t="n">
        <v>5.8</v>
      </c>
      <c r="AD218" s="304" t="n">
        <v>5.8</v>
      </c>
      <c r="AE218" s="305" t="n">
        <v>4</v>
      </c>
      <c r="AF218" s="304" t="n">
        <v>2</v>
      </c>
      <c r="AG218" s="305"/>
      <c r="AH218" s="306" t="n">
        <v>3.6</v>
      </c>
      <c r="AI218" s="306" t="n">
        <v>3.6</v>
      </c>
      <c r="AJ218" s="313" t="n">
        <f aca="false">SUM(Q218:AI218)</f>
        <v>74.4</v>
      </c>
      <c r="AK218" s="304" t="n">
        <v>1</v>
      </c>
      <c r="AL218" s="305" t="n">
        <v>1</v>
      </c>
      <c r="AM218" s="306"/>
      <c r="AN218" s="313" t="n">
        <f aca="false">AM218+AL218+AK218+AJ218+P218</f>
        <v>133.7</v>
      </c>
    </row>
    <row r="219" customFormat="false" ht="12.75" hidden="false" customHeight="false" outlineLevel="0" collapsed="false">
      <c r="C219" s="268"/>
      <c r="D219" s="301" t="n">
        <v>4.4</v>
      </c>
      <c r="E219" s="302" t="n">
        <v>3.6</v>
      </c>
      <c r="F219" s="301" t="n">
        <v>7.7</v>
      </c>
      <c r="G219" s="302" t="n">
        <v>4.7</v>
      </c>
      <c r="H219" s="301" t="n">
        <v>4.5</v>
      </c>
      <c r="I219" s="302" t="n">
        <v>3.5</v>
      </c>
      <c r="J219" s="301" t="n">
        <f aca="false">+J218</f>
        <v>10.3</v>
      </c>
      <c r="K219" s="302" t="n">
        <v>2.6</v>
      </c>
      <c r="L219" s="301" t="n">
        <v>5</v>
      </c>
      <c r="M219" s="302" t="n">
        <v>3</v>
      </c>
      <c r="N219" s="301" t="n">
        <v>4</v>
      </c>
      <c r="O219" s="302" t="n">
        <v>4</v>
      </c>
      <c r="P219" s="312" t="n">
        <f aca="false">SUM(D219:O219)</f>
        <v>57.3</v>
      </c>
      <c r="Q219" s="304" t="n">
        <v>8.7</v>
      </c>
      <c r="R219" s="305"/>
      <c r="S219" s="304" t="n">
        <v>3.9</v>
      </c>
      <c r="T219" s="305" t="n">
        <v>4</v>
      </c>
      <c r="U219" s="304" t="n">
        <v>1.4</v>
      </c>
      <c r="V219" s="305" t="n">
        <v>6.6</v>
      </c>
      <c r="W219" s="304" t="n">
        <v>13</v>
      </c>
      <c r="X219" s="305"/>
      <c r="Y219" s="304" t="n">
        <v>8</v>
      </c>
      <c r="Z219" s="305"/>
      <c r="AA219" s="304" t="n">
        <v>4</v>
      </c>
      <c r="AB219" s="305"/>
      <c r="AC219" s="306" t="n">
        <v>5.8</v>
      </c>
      <c r="AD219" s="304" t="n">
        <v>5.8</v>
      </c>
      <c r="AE219" s="305" t="n">
        <v>4</v>
      </c>
      <c r="AF219" s="304" t="n">
        <v>2</v>
      </c>
      <c r="AG219" s="305"/>
      <c r="AH219" s="306" t="n">
        <v>3.6</v>
      </c>
      <c r="AI219" s="306" t="n">
        <v>3.6</v>
      </c>
      <c r="AJ219" s="313" t="n">
        <f aca="false">SUM(Q219:AI219)</f>
        <v>74.4</v>
      </c>
      <c r="AK219" s="304" t="n">
        <v>1</v>
      </c>
      <c r="AL219" s="305" t="n">
        <v>1</v>
      </c>
      <c r="AM219" s="306"/>
      <c r="AN219" s="313" t="n">
        <f aca="false">AM219+AL219+AK219+AJ219+P219</f>
        <v>133.7</v>
      </c>
    </row>
    <row r="220" customFormat="false" ht="12.75" hidden="false" customHeight="false" outlineLevel="0" collapsed="false">
      <c r="C220" s="268"/>
      <c r="D220" s="301" t="n">
        <v>4.4</v>
      </c>
      <c r="E220" s="302" t="n">
        <v>3.6</v>
      </c>
      <c r="F220" s="301" t="n">
        <v>7.7</v>
      </c>
      <c r="G220" s="302" t="n">
        <v>4.7</v>
      </c>
      <c r="H220" s="301" t="n">
        <v>4.5</v>
      </c>
      <c r="I220" s="302" t="n">
        <v>3.5</v>
      </c>
      <c r="J220" s="301" t="n">
        <f aca="false">+J219</f>
        <v>10.3</v>
      </c>
      <c r="K220" s="302" t="n">
        <v>2.6</v>
      </c>
      <c r="L220" s="301" t="n">
        <v>5</v>
      </c>
      <c r="M220" s="302" t="n">
        <v>3</v>
      </c>
      <c r="N220" s="301" t="n">
        <v>4</v>
      </c>
      <c r="O220" s="302" t="n">
        <v>4</v>
      </c>
      <c r="P220" s="312" t="n">
        <f aca="false">SUM(D220:O220)</f>
        <v>57.3</v>
      </c>
      <c r="Q220" s="304" t="n">
        <v>8.7</v>
      </c>
      <c r="R220" s="305"/>
      <c r="S220" s="304" t="n">
        <v>3.9</v>
      </c>
      <c r="T220" s="305" t="n">
        <v>4</v>
      </c>
      <c r="U220" s="304" t="n">
        <v>1.4</v>
      </c>
      <c r="V220" s="305" t="n">
        <v>6.6</v>
      </c>
      <c r="W220" s="304" t="n">
        <v>13</v>
      </c>
      <c r="X220" s="305"/>
      <c r="Y220" s="304" t="n">
        <v>8</v>
      </c>
      <c r="Z220" s="305"/>
      <c r="AA220" s="304" t="n">
        <v>4</v>
      </c>
      <c r="AB220" s="305"/>
      <c r="AC220" s="306" t="n">
        <v>5.8</v>
      </c>
      <c r="AD220" s="304" t="n">
        <v>5.8</v>
      </c>
      <c r="AE220" s="305" t="n">
        <v>4</v>
      </c>
      <c r="AF220" s="304" t="n">
        <v>2</v>
      </c>
      <c r="AG220" s="305"/>
      <c r="AH220" s="306" t="n">
        <v>3.6</v>
      </c>
      <c r="AI220" s="306" t="n">
        <v>3.6</v>
      </c>
      <c r="AJ220" s="313" t="n">
        <f aca="false">SUM(Q220:AI220)</f>
        <v>74.4</v>
      </c>
      <c r="AK220" s="304" t="n">
        <v>1</v>
      </c>
      <c r="AL220" s="305" t="n">
        <v>1</v>
      </c>
      <c r="AM220" s="306"/>
      <c r="AN220" s="313" t="n">
        <f aca="false">AM220+AL220+AK220+AJ220+P220</f>
        <v>133.7</v>
      </c>
    </row>
    <row r="221" customFormat="false" ht="12.75" hidden="false" customHeight="false" outlineLevel="0" collapsed="false">
      <c r="C221" s="268"/>
      <c r="D221" s="301" t="n">
        <v>4.4</v>
      </c>
      <c r="E221" s="302" t="n">
        <v>3.6</v>
      </c>
      <c r="F221" s="301" t="n">
        <v>7.7</v>
      </c>
      <c r="G221" s="302" t="n">
        <v>4.7</v>
      </c>
      <c r="H221" s="301" t="n">
        <v>4.5</v>
      </c>
      <c r="I221" s="302" t="n">
        <v>3.5</v>
      </c>
      <c r="J221" s="301" t="n">
        <f aca="false">+J220</f>
        <v>10.3</v>
      </c>
      <c r="K221" s="302" t="n">
        <v>2.6</v>
      </c>
      <c r="L221" s="301" t="n">
        <v>5</v>
      </c>
      <c r="M221" s="302" t="n">
        <v>3</v>
      </c>
      <c r="N221" s="301" t="n">
        <v>4</v>
      </c>
      <c r="O221" s="302" t="n">
        <v>4</v>
      </c>
      <c r="P221" s="312" t="n">
        <f aca="false">SUM(D221:O221)</f>
        <v>57.3</v>
      </c>
      <c r="Q221" s="304" t="n">
        <v>8.7</v>
      </c>
      <c r="R221" s="305"/>
      <c r="S221" s="304" t="n">
        <v>3.9</v>
      </c>
      <c r="T221" s="305" t="n">
        <v>4</v>
      </c>
      <c r="U221" s="304" t="n">
        <v>1.4</v>
      </c>
      <c r="V221" s="305" t="n">
        <v>6.6</v>
      </c>
      <c r="W221" s="304" t="n">
        <v>13</v>
      </c>
      <c r="X221" s="305"/>
      <c r="Y221" s="304" t="n">
        <v>8</v>
      </c>
      <c r="Z221" s="305"/>
      <c r="AA221" s="304" t="n">
        <v>4</v>
      </c>
      <c r="AB221" s="305"/>
      <c r="AC221" s="306" t="n">
        <v>5.8</v>
      </c>
      <c r="AD221" s="304" t="n">
        <v>5.8</v>
      </c>
      <c r="AE221" s="305" t="n">
        <v>4</v>
      </c>
      <c r="AF221" s="304" t="n">
        <v>2</v>
      </c>
      <c r="AG221" s="305"/>
      <c r="AH221" s="306" t="n">
        <v>3.6</v>
      </c>
      <c r="AI221" s="306" t="n">
        <v>3.6</v>
      </c>
      <c r="AJ221" s="313" t="n">
        <f aca="false">SUM(Q221:AI221)</f>
        <v>74.4</v>
      </c>
      <c r="AK221" s="304" t="n">
        <v>1</v>
      </c>
      <c r="AL221" s="305" t="n">
        <v>1</v>
      </c>
      <c r="AM221" s="306"/>
      <c r="AN221" s="313" t="n">
        <f aca="false">AM221+AL221+AK221+AJ221+P221</f>
        <v>133.7</v>
      </c>
    </row>
    <row r="222" customFormat="false" ht="12.75" hidden="false" customHeight="false" outlineLevel="0" collapsed="false">
      <c r="C222" s="268"/>
      <c r="D222" s="301" t="n">
        <v>4.4</v>
      </c>
      <c r="E222" s="302" t="n">
        <v>3.6</v>
      </c>
      <c r="F222" s="301" t="n">
        <v>7.7</v>
      </c>
      <c r="G222" s="302" t="n">
        <v>4.7</v>
      </c>
      <c r="H222" s="301" t="n">
        <v>4.5</v>
      </c>
      <c r="I222" s="302" t="n">
        <v>3.5</v>
      </c>
      <c r="J222" s="301" t="n">
        <f aca="false">+J221</f>
        <v>10.3</v>
      </c>
      <c r="K222" s="302" t="n">
        <v>2.6</v>
      </c>
      <c r="L222" s="301" t="n">
        <v>5</v>
      </c>
      <c r="M222" s="302" t="n">
        <v>3</v>
      </c>
      <c r="N222" s="301" t="n">
        <v>4</v>
      </c>
      <c r="O222" s="302" t="n">
        <v>4</v>
      </c>
      <c r="P222" s="312" t="n">
        <f aca="false">SUM(D222:O222)</f>
        <v>57.3</v>
      </c>
      <c r="Q222" s="304" t="n">
        <v>8.7</v>
      </c>
      <c r="R222" s="305"/>
      <c r="S222" s="304" t="n">
        <v>3.9</v>
      </c>
      <c r="T222" s="305" t="n">
        <v>4</v>
      </c>
      <c r="U222" s="304" t="n">
        <v>1.4</v>
      </c>
      <c r="V222" s="305" t="n">
        <v>6.6</v>
      </c>
      <c r="W222" s="304" t="n">
        <v>13</v>
      </c>
      <c r="X222" s="305"/>
      <c r="Y222" s="304" t="n">
        <v>8</v>
      </c>
      <c r="Z222" s="305"/>
      <c r="AA222" s="304" t="n">
        <v>4</v>
      </c>
      <c r="AB222" s="305"/>
      <c r="AC222" s="306" t="n">
        <v>5.8</v>
      </c>
      <c r="AD222" s="304" t="n">
        <v>5.8</v>
      </c>
      <c r="AE222" s="305" t="n">
        <v>4</v>
      </c>
      <c r="AF222" s="304" t="n">
        <v>2</v>
      </c>
      <c r="AG222" s="305"/>
      <c r="AH222" s="306" t="n">
        <v>3.6</v>
      </c>
      <c r="AI222" s="306" t="n">
        <v>3.6</v>
      </c>
      <c r="AJ222" s="313" t="n">
        <f aca="false">SUM(Q222:AI222)</f>
        <v>74.4</v>
      </c>
      <c r="AK222" s="304" t="n">
        <v>1</v>
      </c>
      <c r="AL222" s="305" t="n">
        <v>1</v>
      </c>
      <c r="AM222" s="306"/>
      <c r="AN222" s="313" t="n">
        <f aca="false">AM222+AL222+AK222+AJ222+P222</f>
        <v>133.7</v>
      </c>
    </row>
    <row r="223" customFormat="false" ht="12.75" hidden="false" customHeight="false" outlineLevel="0" collapsed="false">
      <c r="C223" s="268"/>
      <c r="D223" s="301" t="n">
        <v>4.4</v>
      </c>
      <c r="E223" s="302" t="n">
        <v>3.6</v>
      </c>
      <c r="F223" s="301" t="n">
        <v>7.7</v>
      </c>
      <c r="G223" s="302" t="n">
        <v>4.7</v>
      </c>
      <c r="H223" s="301" t="n">
        <v>4.5</v>
      </c>
      <c r="I223" s="302" t="n">
        <v>3.5</v>
      </c>
      <c r="J223" s="301" t="n">
        <f aca="false">+J222</f>
        <v>10.3</v>
      </c>
      <c r="K223" s="302" t="n">
        <v>2.6</v>
      </c>
      <c r="L223" s="301" t="n">
        <v>5</v>
      </c>
      <c r="M223" s="302" t="n">
        <v>3</v>
      </c>
      <c r="N223" s="301" t="n">
        <v>4</v>
      </c>
      <c r="O223" s="302" t="n">
        <v>4</v>
      </c>
      <c r="P223" s="312" t="n">
        <f aca="false">SUM(D223:O223)</f>
        <v>57.3</v>
      </c>
      <c r="Q223" s="304" t="n">
        <v>8.7</v>
      </c>
      <c r="R223" s="305"/>
      <c r="S223" s="304" t="n">
        <v>3.9</v>
      </c>
      <c r="T223" s="305" t="n">
        <v>4</v>
      </c>
      <c r="U223" s="304" t="n">
        <v>1.4</v>
      </c>
      <c r="V223" s="305" t="n">
        <v>6.6</v>
      </c>
      <c r="W223" s="304" t="n">
        <v>13</v>
      </c>
      <c r="X223" s="305"/>
      <c r="Y223" s="304" t="n">
        <v>8</v>
      </c>
      <c r="Z223" s="305"/>
      <c r="AA223" s="304" t="n">
        <v>4</v>
      </c>
      <c r="AB223" s="305"/>
      <c r="AC223" s="306" t="n">
        <v>5.8</v>
      </c>
      <c r="AD223" s="304" t="n">
        <v>5.8</v>
      </c>
      <c r="AE223" s="305" t="n">
        <v>4</v>
      </c>
      <c r="AF223" s="304" t="n">
        <v>2</v>
      </c>
      <c r="AG223" s="305"/>
      <c r="AH223" s="306" t="n">
        <v>3.6</v>
      </c>
      <c r="AI223" s="306" t="n">
        <v>3.6</v>
      </c>
      <c r="AJ223" s="313" t="n">
        <f aca="false">SUM(Q223:AI223)</f>
        <v>74.4</v>
      </c>
      <c r="AK223" s="304" t="n">
        <v>1</v>
      </c>
      <c r="AL223" s="305" t="n">
        <v>1</v>
      </c>
      <c r="AM223" s="306"/>
      <c r="AN223" s="313" t="n">
        <f aca="false">AM223+AL223+AK223+AJ223+P223</f>
        <v>133.7</v>
      </c>
    </row>
    <row r="224" customFormat="false" ht="12.75" hidden="false" customHeight="false" outlineLevel="0" collapsed="false">
      <c r="C224" s="268"/>
      <c r="D224" s="301" t="n">
        <v>4.4</v>
      </c>
      <c r="E224" s="302" t="n">
        <v>3.6</v>
      </c>
      <c r="F224" s="301" t="n">
        <v>7.7</v>
      </c>
      <c r="G224" s="302" t="n">
        <v>4.7</v>
      </c>
      <c r="H224" s="301" t="n">
        <v>4.5</v>
      </c>
      <c r="I224" s="302" t="n">
        <v>3.5</v>
      </c>
      <c r="J224" s="301" t="n">
        <f aca="false">+J223</f>
        <v>10.3</v>
      </c>
      <c r="K224" s="302" t="n">
        <v>2.6</v>
      </c>
      <c r="L224" s="301" t="n">
        <v>5</v>
      </c>
      <c r="M224" s="302" t="n">
        <v>3</v>
      </c>
      <c r="N224" s="301" t="n">
        <v>4</v>
      </c>
      <c r="O224" s="302" t="n">
        <v>4</v>
      </c>
      <c r="P224" s="312" t="n">
        <f aca="false">SUM(D224:O224)</f>
        <v>57.3</v>
      </c>
      <c r="Q224" s="304" t="n">
        <v>8.7</v>
      </c>
      <c r="R224" s="305"/>
      <c r="S224" s="304" t="n">
        <v>3.9</v>
      </c>
      <c r="T224" s="305" t="n">
        <v>4</v>
      </c>
      <c r="U224" s="304" t="n">
        <v>1.4</v>
      </c>
      <c r="V224" s="305" t="n">
        <v>6.6</v>
      </c>
      <c r="W224" s="304" t="n">
        <v>13</v>
      </c>
      <c r="X224" s="305"/>
      <c r="Y224" s="304" t="n">
        <v>8</v>
      </c>
      <c r="Z224" s="305"/>
      <c r="AA224" s="304" t="n">
        <v>4</v>
      </c>
      <c r="AB224" s="305"/>
      <c r="AC224" s="306" t="n">
        <v>5.8</v>
      </c>
      <c r="AD224" s="304" t="n">
        <v>5.8</v>
      </c>
      <c r="AE224" s="305" t="n">
        <v>4</v>
      </c>
      <c r="AF224" s="304" t="n">
        <v>2</v>
      </c>
      <c r="AG224" s="305"/>
      <c r="AH224" s="306" t="n">
        <v>3.6</v>
      </c>
      <c r="AI224" s="306" t="n">
        <v>3.6</v>
      </c>
      <c r="AJ224" s="313" t="n">
        <f aca="false">SUM(Q224:AI224)</f>
        <v>74.4</v>
      </c>
      <c r="AK224" s="304" t="n">
        <v>1</v>
      </c>
      <c r="AL224" s="305" t="n">
        <v>1</v>
      </c>
      <c r="AM224" s="306"/>
      <c r="AN224" s="313" t="n">
        <f aca="false">AM224+AL224+AK224+AJ224+P224</f>
        <v>133.7</v>
      </c>
    </row>
    <row r="225" customFormat="false" ht="12.75" hidden="false" customHeight="false" outlineLevel="0" collapsed="false">
      <c r="C225" s="268"/>
      <c r="D225" s="301" t="n">
        <v>4.4</v>
      </c>
      <c r="E225" s="302" t="n">
        <v>3.6</v>
      </c>
      <c r="F225" s="301" t="n">
        <v>7.7</v>
      </c>
      <c r="G225" s="302" t="n">
        <v>4.7</v>
      </c>
      <c r="H225" s="301" t="n">
        <v>4.5</v>
      </c>
      <c r="I225" s="302" t="n">
        <v>3.5</v>
      </c>
      <c r="J225" s="301" t="n">
        <f aca="false">+J224</f>
        <v>10.3</v>
      </c>
      <c r="K225" s="302" t="n">
        <v>2.6</v>
      </c>
      <c r="L225" s="301" t="n">
        <v>5</v>
      </c>
      <c r="M225" s="302" t="n">
        <v>3</v>
      </c>
      <c r="N225" s="301" t="n">
        <v>4</v>
      </c>
      <c r="O225" s="302" t="n">
        <v>4</v>
      </c>
      <c r="P225" s="312" t="n">
        <f aca="false">SUM(D225:O225)</f>
        <v>57.3</v>
      </c>
      <c r="Q225" s="304" t="n">
        <v>8.7</v>
      </c>
      <c r="R225" s="305"/>
      <c r="S225" s="304" t="n">
        <v>3.9</v>
      </c>
      <c r="T225" s="305" t="n">
        <v>4</v>
      </c>
      <c r="U225" s="304" t="n">
        <v>1.4</v>
      </c>
      <c r="V225" s="305" t="n">
        <v>6.6</v>
      </c>
      <c r="W225" s="304" t="n">
        <v>13</v>
      </c>
      <c r="X225" s="305"/>
      <c r="Y225" s="304" t="n">
        <v>8</v>
      </c>
      <c r="Z225" s="305"/>
      <c r="AA225" s="304" t="n">
        <v>4</v>
      </c>
      <c r="AB225" s="305"/>
      <c r="AC225" s="306" t="n">
        <v>5.8</v>
      </c>
      <c r="AD225" s="304" t="n">
        <v>5.8</v>
      </c>
      <c r="AE225" s="305" t="n">
        <v>4</v>
      </c>
      <c r="AF225" s="304" t="n">
        <v>2</v>
      </c>
      <c r="AG225" s="305"/>
      <c r="AH225" s="306" t="n">
        <v>3.6</v>
      </c>
      <c r="AI225" s="306" t="n">
        <v>3.6</v>
      </c>
      <c r="AJ225" s="313" t="n">
        <f aca="false">SUM(Q225:AI225)</f>
        <v>74.4</v>
      </c>
      <c r="AK225" s="304" t="n">
        <v>1</v>
      </c>
      <c r="AL225" s="305" t="n">
        <v>1</v>
      </c>
      <c r="AM225" s="306"/>
      <c r="AN225" s="313" t="n">
        <f aca="false">AM225+AL225+AK225+AJ225+P225</f>
        <v>133.7</v>
      </c>
    </row>
    <row r="226" customFormat="false" ht="12.75" hidden="false" customHeight="false" outlineLevel="0" collapsed="false">
      <c r="C226" s="268"/>
      <c r="D226" s="301" t="n">
        <v>4.4</v>
      </c>
      <c r="E226" s="302" t="n">
        <v>3.6</v>
      </c>
      <c r="F226" s="301" t="n">
        <v>7.7</v>
      </c>
      <c r="G226" s="302" t="n">
        <v>4.7</v>
      </c>
      <c r="H226" s="301" t="n">
        <v>4.5</v>
      </c>
      <c r="I226" s="302" t="n">
        <v>3.5</v>
      </c>
      <c r="J226" s="301" t="n">
        <f aca="false">+J225</f>
        <v>10.3</v>
      </c>
      <c r="K226" s="302" t="n">
        <v>2.6</v>
      </c>
      <c r="L226" s="301" t="n">
        <v>5</v>
      </c>
      <c r="M226" s="302" t="n">
        <v>3</v>
      </c>
      <c r="N226" s="301" t="n">
        <v>4</v>
      </c>
      <c r="O226" s="302" t="n">
        <v>4</v>
      </c>
      <c r="P226" s="312" t="n">
        <f aca="false">SUM(D226:O226)</f>
        <v>57.3</v>
      </c>
      <c r="Q226" s="304" t="n">
        <v>8.7</v>
      </c>
      <c r="R226" s="305"/>
      <c r="S226" s="304" t="n">
        <v>3.9</v>
      </c>
      <c r="T226" s="305" t="n">
        <v>4</v>
      </c>
      <c r="U226" s="304" t="n">
        <v>1.4</v>
      </c>
      <c r="V226" s="305" t="n">
        <v>6.6</v>
      </c>
      <c r="W226" s="304" t="n">
        <v>13</v>
      </c>
      <c r="X226" s="305"/>
      <c r="Y226" s="304" t="n">
        <v>8</v>
      </c>
      <c r="Z226" s="305"/>
      <c r="AA226" s="304" t="n">
        <v>4</v>
      </c>
      <c r="AB226" s="305"/>
      <c r="AC226" s="306" t="n">
        <v>5.8</v>
      </c>
      <c r="AD226" s="304" t="n">
        <v>5.8</v>
      </c>
      <c r="AE226" s="305" t="n">
        <v>4</v>
      </c>
      <c r="AF226" s="304" t="n">
        <v>2</v>
      </c>
      <c r="AG226" s="305"/>
      <c r="AH226" s="306" t="n">
        <v>3.6</v>
      </c>
      <c r="AI226" s="306" t="n">
        <v>3.6</v>
      </c>
      <c r="AJ226" s="313" t="n">
        <f aca="false">SUM(Q226:AI226)</f>
        <v>74.4</v>
      </c>
      <c r="AK226" s="304" t="n">
        <v>1</v>
      </c>
      <c r="AL226" s="305" t="n">
        <v>1</v>
      </c>
      <c r="AM226" s="306"/>
      <c r="AN226" s="313" t="n">
        <f aca="false">AM226+AL226+AK226+AJ226+P226</f>
        <v>133.7</v>
      </c>
    </row>
    <row r="227" customFormat="false" ht="12.75" hidden="false" customHeight="false" outlineLevel="0" collapsed="false">
      <c r="C227" s="268"/>
      <c r="D227" s="301" t="n">
        <v>4.4</v>
      </c>
      <c r="E227" s="302" t="n">
        <v>3.6</v>
      </c>
      <c r="F227" s="301" t="n">
        <v>7.7</v>
      </c>
      <c r="G227" s="302" t="n">
        <v>4.7</v>
      </c>
      <c r="H227" s="301" t="n">
        <v>4.5</v>
      </c>
      <c r="I227" s="302" t="n">
        <v>3.5</v>
      </c>
      <c r="J227" s="301" t="n">
        <f aca="false">+J226</f>
        <v>10.3</v>
      </c>
      <c r="K227" s="302" t="n">
        <v>2.6</v>
      </c>
      <c r="L227" s="301" t="n">
        <v>5</v>
      </c>
      <c r="M227" s="302" t="n">
        <v>3</v>
      </c>
      <c r="N227" s="301" t="n">
        <v>4</v>
      </c>
      <c r="O227" s="302" t="n">
        <v>4</v>
      </c>
      <c r="P227" s="312" t="n">
        <f aca="false">SUM(D227:O227)</f>
        <v>57.3</v>
      </c>
      <c r="Q227" s="304" t="n">
        <v>8.7</v>
      </c>
      <c r="R227" s="305"/>
      <c r="S227" s="304" t="n">
        <v>3.9</v>
      </c>
      <c r="T227" s="305" t="n">
        <v>4</v>
      </c>
      <c r="U227" s="304" t="n">
        <v>1.4</v>
      </c>
      <c r="V227" s="305" t="n">
        <v>6.6</v>
      </c>
      <c r="W227" s="304" t="n">
        <v>13</v>
      </c>
      <c r="X227" s="305"/>
      <c r="Y227" s="304" t="n">
        <v>8</v>
      </c>
      <c r="Z227" s="305"/>
      <c r="AA227" s="304" t="n">
        <v>4</v>
      </c>
      <c r="AB227" s="305"/>
      <c r="AC227" s="306" t="n">
        <v>5.8</v>
      </c>
      <c r="AD227" s="304" t="n">
        <v>5.8</v>
      </c>
      <c r="AE227" s="305" t="n">
        <v>4</v>
      </c>
      <c r="AF227" s="304" t="n">
        <v>2</v>
      </c>
      <c r="AG227" s="305"/>
      <c r="AH227" s="306" t="n">
        <v>3.6</v>
      </c>
      <c r="AI227" s="306" t="n">
        <v>3.6</v>
      </c>
      <c r="AJ227" s="313" t="n">
        <f aca="false">SUM(Q227:AI227)</f>
        <v>74.4</v>
      </c>
      <c r="AK227" s="304" t="n">
        <v>1</v>
      </c>
      <c r="AL227" s="305" t="n">
        <v>1</v>
      </c>
      <c r="AM227" s="306"/>
      <c r="AN227" s="313" t="n">
        <f aca="false">AM227+AL227+AK227+AJ227+P227</f>
        <v>133.7</v>
      </c>
    </row>
    <row r="228" customFormat="false" ht="12.75" hidden="false" customHeight="false" outlineLevel="0" collapsed="false">
      <c r="C228" s="268"/>
      <c r="D228" s="301" t="n">
        <v>4.4</v>
      </c>
      <c r="E228" s="302" t="n">
        <v>3.6</v>
      </c>
      <c r="F228" s="301" t="n">
        <v>7.7</v>
      </c>
      <c r="G228" s="302" t="n">
        <v>4.7</v>
      </c>
      <c r="H228" s="301" t="n">
        <v>4.5</v>
      </c>
      <c r="I228" s="302" t="n">
        <v>3.5</v>
      </c>
      <c r="J228" s="301" t="n">
        <f aca="false">+J227</f>
        <v>10.3</v>
      </c>
      <c r="K228" s="302" t="n">
        <v>2.6</v>
      </c>
      <c r="L228" s="301" t="n">
        <v>5</v>
      </c>
      <c r="M228" s="302" t="n">
        <v>3</v>
      </c>
      <c r="N228" s="301" t="n">
        <v>4</v>
      </c>
      <c r="O228" s="302" t="n">
        <v>4</v>
      </c>
      <c r="P228" s="312" t="n">
        <f aca="false">SUM(D228:O228)</f>
        <v>57.3</v>
      </c>
      <c r="Q228" s="304" t="n">
        <v>8.7</v>
      </c>
      <c r="R228" s="305"/>
      <c r="S228" s="304" t="n">
        <v>3.9</v>
      </c>
      <c r="T228" s="305" t="n">
        <v>4</v>
      </c>
      <c r="U228" s="304" t="n">
        <v>1.4</v>
      </c>
      <c r="V228" s="305" t="n">
        <v>6.6</v>
      </c>
      <c r="W228" s="304" t="n">
        <v>13</v>
      </c>
      <c r="X228" s="305"/>
      <c r="Y228" s="304" t="n">
        <v>8</v>
      </c>
      <c r="Z228" s="305"/>
      <c r="AA228" s="304" t="n">
        <v>4</v>
      </c>
      <c r="AB228" s="305"/>
      <c r="AC228" s="306" t="n">
        <v>5.8</v>
      </c>
      <c r="AD228" s="304" t="n">
        <v>5.8</v>
      </c>
      <c r="AE228" s="305" t="n">
        <v>4</v>
      </c>
      <c r="AF228" s="304" t="n">
        <v>2</v>
      </c>
      <c r="AG228" s="305"/>
      <c r="AH228" s="306" t="n">
        <v>3.6</v>
      </c>
      <c r="AI228" s="306" t="n">
        <v>3.6</v>
      </c>
      <c r="AJ228" s="313" t="n">
        <f aca="false">SUM(Q228:AI228)</f>
        <v>74.4</v>
      </c>
      <c r="AK228" s="304" t="n">
        <v>1</v>
      </c>
      <c r="AL228" s="305" t="n">
        <v>1</v>
      </c>
      <c r="AM228" s="306"/>
      <c r="AN228" s="313" t="n">
        <f aca="false">AM228+AL228+AK228+AJ228+P228</f>
        <v>133.7</v>
      </c>
    </row>
    <row r="229" customFormat="false" ht="12.75" hidden="false" customHeight="false" outlineLevel="0" collapsed="false">
      <c r="C229" s="268"/>
      <c r="D229" s="301" t="n">
        <v>4.4</v>
      </c>
      <c r="E229" s="302" t="n">
        <v>3.6</v>
      </c>
      <c r="F229" s="301" t="n">
        <v>7.7</v>
      </c>
      <c r="G229" s="302" t="n">
        <v>4.7</v>
      </c>
      <c r="H229" s="301" t="n">
        <v>4.5</v>
      </c>
      <c r="I229" s="302" t="n">
        <v>3.5</v>
      </c>
      <c r="J229" s="301" t="n">
        <f aca="false">+J228</f>
        <v>10.3</v>
      </c>
      <c r="K229" s="302" t="n">
        <v>2.6</v>
      </c>
      <c r="L229" s="301" t="n">
        <v>5</v>
      </c>
      <c r="M229" s="302" t="n">
        <v>3</v>
      </c>
      <c r="N229" s="301" t="n">
        <v>4</v>
      </c>
      <c r="O229" s="302" t="n">
        <v>4</v>
      </c>
      <c r="P229" s="312" t="n">
        <f aca="false">SUM(D229:O229)</f>
        <v>57.3</v>
      </c>
      <c r="Q229" s="304" t="n">
        <v>8.7</v>
      </c>
      <c r="R229" s="305"/>
      <c r="S229" s="304" t="n">
        <v>3.9</v>
      </c>
      <c r="T229" s="305" t="n">
        <v>4</v>
      </c>
      <c r="U229" s="304" t="n">
        <v>1.4</v>
      </c>
      <c r="V229" s="305" t="n">
        <v>6.6</v>
      </c>
      <c r="W229" s="304" t="n">
        <v>13</v>
      </c>
      <c r="X229" s="305"/>
      <c r="Y229" s="304" t="n">
        <v>8</v>
      </c>
      <c r="Z229" s="305"/>
      <c r="AA229" s="304" t="n">
        <v>4</v>
      </c>
      <c r="AB229" s="305"/>
      <c r="AC229" s="306" t="n">
        <v>5.8</v>
      </c>
      <c r="AD229" s="304" t="n">
        <v>5.8</v>
      </c>
      <c r="AE229" s="305" t="n">
        <v>4</v>
      </c>
      <c r="AF229" s="304" t="n">
        <v>2</v>
      </c>
      <c r="AG229" s="305"/>
      <c r="AH229" s="306" t="n">
        <v>3.6</v>
      </c>
      <c r="AI229" s="306" t="n">
        <v>3.6</v>
      </c>
      <c r="AJ229" s="313" t="n">
        <f aca="false">SUM(Q229:AI229)</f>
        <v>74.4</v>
      </c>
      <c r="AK229" s="304" t="n">
        <v>1</v>
      </c>
      <c r="AL229" s="305" t="n">
        <v>1</v>
      </c>
      <c r="AM229" s="306"/>
      <c r="AN229" s="313" t="n">
        <f aca="false">AM229+AL229+AK229+AJ229+P229</f>
        <v>133.7</v>
      </c>
    </row>
    <row r="230" customFormat="false" ht="12.75" hidden="false" customHeight="false" outlineLevel="0" collapsed="false">
      <c r="C230" s="268"/>
      <c r="D230" s="301" t="n">
        <v>4.4</v>
      </c>
      <c r="E230" s="302" t="n">
        <v>3.6</v>
      </c>
      <c r="F230" s="301" t="n">
        <v>7.7</v>
      </c>
      <c r="G230" s="302" t="n">
        <v>4.7</v>
      </c>
      <c r="H230" s="301" t="n">
        <v>4.5</v>
      </c>
      <c r="I230" s="302" t="n">
        <v>3.5</v>
      </c>
      <c r="J230" s="301" t="n">
        <f aca="false">+J229</f>
        <v>10.3</v>
      </c>
      <c r="K230" s="302" t="n">
        <v>2.6</v>
      </c>
      <c r="L230" s="301" t="n">
        <v>5</v>
      </c>
      <c r="M230" s="302" t="n">
        <v>3</v>
      </c>
      <c r="N230" s="301" t="n">
        <v>4</v>
      </c>
      <c r="O230" s="302" t="n">
        <v>4</v>
      </c>
      <c r="P230" s="312" t="n">
        <f aca="false">SUM(D230:O230)</f>
        <v>57.3</v>
      </c>
      <c r="Q230" s="304" t="n">
        <v>8.7</v>
      </c>
      <c r="R230" s="305"/>
      <c r="S230" s="304" t="n">
        <v>3.9</v>
      </c>
      <c r="T230" s="305" t="n">
        <v>4</v>
      </c>
      <c r="U230" s="304" t="n">
        <v>1.4</v>
      </c>
      <c r="V230" s="305" t="n">
        <v>6.6</v>
      </c>
      <c r="W230" s="304" t="n">
        <v>13</v>
      </c>
      <c r="X230" s="305"/>
      <c r="Y230" s="304" t="n">
        <v>8</v>
      </c>
      <c r="Z230" s="305"/>
      <c r="AA230" s="304" t="n">
        <v>4</v>
      </c>
      <c r="AB230" s="305"/>
      <c r="AC230" s="306" t="n">
        <v>5.8</v>
      </c>
      <c r="AD230" s="304" t="n">
        <v>5.8</v>
      </c>
      <c r="AE230" s="305" t="n">
        <v>4</v>
      </c>
      <c r="AF230" s="304" t="n">
        <v>2</v>
      </c>
      <c r="AG230" s="305"/>
      <c r="AH230" s="306" t="n">
        <v>3.6</v>
      </c>
      <c r="AI230" s="306" t="n">
        <v>3.6</v>
      </c>
      <c r="AJ230" s="313" t="n">
        <f aca="false">SUM(Q230:AI230)</f>
        <v>74.4</v>
      </c>
      <c r="AK230" s="304" t="n">
        <v>1</v>
      </c>
      <c r="AL230" s="305" t="n">
        <v>1</v>
      </c>
      <c r="AM230" s="306"/>
      <c r="AN230" s="313" t="n">
        <f aca="false">AM230+AL230+AK230+AJ230+P230</f>
        <v>133.7</v>
      </c>
    </row>
    <row r="231" customFormat="false" ht="12.75" hidden="false" customHeight="false" outlineLevel="0" collapsed="false">
      <c r="C231" s="268"/>
      <c r="D231" s="301" t="n">
        <v>4.4</v>
      </c>
      <c r="E231" s="302" t="n">
        <v>3.6</v>
      </c>
      <c r="F231" s="301" t="n">
        <v>7.7</v>
      </c>
      <c r="G231" s="302" t="n">
        <v>4.7</v>
      </c>
      <c r="H231" s="301" t="n">
        <v>4.5</v>
      </c>
      <c r="I231" s="302" t="n">
        <v>3.5</v>
      </c>
      <c r="J231" s="301" t="n">
        <f aca="false">+J230</f>
        <v>10.3</v>
      </c>
      <c r="K231" s="302" t="n">
        <v>2.6</v>
      </c>
      <c r="L231" s="301" t="n">
        <v>5</v>
      </c>
      <c r="M231" s="302" t="n">
        <v>3</v>
      </c>
      <c r="N231" s="301" t="n">
        <v>4</v>
      </c>
      <c r="O231" s="302" t="n">
        <v>4</v>
      </c>
      <c r="P231" s="312" t="n">
        <f aca="false">SUM(D231:O231)</f>
        <v>57.3</v>
      </c>
      <c r="Q231" s="304" t="n">
        <v>8.7</v>
      </c>
      <c r="R231" s="305"/>
      <c r="S231" s="304" t="n">
        <v>3.9</v>
      </c>
      <c r="T231" s="305" t="n">
        <v>4</v>
      </c>
      <c r="U231" s="304" t="n">
        <v>1.4</v>
      </c>
      <c r="V231" s="305" t="n">
        <v>6.6</v>
      </c>
      <c r="W231" s="304" t="n">
        <v>13</v>
      </c>
      <c r="X231" s="305"/>
      <c r="Y231" s="304" t="n">
        <v>8</v>
      </c>
      <c r="Z231" s="305"/>
      <c r="AA231" s="304" t="n">
        <v>4</v>
      </c>
      <c r="AB231" s="305"/>
      <c r="AC231" s="306" t="n">
        <v>5.8</v>
      </c>
      <c r="AD231" s="304" t="n">
        <v>5.8</v>
      </c>
      <c r="AE231" s="305" t="n">
        <v>4</v>
      </c>
      <c r="AF231" s="304" t="n">
        <v>2</v>
      </c>
      <c r="AG231" s="305"/>
      <c r="AH231" s="306" t="n">
        <v>3.6</v>
      </c>
      <c r="AI231" s="306" t="n">
        <v>3.6</v>
      </c>
      <c r="AJ231" s="313" t="n">
        <f aca="false">SUM(Q231:AI231)</f>
        <v>74.4</v>
      </c>
      <c r="AK231" s="304" t="n">
        <v>1</v>
      </c>
      <c r="AL231" s="305" t="n">
        <v>1</v>
      </c>
      <c r="AM231" s="306"/>
      <c r="AN231" s="313" t="n">
        <f aca="false">AM231+AL231+AK231+AJ231+P231</f>
        <v>133.7</v>
      </c>
    </row>
    <row r="232" customFormat="false" ht="12.75" hidden="false" customHeight="false" outlineLevel="0" collapsed="false">
      <c r="C232" s="268"/>
      <c r="D232" s="301" t="n">
        <v>4.4</v>
      </c>
      <c r="E232" s="302" t="n">
        <v>3.6</v>
      </c>
      <c r="F232" s="301" t="n">
        <v>7.7</v>
      </c>
      <c r="G232" s="302" t="n">
        <v>4.7</v>
      </c>
      <c r="H232" s="301" t="n">
        <v>4.5</v>
      </c>
      <c r="I232" s="302" t="n">
        <v>3.5</v>
      </c>
      <c r="J232" s="301" t="n">
        <f aca="false">+J231</f>
        <v>10.3</v>
      </c>
      <c r="K232" s="302" t="n">
        <v>2.6</v>
      </c>
      <c r="L232" s="301" t="n">
        <v>5</v>
      </c>
      <c r="M232" s="302" t="n">
        <v>3</v>
      </c>
      <c r="N232" s="301" t="n">
        <v>4</v>
      </c>
      <c r="O232" s="302" t="n">
        <v>4</v>
      </c>
      <c r="P232" s="312" t="n">
        <f aca="false">SUM(D232:O232)</f>
        <v>57.3</v>
      </c>
      <c r="Q232" s="304" t="n">
        <v>8.7</v>
      </c>
      <c r="R232" s="305"/>
      <c r="S232" s="304" t="n">
        <v>3.9</v>
      </c>
      <c r="T232" s="305" t="n">
        <v>4</v>
      </c>
      <c r="U232" s="304" t="n">
        <v>1.4</v>
      </c>
      <c r="V232" s="305" t="n">
        <v>6.6</v>
      </c>
      <c r="W232" s="304" t="n">
        <v>13</v>
      </c>
      <c r="X232" s="305"/>
      <c r="Y232" s="304" t="n">
        <v>8</v>
      </c>
      <c r="Z232" s="305"/>
      <c r="AA232" s="304" t="n">
        <v>4</v>
      </c>
      <c r="AB232" s="305"/>
      <c r="AC232" s="306" t="n">
        <v>5.8</v>
      </c>
      <c r="AD232" s="304" t="n">
        <v>5.8</v>
      </c>
      <c r="AE232" s="305" t="n">
        <v>4</v>
      </c>
      <c r="AF232" s="304" t="n">
        <v>2</v>
      </c>
      <c r="AG232" s="305"/>
      <c r="AH232" s="306" t="n">
        <v>3.6</v>
      </c>
      <c r="AI232" s="306" t="n">
        <v>3.6</v>
      </c>
      <c r="AJ232" s="313" t="n">
        <f aca="false">SUM(Q232:AI232)</f>
        <v>74.4</v>
      </c>
      <c r="AK232" s="304" t="n">
        <v>1</v>
      </c>
      <c r="AL232" s="305" t="n">
        <v>1</v>
      </c>
      <c r="AM232" s="306"/>
      <c r="AN232" s="313" t="n">
        <f aca="false">AM232+AL232+AK232+AJ232+P232</f>
        <v>133.7</v>
      </c>
    </row>
    <row r="233" customFormat="false" ht="12.75" hidden="false" customHeight="false" outlineLevel="0" collapsed="false">
      <c r="C233" s="268"/>
      <c r="D233" s="301" t="n">
        <v>4.4</v>
      </c>
      <c r="E233" s="302" t="n">
        <v>3.6</v>
      </c>
      <c r="F233" s="301" t="n">
        <v>7.7</v>
      </c>
      <c r="G233" s="302" t="n">
        <v>4.7</v>
      </c>
      <c r="H233" s="301" t="n">
        <v>4.5</v>
      </c>
      <c r="I233" s="302" t="n">
        <v>3.5</v>
      </c>
      <c r="J233" s="301" t="n">
        <f aca="false">+J232</f>
        <v>10.3</v>
      </c>
      <c r="K233" s="302" t="n">
        <v>2.6</v>
      </c>
      <c r="L233" s="301" t="n">
        <v>5</v>
      </c>
      <c r="M233" s="302" t="n">
        <v>3</v>
      </c>
      <c r="N233" s="301" t="n">
        <v>4</v>
      </c>
      <c r="O233" s="302" t="n">
        <v>4</v>
      </c>
      <c r="P233" s="312" t="n">
        <f aca="false">SUM(D233:O233)</f>
        <v>57.3</v>
      </c>
      <c r="Q233" s="304" t="n">
        <v>8.7</v>
      </c>
      <c r="R233" s="305"/>
      <c r="S233" s="304" t="n">
        <v>3.9</v>
      </c>
      <c r="T233" s="305" t="n">
        <v>4</v>
      </c>
      <c r="U233" s="304" t="n">
        <v>1.4</v>
      </c>
      <c r="V233" s="305" t="n">
        <v>6.6</v>
      </c>
      <c r="W233" s="304" t="n">
        <v>13</v>
      </c>
      <c r="X233" s="305"/>
      <c r="Y233" s="304" t="n">
        <v>8</v>
      </c>
      <c r="Z233" s="305"/>
      <c r="AA233" s="304" t="n">
        <v>4</v>
      </c>
      <c r="AB233" s="305"/>
      <c r="AC233" s="306" t="n">
        <v>5.8</v>
      </c>
      <c r="AD233" s="304" t="n">
        <v>5.8</v>
      </c>
      <c r="AE233" s="305" t="n">
        <v>4</v>
      </c>
      <c r="AF233" s="304" t="n">
        <v>2</v>
      </c>
      <c r="AG233" s="305"/>
      <c r="AH233" s="306" t="n">
        <v>3.6</v>
      </c>
      <c r="AI233" s="306" t="n">
        <v>3.6</v>
      </c>
      <c r="AJ233" s="313" t="n">
        <f aca="false">SUM(Q233:AI233)</f>
        <v>74.4</v>
      </c>
      <c r="AK233" s="304" t="n">
        <v>1</v>
      </c>
      <c r="AL233" s="305" t="n">
        <v>1</v>
      </c>
      <c r="AM233" s="306"/>
      <c r="AN233" s="313" t="n">
        <f aca="false">AM233+AL233+AK233+AJ233+P233</f>
        <v>133.7</v>
      </c>
    </row>
    <row r="234" customFormat="false" ht="12.75" hidden="false" customHeight="false" outlineLevel="0" collapsed="false">
      <c r="C234" s="268"/>
      <c r="D234" s="301" t="n">
        <v>4.4</v>
      </c>
      <c r="E234" s="302" t="n">
        <v>3.6</v>
      </c>
      <c r="F234" s="301" t="n">
        <v>7.7</v>
      </c>
      <c r="G234" s="302" t="n">
        <v>4.7</v>
      </c>
      <c r="H234" s="301" t="n">
        <v>4.5</v>
      </c>
      <c r="I234" s="302" t="n">
        <v>3.5</v>
      </c>
      <c r="J234" s="301" t="n">
        <f aca="false">+J233</f>
        <v>10.3</v>
      </c>
      <c r="K234" s="302" t="n">
        <v>2.6</v>
      </c>
      <c r="L234" s="301" t="n">
        <v>5</v>
      </c>
      <c r="M234" s="302" t="n">
        <v>3</v>
      </c>
      <c r="N234" s="301" t="n">
        <v>4</v>
      </c>
      <c r="O234" s="302" t="n">
        <v>4</v>
      </c>
      <c r="P234" s="312" t="n">
        <f aca="false">SUM(D234:O234)</f>
        <v>57.3</v>
      </c>
      <c r="Q234" s="304" t="n">
        <v>8.7</v>
      </c>
      <c r="R234" s="305"/>
      <c r="S234" s="304" t="n">
        <v>3.9</v>
      </c>
      <c r="T234" s="305" t="n">
        <v>4</v>
      </c>
      <c r="U234" s="304" t="n">
        <v>1.4</v>
      </c>
      <c r="V234" s="305" t="n">
        <v>6.6</v>
      </c>
      <c r="W234" s="304" t="n">
        <v>13</v>
      </c>
      <c r="X234" s="305"/>
      <c r="Y234" s="304" t="n">
        <v>8</v>
      </c>
      <c r="Z234" s="305"/>
      <c r="AA234" s="304" t="n">
        <v>4</v>
      </c>
      <c r="AB234" s="305"/>
      <c r="AC234" s="306" t="n">
        <v>5.8</v>
      </c>
      <c r="AD234" s="304" t="n">
        <v>5.8</v>
      </c>
      <c r="AE234" s="305" t="n">
        <v>4</v>
      </c>
      <c r="AF234" s="304" t="n">
        <v>2</v>
      </c>
      <c r="AG234" s="305"/>
      <c r="AH234" s="306" t="n">
        <v>3.6</v>
      </c>
      <c r="AI234" s="306" t="n">
        <v>3.6</v>
      </c>
      <c r="AJ234" s="313" t="n">
        <f aca="false">SUM(Q234:AI234)</f>
        <v>74.4</v>
      </c>
      <c r="AK234" s="304" t="n">
        <v>1</v>
      </c>
      <c r="AL234" s="305" t="n">
        <v>1</v>
      </c>
      <c r="AM234" s="306"/>
      <c r="AN234" s="313" t="n">
        <f aca="false">AM234+AL234+AK234+AJ234+P234</f>
        <v>133.7</v>
      </c>
    </row>
    <row r="235" customFormat="false" ht="12.75" hidden="false" customHeight="false" outlineLevel="0" collapsed="false">
      <c r="C235" s="268"/>
      <c r="D235" s="301" t="n">
        <v>4.4</v>
      </c>
      <c r="E235" s="302" t="n">
        <v>3.6</v>
      </c>
      <c r="F235" s="301" t="n">
        <v>7.7</v>
      </c>
      <c r="G235" s="302" t="n">
        <v>4.7</v>
      </c>
      <c r="H235" s="301" t="n">
        <v>4.5</v>
      </c>
      <c r="I235" s="302" t="n">
        <v>3.5</v>
      </c>
      <c r="J235" s="301" t="n">
        <f aca="false">+J234</f>
        <v>10.3</v>
      </c>
      <c r="K235" s="302" t="n">
        <v>2.6</v>
      </c>
      <c r="L235" s="301" t="n">
        <v>5</v>
      </c>
      <c r="M235" s="302" t="n">
        <v>3</v>
      </c>
      <c r="N235" s="301" t="n">
        <v>4</v>
      </c>
      <c r="O235" s="302" t="n">
        <v>4</v>
      </c>
      <c r="P235" s="312" t="n">
        <f aca="false">SUM(D235:O235)</f>
        <v>57.3</v>
      </c>
      <c r="Q235" s="304" t="n">
        <v>8.7</v>
      </c>
      <c r="R235" s="305"/>
      <c r="S235" s="304" t="n">
        <v>3.9</v>
      </c>
      <c r="T235" s="305" t="n">
        <v>4</v>
      </c>
      <c r="U235" s="304" t="n">
        <v>1.4</v>
      </c>
      <c r="V235" s="305" t="n">
        <v>6.6</v>
      </c>
      <c r="W235" s="304" t="n">
        <v>13</v>
      </c>
      <c r="X235" s="305"/>
      <c r="Y235" s="304" t="n">
        <v>8</v>
      </c>
      <c r="Z235" s="305"/>
      <c r="AA235" s="304" t="n">
        <v>4</v>
      </c>
      <c r="AB235" s="305"/>
      <c r="AC235" s="306" t="n">
        <v>5.8</v>
      </c>
      <c r="AD235" s="304" t="n">
        <v>5.8</v>
      </c>
      <c r="AE235" s="305" t="n">
        <v>4</v>
      </c>
      <c r="AF235" s="304" t="n">
        <v>2</v>
      </c>
      <c r="AG235" s="305"/>
      <c r="AH235" s="306" t="n">
        <v>3.6</v>
      </c>
      <c r="AI235" s="306" t="n">
        <v>3.6</v>
      </c>
      <c r="AJ235" s="313" t="n">
        <f aca="false">SUM(Q235:AI235)</f>
        <v>74.4</v>
      </c>
      <c r="AK235" s="304" t="n">
        <v>1</v>
      </c>
      <c r="AL235" s="305" t="n">
        <v>1</v>
      </c>
      <c r="AM235" s="306"/>
      <c r="AN235" s="313" t="n">
        <f aca="false">AM235+AL235+AK235+AJ235+P235</f>
        <v>133.7</v>
      </c>
    </row>
    <row r="236" customFormat="false" ht="12.75" hidden="false" customHeight="false" outlineLevel="0" collapsed="false">
      <c r="C236" s="268"/>
      <c r="D236" s="301" t="n">
        <v>4.4</v>
      </c>
      <c r="E236" s="302" t="n">
        <v>3.6</v>
      </c>
      <c r="F236" s="301" t="n">
        <v>7.7</v>
      </c>
      <c r="G236" s="302" t="n">
        <v>4.7</v>
      </c>
      <c r="H236" s="301" t="n">
        <v>4.5</v>
      </c>
      <c r="I236" s="302" t="n">
        <v>3.5</v>
      </c>
      <c r="J236" s="301" t="n">
        <f aca="false">+J235</f>
        <v>10.3</v>
      </c>
      <c r="K236" s="302" t="n">
        <v>2.6</v>
      </c>
      <c r="L236" s="301" t="n">
        <v>5</v>
      </c>
      <c r="M236" s="302" t="n">
        <v>3</v>
      </c>
      <c r="N236" s="301" t="n">
        <v>4</v>
      </c>
      <c r="O236" s="302" t="n">
        <v>4</v>
      </c>
      <c r="P236" s="312" t="n">
        <f aca="false">SUM(D236:O236)</f>
        <v>57.3</v>
      </c>
      <c r="Q236" s="304" t="n">
        <v>8.7</v>
      </c>
      <c r="R236" s="305"/>
      <c r="S236" s="304" t="n">
        <v>3.9</v>
      </c>
      <c r="T236" s="305" t="n">
        <v>4</v>
      </c>
      <c r="U236" s="304" t="n">
        <v>1.4</v>
      </c>
      <c r="V236" s="305" t="n">
        <v>6.6</v>
      </c>
      <c r="W236" s="304" t="n">
        <v>13</v>
      </c>
      <c r="X236" s="305"/>
      <c r="Y236" s="304" t="n">
        <v>8</v>
      </c>
      <c r="Z236" s="305"/>
      <c r="AA236" s="304" t="n">
        <v>4</v>
      </c>
      <c r="AB236" s="305"/>
      <c r="AC236" s="306" t="n">
        <v>5.8</v>
      </c>
      <c r="AD236" s="304" t="n">
        <v>5.8</v>
      </c>
      <c r="AE236" s="305" t="n">
        <v>4</v>
      </c>
      <c r="AF236" s="304" t="n">
        <v>2</v>
      </c>
      <c r="AG236" s="305"/>
      <c r="AH236" s="306" t="n">
        <v>3.6</v>
      </c>
      <c r="AI236" s="306" t="n">
        <v>3.6</v>
      </c>
      <c r="AJ236" s="313" t="n">
        <f aca="false">SUM(Q236:AI236)</f>
        <v>74.4</v>
      </c>
      <c r="AK236" s="304" t="n">
        <v>1</v>
      </c>
      <c r="AL236" s="305" t="n">
        <v>1</v>
      </c>
      <c r="AM236" s="306"/>
      <c r="AN236" s="313" t="n">
        <f aca="false">AM236+AL236+AK236+AJ236+P236</f>
        <v>133.7</v>
      </c>
    </row>
    <row r="237" customFormat="false" ht="12.75" hidden="false" customHeight="false" outlineLevel="0" collapsed="false">
      <c r="C237" s="268"/>
      <c r="D237" s="301" t="n">
        <v>4.4</v>
      </c>
      <c r="E237" s="302" t="n">
        <v>3.6</v>
      </c>
      <c r="F237" s="301" t="n">
        <v>7.7</v>
      </c>
      <c r="G237" s="302" t="n">
        <v>4.7</v>
      </c>
      <c r="H237" s="301" t="n">
        <v>4.5</v>
      </c>
      <c r="I237" s="302" t="n">
        <v>3.5</v>
      </c>
      <c r="J237" s="301" t="n">
        <f aca="false">+J236</f>
        <v>10.3</v>
      </c>
      <c r="K237" s="302" t="n">
        <v>2.6</v>
      </c>
      <c r="L237" s="301" t="n">
        <v>5</v>
      </c>
      <c r="M237" s="302" t="n">
        <v>3</v>
      </c>
      <c r="N237" s="301" t="n">
        <v>4</v>
      </c>
      <c r="O237" s="302" t="n">
        <v>4</v>
      </c>
      <c r="P237" s="312" t="n">
        <f aca="false">SUM(D237:O237)</f>
        <v>57.3</v>
      </c>
      <c r="Q237" s="304" t="n">
        <v>8.7</v>
      </c>
      <c r="R237" s="305"/>
      <c r="S237" s="304" t="n">
        <v>3.9</v>
      </c>
      <c r="T237" s="305" t="n">
        <v>4</v>
      </c>
      <c r="U237" s="304" t="n">
        <v>1.4</v>
      </c>
      <c r="V237" s="305" t="n">
        <v>6.6</v>
      </c>
      <c r="W237" s="304" t="n">
        <v>13</v>
      </c>
      <c r="X237" s="305"/>
      <c r="Y237" s="304" t="n">
        <v>8</v>
      </c>
      <c r="Z237" s="305"/>
      <c r="AA237" s="304" t="n">
        <v>4</v>
      </c>
      <c r="AB237" s="305"/>
      <c r="AC237" s="306" t="n">
        <v>5.8</v>
      </c>
      <c r="AD237" s="304" t="n">
        <v>5.8</v>
      </c>
      <c r="AE237" s="305" t="n">
        <v>4</v>
      </c>
      <c r="AF237" s="304" t="n">
        <v>2</v>
      </c>
      <c r="AG237" s="305"/>
      <c r="AH237" s="306" t="n">
        <v>3.6</v>
      </c>
      <c r="AI237" s="306" t="n">
        <v>3.6</v>
      </c>
      <c r="AJ237" s="313" t="n">
        <f aca="false">SUM(Q237:AI237)</f>
        <v>74.4</v>
      </c>
      <c r="AK237" s="304" t="n">
        <v>1</v>
      </c>
      <c r="AL237" s="305" t="n">
        <v>1</v>
      </c>
      <c r="AM237" s="306"/>
      <c r="AN237" s="313" t="n">
        <f aca="false">AM237+AL237+AK237+AJ237+P237</f>
        <v>133.7</v>
      </c>
    </row>
    <row r="238" customFormat="false" ht="12.75" hidden="false" customHeight="false" outlineLevel="0" collapsed="false">
      <c r="C238" s="268"/>
      <c r="D238" s="301" t="n">
        <v>4.4</v>
      </c>
      <c r="E238" s="302" t="n">
        <v>3.6</v>
      </c>
      <c r="F238" s="301" t="n">
        <v>7.7</v>
      </c>
      <c r="G238" s="302" t="n">
        <v>4.7</v>
      </c>
      <c r="H238" s="301" t="n">
        <v>4.5</v>
      </c>
      <c r="I238" s="302" t="n">
        <v>3.5</v>
      </c>
      <c r="J238" s="301" t="n">
        <f aca="false">+J237</f>
        <v>10.3</v>
      </c>
      <c r="K238" s="302" t="n">
        <v>2.6</v>
      </c>
      <c r="L238" s="301" t="n">
        <v>5</v>
      </c>
      <c r="M238" s="302" t="n">
        <v>3</v>
      </c>
      <c r="N238" s="301" t="n">
        <v>4</v>
      </c>
      <c r="O238" s="302" t="n">
        <v>4</v>
      </c>
      <c r="P238" s="312" t="n">
        <f aca="false">SUM(D238:O238)</f>
        <v>57.3</v>
      </c>
      <c r="Q238" s="304" t="n">
        <v>8.7</v>
      </c>
      <c r="R238" s="305"/>
      <c r="S238" s="304" t="n">
        <v>3.9</v>
      </c>
      <c r="T238" s="305" t="n">
        <v>4</v>
      </c>
      <c r="U238" s="304" t="n">
        <v>1.4</v>
      </c>
      <c r="V238" s="305" t="n">
        <v>6.6</v>
      </c>
      <c r="W238" s="304" t="n">
        <v>13</v>
      </c>
      <c r="X238" s="305"/>
      <c r="Y238" s="304" t="n">
        <v>8</v>
      </c>
      <c r="Z238" s="305"/>
      <c r="AA238" s="304" t="n">
        <v>4</v>
      </c>
      <c r="AB238" s="305"/>
      <c r="AC238" s="306" t="n">
        <v>5.8</v>
      </c>
      <c r="AD238" s="304" t="n">
        <v>5.8</v>
      </c>
      <c r="AE238" s="305" t="n">
        <v>4</v>
      </c>
      <c r="AF238" s="304" t="n">
        <v>2</v>
      </c>
      <c r="AG238" s="305"/>
      <c r="AH238" s="306" t="n">
        <v>3.6</v>
      </c>
      <c r="AI238" s="306" t="n">
        <v>3.6</v>
      </c>
      <c r="AJ238" s="313" t="n">
        <f aca="false">SUM(Q238:AI238)</f>
        <v>74.4</v>
      </c>
      <c r="AK238" s="304" t="n">
        <v>1</v>
      </c>
      <c r="AL238" s="305" t="n">
        <v>1</v>
      </c>
      <c r="AM238" s="306"/>
      <c r="AN238" s="313" t="n">
        <f aca="false">AM238+AL238+AK238+AJ238+P238</f>
        <v>133.7</v>
      </c>
    </row>
    <row r="239" customFormat="false" ht="12.75" hidden="false" customHeight="false" outlineLevel="0" collapsed="false">
      <c r="C239" s="268"/>
      <c r="D239" s="301" t="n">
        <v>4.4</v>
      </c>
      <c r="E239" s="302" t="n">
        <v>3.6</v>
      </c>
      <c r="F239" s="301" t="n">
        <v>7.7</v>
      </c>
      <c r="G239" s="302" t="n">
        <v>4.7</v>
      </c>
      <c r="H239" s="301" t="n">
        <v>4.5</v>
      </c>
      <c r="I239" s="302" t="n">
        <v>3.5</v>
      </c>
      <c r="J239" s="301" t="n">
        <f aca="false">+J238</f>
        <v>10.3</v>
      </c>
      <c r="K239" s="302" t="n">
        <v>2.6</v>
      </c>
      <c r="L239" s="301" t="n">
        <v>5</v>
      </c>
      <c r="M239" s="302" t="n">
        <v>3</v>
      </c>
      <c r="N239" s="301" t="n">
        <v>4</v>
      </c>
      <c r="O239" s="302" t="n">
        <v>4</v>
      </c>
      <c r="P239" s="312" t="n">
        <f aca="false">SUM(D239:O239)</f>
        <v>57.3</v>
      </c>
      <c r="Q239" s="304" t="n">
        <v>8.7</v>
      </c>
      <c r="R239" s="305"/>
      <c r="S239" s="304" t="n">
        <v>3.9</v>
      </c>
      <c r="T239" s="305" t="n">
        <v>4</v>
      </c>
      <c r="U239" s="304" t="n">
        <v>1.4</v>
      </c>
      <c r="V239" s="305" t="n">
        <v>6.6</v>
      </c>
      <c r="W239" s="304" t="n">
        <v>13</v>
      </c>
      <c r="X239" s="305"/>
      <c r="Y239" s="304" t="n">
        <v>8</v>
      </c>
      <c r="Z239" s="305"/>
      <c r="AA239" s="304" t="n">
        <v>4</v>
      </c>
      <c r="AB239" s="305"/>
      <c r="AC239" s="306" t="n">
        <v>5.8</v>
      </c>
      <c r="AD239" s="304" t="n">
        <v>5.8</v>
      </c>
      <c r="AE239" s="305" t="n">
        <v>4</v>
      </c>
      <c r="AF239" s="304" t="n">
        <v>2</v>
      </c>
      <c r="AG239" s="305"/>
      <c r="AH239" s="306" t="n">
        <v>3.6</v>
      </c>
      <c r="AI239" s="306" t="n">
        <v>3.6</v>
      </c>
      <c r="AJ239" s="313" t="n">
        <f aca="false">SUM(Q239:AI239)</f>
        <v>74.4</v>
      </c>
      <c r="AK239" s="304" t="n">
        <v>1</v>
      </c>
      <c r="AL239" s="305" t="n">
        <v>1</v>
      </c>
      <c r="AM239" s="306"/>
      <c r="AN239" s="313" t="n">
        <f aca="false">AM239+AL239+AK239+AJ239+P239</f>
        <v>133.7</v>
      </c>
    </row>
    <row r="240" customFormat="false" ht="12.75" hidden="false" customHeight="false" outlineLevel="0" collapsed="false">
      <c r="C240" s="268"/>
      <c r="D240" s="301" t="n">
        <v>4.4</v>
      </c>
      <c r="E240" s="302" t="n">
        <v>3.6</v>
      </c>
      <c r="F240" s="301" t="n">
        <v>7.7</v>
      </c>
      <c r="G240" s="302" t="n">
        <v>4.7</v>
      </c>
      <c r="H240" s="301" t="n">
        <v>4.5</v>
      </c>
      <c r="I240" s="302" t="n">
        <v>3.5</v>
      </c>
      <c r="J240" s="301" t="n">
        <f aca="false">+J239</f>
        <v>10.3</v>
      </c>
      <c r="K240" s="302" t="n">
        <v>2.6</v>
      </c>
      <c r="L240" s="301" t="n">
        <v>5</v>
      </c>
      <c r="M240" s="302" t="n">
        <v>3</v>
      </c>
      <c r="N240" s="301" t="n">
        <v>4</v>
      </c>
      <c r="O240" s="302" t="n">
        <v>4</v>
      </c>
      <c r="P240" s="312" t="n">
        <f aca="false">SUM(D240:O240)</f>
        <v>57.3</v>
      </c>
      <c r="Q240" s="304" t="n">
        <v>8.7</v>
      </c>
      <c r="R240" s="305"/>
      <c r="S240" s="304" t="n">
        <v>3.9</v>
      </c>
      <c r="T240" s="305" t="n">
        <v>4</v>
      </c>
      <c r="U240" s="304" t="n">
        <v>1.4</v>
      </c>
      <c r="V240" s="305" t="n">
        <v>6.6</v>
      </c>
      <c r="W240" s="304" t="n">
        <v>13</v>
      </c>
      <c r="X240" s="305"/>
      <c r="Y240" s="304" t="n">
        <v>8</v>
      </c>
      <c r="Z240" s="305"/>
      <c r="AA240" s="304" t="n">
        <v>4</v>
      </c>
      <c r="AB240" s="305"/>
      <c r="AC240" s="306" t="n">
        <v>5.8</v>
      </c>
      <c r="AD240" s="304" t="n">
        <v>5.8</v>
      </c>
      <c r="AE240" s="305" t="n">
        <v>4</v>
      </c>
      <c r="AF240" s="304" t="n">
        <v>2</v>
      </c>
      <c r="AG240" s="305"/>
      <c r="AH240" s="306" t="n">
        <v>3.6</v>
      </c>
      <c r="AI240" s="306" t="n">
        <v>3.6</v>
      </c>
      <c r="AJ240" s="313" t="n">
        <f aca="false">SUM(Q240:AI240)</f>
        <v>74.4</v>
      </c>
      <c r="AK240" s="304" t="n">
        <v>1</v>
      </c>
      <c r="AL240" s="305" t="n">
        <v>1</v>
      </c>
      <c r="AM240" s="306"/>
      <c r="AN240" s="313" t="n">
        <f aca="false">AM240+AL240+AK240+AJ240+P240</f>
        <v>133.7</v>
      </c>
    </row>
    <row r="241" customFormat="false" ht="12.75" hidden="false" customHeight="false" outlineLevel="0" collapsed="false">
      <c r="C241" s="268"/>
      <c r="D241" s="301" t="n">
        <v>4.4</v>
      </c>
      <c r="E241" s="302" t="n">
        <v>3.6</v>
      </c>
      <c r="F241" s="301" t="n">
        <v>7.7</v>
      </c>
      <c r="G241" s="302" t="n">
        <v>4.7</v>
      </c>
      <c r="H241" s="301" t="n">
        <v>4.5</v>
      </c>
      <c r="I241" s="302" t="n">
        <v>3.5</v>
      </c>
      <c r="J241" s="301" t="n">
        <f aca="false">+J240</f>
        <v>10.3</v>
      </c>
      <c r="K241" s="302" t="n">
        <v>2.6</v>
      </c>
      <c r="L241" s="301" t="n">
        <v>5</v>
      </c>
      <c r="M241" s="302" t="n">
        <v>3</v>
      </c>
      <c r="N241" s="301" t="n">
        <v>4</v>
      </c>
      <c r="O241" s="302" t="n">
        <v>4</v>
      </c>
      <c r="P241" s="312" t="n">
        <f aca="false">SUM(D241:O241)</f>
        <v>57.3</v>
      </c>
      <c r="Q241" s="304" t="n">
        <v>8.7</v>
      </c>
      <c r="R241" s="305"/>
      <c r="S241" s="304" t="n">
        <v>3.9</v>
      </c>
      <c r="T241" s="305" t="n">
        <v>4</v>
      </c>
      <c r="U241" s="304" t="n">
        <v>1.4</v>
      </c>
      <c r="V241" s="305" t="n">
        <v>6.6</v>
      </c>
      <c r="W241" s="304" t="n">
        <v>13</v>
      </c>
      <c r="X241" s="305"/>
      <c r="Y241" s="304" t="n">
        <v>8</v>
      </c>
      <c r="Z241" s="305"/>
      <c r="AA241" s="304" t="n">
        <v>4</v>
      </c>
      <c r="AB241" s="305"/>
      <c r="AC241" s="306" t="n">
        <v>5.8</v>
      </c>
      <c r="AD241" s="304" t="n">
        <v>5.8</v>
      </c>
      <c r="AE241" s="305" t="n">
        <v>4</v>
      </c>
      <c r="AF241" s="304" t="n">
        <v>2</v>
      </c>
      <c r="AG241" s="305"/>
      <c r="AH241" s="306" t="n">
        <v>3.6</v>
      </c>
      <c r="AI241" s="306" t="n">
        <v>3.6</v>
      </c>
      <c r="AJ241" s="313" t="n">
        <f aca="false">SUM(Q241:AI241)</f>
        <v>74.4</v>
      </c>
      <c r="AK241" s="304" t="n">
        <v>1</v>
      </c>
      <c r="AL241" s="305" t="n">
        <v>1</v>
      </c>
      <c r="AM241" s="306"/>
      <c r="AN241" s="313" t="n">
        <f aca="false">AM241+AL241+AK241+AJ241+P241</f>
        <v>133.7</v>
      </c>
    </row>
    <row r="242" customFormat="false" ht="12.75" hidden="false" customHeight="false" outlineLevel="0" collapsed="false">
      <c r="C242" s="268"/>
      <c r="D242" s="301" t="n">
        <v>4.4</v>
      </c>
      <c r="E242" s="302" t="n">
        <v>3.6</v>
      </c>
      <c r="F242" s="301" t="n">
        <v>7.7</v>
      </c>
      <c r="G242" s="302" t="n">
        <v>4.7</v>
      </c>
      <c r="H242" s="301" t="n">
        <v>4.5</v>
      </c>
      <c r="I242" s="302" t="n">
        <v>3.5</v>
      </c>
      <c r="J242" s="301" t="n">
        <f aca="false">+J241</f>
        <v>10.3</v>
      </c>
      <c r="K242" s="302" t="n">
        <v>2.6</v>
      </c>
      <c r="L242" s="301" t="n">
        <v>5</v>
      </c>
      <c r="M242" s="302" t="n">
        <v>3</v>
      </c>
      <c r="N242" s="301" t="n">
        <v>4</v>
      </c>
      <c r="O242" s="302" t="n">
        <v>4</v>
      </c>
      <c r="P242" s="312" t="n">
        <f aca="false">SUM(D242:O242)</f>
        <v>57.3</v>
      </c>
      <c r="Q242" s="304" t="n">
        <v>8.7</v>
      </c>
      <c r="R242" s="305"/>
      <c r="S242" s="304" t="n">
        <v>3.9</v>
      </c>
      <c r="T242" s="305" t="n">
        <v>4</v>
      </c>
      <c r="U242" s="304" t="n">
        <v>1.4</v>
      </c>
      <c r="V242" s="305" t="n">
        <v>6.6</v>
      </c>
      <c r="W242" s="304" t="n">
        <v>13</v>
      </c>
      <c r="X242" s="305"/>
      <c r="Y242" s="304" t="n">
        <v>8</v>
      </c>
      <c r="Z242" s="305"/>
      <c r="AA242" s="304" t="n">
        <v>4</v>
      </c>
      <c r="AB242" s="305"/>
      <c r="AC242" s="306" t="n">
        <v>5.8</v>
      </c>
      <c r="AD242" s="304" t="n">
        <v>5.8</v>
      </c>
      <c r="AE242" s="305" t="n">
        <v>4</v>
      </c>
      <c r="AF242" s="304" t="n">
        <v>2</v>
      </c>
      <c r="AG242" s="305"/>
      <c r="AH242" s="306" t="n">
        <v>3.6</v>
      </c>
      <c r="AI242" s="306" t="n">
        <v>3.6</v>
      </c>
      <c r="AJ242" s="313" t="n">
        <f aca="false">SUM(Q242:AI242)</f>
        <v>74.4</v>
      </c>
      <c r="AK242" s="304" t="n">
        <v>1</v>
      </c>
      <c r="AL242" s="305" t="n">
        <v>1</v>
      </c>
      <c r="AM242" s="306"/>
      <c r="AN242" s="313" t="n">
        <f aca="false">AM242+AL242+AK242+AJ242+P242</f>
        <v>133.7</v>
      </c>
    </row>
    <row r="243" customFormat="false" ht="12.75" hidden="false" customHeight="false" outlineLevel="0" collapsed="false">
      <c r="C243" s="268"/>
      <c r="D243" s="301" t="n">
        <v>4.4</v>
      </c>
      <c r="E243" s="302" t="n">
        <v>3.6</v>
      </c>
      <c r="F243" s="301" t="n">
        <v>7.7</v>
      </c>
      <c r="G243" s="302" t="n">
        <v>4.7</v>
      </c>
      <c r="H243" s="301" t="n">
        <v>4.5</v>
      </c>
      <c r="I243" s="302" t="n">
        <v>3.5</v>
      </c>
      <c r="J243" s="301" t="n">
        <f aca="false">+J242</f>
        <v>10.3</v>
      </c>
      <c r="K243" s="302" t="n">
        <v>2.6</v>
      </c>
      <c r="L243" s="301" t="n">
        <v>5</v>
      </c>
      <c r="M243" s="302" t="n">
        <v>3</v>
      </c>
      <c r="N243" s="301" t="n">
        <v>4</v>
      </c>
      <c r="O243" s="302" t="n">
        <v>4</v>
      </c>
      <c r="P243" s="312" t="n">
        <f aca="false">SUM(D243:O243)</f>
        <v>57.3</v>
      </c>
      <c r="Q243" s="304" t="n">
        <v>8.7</v>
      </c>
      <c r="R243" s="305"/>
      <c r="S243" s="304" t="n">
        <v>3.9</v>
      </c>
      <c r="T243" s="305" t="n">
        <v>4</v>
      </c>
      <c r="U243" s="304" t="n">
        <v>1.4</v>
      </c>
      <c r="V243" s="305" t="n">
        <v>6.6</v>
      </c>
      <c r="W243" s="304" t="n">
        <v>13</v>
      </c>
      <c r="X243" s="305"/>
      <c r="Y243" s="304" t="n">
        <v>8</v>
      </c>
      <c r="Z243" s="305"/>
      <c r="AA243" s="304" t="n">
        <v>4</v>
      </c>
      <c r="AB243" s="305"/>
      <c r="AC243" s="306" t="n">
        <v>5.8</v>
      </c>
      <c r="AD243" s="304" t="n">
        <v>5.8</v>
      </c>
      <c r="AE243" s="305" t="n">
        <v>4</v>
      </c>
      <c r="AF243" s="304" t="n">
        <v>2</v>
      </c>
      <c r="AG243" s="305"/>
      <c r="AH243" s="306" t="n">
        <v>3.6</v>
      </c>
      <c r="AI243" s="306" t="n">
        <v>3.6</v>
      </c>
      <c r="AJ243" s="313" t="n">
        <f aca="false">SUM(Q243:AI243)</f>
        <v>74.4</v>
      </c>
      <c r="AK243" s="304" t="n">
        <v>1</v>
      </c>
      <c r="AL243" s="305" t="n">
        <v>1</v>
      </c>
      <c r="AM243" s="306"/>
      <c r="AN243" s="313" t="n">
        <f aca="false">AM243+AL243+AK243+AJ243+P243</f>
        <v>133.7</v>
      </c>
    </row>
    <row r="244" customFormat="false" ht="12.75" hidden="false" customHeight="false" outlineLevel="0" collapsed="false">
      <c r="C244" s="268"/>
      <c r="D244" s="301" t="n">
        <v>4.4</v>
      </c>
      <c r="E244" s="302" t="n">
        <v>3.6</v>
      </c>
      <c r="F244" s="301" t="n">
        <v>7.7</v>
      </c>
      <c r="G244" s="302" t="n">
        <v>4.7</v>
      </c>
      <c r="H244" s="301" t="n">
        <v>4.5</v>
      </c>
      <c r="I244" s="302" t="n">
        <v>3.5</v>
      </c>
      <c r="J244" s="301" t="n">
        <f aca="false">+J243</f>
        <v>10.3</v>
      </c>
      <c r="K244" s="302" t="n">
        <v>2.6</v>
      </c>
      <c r="L244" s="301" t="n">
        <v>5</v>
      </c>
      <c r="M244" s="302" t="n">
        <v>3</v>
      </c>
      <c r="N244" s="301" t="n">
        <v>4</v>
      </c>
      <c r="O244" s="302" t="n">
        <v>4</v>
      </c>
      <c r="P244" s="312" t="n">
        <f aca="false">SUM(D244:O244)</f>
        <v>57.3</v>
      </c>
      <c r="Q244" s="304" t="n">
        <v>8.7</v>
      </c>
      <c r="R244" s="305"/>
      <c r="S244" s="304" t="n">
        <v>3.9</v>
      </c>
      <c r="T244" s="305" t="n">
        <v>4</v>
      </c>
      <c r="U244" s="304" t="n">
        <v>1.4</v>
      </c>
      <c r="V244" s="305" t="n">
        <v>6.6</v>
      </c>
      <c r="W244" s="304" t="n">
        <v>13</v>
      </c>
      <c r="X244" s="305"/>
      <c r="Y244" s="304" t="n">
        <v>8</v>
      </c>
      <c r="Z244" s="305"/>
      <c r="AA244" s="304" t="n">
        <v>4</v>
      </c>
      <c r="AB244" s="305"/>
      <c r="AC244" s="306" t="n">
        <v>5.8</v>
      </c>
      <c r="AD244" s="304" t="n">
        <v>5.8</v>
      </c>
      <c r="AE244" s="305" t="n">
        <v>4</v>
      </c>
      <c r="AF244" s="304" t="n">
        <v>2</v>
      </c>
      <c r="AG244" s="305"/>
      <c r="AH244" s="306" t="n">
        <v>3.6</v>
      </c>
      <c r="AI244" s="306" t="n">
        <v>3.6</v>
      </c>
      <c r="AJ244" s="313" t="n">
        <f aca="false">SUM(Q244:AI244)</f>
        <v>74.4</v>
      </c>
      <c r="AK244" s="304" t="n">
        <v>1</v>
      </c>
      <c r="AL244" s="305" t="n">
        <v>1</v>
      </c>
      <c r="AM244" s="306"/>
      <c r="AN244" s="313" t="n">
        <f aca="false">AM244+AL244+AK244+AJ244+P244</f>
        <v>133.7</v>
      </c>
    </row>
    <row r="245" customFormat="false" ht="12.75" hidden="false" customHeight="false" outlineLevel="0" collapsed="false">
      <c r="C245" s="268"/>
      <c r="D245" s="301" t="n">
        <v>4.4</v>
      </c>
      <c r="E245" s="302" t="n">
        <v>3.6</v>
      </c>
      <c r="F245" s="301" t="n">
        <v>7.7</v>
      </c>
      <c r="G245" s="302" t="n">
        <v>4.7</v>
      </c>
      <c r="H245" s="301" t="n">
        <v>4.5</v>
      </c>
      <c r="I245" s="302" t="n">
        <v>3.5</v>
      </c>
      <c r="J245" s="301" t="n">
        <f aca="false">+J244</f>
        <v>10.3</v>
      </c>
      <c r="K245" s="302" t="n">
        <v>2.6</v>
      </c>
      <c r="L245" s="301" t="n">
        <v>5</v>
      </c>
      <c r="M245" s="302" t="n">
        <v>3</v>
      </c>
      <c r="N245" s="301" t="n">
        <v>4</v>
      </c>
      <c r="O245" s="302" t="n">
        <v>4</v>
      </c>
      <c r="P245" s="312" t="n">
        <f aca="false">SUM(D245:O245)</f>
        <v>57.3</v>
      </c>
      <c r="Q245" s="304" t="n">
        <v>8.7</v>
      </c>
      <c r="R245" s="305"/>
      <c r="S245" s="304" t="n">
        <v>3.9</v>
      </c>
      <c r="T245" s="305" t="n">
        <v>4</v>
      </c>
      <c r="U245" s="304" t="n">
        <v>1.4</v>
      </c>
      <c r="V245" s="305" t="n">
        <v>6.6</v>
      </c>
      <c r="W245" s="304" t="n">
        <v>13</v>
      </c>
      <c r="X245" s="305"/>
      <c r="Y245" s="304" t="n">
        <v>8</v>
      </c>
      <c r="Z245" s="305"/>
      <c r="AA245" s="304" t="n">
        <v>4</v>
      </c>
      <c r="AB245" s="305"/>
      <c r="AC245" s="306" t="n">
        <v>5.8</v>
      </c>
      <c r="AD245" s="304" t="n">
        <v>5.8</v>
      </c>
      <c r="AE245" s="305" t="n">
        <v>4</v>
      </c>
      <c r="AF245" s="304" t="n">
        <v>2</v>
      </c>
      <c r="AG245" s="305"/>
      <c r="AH245" s="306" t="n">
        <v>3.6</v>
      </c>
      <c r="AI245" s="306" t="n">
        <v>3.6</v>
      </c>
      <c r="AJ245" s="313" t="n">
        <f aca="false">SUM(Q245:AI245)</f>
        <v>74.4</v>
      </c>
      <c r="AK245" s="304" t="n">
        <v>1</v>
      </c>
      <c r="AL245" s="305" t="n">
        <v>1</v>
      </c>
      <c r="AM245" s="306"/>
      <c r="AN245" s="313" t="n">
        <f aca="false">AM245+AL245+AK245+AJ245+P245</f>
        <v>133.7</v>
      </c>
    </row>
    <row r="246" customFormat="false" ht="12.75" hidden="false" customHeight="false" outlineLevel="0" collapsed="false">
      <c r="C246" s="268"/>
      <c r="D246" s="301" t="n">
        <v>4.4</v>
      </c>
      <c r="E246" s="302" t="n">
        <v>3.6</v>
      </c>
      <c r="F246" s="301" t="n">
        <v>7.7</v>
      </c>
      <c r="G246" s="302" t="n">
        <v>4.7</v>
      </c>
      <c r="H246" s="301" t="n">
        <v>4.5</v>
      </c>
      <c r="I246" s="302" t="n">
        <v>3.5</v>
      </c>
      <c r="J246" s="301" t="n">
        <f aca="false">+J245</f>
        <v>10.3</v>
      </c>
      <c r="K246" s="302" t="n">
        <v>2.6</v>
      </c>
      <c r="L246" s="301" t="n">
        <v>5</v>
      </c>
      <c r="M246" s="302" t="n">
        <v>3</v>
      </c>
      <c r="N246" s="301" t="n">
        <v>4</v>
      </c>
      <c r="O246" s="302" t="n">
        <v>4</v>
      </c>
      <c r="P246" s="312" t="n">
        <f aca="false">SUM(D246:O246)</f>
        <v>57.3</v>
      </c>
      <c r="Q246" s="304" t="n">
        <v>8.7</v>
      </c>
      <c r="R246" s="305"/>
      <c r="S246" s="304" t="n">
        <v>3.9</v>
      </c>
      <c r="T246" s="305" t="n">
        <v>4</v>
      </c>
      <c r="U246" s="304" t="n">
        <v>1.4</v>
      </c>
      <c r="V246" s="305" t="n">
        <v>6.6</v>
      </c>
      <c r="W246" s="304" t="n">
        <v>13</v>
      </c>
      <c r="X246" s="305"/>
      <c r="Y246" s="304" t="n">
        <v>8</v>
      </c>
      <c r="Z246" s="305"/>
      <c r="AA246" s="304" t="n">
        <v>4</v>
      </c>
      <c r="AB246" s="305"/>
      <c r="AC246" s="306" t="n">
        <v>5.8</v>
      </c>
      <c r="AD246" s="304" t="n">
        <v>5.8</v>
      </c>
      <c r="AE246" s="305" t="n">
        <v>4</v>
      </c>
      <c r="AF246" s="304" t="n">
        <v>2</v>
      </c>
      <c r="AG246" s="305"/>
      <c r="AH246" s="306" t="n">
        <v>3.6</v>
      </c>
      <c r="AI246" s="306" t="n">
        <v>3.6</v>
      </c>
      <c r="AJ246" s="313" t="n">
        <f aca="false">SUM(Q246:AI246)</f>
        <v>74.4</v>
      </c>
      <c r="AK246" s="304" t="n">
        <v>1</v>
      </c>
      <c r="AL246" s="305" t="n">
        <v>1</v>
      </c>
      <c r="AM246" s="306"/>
      <c r="AN246" s="313" t="n">
        <f aca="false">AM246+AL246+AK246+AJ246+P246</f>
        <v>133.7</v>
      </c>
    </row>
    <row r="247" customFormat="false" ht="12.75" hidden="false" customHeight="false" outlineLevel="0" collapsed="false">
      <c r="C247" s="268"/>
      <c r="D247" s="301" t="n">
        <v>4.4</v>
      </c>
      <c r="E247" s="302" t="n">
        <v>3.6</v>
      </c>
      <c r="F247" s="301" t="n">
        <v>7.7</v>
      </c>
      <c r="G247" s="302" t="n">
        <v>4.7</v>
      </c>
      <c r="H247" s="301" t="n">
        <v>4.5</v>
      </c>
      <c r="I247" s="302" t="n">
        <v>3.5</v>
      </c>
      <c r="J247" s="301" t="n">
        <f aca="false">+J246</f>
        <v>10.3</v>
      </c>
      <c r="K247" s="302" t="n">
        <v>2.6</v>
      </c>
      <c r="L247" s="301" t="n">
        <v>5</v>
      </c>
      <c r="M247" s="302" t="n">
        <v>3</v>
      </c>
      <c r="N247" s="301" t="n">
        <v>4</v>
      </c>
      <c r="O247" s="302" t="n">
        <v>4</v>
      </c>
      <c r="P247" s="312" t="n">
        <f aca="false">SUM(D247:O247)</f>
        <v>57.3</v>
      </c>
      <c r="Q247" s="304" t="n">
        <v>8.7</v>
      </c>
      <c r="R247" s="305"/>
      <c r="S247" s="304" t="n">
        <v>3.9</v>
      </c>
      <c r="T247" s="305" t="n">
        <v>4</v>
      </c>
      <c r="U247" s="304" t="n">
        <v>1.4</v>
      </c>
      <c r="V247" s="305" t="n">
        <v>6.6</v>
      </c>
      <c r="W247" s="304" t="n">
        <v>13</v>
      </c>
      <c r="X247" s="305"/>
      <c r="Y247" s="304" t="n">
        <v>8</v>
      </c>
      <c r="Z247" s="305"/>
      <c r="AA247" s="304" t="n">
        <v>4</v>
      </c>
      <c r="AB247" s="305"/>
      <c r="AC247" s="306" t="n">
        <v>5.8</v>
      </c>
      <c r="AD247" s="304" t="n">
        <v>5.8</v>
      </c>
      <c r="AE247" s="305" t="n">
        <v>4</v>
      </c>
      <c r="AF247" s="304" t="n">
        <v>2</v>
      </c>
      <c r="AG247" s="305"/>
      <c r="AH247" s="306" t="n">
        <v>3.6</v>
      </c>
      <c r="AI247" s="306" t="n">
        <v>3.6</v>
      </c>
      <c r="AJ247" s="313" t="n">
        <f aca="false">SUM(Q247:AI247)</f>
        <v>74.4</v>
      </c>
      <c r="AK247" s="304" t="n">
        <v>1</v>
      </c>
      <c r="AL247" s="305" t="n">
        <v>1</v>
      </c>
      <c r="AM247" s="306"/>
      <c r="AN247" s="313" t="n">
        <f aca="false">AM247+AL247+AK247+AJ247+P247</f>
        <v>133.7</v>
      </c>
    </row>
    <row r="248" customFormat="false" ht="12.75" hidden="false" customHeight="false" outlineLevel="0" collapsed="false">
      <c r="C248" s="268"/>
      <c r="D248" s="301" t="n">
        <v>4.4</v>
      </c>
      <c r="E248" s="302" t="n">
        <v>3.6</v>
      </c>
      <c r="F248" s="301" t="n">
        <v>7.7</v>
      </c>
      <c r="G248" s="302" t="n">
        <v>4.7</v>
      </c>
      <c r="H248" s="301" t="n">
        <v>4.5</v>
      </c>
      <c r="I248" s="302" t="n">
        <v>3.5</v>
      </c>
      <c r="J248" s="301" t="n">
        <f aca="false">+J247</f>
        <v>10.3</v>
      </c>
      <c r="K248" s="302" t="n">
        <v>2.6</v>
      </c>
      <c r="L248" s="301" t="n">
        <v>5</v>
      </c>
      <c r="M248" s="302" t="n">
        <v>3</v>
      </c>
      <c r="N248" s="301" t="n">
        <v>4</v>
      </c>
      <c r="O248" s="302" t="n">
        <v>4</v>
      </c>
      <c r="P248" s="312" t="n">
        <f aca="false">SUM(D248:O248)</f>
        <v>57.3</v>
      </c>
      <c r="Q248" s="304" t="n">
        <v>8.7</v>
      </c>
      <c r="R248" s="305"/>
      <c r="S248" s="304" t="n">
        <v>3.9</v>
      </c>
      <c r="T248" s="305" t="n">
        <v>4</v>
      </c>
      <c r="U248" s="304" t="n">
        <v>1.4</v>
      </c>
      <c r="V248" s="305" t="n">
        <v>6.6</v>
      </c>
      <c r="W248" s="304" t="n">
        <v>13</v>
      </c>
      <c r="X248" s="305"/>
      <c r="Y248" s="304" t="n">
        <v>8</v>
      </c>
      <c r="Z248" s="305"/>
      <c r="AA248" s="304" t="n">
        <v>4</v>
      </c>
      <c r="AB248" s="305"/>
      <c r="AC248" s="306" t="n">
        <v>5.8</v>
      </c>
      <c r="AD248" s="304" t="n">
        <v>5.8</v>
      </c>
      <c r="AE248" s="305" t="n">
        <v>4</v>
      </c>
      <c r="AF248" s="304" t="n">
        <v>2</v>
      </c>
      <c r="AG248" s="305"/>
      <c r="AH248" s="306" t="n">
        <v>3.6</v>
      </c>
      <c r="AI248" s="306" t="n">
        <v>3.6</v>
      </c>
      <c r="AJ248" s="313" t="n">
        <f aca="false">SUM(Q248:AI248)</f>
        <v>74.4</v>
      </c>
      <c r="AK248" s="304" t="n">
        <v>1</v>
      </c>
      <c r="AL248" s="305" t="n">
        <v>1</v>
      </c>
      <c r="AM248" s="306"/>
      <c r="AN248" s="313" t="n">
        <f aca="false">AM248+AL248+AK248+AJ248+P248</f>
        <v>133.7</v>
      </c>
    </row>
    <row r="249" customFormat="false" ht="12.75" hidden="false" customHeight="false" outlineLevel="0" collapsed="false">
      <c r="C249" s="268"/>
      <c r="D249" s="301" t="n">
        <v>4.4</v>
      </c>
      <c r="E249" s="302" t="n">
        <v>3.6</v>
      </c>
      <c r="F249" s="301" t="n">
        <v>7.7</v>
      </c>
      <c r="G249" s="302" t="n">
        <v>4.7</v>
      </c>
      <c r="H249" s="301" t="n">
        <v>4.5</v>
      </c>
      <c r="I249" s="302" t="n">
        <v>3.5</v>
      </c>
      <c r="J249" s="301" t="n">
        <f aca="false">+J248</f>
        <v>10.3</v>
      </c>
      <c r="K249" s="302" t="n">
        <v>2.6</v>
      </c>
      <c r="L249" s="301" t="n">
        <v>5</v>
      </c>
      <c r="M249" s="302" t="n">
        <v>3</v>
      </c>
      <c r="N249" s="301" t="n">
        <v>4</v>
      </c>
      <c r="O249" s="302" t="n">
        <v>4</v>
      </c>
      <c r="P249" s="312" t="n">
        <f aca="false">SUM(D249:O249)</f>
        <v>57.3</v>
      </c>
      <c r="Q249" s="304" t="n">
        <v>8.7</v>
      </c>
      <c r="R249" s="305"/>
      <c r="S249" s="304" t="n">
        <v>3.9</v>
      </c>
      <c r="T249" s="305" t="n">
        <v>4</v>
      </c>
      <c r="U249" s="304" t="n">
        <v>1.4</v>
      </c>
      <c r="V249" s="305" t="n">
        <v>6.6</v>
      </c>
      <c r="W249" s="304" t="n">
        <v>13</v>
      </c>
      <c r="X249" s="305"/>
      <c r="Y249" s="304" t="n">
        <v>8</v>
      </c>
      <c r="Z249" s="305"/>
      <c r="AA249" s="304" t="n">
        <v>4</v>
      </c>
      <c r="AB249" s="305"/>
      <c r="AC249" s="306" t="n">
        <v>5.8</v>
      </c>
      <c r="AD249" s="304" t="n">
        <v>5.8</v>
      </c>
      <c r="AE249" s="305" t="n">
        <v>4</v>
      </c>
      <c r="AF249" s="304" t="n">
        <v>2</v>
      </c>
      <c r="AG249" s="305"/>
      <c r="AH249" s="306" t="n">
        <v>3.6</v>
      </c>
      <c r="AI249" s="306" t="n">
        <v>3.6</v>
      </c>
      <c r="AJ249" s="313" t="n">
        <f aca="false">SUM(Q249:AI249)</f>
        <v>74.4</v>
      </c>
      <c r="AK249" s="304" t="n">
        <v>1</v>
      </c>
      <c r="AL249" s="305" t="n">
        <v>1</v>
      </c>
      <c r="AM249" s="306"/>
      <c r="AN249" s="313" t="n">
        <f aca="false">AM249+AL249+AK249+AJ249+P249</f>
        <v>133.7</v>
      </c>
    </row>
    <row r="250" customFormat="false" ht="12.75" hidden="false" customHeight="false" outlineLevel="0" collapsed="false">
      <c r="C250" s="268"/>
      <c r="D250" s="301" t="n">
        <v>4.4</v>
      </c>
      <c r="E250" s="302" t="n">
        <v>3.6</v>
      </c>
      <c r="F250" s="301" t="n">
        <v>7.7</v>
      </c>
      <c r="G250" s="302" t="n">
        <v>4.7</v>
      </c>
      <c r="H250" s="301" t="n">
        <v>4.5</v>
      </c>
      <c r="I250" s="302" t="n">
        <v>3.5</v>
      </c>
      <c r="J250" s="301" t="n">
        <f aca="false">+J249</f>
        <v>10.3</v>
      </c>
      <c r="K250" s="302" t="n">
        <v>2.6</v>
      </c>
      <c r="L250" s="301" t="n">
        <v>5</v>
      </c>
      <c r="M250" s="302" t="n">
        <v>3</v>
      </c>
      <c r="N250" s="301" t="n">
        <v>4</v>
      </c>
      <c r="O250" s="302" t="n">
        <v>4</v>
      </c>
      <c r="P250" s="312" t="n">
        <f aca="false">SUM(D250:O250)</f>
        <v>57.3</v>
      </c>
      <c r="Q250" s="304" t="n">
        <v>8.7</v>
      </c>
      <c r="R250" s="305"/>
      <c r="S250" s="304" t="n">
        <v>3.9</v>
      </c>
      <c r="T250" s="305" t="n">
        <v>4</v>
      </c>
      <c r="U250" s="304" t="n">
        <v>1.4</v>
      </c>
      <c r="V250" s="305" t="n">
        <v>6.6</v>
      </c>
      <c r="W250" s="304" t="n">
        <v>13</v>
      </c>
      <c r="X250" s="305"/>
      <c r="Y250" s="304" t="n">
        <v>8</v>
      </c>
      <c r="Z250" s="305"/>
      <c r="AA250" s="304" t="n">
        <v>4</v>
      </c>
      <c r="AB250" s="305"/>
      <c r="AC250" s="306" t="n">
        <v>5.8</v>
      </c>
      <c r="AD250" s="304" t="n">
        <v>5.8</v>
      </c>
      <c r="AE250" s="305" t="n">
        <v>4</v>
      </c>
      <c r="AF250" s="304" t="n">
        <v>2</v>
      </c>
      <c r="AG250" s="305"/>
      <c r="AH250" s="306" t="n">
        <v>3.6</v>
      </c>
      <c r="AI250" s="306" t="n">
        <v>3.6</v>
      </c>
      <c r="AJ250" s="313" t="n">
        <f aca="false">SUM(Q250:AI250)</f>
        <v>74.4</v>
      </c>
      <c r="AK250" s="304" t="n">
        <v>1</v>
      </c>
      <c r="AL250" s="305" t="n">
        <v>1</v>
      </c>
      <c r="AM250" s="306"/>
      <c r="AN250" s="313" t="n">
        <f aca="false">AM250+AL250+AK250+AJ250+P250</f>
        <v>133.7</v>
      </c>
    </row>
    <row r="251" customFormat="false" ht="12.75" hidden="false" customHeight="false" outlineLevel="0" collapsed="false">
      <c r="C251" s="268"/>
      <c r="D251" s="301" t="n">
        <v>4.4</v>
      </c>
      <c r="E251" s="302" t="n">
        <v>3.6</v>
      </c>
      <c r="F251" s="301" t="n">
        <v>7.7</v>
      </c>
      <c r="G251" s="302" t="n">
        <v>4.7</v>
      </c>
      <c r="H251" s="301" t="n">
        <v>4.5</v>
      </c>
      <c r="I251" s="302" t="n">
        <v>3.5</v>
      </c>
      <c r="J251" s="301" t="n">
        <f aca="false">+J250</f>
        <v>10.3</v>
      </c>
      <c r="K251" s="302" t="n">
        <v>2.6</v>
      </c>
      <c r="L251" s="301" t="n">
        <v>5</v>
      </c>
      <c r="M251" s="302" t="n">
        <v>3</v>
      </c>
      <c r="N251" s="301" t="n">
        <v>4</v>
      </c>
      <c r="O251" s="302" t="n">
        <v>4</v>
      </c>
      <c r="P251" s="312" t="n">
        <f aca="false">SUM(D251:O251)</f>
        <v>57.3</v>
      </c>
      <c r="Q251" s="304" t="n">
        <v>8.7</v>
      </c>
      <c r="R251" s="305"/>
      <c r="S251" s="304" t="n">
        <v>3.9</v>
      </c>
      <c r="T251" s="305" t="n">
        <v>4</v>
      </c>
      <c r="U251" s="304" t="n">
        <v>1.4</v>
      </c>
      <c r="V251" s="305" t="n">
        <v>6.6</v>
      </c>
      <c r="W251" s="304" t="n">
        <v>13</v>
      </c>
      <c r="X251" s="305"/>
      <c r="Y251" s="304" t="n">
        <v>8</v>
      </c>
      <c r="Z251" s="305"/>
      <c r="AA251" s="304" t="n">
        <v>4</v>
      </c>
      <c r="AB251" s="305"/>
      <c r="AC251" s="306" t="n">
        <v>5.8</v>
      </c>
      <c r="AD251" s="304" t="n">
        <v>5.8</v>
      </c>
      <c r="AE251" s="305" t="n">
        <v>4</v>
      </c>
      <c r="AF251" s="304" t="n">
        <v>2</v>
      </c>
      <c r="AG251" s="305"/>
      <c r="AH251" s="306" t="n">
        <v>3.6</v>
      </c>
      <c r="AI251" s="306" t="n">
        <v>3.6</v>
      </c>
      <c r="AJ251" s="313" t="n">
        <f aca="false">SUM(Q251:AI251)</f>
        <v>74.4</v>
      </c>
      <c r="AK251" s="304" t="n">
        <v>1</v>
      </c>
      <c r="AL251" s="305" t="n">
        <v>1</v>
      </c>
      <c r="AM251" s="306"/>
      <c r="AN251" s="313" t="n">
        <f aca="false">AM251+AL251+AK251+AJ251+P251</f>
        <v>133.7</v>
      </c>
    </row>
    <row r="252" customFormat="false" ht="12.75" hidden="false" customHeight="false" outlineLevel="0" collapsed="false">
      <c r="C252" s="268"/>
      <c r="D252" s="301" t="n">
        <v>4.4</v>
      </c>
      <c r="E252" s="302" t="n">
        <v>3.6</v>
      </c>
      <c r="F252" s="301" t="n">
        <v>7.7</v>
      </c>
      <c r="G252" s="302" t="n">
        <v>4.7</v>
      </c>
      <c r="H252" s="301" t="n">
        <v>4.5</v>
      </c>
      <c r="I252" s="302" t="n">
        <v>3.5</v>
      </c>
      <c r="J252" s="301" t="n">
        <f aca="false">+J251</f>
        <v>10.3</v>
      </c>
      <c r="K252" s="302" t="n">
        <v>2.6</v>
      </c>
      <c r="L252" s="301" t="n">
        <v>5</v>
      </c>
      <c r="M252" s="302" t="n">
        <v>3</v>
      </c>
      <c r="N252" s="301" t="n">
        <v>4</v>
      </c>
      <c r="O252" s="302" t="n">
        <v>4</v>
      </c>
      <c r="P252" s="312" t="n">
        <f aca="false">SUM(D252:O252)</f>
        <v>57.3</v>
      </c>
      <c r="Q252" s="304" t="n">
        <v>8.7</v>
      </c>
      <c r="R252" s="305"/>
      <c r="S252" s="304" t="n">
        <v>3.9</v>
      </c>
      <c r="T252" s="305" t="n">
        <v>4</v>
      </c>
      <c r="U252" s="304" t="n">
        <v>1.4</v>
      </c>
      <c r="V252" s="305" t="n">
        <v>6.6</v>
      </c>
      <c r="W252" s="304" t="n">
        <v>13</v>
      </c>
      <c r="X252" s="305"/>
      <c r="Y252" s="304" t="n">
        <v>8</v>
      </c>
      <c r="Z252" s="305"/>
      <c r="AA252" s="304" t="n">
        <v>4</v>
      </c>
      <c r="AB252" s="305"/>
      <c r="AC252" s="306" t="n">
        <v>5.8</v>
      </c>
      <c r="AD252" s="304" t="n">
        <v>5.8</v>
      </c>
      <c r="AE252" s="305" t="n">
        <v>4</v>
      </c>
      <c r="AF252" s="304" t="n">
        <v>2</v>
      </c>
      <c r="AG252" s="305"/>
      <c r="AH252" s="306" t="n">
        <v>3.6</v>
      </c>
      <c r="AI252" s="306" t="n">
        <v>3.6</v>
      </c>
      <c r="AJ252" s="313" t="n">
        <f aca="false">SUM(Q252:AI252)</f>
        <v>74.4</v>
      </c>
      <c r="AK252" s="304" t="n">
        <v>1</v>
      </c>
      <c r="AL252" s="305" t="n">
        <v>1</v>
      </c>
      <c r="AM252" s="306"/>
      <c r="AN252" s="313" t="n">
        <f aca="false">AM252+AL252+AK252+AJ252+P252</f>
        <v>133.7</v>
      </c>
    </row>
    <row r="253" customFormat="false" ht="12.75" hidden="false" customHeight="false" outlineLevel="0" collapsed="false">
      <c r="C253" s="268"/>
      <c r="D253" s="301" t="n">
        <v>4.4</v>
      </c>
      <c r="E253" s="302" t="n">
        <v>3.6</v>
      </c>
      <c r="F253" s="301" t="n">
        <v>7.7</v>
      </c>
      <c r="G253" s="302" t="n">
        <v>4.7</v>
      </c>
      <c r="H253" s="301" t="n">
        <v>4.5</v>
      </c>
      <c r="I253" s="302" t="n">
        <v>3.5</v>
      </c>
      <c r="J253" s="301" t="n">
        <f aca="false">+J252</f>
        <v>10.3</v>
      </c>
      <c r="K253" s="302" t="n">
        <v>2.6</v>
      </c>
      <c r="L253" s="301" t="n">
        <v>5</v>
      </c>
      <c r="M253" s="302" t="n">
        <v>3</v>
      </c>
      <c r="N253" s="301" t="n">
        <v>4</v>
      </c>
      <c r="O253" s="302" t="n">
        <v>4</v>
      </c>
      <c r="P253" s="312" t="n">
        <f aca="false">SUM(D253:O253)</f>
        <v>57.3</v>
      </c>
      <c r="Q253" s="304" t="n">
        <v>8.7</v>
      </c>
      <c r="R253" s="305"/>
      <c r="S253" s="304" t="n">
        <v>3.9</v>
      </c>
      <c r="T253" s="305" t="n">
        <v>4</v>
      </c>
      <c r="U253" s="304" t="n">
        <v>1.4</v>
      </c>
      <c r="V253" s="305" t="n">
        <v>6.6</v>
      </c>
      <c r="W253" s="304" t="n">
        <v>13</v>
      </c>
      <c r="X253" s="305"/>
      <c r="Y253" s="304" t="n">
        <v>8</v>
      </c>
      <c r="Z253" s="305"/>
      <c r="AA253" s="304" t="n">
        <v>4</v>
      </c>
      <c r="AB253" s="305"/>
      <c r="AC253" s="306" t="n">
        <v>5.8</v>
      </c>
      <c r="AD253" s="304" t="n">
        <v>5.8</v>
      </c>
      <c r="AE253" s="305" t="n">
        <v>4</v>
      </c>
      <c r="AF253" s="304" t="n">
        <v>2</v>
      </c>
      <c r="AG253" s="305"/>
      <c r="AH253" s="306" t="n">
        <v>3.6</v>
      </c>
      <c r="AI253" s="306" t="n">
        <v>3.6</v>
      </c>
      <c r="AJ253" s="313" t="n">
        <f aca="false">SUM(Q253:AI253)</f>
        <v>74.4</v>
      </c>
      <c r="AK253" s="304" t="n">
        <v>1</v>
      </c>
      <c r="AL253" s="305" t="n">
        <v>1</v>
      </c>
      <c r="AM253" s="306"/>
      <c r="AN253" s="313" t="n">
        <f aca="false">AM253+AL253+AK253+AJ253+P253</f>
        <v>133.7</v>
      </c>
    </row>
    <row r="254" customFormat="false" ht="12.75" hidden="false" customHeight="false" outlineLevel="0" collapsed="false">
      <c r="C254" s="268"/>
      <c r="D254" s="301" t="n">
        <v>4.4</v>
      </c>
      <c r="E254" s="302" t="n">
        <v>3.6</v>
      </c>
      <c r="F254" s="301" t="n">
        <v>7.7</v>
      </c>
      <c r="G254" s="302" t="n">
        <v>4.7</v>
      </c>
      <c r="H254" s="301" t="n">
        <v>4.5</v>
      </c>
      <c r="I254" s="302" t="n">
        <v>3.5</v>
      </c>
      <c r="J254" s="301" t="n">
        <f aca="false">+J253</f>
        <v>10.3</v>
      </c>
      <c r="K254" s="302" t="n">
        <v>2.6</v>
      </c>
      <c r="L254" s="301" t="n">
        <v>5</v>
      </c>
      <c r="M254" s="302" t="n">
        <v>3</v>
      </c>
      <c r="N254" s="301" t="n">
        <v>4</v>
      </c>
      <c r="O254" s="302" t="n">
        <v>4</v>
      </c>
      <c r="P254" s="312" t="n">
        <f aca="false">SUM(D254:O254)</f>
        <v>57.3</v>
      </c>
      <c r="Q254" s="304" t="n">
        <v>8.7</v>
      </c>
      <c r="R254" s="305"/>
      <c r="S254" s="304" t="n">
        <v>3.9</v>
      </c>
      <c r="T254" s="305" t="n">
        <v>4</v>
      </c>
      <c r="U254" s="304" t="n">
        <v>1.4</v>
      </c>
      <c r="V254" s="305" t="n">
        <v>6.6</v>
      </c>
      <c r="W254" s="304" t="n">
        <v>13</v>
      </c>
      <c r="X254" s="305"/>
      <c r="Y254" s="304" t="n">
        <v>8</v>
      </c>
      <c r="Z254" s="305"/>
      <c r="AA254" s="304" t="n">
        <v>4</v>
      </c>
      <c r="AB254" s="305"/>
      <c r="AC254" s="306" t="n">
        <v>5.8</v>
      </c>
      <c r="AD254" s="304" t="n">
        <v>5.8</v>
      </c>
      <c r="AE254" s="305" t="n">
        <v>4</v>
      </c>
      <c r="AF254" s="304" t="n">
        <v>2</v>
      </c>
      <c r="AG254" s="305"/>
      <c r="AH254" s="306" t="n">
        <v>3.6</v>
      </c>
      <c r="AI254" s="306" t="n">
        <v>3.6</v>
      </c>
      <c r="AJ254" s="313" t="n">
        <f aca="false">SUM(Q254:AI254)</f>
        <v>74.4</v>
      </c>
      <c r="AK254" s="304" t="n">
        <v>1</v>
      </c>
      <c r="AL254" s="305" t="n">
        <v>1</v>
      </c>
      <c r="AM254" s="306"/>
      <c r="AN254" s="313" t="n">
        <f aca="false">AM254+AL254+AK254+AJ254+P254</f>
        <v>133.7</v>
      </c>
    </row>
    <row r="255" customFormat="false" ht="12.75" hidden="false" customHeight="false" outlineLevel="0" collapsed="false">
      <c r="C255" s="268"/>
      <c r="D255" s="301" t="n">
        <v>4.4</v>
      </c>
      <c r="E255" s="302" t="n">
        <v>3.6</v>
      </c>
      <c r="F255" s="301" t="n">
        <v>7.7</v>
      </c>
      <c r="G255" s="302" t="n">
        <v>4.7</v>
      </c>
      <c r="H255" s="301" t="n">
        <v>4.5</v>
      </c>
      <c r="I255" s="302" t="n">
        <v>3.5</v>
      </c>
      <c r="J255" s="301" t="n">
        <f aca="false">+J254</f>
        <v>10.3</v>
      </c>
      <c r="K255" s="302" t="n">
        <v>2.6</v>
      </c>
      <c r="L255" s="301" t="n">
        <v>5</v>
      </c>
      <c r="M255" s="302" t="n">
        <v>3</v>
      </c>
      <c r="N255" s="301" t="n">
        <v>4</v>
      </c>
      <c r="O255" s="302" t="n">
        <v>4</v>
      </c>
      <c r="P255" s="312" t="n">
        <f aca="false">SUM(D255:O255)</f>
        <v>57.3</v>
      </c>
      <c r="Q255" s="304" t="n">
        <v>8.7</v>
      </c>
      <c r="R255" s="305"/>
      <c r="S255" s="304" t="n">
        <v>3.9</v>
      </c>
      <c r="T255" s="305" t="n">
        <v>4</v>
      </c>
      <c r="U255" s="304" t="n">
        <v>1.4</v>
      </c>
      <c r="V255" s="305" t="n">
        <v>6.6</v>
      </c>
      <c r="W255" s="304" t="n">
        <v>13</v>
      </c>
      <c r="X255" s="305"/>
      <c r="Y255" s="304" t="n">
        <v>8</v>
      </c>
      <c r="Z255" s="305"/>
      <c r="AA255" s="304" t="n">
        <v>4</v>
      </c>
      <c r="AB255" s="305"/>
      <c r="AC255" s="306" t="n">
        <v>5.8</v>
      </c>
      <c r="AD255" s="304" t="n">
        <v>5.8</v>
      </c>
      <c r="AE255" s="305" t="n">
        <v>4</v>
      </c>
      <c r="AF255" s="304" t="n">
        <v>2</v>
      </c>
      <c r="AG255" s="305"/>
      <c r="AH255" s="306" t="n">
        <v>3.6</v>
      </c>
      <c r="AI255" s="306" t="n">
        <v>3.6</v>
      </c>
      <c r="AJ255" s="313" t="n">
        <f aca="false">SUM(Q255:AI255)</f>
        <v>74.4</v>
      </c>
      <c r="AK255" s="304" t="n">
        <v>1</v>
      </c>
      <c r="AL255" s="305" t="n">
        <v>1</v>
      </c>
      <c r="AM255" s="306"/>
      <c r="AN255" s="313" t="n">
        <f aca="false">AM255+AL255+AK255+AJ255+P255</f>
        <v>133.7</v>
      </c>
    </row>
    <row r="256" customFormat="false" ht="12.75" hidden="false" customHeight="false" outlineLevel="0" collapsed="false">
      <c r="C256" s="268"/>
      <c r="D256" s="301" t="n">
        <v>4.4</v>
      </c>
      <c r="E256" s="302" t="n">
        <v>3.6</v>
      </c>
      <c r="F256" s="301" t="n">
        <v>7.7</v>
      </c>
      <c r="G256" s="302" t="n">
        <v>4.7</v>
      </c>
      <c r="H256" s="301" t="n">
        <v>4.5</v>
      </c>
      <c r="I256" s="302" t="n">
        <v>3.5</v>
      </c>
      <c r="J256" s="301" t="n">
        <f aca="false">+J255</f>
        <v>10.3</v>
      </c>
      <c r="K256" s="302" t="n">
        <v>2.6</v>
      </c>
      <c r="L256" s="301" t="n">
        <v>5</v>
      </c>
      <c r="M256" s="302" t="n">
        <v>3</v>
      </c>
      <c r="N256" s="301" t="n">
        <v>4</v>
      </c>
      <c r="O256" s="302" t="n">
        <v>4</v>
      </c>
      <c r="P256" s="312" t="n">
        <f aca="false">SUM(D256:O256)</f>
        <v>57.3</v>
      </c>
      <c r="Q256" s="304" t="n">
        <v>8.7</v>
      </c>
      <c r="R256" s="305"/>
      <c r="S256" s="304" t="n">
        <v>3.9</v>
      </c>
      <c r="T256" s="305" t="n">
        <v>4</v>
      </c>
      <c r="U256" s="304" t="n">
        <v>1.4</v>
      </c>
      <c r="V256" s="305" t="n">
        <v>6.6</v>
      </c>
      <c r="W256" s="304" t="n">
        <v>13</v>
      </c>
      <c r="X256" s="305"/>
      <c r="Y256" s="304" t="n">
        <v>8</v>
      </c>
      <c r="Z256" s="305"/>
      <c r="AA256" s="304" t="n">
        <v>4</v>
      </c>
      <c r="AB256" s="305"/>
      <c r="AC256" s="306" t="n">
        <v>5.8</v>
      </c>
      <c r="AD256" s="304" t="n">
        <v>5.8</v>
      </c>
      <c r="AE256" s="305" t="n">
        <v>4</v>
      </c>
      <c r="AF256" s="304" t="n">
        <v>2</v>
      </c>
      <c r="AG256" s="305"/>
      <c r="AH256" s="306" t="n">
        <v>3.6</v>
      </c>
      <c r="AI256" s="306" t="n">
        <v>3.6</v>
      </c>
      <c r="AJ256" s="313" t="n">
        <f aca="false">SUM(Q256:AI256)</f>
        <v>74.4</v>
      </c>
      <c r="AK256" s="304" t="n">
        <v>1</v>
      </c>
      <c r="AL256" s="305" t="n">
        <v>1</v>
      </c>
      <c r="AM256" s="306"/>
      <c r="AN256" s="313" t="n">
        <f aca="false">AM256+AL256+AK256+AJ256+P256</f>
        <v>133.7</v>
      </c>
    </row>
    <row r="257" customFormat="false" ht="12.75" hidden="false" customHeight="false" outlineLevel="0" collapsed="false">
      <c r="C257" s="268"/>
      <c r="D257" s="301" t="n">
        <v>4.4</v>
      </c>
      <c r="E257" s="302" t="n">
        <v>3.6</v>
      </c>
      <c r="F257" s="301" t="n">
        <v>7.7</v>
      </c>
      <c r="G257" s="302" t="n">
        <v>4.7</v>
      </c>
      <c r="H257" s="301" t="n">
        <v>4.5</v>
      </c>
      <c r="I257" s="302" t="n">
        <v>3.5</v>
      </c>
      <c r="J257" s="301" t="n">
        <f aca="false">+J256</f>
        <v>10.3</v>
      </c>
      <c r="K257" s="302" t="n">
        <v>2.6</v>
      </c>
      <c r="L257" s="301" t="n">
        <v>5</v>
      </c>
      <c r="M257" s="302" t="n">
        <v>3</v>
      </c>
      <c r="N257" s="301" t="n">
        <v>4</v>
      </c>
      <c r="O257" s="302" t="n">
        <v>4</v>
      </c>
      <c r="P257" s="312" t="n">
        <f aca="false">SUM(D257:O257)</f>
        <v>57.3</v>
      </c>
      <c r="Q257" s="304" t="n">
        <v>8.7</v>
      </c>
      <c r="R257" s="305"/>
      <c r="S257" s="304" t="n">
        <v>3.9</v>
      </c>
      <c r="T257" s="305" t="n">
        <v>4</v>
      </c>
      <c r="U257" s="304" t="n">
        <v>1.4</v>
      </c>
      <c r="V257" s="305" t="n">
        <v>6.6</v>
      </c>
      <c r="W257" s="304" t="n">
        <v>13</v>
      </c>
      <c r="X257" s="305"/>
      <c r="Y257" s="304" t="n">
        <v>8</v>
      </c>
      <c r="Z257" s="305"/>
      <c r="AA257" s="304" t="n">
        <v>4</v>
      </c>
      <c r="AB257" s="305"/>
      <c r="AC257" s="306" t="n">
        <v>5.8</v>
      </c>
      <c r="AD257" s="304" t="n">
        <v>5.8</v>
      </c>
      <c r="AE257" s="305" t="n">
        <v>4</v>
      </c>
      <c r="AF257" s="304" t="n">
        <v>2</v>
      </c>
      <c r="AG257" s="305"/>
      <c r="AH257" s="306" t="n">
        <v>3.6</v>
      </c>
      <c r="AI257" s="306" t="n">
        <v>3.6</v>
      </c>
      <c r="AJ257" s="313" t="n">
        <f aca="false">SUM(Q257:AI257)</f>
        <v>74.4</v>
      </c>
      <c r="AK257" s="304" t="n">
        <v>1</v>
      </c>
      <c r="AL257" s="305" t="n">
        <v>1</v>
      </c>
      <c r="AM257" s="306"/>
      <c r="AN257" s="313" t="n">
        <f aca="false">AM257+AL257+AK257+AJ257+P257</f>
        <v>133.7</v>
      </c>
    </row>
    <row r="258" customFormat="false" ht="12.75" hidden="false" customHeight="false" outlineLevel="0" collapsed="false">
      <c r="C258" s="268"/>
      <c r="D258" s="301" t="n">
        <v>4.4</v>
      </c>
      <c r="E258" s="302" t="n">
        <v>3.6</v>
      </c>
      <c r="F258" s="301" t="n">
        <v>7.7</v>
      </c>
      <c r="G258" s="302" t="n">
        <v>4.7</v>
      </c>
      <c r="H258" s="301" t="n">
        <v>4.5</v>
      </c>
      <c r="I258" s="302" t="n">
        <v>3.5</v>
      </c>
      <c r="J258" s="301" t="n">
        <f aca="false">+J257</f>
        <v>10.3</v>
      </c>
      <c r="K258" s="302" t="n">
        <v>2.6</v>
      </c>
      <c r="L258" s="301" t="n">
        <v>5</v>
      </c>
      <c r="M258" s="302" t="n">
        <v>3</v>
      </c>
      <c r="N258" s="301" t="n">
        <v>4</v>
      </c>
      <c r="O258" s="302" t="n">
        <v>4</v>
      </c>
      <c r="P258" s="312" t="n">
        <f aca="false">SUM(D258:O258)</f>
        <v>57.3</v>
      </c>
      <c r="Q258" s="304" t="n">
        <v>8.7</v>
      </c>
      <c r="R258" s="305"/>
      <c r="S258" s="304" t="n">
        <v>3.9</v>
      </c>
      <c r="T258" s="305" t="n">
        <v>4</v>
      </c>
      <c r="U258" s="304" t="n">
        <v>1.4</v>
      </c>
      <c r="V258" s="305" t="n">
        <v>6.6</v>
      </c>
      <c r="W258" s="304" t="n">
        <v>13</v>
      </c>
      <c r="X258" s="305"/>
      <c r="Y258" s="304" t="n">
        <v>8</v>
      </c>
      <c r="Z258" s="305"/>
      <c r="AA258" s="304" t="n">
        <v>4</v>
      </c>
      <c r="AB258" s="305"/>
      <c r="AC258" s="306" t="n">
        <v>5.8</v>
      </c>
      <c r="AD258" s="304" t="n">
        <v>5.8</v>
      </c>
      <c r="AE258" s="305" t="n">
        <v>4</v>
      </c>
      <c r="AF258" s="304" t="n">
        <v>2</v>
      </c>
      <c r="AG258" s="305"/>
      <c r="AH258" s="306" t="n">
        <v>3.6</v>
      </c>
      <c r="AI258" s="306" t="n">
        <v>3.6</v>
      </c>
      <c r="AJ258" s="313" t="n">
        <f aca="false">SUM(Q258:AI258)</f>
        <v>74.4</v>
      </c>
      <c r="AK258" s="304" t="n">
        <v>1</v>
      </c>
      <c r="AL258" s="305" t="n">
        <v>1</v>
      </c>
      <c r="AM258" s="306"/>
      <c r="AN258" s="313" t="n">
        <f aca="false">AM258+AL258+AK258+AJ258+P258</f>
        <v>133.7</v>
      </c>
    </row>
    <row r="259" customFormat="false" ht="12.75" hidden="false" customHeight="false" outlineLevel="0" collapsed="false">
      <c r="C259" s="268"/>
      <c r="D259" s="301" t="n">
        <v>4.4</v>
      </c>
      <c r="E259" s="302" t="n">
        <v>3.6</v>
      </c>
      <c r="F259" s="301" t="n">
        <v>7.7</v>
      </c>
      <c r="G259" s="302" t="n">
        <v>4.7</v>
      </c>
      <c r="H259" s="301" t="n">
        <v>4.5</v>
      </c>
      <c r="I259" s="302" t="n">
        <v>3.5</v>
      </c>
      <c r="J259" s="301" t="n">
        <f aca="false">+J258</f>
        <v>10.3</v>
      </c>
      <c r="K259" s="302" t="n">
        <v>2.6</v>
      </c>
      <c r="L259" s="301" t="n">
        <v>5</v>
      </c>
      <c r="M259" s="302" t="n">
        <v>3</v>
      </c>
      <c r="N259" s="301" t="n">
        <v>4</v>
      </c>
      <c r="O259" s="302" t="n">
        <v>4</v>
      </c>
      <c r="P259" s="312" t="n">
        <f aca="false">SUM(D259:O259)</f>
        <v>57.3</v>
      </c>
      <c r="Q259" s="304" t="n">
        <v>8.7</v>
      </c>
      <c r="R259" s="305"/>
      <c r="S259" s="304" t="n">
        <v>3.9</v>
      </c>
      <c r="T259" s="305" t="n">
        <v>4</v>
      </c>
      <c r="U259" s="304" t="n">
        <v>1.4</v>
      </c>
      <c r="V259" s="305" t="n">
        <v>6.6</v>
      </c>
      <c r="W259" s="304" t="n">
        <v>13</v>
      </c>
      <c r="X259" s="305"/>
      <c r="Y259" s="304" t="n">
        <v>8</v>
      </c>
      <c r="Z259" s="305"/>
      <c r="AA259" s="304" t="n">
        <v>4</v>
      </c>
      <c r="AB259" s="305"/>
      <c r="AC259" s="306" t="n">
        <v>5.8</v>
      </c>
      <c r="AD259" s="304" t="n">
        <v>5.8</v>
      </c>
      <c r="AE259" s="305" t="n">
        <v>4</v>
      </c>
      <c r="AF259" s="304" t="n">
        <v>2</v>
      </c>
      <c r="AG259" s="305"/>
      <c r="AH259" s="306" t="n">
        <v>3.6</v>
      </c>
      <c r="AI259" s="306" t="n">
        <v>3.6</v>
      </c>
      <c r="AJ259" s="313" t="n">
        <f aca="false">SUM(Q259:AI259)</f>
        <v>74.4</v>
      </c>
      <c r="AK259" s="304" t="n">
        <v>1</v>
      </c>
      <c r="AL259" s="305" t="n">
        <v>1</v>
      </c>
      <c r="AM259" s="306"/>
      <c r="AN259" s="313" t="n">
        <f aca="false">AM259+AL259+AK259+AJ259+P259</f>
        <v>133.7</v>
      </c>
    </row>
    <row r="260" customFormat="false" ht="12.75" hidden="false" customHeight="false" outlineLevel="0" collapsed="false">
      <c r="C260" s="268"/>
      <c r="D260" s="301" t="n">
        <v>4.4</v>
      </c>
      <c r="E260" s="302" t="n">
        <v>3.6</v>
      </c>
      <c r="F260" s="301" t="n">
        <v>7.7</v>
      </c>
      <c r="G260" s="302" t="n">
        <v>4.7</v>
      </c>
      <c r="H260" s="301" t="n">
        <v>4.5</v>
      </c>
      <c r="I260" s="302" t="n">
        <v>3.5</v>
      </c>
      <c r="J260" s="301" t="n">
        <f aca="false">+J259</f>
        <v>10.3</v>
      </c>
      <c r="K260" s="302" t="n">
        <v>2.6</v>
      </c>
      <c r="L260" s="301" t="n">
        <v>5</v>
      </c>
      <c r="M260" s="302" t="n">
        <v>3</v>
      </c>
      <c r="N260" s="301" t="n">
        <v>4</v>
      </c>
      <c r="O260" s="302" t="n">
        <v>4</v>
      </c>
      <c r="P260" s="312" t="n">
        <f aca="false">SUM(D260:O260)</f>
        <v>57.3</v>
      </c>
      <c r="Q260" s="304" t="n">
        <v>8.7</v>
      </c>
      <c r="R260" s="305"/>
      <c r="S260" s="304" t="n">
        <v>3.9</v>
      </c>
      <c r="T260" s="305" t="n">
        <v>4</v>
      </c>
      <c r="U260" s="304" t="n">
        <v>1.4</v>
      </c>
      <c r="V260" s="305" t="n">
        <v>6.6</v>
      </c>
      <c r="W260" s="304" t="n">
        <v>13</v>
      </c>
      <c r="X260" s="305"/>
      <c r="Y260" s="304" t="n">
        <v>8</v>
      </c>
      <c r="Z260" s="305"/>
      <c r="AA260" s="304" t="n">
        <v>4</v>
      </c>
      <c r="AB260" s="305"/>
      <c r="AC260" s="306" t="n">
        <v>5.8</v>
      </c>
      <c r="AD260" s="304" t="n">
        <v>5.8</v>
      </c>
      <c r="AE260" s="305" t="n">
        <v>4</v>
      </c>
      <c r="AF260" s="304" t="n">
        <v>2</v>
      </c>
      <c r="AG260" s="305"/>
      <c r="AH260" s="306" t="n">
        <v>3.6</v>
      </c>
      <c r="AI260" s="306" t="n">
        <v>3.6</v>
      </c>
      <c r="AJ260" s="313" t="n">
        <f aca="false">SUM(Q260:AI260)</f>
        <v>74.4</v>
      </c>
      <c r="AK260" s="304" t="n">
        <v>1</v>
      </c>
      <c r="AL260" s="305" t="n">
        <v>1</v>
      </c>
      <c r="AM260" s="306"/>
      <c r="AN260" s="313" t="n">
        <f aca="false">AM260+AL260+AK260+AJ260+P260</f>
        <v>133.7</v>
      </c>
    </row>
    <row r="261" customFormat="false" ht="12.75" hidden="false" customHeight="false" outlineLevel="0" collapsed="false">
      <c r="C261" s="268"/>
      <c r="D261" s="301" t="n">
        <v>4.4</v>
      </c>
      <c r="E261" s="302" t="n">
        <v>3.6</v>
      </c>
      <c r="F261" s="301" t="n">
        <v>7.7</v>
      </c>
      <c r="G261" s="302" t="n">
        <v>4.7</v>
      </c>
      <c r="H261" s="301" t="n">
        <v>4.5</v>
      </c>
      <c r="I261" s="302" t="n">
        <v>3.5</v>
      </c>
      <c r="J261" s="301" t="n">
        <f aca="false">+J260</f>
        <v>10.3</v>
      </c>
      <c r="K261" s="302" t="n">
        <v>2.6</v>
      </c>
      <c r="L261" s="301" t="n">
        <v>5</v>
      </c>
      <c r="M261" s="302" t="n">
        <v>3</v>
      </c>
      <c r="N261" s="301" t="n">
        <v>4</v>
      </c>
      <c r="O261" s="302" t="n">
        <v>4</v>
      </c>
      <c r="P261" s="312" t="n">
        <f aca="false">SUM(D261:O261)</f>
        <v>57.3</v>
      </c>
      <c r="Q261" s="304" t="n">
        <v>8.7</v>
      </c>
      <c r="R261" s="305"/>
      <c r="S261" s="304" t="n">
        <v>3.9</v>
      </c>
      <c r="T261" s="305" t="n">
        <v>4</v>
      </c>
      <c r="U261" s="304" t="n">
        <v>1.4</v>
      </c>
      <c r="V261" s="305" t="n">
        <v>6.6</v>
      </c>
      <c r="W261" s="304" t="n">
        <v>13</v>
      </c>
      <c r="X261" s="305"/>
      <c r="Y261" s="304" t="n">
        <v>8</v>
      </c>
      <c r="Z261" s="305"/>
      <c r="AA261" s="304" t="n">
        <v>4</v>
      </c>
      <c r="AB261" s="305"/>
      <c r="AC261" s="306" t="n">
        <v>5.8</v>
      </c>
      <c r="AD261" s="304" t="n">
        <v>5.8</v>
      </c>
      <c r="AE261" s="305" t="n">
        <v>4</v>
      </c>
      <c r="AF261" s="304" t="n">
        <v>2</v>
      </c>
      <c r="AG261" s="305"/>
      <c r="AH261" s="306" t="n">
        <v>3.6</v>
      </c>
      <c r="AI261" s="306" t="n">
        <v>3.6</v>
      </c>
      <c r="AJ261" s="313" t="n">
        <f aca="false">SUM(Q261:AI261)</f>
        <v>74.4</v>
      </c>
      <c r="AK261" s="304" t="n">
        <v>1</v>
      </c>
      <c r="AL261" s="305" t="n">
        <v>1</v>
      </c>
      <c r="AM261" s="306"/>
      <c r="AN261" s="313" t="n">
        <f aca="false">AM261+AL261+AK261+AJ261+P261</f>
        <v>133.7</v>
      </c>
    </row>
    <row r="262" customFormat="false" ht="12.75" hidden="false" customHeight="false" outlineLevel="0" collapsed="false">
      <c r="C262" s="268"/>
      <c r="D262" s="301" t="n">
        <v>4.4</v>
      </c>
      <c r="E262" s="302" t="n">
        <v>3.6</v>
      </c>
      <c r="F262" s="301" t="n">
        <v>7.7</v>
      </c>
      <c r="G262" s="302" t="n">
        <v>4.7</v>
      </c>
      <c r="H262" s="301" t="n">
        <v>4.5</v>
      </c>
      <c r="I262" s="302" t="n">
        <v>3.5</v>
      </c>
      <c r="J262" s="301" t="n">
        <f aca="false">+J261</f>
        <v>10.3</v>
      </c>
      <c r="K262" s="302" t="n">
        <v>2.6</v>
      </c>
      <c r="L262" s="301" t="n">
        <v>5</v>
      </c>
      <c r="M262" s="302" t="n">
        <v>3</v>
      </c>
      <c r="N262" s="301" t="n">
        <v>4</v>
      </c>
      <c r="O262" s="302" t="n">
        <v>4</v>
      </c>
      <c r="P262" s="312" t="n">
        <f aca="false">SUM(D262:O262)</f>
        <v>57.3</v>
      </c>
      <c r="Q262" s="304" t="n">
        <v>8.7</v>
      </c>
      <c r="R262" s="305"/>
      <c r="S262" s="304" t="n">
        <v>3.9</v>
      </c>
      <c r="T262" s="305" t="n">
        <v>4</v>
      </c>
      <c r="U262" s="304" t="n">
        <v>1.4</v>
      </c>
      <c r="V262" s="305" t="n">
        <v>6.6</v>
      </c>
      <c r="W262" s="304" t="n">
        <v>13</v>
      </c>
      <c r="X262" s="305"/>
      <c r="Y262" s="304" t="n">
        <v>8</v>
      </c>
      <c r="Z262" s="305"/>
      <c r="AA262" s="304" t="n">
        <v>4</v>
      </c>
      <c r="AB262" s="305"/>
      <c r="AC262" s="306" t="n">
        <v>5.8</v>
      </c>
      <c r="AD262" s="304" t="n">
        <v>5.8</v>
      </c>
      <c r="AE262" s="305" t="n">
        <v>4</v>
      </c>
      <c r="AF262" s="304" t="n">
        <v>2</v>
      </c>
      <c r="AG262" s="305"/>
      <c r="AH262" s="306" t="n">
        <v>3.6</v>
      </c>
      <c r="AI262" s="306" t="n">
        <v>3.6</v>
      </c>
      <c r="AJ262" s="313" t="n">
        <f aca="false">SUM(Q262:AI262)</f>
        <v>74.4</v>
      </c>
      <c r="AK262" s="304" t="n">
        <v>1</v>
      </c>
      <c r="AL262" s="305" t="n">
        <v>1</v>
      </c>
      <c r="AM262" s="306"/>
      <c r="AN262" s="313" t="n">
        <f aca="false">AM262+AL262+AK262+AJ262+P262</f>
        <v>133.7</v>
      </c>
    </row>
    <row r="263" customFormat="false" ht="12.75" hidden="false" customHeight="false" outlineLevel="0" collapsed="false">
      <c r="C263" s="268"/>
      <c r="D263" s="301" t="n">
        <v>4.4</v>
      </c>
      <c r="E263" s="302" t="n">
        <v>3.6</v>
      </c>
      <c r="F263" s="301" t="n">
        <v>7.7</v>
      </c>
      <c r="G263" s="302" t="n">
        <v>4.7</v>
      </c>
      <c r="H263" s="301" t="n">
        <v>4.5</v>
      </c>
      <c r="I263" s="302" t="n">
        <v>3.5</v>
      </c>
      <c r="J263" s="301" t="n">
        <f aca="false">+J262</f>
        <v>10.3</v>
      </c>
      <c r="K263" s="302" t="n">
        <v>2.6</v>
      </c>
      <c r="L263" s="301" t="n">
        <v>5</v>
      </c>
      <c r="M263" s="302" t="n">
        <v>3</v>
      </c>
      <c r="N263" s="301" t="n">
        <v>4</v>
      </c>
      <c r="O263" s="302" t="n">
        <v>4</v>
      </c>
      <c r="P263" s="312" t="n">
        <f aca="false">SUM(D263:O263)</f>
        <v>57.3</v>
      </c>
      <c r="Q263" s="304" t="n">
        <v>8.7</v>
      </c>
      <c r="R263" s="305"/>
      <c r="S263" s="304" t="n">
        <v>3.9</v>
      </c>
      <c r="T263" s="305" t="n">
        <v>4</v>
      </c>
      <c r="U263" s="304" t="n">
        <v>1.4</v>
      </c>
      <c r="V263" s="305" t="n">
        <v>6.6</v>
      </c>
      <c r="W263" s="304" t="n">
        <v>13</v>
      </c>
      <c r="X263" s="305"/>
      <c r="Y263" s="304" t="n">
        <v>8</v>
      </c>
      <c r="Z263" s="305"/>
      <c r="AA263" s="304" t="n">
        <v>4</v>
      </c>
      <c r="AB263" s="305"/>
      <c r="AC263" s="306" t="n">
        <v>5.8</v>
      </c>
      <c r="AD263" s="304" t="n">
        <v>5.8</v>
      </c>
      <c r="AE263" s="305" t="n">
        <v>4</v>
      </c>
      <c r="AF263" s="304" t="n">
        <v>2</v>
      </c>
      <c r="AG263" s="305"/>
      <c r="AH263" s="306" t="n">
        <v>3.6</v>
      </c>
      <c r="AI263" s="306" t="n">
        <v>3.6</v>
      </c>
      <c r="AJ263" s="313" t="n">
        <f aca="false">SUM(Q263:AI263)</f>
        <v>74.4</v>
      </c>
      <c r="AK263" s="304" t="n">
        <v>1</v>
      </c>
      <c r="AL263" s="305" t="n">
        <v>1</v>
      </c>
      <c r="AM263" s="306"/>
      <c r="AN263" s="313" t="n">
        <f aca="false">AM263+AL263+AK263+AJ263+P263</f>
        <v>133.7</v>
      </c>
    </row>
    <row r="264" customFormat="false" ht="12.75" hidden="false" customHeight="false" outlineLevel="0" collapsed="false">
      <c r="C264" s="268"/>
      <c r="D264" s="301" t="n">
        <v>4.4</v>
      </c>
      <c r="E264" s="302" t="n">
        <v>3.6</v>
      </c>
      <c r="F264" s="301" t="n">
        <v>7.7</v>
      </c>
      <c r="G264" s="302" t="n">
        <v>4.7</v>
      </c>
      <c r="H264" s="301" t="n">
        <v>4.5</v>
      </c>
      <c r="I264" s="302" t="n">
        <v>3.5</v>
      </c>
      <c r="J264" s="301" t="n">
        <f aca="false">+J263</f>
        <v>10.3</v>
      </c>
      <c r="K264" s="302" t="n">
        <v>2.6</v>
      </c>
      <c r="L264" s="301" t="n">
        <v>5</v>
      </c>
      <c r="M264" s="302" t="n">
        <v>3</v>
      </c>
      <c r="N264" s="301" t="n">
        <v>4</v>
      </c>
      <c r="O264" s="302" t="n">
        <v>4</v>
      </c>
      <c r="P264" s="312" t="n">
        <f aca="false">SUM(D264:O264)</f>
        <v>57.3</v>
      </c>
      <c r="Q264" s="304" t="n">
        <v>8.7</v>
      </c>
      <c r="R264" s="305"/>
      <c r="S264" s="304" t="n">
        <v>3.9</v>
      </c>
      <c r="T264" s="305" t="n">
        <v>4</v>
      </c>
      <c r="U264" s="304" t="n">
        <v>1.4</v>
      </c>
      <c r="V264" s="305" t="n">
        <v>6.6</v>
      </c>
      <c r="W264" s="304" t="n">
        <v>13</v>
      </c>
      <c r="X264" s="305"/>
      <c r="Y264" s="304" t="n">
        <v>8</v>
      </c>
      <c r="Z264" s="305"/>
      <c r="AA264" s="304" t="n">
        <v>4</v>
      </c>
      <c r="AB264" s="305"/>
      <c r="AC264" s="306" t="n">
        <v>5.8</v>
      </c>
      <c r="AD264" s="304" t="n">
        <v>5.8</v>
      </c>
      <c r="AE264" s="305" t="n">
        <v>4</v>
      </c>
      <c r="AF264" s="304" t="n">
        <v>2</v>
      </c>
      <c r="AG264" s="305"/>
      <c r="AH264" s="306" t="n">
        <v>3.6</v>
      </c>
      <c r="AI264" s="306" t="n">
        <v>3.6</v>
      </c>
      <c r="AJ264" s="313" t="n">
        <f aca="false">SUM(Q264:AI264)</f>
        <v>74.4</v>
      </c>
      <c r="AK264" s="304" t="n">
        <v>1</v>
      </c>
      <c r="AL264" s="305" t="n">
        <v>1</v>
      </c>
      <c r="AM264" s="306"/>
      <c r="AN264" s="313" t="n">
        <f aca="false">AM264+AL264+AK264+AJ264+P264</f>
        <v>133.7</v>
      </c>
    </row>
    <row r="265" customFormat="false" ht="12.75" hidden="false" customHeight="false" outlineLevel="0" collapsed="false">
      <c r="C265" s="268"/>
      <c r="D265" s="301" t="n">
        <v>4.4</v>
      </c>
      <c r="E265" s="302" t="n">
        <v>3.6</v>
      </c>
      <c r="F265" s="301" t="n">
        <v>7.7</v>
      </c>
      <c r="G265" s="302" t="n">
        <v>4.7</v>
      </c>
      <c r="H265" s="301" t="n">
        <v>4.5</v>
      </c>
      <c r="I265" s="302" t="n">
        <v>3.5</v>
      </c>
      <c r="J265" s="301" t="n">
        <f aca="false">+J264</f>
        <v>10.3</v>
      </c>
      <c r="K265" s="302" t="n">
        <v>2.6</v>
      </c>
      <c r="L265" s="301" t="n">
        <v>5</v>
      </c>
      <c r="M265" s="302" t="n">
        <v>3</v>
      </c>
      <c r="N265" s="301" t="n">
        <v>4</v>
      </c>
      <c r="O265" s="302" t="n">
        <v>4</v>
      </c>
      <c r="P265" s="312" t="n">
        <f aca="false">SUM(D265:O265)</f>
        <v>57.3</v>
      </c>
      <c r="Q265" s="304" t="n">
        <v>8.7</v>
      </c>
      <c r="R265" s="305"/>
      <c r="S265" s="304" t="n">
        <v>3.9</v>
      </c>
      <c r="T265" s="305" t="n">
        <v>4</v>
      </c>
      <c r="U265" s="304" t="n">
        <v>1.4</v>
      </c>
      <c r="V265" s="305" t="n">
        <v>6.6</v>
      </c>
      <c r="W265" s="304" t="n">
        <v>13</v>
      </c>
      <c r="X265" s="305"/>
      <c r="Y265" s="304" t="n">
        <v>8</v>
      </c>
      <c r="Z265" s="305"/>
      <c r="AA265" s="304" t="n">
        <v>4</v>
      </c>
      <c r="AB265" s="305"/>
      <c r="AC265" s="306" t="n">
        <v>5.8</v>
      </c>
      <c r="AD265" s="304" t="n">
        <v>5.8</v>
      </c>
      <c r="AE265" s="305" t="n">
        <v>4</v>
      </c>
      <c r="AF265" s="304" t="n">
        <v>2</v>
      </c>
      <c r="AG265" s="305"/>
      <c r="AH265" s="306" t="n">
        <v>3.6</v>
      </c>
      <c r="AI265" s="306" t="n">
        <v>3.6</v>
      </c>
      <c r="AJ265" s="313" t="n">
        <f aca="false">SUM(Q265:AI265)</f>
        <v>74.4</v>
      </c>
      <c r="AK265" s="304" t="n">
        <v>1</v>
      </c>
      <c r="AL265" s="305" t="n">
        <v>1</v>
      </c>
      <c r="AM265" s="306"/>
      <c r="AN265" s="313" t="n">
        <f aca="false">AM265+AL265+AK265+AJ265+P265</f>
        <v>133.7</v>
      </c>
    </row>
    <row r="266" customFormat="false" ht="12.75" hidden="false" customHeight="false" outlineLevel="0" collapsed="false">
      <c r="C266" s="268"/>
      <c r="D266" s="301" t="n">
        <v>4.4</v>
      </c>
      <c r="E266" s="302" t="n">
        <v>3.6</v>
      </c>
      <c r="F266" s="301" t="n">
        <v>7.7</v>
      </c>
      <c r="G266" s="302" t="n">
        <v>4.7</v>
      </c>
      <c r="H266" s="301" t="n">
        <v>4.5</v>
      </c>
      <c r="I266" s="302" t="n">
        <v>3.5</v>
      </c>
      <c r="J266" s="301" t="n">
        <f aca="false">+J265</f>
        <v>10.3</v>
      </c>
      <c r="K266" s="302" t="n">
        <v>2.6</v>
      </c>
      <c r="L266" s="301" t="n">
        <v>5</v>
      </c>
      <c r="M266" s="302" t="n">
        <v>3</v>
      </c>
      <c r="N266" s="301" t="n">
        <v>4</v>
      </c>
      <c r="O266" s="302" t="n">
        <v>4</v>
      </c>
      <c r="P266" s="312" t="n">
        <f aca="false">SUM(D266:O266)</f>
        <v>57.3</v>
      </c>
      <c r="Q266" s="304" t="n">
        <v>8.7</v>
      </c>
      <c r="R266" s="305"/>
      <c r="S266" s="304" t="n">
        <v>3.9</v>
      </c>
      <c r="T266" s="305" t="n">
        <v>4</v>
      </c>
      <c r="U266" s="304" t="n">
        <v>1.4</v>
      </c>
      <c r="V266" s="305" t="n">
        <v>6.6</v>
      </c>
      <c r="W266" s="304" t="n">
        <v>13</v>
      </c>
      <c r="X266" s="305"/>
      <c r="Y266" s="304" t="n">
        <v>8</v>
      </c>
      <c r="Z266" s="305"/>
      <c r="AA266" s="304" t="n">
        <v>4</v>
      </c>
      <c r="AB266" s="305"/>
      <c r="AC266" s="306" t="n">
        <v>5.8</v>
      </c>
      <c r="AD266" s="304" t="n">
        <v>5.8</v>
      </c>
      <c r="AE266" s="305" t="n">
        <v>4</v>
      </c>
      <c r="AF266" s="304" t="n">
        <v>2</v>
      </c>
      <c r="AG266" s="305"/>
      <c r="AH266" s="306" t="n">
        <v>3.6</v>
      </c>
      <c r="AI266" s="306" t="n">
        <v>3.6</v>
      </c>
      <c r="AJ266" s="313" t="n">
        <f aca="false">SUM(Q266:AI266)</f>
        <v>74.4</v>
      </c>
      <c r="AK266" s="304" t="n">
        <v>1</v>
      </c>
      <c r="AL266" s="305" t="n">
        <v>1</v>
      </c>
      <c r="AM266" s="306"/>
      <c r="AN266" s="313" t="n">
        <f aca="false">AM266+AL266+AK266+AJ266+P266</f>
        <v>133.7</v>
      </c>
    </row>
    <row r="267" customFormat="false" ht="12.75" hidden="false" customHeight="false" outlineLevel="0" collapsed="false">
      <c r="C267" s="268"/>
      <c r="D267" s="301" t="n">
        <v>4.4</v>
      </c>
      <c r="E267" s="302" t="n">
        <v>3.6</v>
      </c>
      <c r="F267" s="301" t="n">
        <v>7.7</v>
      </c>
      <c r="G267" s="302" t="n">
        <v>4.7</v>
      </c>
      <c r="H267" s="301" t="n">
        <v>4.5</v>
      </c>
      <c r="I267" s="302" t="n">
        <v>3.5</v>
      </c>
      <c r="J267" s="301" t="n">
        <f aca="false">+J266</f>
        <v>10.3</v>
      </c>
      <c r="K267" s="302" t="n">
        <v>2.6</v>
      </c>
      <c r="L267" s="301" t="n">
        <v>5</v>
      </c>
      <c r="M267" s="302" t="n">
        <v>3</v>
      </c>
      <c r="N267" s="301" t="n">
        <v>4</v>
      </c>
      <c r="O267" s="302" t="n">
        <v>4</v>
      </c>
      <c r="P267" s="312" t="n">
        <f aca="false">SUM(D267:O267)</f>
        <v>57.3</v>
      </c>
      <c r="Q267" s="304" t="n">
        <v>8.7</v>
      </c>
      <c r="R267" s="305"/>
      <c r="S267" s="304" t="n">
        <v>3.9</v>
      </c>
      <c r="T267" s="305" t="n">
        <v>4</v>
      </c>
      <c r="U267" s="304" t="n">
        <v>1.4</v>
      </c>
      <c r="V267" s="305" t="n">
        <v>6.6</v>
      </c>
      <c r="W267" s="304" t="n">
        <v>13</v>
      </c>
      <c r="X267" s="305"/>
      <c r="Y267" s="304" t="n">
        <v>8</v>
      </c>
      <c r="Z267" s="305"/>
      <c r="AA267" s="304" t="n">
        <v>4</v>
      </c>
      <c r="AB267" s="305"/>
      <c r="AC267" s="306" t="n">
        <v>5.8</v>
      </c>
      <c r="AD267" s="304" t="n">
        <v>5.8</v>
      </c>
      <c r="AE267" s="305" t="n">
        <v>4</v>
      </c>
      <c r="AF267" s="304" t="n">
        <v>2</v>
      </c>
      <c r="AG267" s="305"/>
      <c r="AH267" s="306" t="n">
        <v>3.6</v>
      </c>
      <c r="AI267" s="306" t="n">
        <v>3.6</v>
      </c>
      <c r="AJ267" s="313" t="n">
        <f aca="false">SUM(Q267:AI267)</f>
        <v>74.4</v>
      </c>
      <c r="AK267" s="304" t="n">
        <v>1</v>
      </c>
      <c r="AL267" s="305" t="n">
        <v>1</v>
      </c>
      <c r="AM267" s="306"/>
      <c r="AN267" s="313" t="n">
        <f aca="false">AM267+AL267+AK267+AJ267+P267</f>
        <v>133.7</v>
      </c>
    </row>
    <row r="268" customFormat="false" ht="12.75" hidden="false" customHeight="false" outlineLevel="0" collapsed="false">
      <c r="C268" s="268"/>
      <c r="D268" s="301" t="n">
        <v>4.4</v>
      </c>
      <c r="E268" s="302" t="n">
        <v>3.6</v>
      </c>
      <c r="F268" s="301" t="n">
        <v>7.7</v>
      </c>
      <c r="G268" s="302" t="n">
        <v>4.7</v>
      </c>
      <c r="H268" s="301" t="n">
        <v>4.5</v>
      </c>
      <c r="I268" s="302" t="n">
        <v>3.5</v>
      </c>
      <c r="J268" s="301" t="n">
        <f aca="false">+J267</f>
        <v>10.3</v>
      </c>
      <c r="K268" s="302" t="n">
        <v>2.6</v>
      </c>
      <c r="L268" s="301" t="n">
        <v>5</v>
      </c>
      <c r="M268" s="302" t="n">
        <v>3</v>
      </c>
      <c r="N268" s="301" t="n">
        <v>4</v>
      </c>
      <c r="O268" s="302" t="n">
        <v>4</v>
      </c>
      <c r="P268" s="312" t="n">
        <f aca="false">SUM(D268:O268)</f>
        <v>57.3</v>
      </c>
      <c r="Q268" s="304" t="n">
        <v>8.7</v>
      </c>
      <c r="R268" s="305"/>
      <c r="S268" s="304" t="n">
        <v>3.9</v>
      </c>
      <c r="T268" s="305" t="n">
        <v>4</v>
      </c>
      <c r="U268" s="304" t="n">
        <v>1.4</v>
      </c>
      <c r="V268" s="305" t="n">
        <v>6.6</v>
      </c>
      <c r="W268" s="304" t="n">
        <v>13</v>
      </c>
      <c r="X268" s="305"/>
      <c r="Y268" s="304" t="n">
        <v>8</v>
      </c>
      <c r="Z268" s="305"/>
      <c r="AA268" s="304" t="n">
        <v>4</v>
      </c>
      <c r="AB268" s="305"/>
      <c r="AC268" s="306" t="n">
        <v>5.8</v>
      </c>
      <c r="AD268" s="304" t="n">
        <v>5.8</v>
      </c>
      <c r="AE268" s="305" t="n">
        <v>4</v>
      </c>
      <c r="AF268" s="304" t="n">
        <v>2</v>
      </c>
      <c r="AG268" s="305"/>
      <c r="AH268" s="306" t="n">
        <v>3.6</v>
      </c>
      <c r="AI268" s="306" t="n">
        <v>3.6</v>
      </c>
      <c r="AJ268" s="313" t="n">
        <f aca="false">SUM(Q268:AI268)</f>
        <v>74.4</v>
      </c>
      <c r="AK268" s="304" t="n">
        <v>1</v>
      </c>
      <c r="AL268" s="305" t="n">
        <v>1</v>
      </c>
      <c r="AM268" s="306"/>
      <c r="AN268" s="313" t="n">
        <f aca="false">AM268+AL268+AK268+AJ268+P268</f>
        <v>133.7</v>
      </c>
    </row>
    <row r="269" customFormat="false" ht="12.75" hidden="false" customHeight="false" outlineLevel="0" collapsed="false">
      <c r="C269" s="268"/>
      <c r="D269" s="301" t="n">
        <v>4.4</v>
      </c>
      <c r="E269" s="302" t="n">
        <v>3.6</v>
      </c>
      <c r="F269" s="301" t="n">
        <v>7.7</v>
      </c>
      <c r="G269" s="302" t="n">
        <v>4.7</v>
      </c>
      <c r="H269" s="301" t="n">
        <v>4.5</v>
      </c>
      <c r="I269" s="302" t="n">
        <v>3.5</v>
      </c>
      <c r="J269" s="301" t="n">
        <f aca="false">+J268</f>
        <v>10.3</v>
      </c>
      <c r="K269" s="302" t="n">
        <v>2.6</v>
      </c>
      <c r="L269" s="301" t="n">
        <v>5</v>
      </c>
      <c r="M269" s="302" t="n">
        <v>3</v>
      </c>
      <c r="N269" s="301" t="n">
        <v>4</v>
      </c>
      <c r="O269" s="302" t="n">
        <v>4</v>
      </c>
      <c r="P269" s="312" t="n">
        <f aca="false">SUM(D269:O269)</f>
        <v>57.3</v>
      </c>
      <c r="Q269" s="304" t="n">
        <v>8.7</v>
      </c>
      <c r="R269" s="305"/>
      <c r="S269" s="304" t="n">
        <v>3.9</v>
      </c>
      <c r="T269" s="305" t="n">
        <v>4</v>
      </c>
      <c r="U269" s="304" t="n">
        <v>1.4</v>
      </c>
      <c r="V269" s="305" t="n">
        <v>6.6</v>
      </c>
      <c r="W269" s="304" t="n">
        <v>13</v>
      </c>
      <c r="X269" s="305"/>
      <c r="Y269" s="304" t="n">
        <v>8</v>
      </c>
      <c r="Z269" s="305"/>
      <c r="AA269" s="304" t="n">
        <v>4</v>
      </c>
      <c r="AB269" s="305"/>
      <c r="AC269" s="306" t="n">
        <v>5.8</v>
      </c>
      <c r="AD269" s="304" t="n">
        <v>5.8</v>
      </c>
      <c r="AE269" s="305" t="n">
        <v>4</v>
      </c>
      <c r="AF269" s="304" t="n">
        <v>2</v>
      </c>
      <c r="AG269" s="305"/>
      <c r="AH269" s="306" t="n">
        <v>3.6</v>
      </c>
      <c r="AI269" s="306" t="n">
        <v>3.6</v>
      </c>
      <c r="AJ269" s="313" t="n">
        <f aca="false">SUM(Q269:AI269)</f>
        <v>74.4</v>
      </c>
      <c r="AK269" s="304" t="n">
        <v>1</v>
      </c>
      <c r="AL269" s="305" t="n">
        <v>1</v>
      </c>
      <c r="AM269" s="306"/>
      <c r="AN269" s="313" t="n">
        <f aca="false">AM269+AL269+AK269+AJ269+P269</f>
        <v>133.7</v>
      </c>
    </row>
    <row r="270" customFormat="false" ht="12.75" hidden="false" customHeight="false" outlineLevel="0" collapsed="false">
      <c r="C270" s="268"/>
      <c r="D270" s="301" t="n">
        <v>4.4</v>
      </c>
      <c r="E270" s="302" t="n">
        <v>3.6</v>
      </c>
      <c r="F270" s="301" t="n">
        <v>7.7</v>
      </c>
      <c r="G270" s="302" t="n">
        <v>4.7</v>
      </c>
      <c r="H270" s="301" t="n">
        <v>4.5</v>
      </c>
      <c r="I270" s="302" t="n">
        <v>3.5</v>
      </c>
      <c r="J270" s="301" t="n">
        <f aca="false">+J269</f>
        <v>10.3</v>
      </c>
      <c r="K270" s="302" t="n">
        <v>2.6</v>
      </c>
      <c r="L270" s="301" t="n">
        <v>5</v>
      </c>
      <c r="M270" s="302" t="n">
        <v>3</v>
      </c>
      <c r="N270" s="301" t="n">
        <v>4</v>
      </c>
      <c r="O270" s="302" t="n">
        <v>4</v>
      </c>
      <c r="P270" s="312" t="n">
        <f aca="false">SUM(D270:O270)</f>
        <v>57.3</v>
      </c>
      <c r="Q270" s="304" t="n">
        <v>8.7</v>
      </c>
      <c r="R270" s="305"/>
      <c r="S270" s="304" t="n">
        <v>3.9</v>
      </c>
      <c r="T270" s="305" t="n">
        <v>4</v>
      </c>
      <c r="U270" s="304" t="n">
        <v>1.4</v>
      </c>
      <c r="V270" s="305" t="n">
        <v>6.6</v>
      </c>
      <c r="W270" s="304" t="n">
        <v>13</v>
      </c>
      <c r="X270" s="305"/>
      <c r="Y270" s="304" t="n">
        <v>8</v>
      </c>
      <c r="Z270" s="305"/>
      <c r="AA270" s="304" t="n">
        <v>4</v>
      </c>
      <c r="AB270" s="305"/>
      <c r="AC270" s="306" t="n">
        <v>5.8</v>
      </c>
      <c r="AD270" s="304" t="n">
        <v>5.8</v>
      </c>
      <c r="AE270" s="305" t="n">
        <v>4</v>
      </c>
      <c r="AF270" s="304" t="n">
        <v>2</v>
      </c>
      <c r="AG270" s="305"/>
      <c r="AH270" s="306" t="n">
        <v>3.6</v>
      </c>
      <c r="AI270" s="306" t="n">
        <v>3.6</v>
      </c>
      <c r="AJ270" s="313" t="n">
        <f aca="false">SUM(Q270:AI270)</f>
        <v>74.4</v>
      </c>
      <c r="AK270" s="304" t="n">
        <v>1</v>
      </c>
      <c r="AL270" s="305" t="n">
        <v>1</v>
      </c>
      <c r="AM270" s="306"/>
      <c r="AN270" s="313" t="n">
        <f aca="false">AM270+AL270+AK270+AJ270+P270</f>
        <v>133.7</v>
      </c>
    </row>
    <row r="271" customFormat="false" ht="12.75" hidden="false" customHeight="false" outlineLevel="0" collapsed="false">
      <c r="C271" s="268"/>
      <c r="D271" s="301" t="n">
        <v>4.4</v>
      </c>
      <c r="E271" s="302" t="n">
        <v>3.6</v>
      </c>
      <c r="F271" s="301" t="n">
        <v>7.7</v>
      </c>
      <c r="G271" s="302" t="n">
        <v>4.7</v>
      </c>
      <c r="H271" s="301" t="n">
        <v>4.5</v>
      </c>
      <c r="I271" s="302" t="n">
        <v>3.5</v>
      </c>
      <c r="J271" s="301" t="n">
        <f aca="false">+J270</f>
        <v>10.3</v>
      </c>
      <c r="K271" s="302" t="n">
        <v>2.6</v>
      </c>
      <c r="L271" s="301" t="n">
        <v>5</v>
      </c>
      <c r="M271" s="302" t="n">
        <v>3</v>
      </c>
      <c r="N271" s="301" t="n">
        <v>4</v>
      </c>
      <c r="O271" s="302" t="n">
        <v>4</v>
      </c>
      <c r="P271" s="312" t="n">
        <f aca="false">SUM(D271:O271)</f>
        <v>57.3</v>
      </c>
      <c r="Q271" s="304" t="n">
        <v>8.7</v>
      </c>
      <c r="R271" s="305"/>
      <c r="S271" s="304" t="n">
        <v>3.9</v>
      </c>
      <c r="T271" s="305" t="n">
        <v>4</v>
      </c>
      <c r="U271" s="304" t="n">
        <v>1.4</v>
      </c>
      <c r="V271" s="305" t="n">
        <v>6.6</v>
      </c>
      <c r="W271" s="304" t="n">
        <v>13</v>
      </c>
      <c r="X271" s="305"/>
      <c r="Y271" s="304" t="n">
        <v>8</v>
      </c>
      <c r="Z271" s="305"/>
      <c r="AA271" s="304" t="n">
        <v>4</v>
      </c>
      <c r="AB271" s="305"/>
      <c r="AC271" s="306" t="n">
        <v>5.8</v>
      </c>
      <c r="AD271" s="304" t="n">
        <v>5.8</v>
      </c>
      <c r="AE271" s="305" t="n">
        <v>4</v>
      </c>
      <c r="AF271" s="304" t="n">
        <v>2</v>
      </c>
      <c r="AG271" s="305"/>
      <c r="AH271" s="306" t="n">
        <v>3.6</v>
      </c>
      <c r="AI271" s="306" t="n">
        <v>3.6</v>
      </c>
      <c r="AJ271" s="313" t="n">
        <f aca="false">SUM(Q271:AI271)</f>
        <v>74.4</v>
      </c>
      <c r="AK271" s="304" t="n">
        <v>1</v>
      </c>
      <c r="AL271" s="305" t="n">
        <v>1</v>
      </c>
      <c r="AM271" s="306"/>
      <c r="AN271" s="313" t="n">
        <f aca="false">AM271+AL271+AK271+AJ271+P271</f>
        <v>133.7</v>
      </c>
    </row>
    <row r="272" customFormat="false" ht="12.75" hidden="false" customHeight="false" outlineLevel="0" collapsed="false">
      <c r="C272" s="268"/>
      <c r="D272" s="301" t="n">
        <v>4.4</v>
      </c>
      <c r="E272" s="302" t="n">
        <v>3.6</v>
      </c>
      <c r="F272" s="301" t="n">
        <v>7.7</v>
      </c>
      <c r="G272" s="302" t="n">
        <v>4.7</v>
      </c>
      <c r="H272" s="301" t="n">
        <v>4.5</v>
      </c>
      <c r="I272" s="302" t="n">
        <v>3.5</v>
      </c>
      <c r="J272" s="301" t="n">
        <f aca="false">+J271</f>
        <v>10.3</v>
      </c>
      <c r="K272" s="302" t="n">
        <v>2.6</v>
      </c>
      <c r="L272" s="301" t="n">
        <v>5</v>
      </c>
      <c r="M272" s="302" t="n">
        <v>3</v>
      </c>
      <c r="N272" s="301" t="n">
        <v>4</v>
      </c>
      <c r="O272" s="302" t="n">
        <v>4</v>
      </c>
      <c r="P272" s="312" t="n">
        <f aca="false">SUM(D272:O272)</f>
        <v>57.3</v>
      </c>
      <c r="Q272" s="304" t="n">
        <v>8.7</v>
      </c>
      <c r="R272" s="305"/>
      <c r="S272" s="304" t="n">
        <v>3.9</v>
      </c>
      <c r="T272" s="305" t="n">
        <v>4</v>
      </c>
      <c r="U272" s="304" t="n">
        <v>1.4</v>
      </c>
      <c r="V272" s="305" t="n">
        <v>6.6</v>
      </c>
      <c r="W272" s="304" t="n">
        <v>13</v>
      </c>
      <c r="X272" s="305"/>
      <c r="Y272" s="304" t="n">
        <v>8</v>
      </c>
      <c r="Z272" s="305"/>
      <c r="AA272" s="304" t="n">
        <v>4</v>
      </c>
      <c r="AB272" s="305"/>
      <c r="AC272" s="306" t="n">
        <v>5.8</v>
      </c>
      <c r="AD272" s="304" t="n">
        <v>5.8</v>
      </c>
      <c r="AE272" s="305" t="n">
        <v>4</v>
      </c>
      <c r="AF272" s="304" t="n">
        <v>2</v>
      </c>
      <c r="AG272" s="305"/>
      <c r="AH272" s="306" t="n">
        <v>3.6</v>
      </c>
      <c r="AI272" s="306" t="n">
        <v>3.6</v>
      </c>
      <c r="AJ272" s="313" t="n">
        <f aca="false">SUM(Q272:AI272)</f>
        <v>74.4</v>
      </c>
      <c r="AK272" s="304" t="n">
        <v>1</v>
      </c>
      <c r="AL272" s="305" t="n">
        <v>1</v>
      </c>
      <c r="AM272" s="306"/>
      <c r="AN272" s="313" t="n">
        <f aca="false">AM272+AL272+AK272+AJ272+P272</f>
        <v>133.7</v>
      </c>
    </row>
    <row r="273" customFormat="false" ht="12.75" hidden="false" customHeight="false" outlineLevel="0" collapsed="false">
      <c r="C273" s="268"/>
      <c r="D273" s="301" t="n">
        <v>4.4</v>
      </c>
      <c r="E273" s="302" t="n">
        <v>3.6</v>
      </c>
      <c r="F273" s="301" t="n">
        <v>7.7</v>
      </c>
      <c r="G273" s="302" t="n">
        <v>4.7</v>
      </c>
      <c r="H273" s="301" t="n">
        <v>4.5</v>
      </c>
      <c r="I273" s="302" t="n">
        <v>3.5</v>
      </c>
      <c r="J273" s="301" t="n">
        <f aca="false">+J272</f>
        <v>10.3</v>
      </c>
      <c r="K273" s="302" t="n">
        <v>2.6</v>
      </c>
      <c r="L273" s="301" t="n">
        <v>5</v>
      </c>
      <c r="M273" s="302" t="n">
        <v>3</v>
      </c>
      <c r="N273" s="301" t="n">
        <v>4</v>
      </c>
      <c r="O273" s="302" t="n">
        <v>4</v>
      </c>
      <c r="P273" s="312" t="n">
        <f aca="false">SUM(D273:O273)</f>
        <v>57.3</v>
      </c>
      <c r="Q273" s="304" t="n">
        <v>8.7</v>
      </c>
      <c r="R273" s="305"/>
      <c r="S273" s="304" t="n">
        <v>3.9</v>
      </c>
      <c r="T273" s="305" t="n">
        <v>4</v>
      </c>
      <c r="U273" s="304" t="n">
        <v>1.4</v>
      </c>
      <c r="V273" s="305" t="n">
        <v>6.6</v>
      </c>
      <c r="W273" s="304" t="n">
        <v>13</v>
      </c>
      <c r="X273" s="305"/>
      <c r="Y273" s="304" t="n">
        <v>8</v>
      </c>
      <c r="Z273" s="305"/>
      <c r="AA273" s="304" t="n">
        <v>4</v>
      </c>
      <c r="AB273" s="305"/>
      <c r="AC273" s="306" t="n">
        <v>5.8</v>
      </c>
      <c r="AD273" s="304" t="n">
        <v>5.8</v>
      </c>
      <c r="AE273" s="305" t="n">
        <v>4</v>
      </c>
      <c r="AF273" s="304" t="n">
        <v>2</v>
      </c>
      <c r="AG273" s="305"/>
      <c r="AH273" s="306" t="n">
        <v>3.6</v>
      </c>
      <c r="AI273" s="306" t="n">
        <v>3.6</v>
      </c>
      <c r="AJ273" s="313" t="n">
        <f aca="false">SUM(Q273:AI273)</f>
        <v>74.4</v>
      </c>
      <c r="AK273" s="304" t="n">
        <v>1</v>
      </c>
      <c r="AL273" s="305" t="n">
        <v>1</v>
      </c>
      <c r="AM273" s="306"/>
      <c r="AN273" s="313" t="n">
        <f aca="false">AM273+AL273+AK273+AJ273+P273</f>
        <v>133.7</v>
      </c>
    </row>
    <row r="274" customFormat="false" ht="12.75" hidden="false" customHeight="false" outlineLevel="0" collapsed="false">
      <c r="C274" s="268"/>
      <c r="D274" s="301" t="n">
        <v>4.4</v>
      </c>
      <c r="E274" s="302" t="n">
        <v>3.6</v>
      </c>
      <c r="F274" s="301" t="n">
        <v>7.7</v>
      </c>
      <c r="G274" s="302" t="n">
        <v>4.7</v>
      </c>
      <c r="H274" s="301" t="n">
        <v>4.5</v>
      </c>
      <c r="I274" s="302" t="n">
        <v>3.5</v>
      </c>
      <c r="J274" s="301" t="n">
        <f aca="false">+J273</f>
        <v>10.3</v>
      </c>
      <c r="K274" s="302" t="n">
        <v>2.6</v>
      </c>
      <c r="L274" s="301" t="n">
        <v>5</v>
      </c>
      <c r="M274" s="302" t="n">
        <v>3</v>
      </c>
      <c r="N274" s="301" t="n">
        <v>4</v>
      </c>
      <c r="O274" s="302" t="n">
        <v>4</v>
      </c>
      <c r="P274" s="312" t="n">
        <f aca="false">SUM(D274:O274)</f>
        <v>57.3</v>
      </c>
      <c r="Q274" s="304" t="n">
        <v>8.7</v>
      </c>
      <c r="R274" s="305"/>
      <c r="S274" s="304" t="n">
        <v>3.9</v>
      </c>
      <c r="T274" s="305" t="n">
        <v>4</v>
      </c>
      <c r="U274" s="304" t="n">
        <v>1.4</v>
      </c>
      <c r="V274" s="305" t="n">
        <v>6.6</v>
      </c>
      <c r="W274" s="304" t="n">
        <v>13</v>
      </c>
      <c r="X274" s="305"/>
      <c r="Y274" s="304" t="n">
        <v>8</v>
      </c>
      <c r="Z274" s="305"/>
      <c r="AA274" s="304" t="n">
        <v>4</v>
      </c>
      <c r="AB274" s="305"/>
      <c r="AC274" s="306" t="n">
        <v>5.8</v>
      </c>
      <c r="AD274" s="304" t="n">
        <v>5.8</v>
      </c>
      <c r="AE274" s="305" t="n">
        <v>4</v>
      </c>
      <c r="AF274" s="304" t="n">
        <v>2</v>
      </c>
      <c r="AG274" s="305"/>
      <c r="AH274" s="306" t="n">
        <v>3.6</v>
      </c>
      <c r="AI274" s="306" t="n">
        <v>3.6</v>
      </c>
      <c r="AJ274" s="313" t="n">
        <f aca="false">SUM(Q274:AI274)</f>
        <v>74.4</v>
      </c>
      <c r="AK274" s="304" t="n">
        <v>1</v>
      </c>
      <c r="AL274" s="305" t="n">
        <v>1</v>
      </c>
      <c r="AM274" s="306"/>
      <c r="AN274" s="313" t="n">
        <f aca="false">AM274+AL274+AK274+AJ274+P274</f>
        <v>133.7</v>
      </c>
    </row>
    <row r="275" customFormat="false" ht="12.75" hidden="false" customHeight="false" outlineLevel="0" collapsed="false">
      <c r="C275" s="268"/>
      <c r="D275" s="301" t="n">
        <v>4.4</v>
      </c>
      <c r="E275" s="302" t="n">
        <v>3.6</v>
      </c>
      <c r="F275" s="301" t="n">
        <v>7.7</v>
      </c>
      <c r="G275" s="302" t="n">
        <v>4.7</v>
      </c>
      <c r="H275" s="301" t="n">
        <v>4.5</v>
      </c>
      <c r="I275" s="302" t="n">
        <v>3.5</v>
      </c>
      <c r="J275" s="301" t="n">
        <f aca="false">+J274</f>
        <v>10.3</v>
      </c>
      <c r="K275" s="302" t="n">
        <v>2.6</v>
      </c>
      <c r="L275" s="301" t="n">
        <v>5</v>
      </c>
      <c r="M275" s="302" t="n">
        <v>3</v>
      </c>
      <c r="N275" s="301" t="n">
        <v>4</v>
      </c>
      <c r="O275" s="302" t="n">
        <v>4</v>
      </c>
      <c r="P275" s="312" t="n">
        <f aca="false">SUM(D275:O275)</f>
        <v>57.3</v>
      </c>
      <c r="Q275" s="304" t="n">
        <v>8.7</v>
      </c>
      <c r="R275" s="305"/>
      <c r="S275" s="304" t="n">
        <v>3.9</v>
      </c>
      <c r="T275" s="305" t="n">
        <v>4</v>
      </c>
      <c r="U275" s="304" t="n">
        <v>1.4</v>
      </c>
      <c r="V275" s="305" t="n">
        <v>6.6</v>
      </c>
      <c r="W275" s="304" t="n">
        <v>13</v>
      </c>
      <c r="X275" s="305"/>
      <c r="Y275" s="304" t="n">
        <v>8</v>
      </c>
      <c r="Z275" s="305"/>
      <c r="AA275" s="304" t="n">
        <v>4</v>
      </c>
      <c r="AB275" s="305"/>
      <c r="AC275" s="306" t="n">
        <v>5.8</v>
      </c>
      <c r="AD275" s="304" t="n">
        <v>5.8</v>
      </c>
      <c r="AE275" s="305" t="n">
        <v>4</v>
      </c>
      <c r="AF275" s="304" t="n">
        <v>2</v>
      </c>
      <c r="AG275" s="305"/>
      <c r="AH275" s="306" t="n">
        <v>3.6</v>
      </c>
      <c r="AI275" s="306" t="n">
        <v>3.6</v>
      </c>
      <c r="AJ275" s="313" t="n">
        <f aca="false">SUM(Q275:AI275)</f>
        <v>74.4</v>
      </c>
      <c r="AK275" s="304" t="n">
        <v>1</v>
      </c>
      <c r="AL275" s="305" t="n">
        <v>1</v>
      </c>
      <c r="AM275" s="306"/>
      <c r="AN275" s="313" t="n">
        <f aca="false">AM275+AL275+AK275+AJ275+P275</f>
        <v>133.7</v>
      </c>
    </row>
    <row r="276" customFormat="false" ht="12.75" hidden="false" customHeight="false" outlineLevel="0" collapsed="false">
      <c r="C276" s="268"/>
      <c r="D276" s="301" t="n">
        <v>4.4</v>
      </c>
      <c r="E276" s="302" t="n">
        <v>3.6</v>
      </c>
      <c r="F276" s="301" t="n">
        <v>7.7</v>
      </c>
      <c r="G276" s="302" t="n">
        <v>4.7</v>
      </c>
      <c r="H276" s="301" t="n">
        <v>4.5</v>
      </c>
      <c r="I276" s="302" t="n">
        <v>3.5</v>
      </c>
      <c r="J276" s="301" t="n">
        <f aca="false">+J275</f>
        <v>10.3</v>
      </c>
      <c r="K276" s="302" t="n">
        <v>2.6</v>
      </c>
      <c r="L276" s="301" t="n">
        <v>5</v>
      </c>
      <c r="M276" s="302" t="n">
        <v>3</v>
      </c>
      <c r="N276" s="301" t="n">
        <v>4</v>
      </c>
      <c r="O276" s="302" t="n">
        <v>4</v>
      </c>
      <c r="P276" s="312" t="n">
        <f aca="false">SUM(D276:O276)</f>
        <v>57.3</v>
      </c>
      <c r="Q276" s="304" t="n">
        <v>8.7</v>
      </c>
      <c r="R276" s="305"/>
      <c r="S276" s="304" t="n">
        <v>3.9</v>
      </c>
      <c r="T276" s="305" t="n">
        <v>4</v>
      </c>
      <c r="U276" s="304" t="n">
        <v>1.4</v>
      </c>
      <c r="V276" s="305" t="n">
        <v>6.6</v>
      </c>
      <c r="W276" s="304" t="n">
        <v>13</v>
      </c>
      <c r="X276" s="305"/>
      <c r="Y276" s="304" t="n">
        <v>8</v>
      </c>
      <c r="Z276" s="305"/>
      <c r="AA276" s="304" t="n">
        <v>4</v>
      </c>
      <c r="AB276" s="305"/>
      <c r="AC276" s="306" t="n">
        <v>5.8</v>
      </c>
      <c r="AD276" s="304" t="n">
        <v>5.8</v>
      </c>
      <c r="AE276" s="305" t="n">
        <v>4</v>
      </c>
      <c r="AF276" s="304" t="n">
        <v>2</v>
      </c>
      <c r="AG276" s="305"/>
      <c r="AH276" s="306" t="n">
        <v>3.6</v>
      </c>
      <c r="AI276" s="306" t="n">
        <v>3.6</v>
      </c>
      <c r="AJ276" s="313" t="n">
        <f aca="false">SUM(Q276:AI276)</f>
        <v>74.4</v>
      </c>
      <c r="AK276" s="304" t="n">
        <v>1</v>
      </c>
      <c r="AL276" s="305" t="n">
        <v>1</v>
      </c>
      <c r="AM276" s="306"/>
      <c r="AN276" s="313" t="n">
        <f aca="false">AM276+AL276+AK276+AJ276+P276</f>
        <v>133.7</v>
      </c>
    </row>
    <row r="277" customFormat="false" ht="12.75" hidden="false" customHeight="false" outlineLevel="0" collapsed="false">
      <c r="C277" s="268"/>
      <c r="D277" s="301" t="n">
        <v>4.4</v>
      </c>
      <c r="E277" s="302" t="n">
        <v>3.6</v>
      </c>
      <c r="F277" s="301" t="n">
        <v>7.7</v>
      </c>
      <c r="G277" s="302" t="n">
        <v>4.7</v>
      </c>
      <c r="H277" s="301" t="n">
        <v>4.5</v>
      </c>
      <c r="I277" s="302" t="n">
        <v>3.5</v>
      </c>
      <c r="J277" s="301" t="n">
        <f aca="false">+J276</f>
        <v>10.3</v>
      </c>
      <c r="K277" s="302" t="n">
        <v>2.6</v>
      </c>
      <c r="L277" s="301" t="n">
        <v>5</v>
      </c>
      <c r="M277" s="302" t="n">
        <v>3</v>
      </c>
      <c r="N277" s="301" t="n">
        <v>4</v>
      </c>
      <c r="O277" s="302" t="n">
        <v>4</v>
      </c>
      <c r="P277" s="312" t="n">
        <f aca="false">SUM(D277:O277)</f>
        <v>57.3</v>
      </c>
      <c r="Q277" s="304" t="n">
        <v>8.7</v>
      </c>
      <c r="R277" s="305"/>
      <c r="S277" s="304" t="n">
        <v>3.9</v>
      </c>
      <c r="T277" s="305" t="n">
        <v>4</v>
      </c>
      <c r="U277" s="304" t="n">
        <v>1.4</v>
      </c>
      <c r="V277" s="305" t="n">
        <v>6.6</v>
      </c>
      <c r="W277" s="304" t="n">
        <v>13</v>
      </c>
      <c r="X277" s="305"/>
      <c r="Y277" s="304" t="n">
        <v>8</v>
      </c>
      <c r="Z277" s="305"/>
      <c r="AA277" s="304" t="n">
        <v>4</v>
      </c>
      <c r="AB277" s="305"/>
      <c r="AC277" s="306" t="n">
        <v>5.8</v>
      </c>
      <c r="AD277" s="304" t="n">
        <v>5.8</v>
      </c>
      <c r="AE277" s="305" t="n">
        <v>4</v>
      </c>
      <c r="AF277" s="304" t="n">
        <v>2</v>
      </c>
      <c r="AG277" s="305"/>
      <c r="AH277" s="306" t="n">
        <v>3.6</v>
      </c>
      <c r="AI277" s="306" t="n">
        <v>3.6</v>
      </c>
      <c r="AJ277" s="313" t="n">
        <f aca="false">SUM(Q277:AI277)</f>
        <v>74.4</v>
      </c>
      <c r="AK277" s="304" t="n">
        <v>1</v>
      </c>
      <c r="AL277" s="305" t="n">
        <v>1</v>
      </c>
      <c r="AM277" s="306"/>
      <c r="AN277" s="313" t="n">
        <f aca="false">AM277+AL277+AK277+AJ277+P277</f>
        <v>133.7</v>
      </c>
    </row>
    <row r="278" customFormat="false" ht="12.75" hidden="false" customHeight="false" outlineLevel="0" collapsed="false">
      <c r="C278" s="268"/>
      <c r="D278" s="301" t="n">
        <v>4.4</v>
      </c>
      <c r="E278" s="302" t="n">
        <v>3.6</v>
      </c>
      <c r="F278" s="301" t="n">
        <v>7.7</v>
      </c>
      <c r="G278" s="302" t="n">
        <v>4.7</v>
      </c>
      <c r="H278" s="301" t="n">
        <v>4.5</v>
      </c>
      <c r="I278" s="302" t="n">
        <v>3.5</v>
      </c>
      <c r="J278" s="301" t="n">
        <f aca="false">+J277</f>
        <v>10.3</v>
      </c>
      <c r="K278" s="302" t="n">
        <v>2.6</v>
      </c>
      <c r="L278" s="301" t="n">
        <v>5</v>
      </c>
      <c r="M278" s="302" t="n">
        <v>3</v>
      </c>
      <c r="N278" s="301" t="n">
        <v>4</v>
      </c>
      <c r="O278" s="302" t="n">
        <v>4</v>
      </c>
      <c r="P278" s="312" t="n">
        <f aca="false">SUM(D278:O278)</f>
        <v>57.3</v>
      </c>
      <c r="Q278" s="304" t="n">
        <v>8.7</v>
      </c>
      <c r="R278" s="305"/>
      <c r="S278" s="304" t="n">
        <v>3.9</v>
      </c>
      <c r="T278" s="305" t="n">
        <v>4</v>
      </c>
      <c r="U278" s="304" t="n">
        <v>1.4</v>
      </c>
      <c r="V278" s="305" t="n">
        <v>6.6</v>
      </c>
      <c r="W278" s="304" t="n">
        <v>13</v>
      </c>
      <c r="X278" s="305"/>
      <c r="Y278" s="304" t="n">
        <v>8</v>
      </c>
      <c r="Z278" s="305"/>
      <c r="AA278" s="304" t="n">
        <v>4</v>
      </c>
      <c r="AB278" s="305"/>
      <c r="AC278" s="306" t="n">
        <v>5.8</v>
      </c>
      <c r="AD278" s="304" t="n">
        <v>5.8</v>
      </c>
      <c r="AE278" s="305" t="n">
        <v>4</v>
      </c>
      <c r="AF278" s="304" t="n">
        <v>2</v>
      </c>
      <c r="AG278" s="305"/>
      <c r="AH278" s="306" t="n">
        <v>3.6</v>
      </c>
      <c r="AI278" s="306" t="n">
        <v>3.6</v>
      </c>
      <c r="AJ278" s="313" t="n">
        <f aca="false">SUM(Q278:AI278)</f>
        <v>74.4</v>
      </c>
      <c r="AK278" s="304" t="n">
        <v>1</v>
      </c>
      <c r="AL278" s="305" t="n">
        <v>1</v>
      </c>
      <c r="AM278" s="306"/>
      <c r="AN278" s="313" t="n">
        <f aca="false">AM278+AL278+AK278+AJ278+P278</f>
        <v>133.7</v>
      </c>
    </row>
    <row r="279" customFormat="false" ht="12.75" hidden="false" customHeight="false" outlineLevel="0" collapsed="false">
      <c r="C279" s="268"/>
      <c r="D279" s="301" t="n">
        <v>4.4</v>
      </c>
      <c r="E279" s="302" t="n">
        <v>3.6</v>
      </c>
      <c r="F279" s="301" t="n">
        <v>7.7</v>
      </c>
      <c r="G279" s="302" t="n">
        <v>4.7</v>
      </c>
      <c r="H279" s="301" t="n">
        <v>4.5</v>
      </c>
      <c r="I279" s="302" t="n">
        <v>3.5</v>
      </c>
      <c r="J279" s="301" t="n">
        <f aca="false">+J278</f>
        <v>10.3</v>
      </c>
      <c r="K279" s="302" t="n">
        <v>2.6</v>
      </c>
      <c r="L279" s="301" t="n">
        <v>5</v>
      </c>
      <c r="M279" s="302" t="n">
        <v>3</v>
      </c>
      <c r="N279" s="301" t="n">
        <v>4</v>
      </c>
      <c r="O279" s="302" t="n">
        <v>4</v>
      </c>
      <c r="P279" s="312" t="n">
        <f aca="false">SUM(D279:O279)</f>
        <v>57.3</v>
      </c>
      <c r="Q279" s="304" t="n">
        <v>8.7</v>
      </c>
      <c r="R279" s="305"/>
      <c r="S279" s="304" t="n">
        <v>3.9</v>
      </c>
      <c r="T279" s="305" t="n">
        <v>4</v>
      </c>
      <c r="U279" s="304" t="n">
        <v>1.4</v>
      </c>
      <c r="V279" s="305" t="n">
        <v>6.6</v>
      </c>
      <c r="W279" s="304" t="n">
        <v>13</v>
      </c>
      <c r="X279" s="305"/>
      <c r="Y279" s="304" t="n">
        <v>8</v>
      </c>
      <c r="Z279" s="305"/>
      <c r="AA279" s="304" t="n">
        <v>4</v>
      </c>
      <c r="AB279" s="305"/>
      <c r="AC279" s="306" t="n">
        <v>5.8</v>
      </c>
      <c r="AD279" s="304" t="n">
        <v>5.8</v>
      </c>
      <c r="AE279" s="305" t="n">
        <v>4</v>
      </c>
      <c r="AF279" s="304" t="n">
        <v>2</v>
      </c>
      <c r="AG279" s="305"/>
      <c r="AH279" s="306" t="n">
        <v>3.6</v>
      </c>
      <c r="AI279" s="306" t="n">
        <v>3.6</v>
      </c>
      <c r="AJ279" s="313" t="n">
        <f aca="false">SUM(Q279:AI279)</f>
        <v>74.4</v>
      </c>
      <c r="AK279" s="304" t="n">
        <v>1</v>
      </c>
      <c r="AL279" s="305" t="n">
        <v>1</v>
      </c>
      <c r="AM279" s="306"/>
      <c r="AN279" s="313" t="n">
        <f aca="false">AM279+AL279+AK279+AJ279+P279</f>
        <v>133.7</v>
      </c>
    </row>
    <row r="280" customFormat="false" ht="12.75" hidden="false" customHeight="false" outlineLevel="0" collapsed="false">
      <c r="C280" s="268"/>
      <c r="D280" s="301" t="n">
        <v>4.4</v>
      </c>
      <c r="E280" s="302" t="n">
        <v>3.6</v>
      </c>
      <c r="F280" s="301" t="n">
        <v>7.7</v>
      </c>
      <c r="G280" s="302" t="n">
        <v>4.7</v>
      </c>
      <c r="H280" s="301" t="n">
        <v>4.5</v>
      </c>
      <c r="I280" s="302" t="n">
        <v>3.5</v>
      </c>
      <c r="J280" s="301" t="n">
        <f aca="false">+J279</f>
        <v>10.3</v>
      </c>
      <c r="K280" s="302" t="n">
        <v>2.6</v>
      </c>
      <c r="L280" s="301" t="n">
        <v>5</v>
      </c>
      <c r="M280" s="302" t="n">
        <v>3</v>
      </c>
      <c r="N280" s="301" t="n">
        <v>4</v>
      </c>
      <c r="O280" s="302" t="n">
        <v>4</v>
      </c>
      <c r="P280" s="312" t="n">
        <f aca="false">SUM(D280:O280)</f>
        <v>57.3</v>
      </c>
      <c r="Q280" s="304" t="n">
        <v>8.7</v>
      </c>
      <c r="R280" s="305"/>
      <c r="S280" s="304" t="n">
        <v>3.9</v>
      </c>
      <c r="T280" s="305" t="n">
        <v>4</v>
      </c>
      <c r="U280" s="304" t="n">
        <v>1.4</v>
      </c>
      <c r="V280" s="305" t="n">
        <v>6.6</v>
      </c>
      <c r="W280" s="304" t="n">
        <v>13</v>
      </c>
      <c r="X280" s="305"/>
      <c r="Y280" s="304" t="n">
        <v>8</v>
      </c>
      <c r="Z280" s="305"/>
      <c r="AA280" s="304" t="n">
        <v>4</v>
      </c>
      <c r="AB280" s="305"/>
      <c r="AC280" s="306" t="n">
        <v>5.8</v>
      </c>
      <c r="AD280" s="304" t="n">
        <v>5.8</v>
      </c>
      <c r="AE280" s="305" t="n">
        <v>4</v>
      </c>
      <c r="AF280" s="304" t="n">
        <v>2</v>
      </c>
      <c r="AG280" s="305"/>
      <c r="AH280" s="306" t="n">
        <v>3.6</v>
      </c>
      <c r="AI280" s="306" t="n">
        <v>3.6</v>
      </c>
      <c r="AJ280" s="313" t="n">
        <f aca="false">SUM(Q280:AI280)</f>
        <v>74.4</v>
      </c>
      <c r="AK280" s="304" t="n">
        <v>1</v>
      </c>
      <c r="AL280" s="305" t="n">
        <v>1</v>
      </c>
      <c r="AM280" s="306"/>
      <c r="AN280" s="313" t="n">
        <f aca="false">AM280+AL280+AK280+AJ280+P280</f>
        <v>133.7</v>
      </c>
    </row>
    <row r="281" customFormat="false" ht="12.75" hidden="false" customHeight="false" outlineLevel="0" collapsed="false">
      <c r="C281" s="268"/>
      <c r="D281" s="301" t="n">
        <v>4.4</v>
      </c>
      <c r="E281" s="302" t="n">
        <v>3.6</v>
      </c>
      <c r="F281" s="301" t="n">
        <v>7.7</v>
      </c>
      <c r="G281" s="302" t="n">
        <v>4.7</v>
      </c>
      <c r="H281" s="301" t="n">
        <v>4.5</v>
      </c>
      <c r="I281" s="302" t="n">
        <v>3.5</v>
      </c>
      <c r="J281" s="301" t="n">
        <f aca="false">+J280</f>
        <v>10.3</v>
      </c>
      <c r="K281" s="302" t="n">
        <v>2.6</v>
      </c>
      <c r="L281" s="301" t="n">
        <v>5</v>
      </c>
      <c r="M281" s="302" t="n">
        <v>3</v>
      </c>
      <c r="N281" s="301" t="n">
        <v>4</v>
      </c>
      <c r="O281" s="302" t="n">
        <v>4</v>
      </c>
      <c r="P281" s="312" t="n">
        <f aca="false">SUM(D281:O281)</f>
        <v>57.3</v>
      </c>
      <c r="Q281" s="304" t="n">
        <v>8.7</v>
      </c>
      <c r="R281" s="305"/>
      <c r="S281" s="304" t="n">
        <v>3.9</v>
      </c>
      <c r="T281" s="305" t="n">
        <v>4</v>
      </c>
      <c r="U281" s="304" t="n">
        <v>1.4</v>
      </c>
      <c r="V281" s="305" t="n">
        <v>6.6</v>
      </c>
      <c r="W281" s="304" t="n">
        <v>13</v>
      </c>
      <c r="X281" s="305"/>
      <c r="Y281" s="304" t="n">
        <v>8</v>
      </c>
      <c r="Z281" s="305"/>
      <c r="AA281" s="304" t="n">
        <v>4</v>
      </c>
      <c r="AB281" s="305"/>
      <c r="AC281" s="306" t="n">
        <v>5.8</v>
      </c>
      <c r="AD281" s="304" t="n">
        <v>5.8</v>
      </c>
      <c r="AE281" s="305" t="n">
        <v>4</v>
      </c>
      <c r="AF281" s="304" t="n">
        <v>2</v>
      </c>
      <c r="AG281" s="305"/>
      <c r="AH281" s="306" t="n">
        <v>3.6</v>
      </c>
      <c r="AI281" s="306" t="n">
        <v>3.6</v>
      </c>
      <c r="AJ281" s="313" t="n">
        <f aca="false">SUM(Q281:AI281)</f>
        <v>74.4</v>
      </c>
      <c r="AK281" s="304" t="n">
        <v>1</v>
      </c>
      <c r="AL281" s="305" t="n">
        <v>1</v>
      </c>
      <c r="AM281" s="306"/>
      <c r="AN281" s="313" t="n">
        <f aca="false">AM281+AL281+AK281+AJ281+P281</f>
        <v>133.7</v>
      </c>
    </row>
    <row r="282" customFormat="false" ht="12.75" hidden="false" customHeight="false" outlineLevel="0" collapsed="false">
      <c r="C282" s="268"/>
      <c r="D282" s="301" t="n">
        <v>4.4</v>
      </c>
      <c r="E282" s="302" t="n">
        <v>3.6</v>
      </c>
      <c r="F282" s="301" t="n">
        <v>7.7</v>
      </c>
      <c r="G282" s="302" t="n">
        <v>4.7</v>
      </c>
      <c r="H282" s="301" t="n">
        <v>4.5</v>
      </c>
      <c r="I282" s="302" t="n">
        <v>3.5</v>
      </c>
      <c r="J282" s="301" t="n">
        <f aca="false">+J281</f>
        <v>10.3</v>
      </c>
      <c r="K282" s="302" t="n">
        <v>2.6</v>
      </c>
      <c r="L282" s="301" t="n">
        <v>5</v>
      </c>
      <c r="M282" s="302" t="n">
        <v>3</v>
      </c>
      <c r="N282" s="301" t="n">
        <v>4</v>
      </c>
      <c r="O282" s="302" t="n">
        <v>4</v>
      </c>
      <c r="P282" s="312" t="n">
        <f aca="false">SUM(D282:O282)</f>
        <v>57.3</v>
      </c>
      <c r="Q282" s="304" t="n">
        <v>8.7</v>
      </c>
      <c r="R282" s="305"/>
      <c r="S282" s="304" t="n">
        <v>3.9</v>
      </c>
      <c r="T282" s="305" t="n">
        <v>4</v>
      </c>
      <c r="U282" s="304" t="n">
        <v>1.4</v>
      </c>
      <c r="V282" s="305" t="n">
        <v>6.6</v>
      </c>
      <c r="W282" s="304" t="n">
        <v>13</v>
      </c>
      <c r="X282" s="305"/>
      <c r="Y282" s="304" t="n">
        <v>8</v>
      </c>
      <c r="Z282" s="305"/>
      <c r="AA282" s="304" t="n">
        <v>4</v>
      </c>
      <c r="AB282" s="305"/>
      <c r="AC282" s="306" t="n">
        <v>5.8</v>
      </c>
      <c r="AD282" s="304" t="n">
        <v>5.8</v>
      </c>
      <c r="AE282" s="305" t="n">
        <v>4</v>
      </c>
      <c r="AF282" s="304" t="n">
        <v>2</v>
      </c>
      <c r="AG282" s="305"/>
      <c r="AH282" s="306" t="n">
        <v>3.6</v>
      </c>
      <c r="AI282" s="306" t="n">
        <v>3.6</v>
      </c>
      <c r="AJ282" s="313" t="n">
        <f aca="false">SUM(Q282:AI282)</f>
        <v>74.4</v>
      </c>
      <c r="AK282" s="304" t="n">
        <v>1</v>
      </c>
      <c r="AL282" s="305" t="n">
        <v>1</v>
      </c>
      <c r="AM282" s="306"/>
      <c r="AN282" s="313" t="n">
        <f aca="false">AM282+AL282+AK282+AJ282+P282</f>
        <v>133.7</v>
      </c>
    </row>
    <row r="283" customFormat="false" ht="12.75" hidden="false" customHeight="false" outlineLevel="0" collapsed="false">
      <c r="C283" s="268"/>
      <c r="D283" s="301" t="n">
        <v>4.4</v>
      </c>
      <c r="E283" s="302" t="n">
        <v>3.6</v>
      </c>
      <c r="F283" s="301" t="n">
        <v>7.7</v>
      </c>
      <c r="G283" s="302" t="n">
        <v>4.7</v>
      </c>
      <c r="H283" s="301" t="n">
        <v>4.5</v>
      </c>
      <c r="I283" s="302" t="n">
        <v>3.5</v>
      </c>
      <c r="J283" s="301" t="n">
        <f aca="false">+J282</f>
        <v>10.3</v>
      </c>
      <c r="K283" s="302" t="n">
        <v>2.6</v>
      </c>
      <c r="L283" s="301" t="n">
        <v>5</v>
      </c>
      <c r="M283" s="302" t="n">
        <v>3</v>
      </c>
      <c r="N283" s="301" t="n">
        <v>4</v>
      </c>
      <c r="O283" s="302" t="n">
        <v>4</v>
      </c>
      <c r="P283" s="312" t="n">
        <f aca="false">SUM(D283:O283)</f>
        <v>57.3</v>
      </c>
      <c r="Q283" s="304" t="n">
        <v>8.7</v>
      </c>
      <c r="R283" s="305"/>
      <c r="S283" s="304" t="n">
        <v>3.9</v>
      </c>
      <c r="T283" s="305" t="n">
        <v>4</v>
      </c>
      <c r="U283" s="304" t="n">
        <v>1.4</v>
      </c>
      <c r="V283" s="305" t="n">
        <v>6.6</v>
      </c>
      <c r="W283" s="304" t="n">
        <v>13</v>
      </c>
      <c r="X283" s="305"/>
      <c r="Y283" s="304" t="n">
        <v>8</v>
      </c>
      <c r="Z283" s="305"/>
      <c r="AA283" s="304" t="n">
        <v>4</v>
      </c>
      <c r="AB283" s="305"/>
      <c r="AC283" s="306" t="n">
        <v>5.8</v>
      </c>
      <c r="AD283" s="304" t="n">
        <v>5.8</v>
      </c>
      <c r="AE283" s="305" t="n">
        <v>4</v>
      </c>
      <c r="AF283" s="304" t="n">
        <v>2</v>
      </c>
      <c r="AG283" s="305"/>
      <c r="AH283" s="306" t="n">
        <v>3.6</v>
      </c>
      <c r="AI283" s="306" t="n">
        <v>3.6</v>
      </c>
      <c r="AJ283" s="313" t="n">
        <f aca="false">SUM(Q283:AI283)</f>
        <v>74.4</v>
      </c>
      <c r="AK283" s="304" t="n">
        <v>1</v>
      </c>
      <c r="AL283" s="305" t="n">
        <v>1</v>
      </c>
      <c r="AM283" s="306"/>
      <c r="AN283" s="313" t="n">
        <f aca="false">AM283+AL283+AK283+AJ283+P283</f>
        <v>133.7</v>
      </c>
    </row>
    <row r="284" customFormat="false" ht="12.75" hidden="false" customHeight="false" outlineLevel="0" collapsed="false">
      <c r="C284" s="268"/>
      <c r="D284" s="301" t="n">
        <v>4.4</v>
      </c>
      <c r="E284" s="302" t="n">
        <v>3.6</v>
      </c>
      <c r="F284" s="301" t="n">
        <v>7.7</v>
      </c>
      <c r="G284" s="302" t="n">
        <v>4.7</v>
      </c>
      <c r="H284" s="301" t="n">
        <v>4.5</v>
      </c>
      <c r="I284" s="302" t="n">
        <v>3.5</v>
      </c>
      <c r="J284" s="301" t="n">
        <f aca="false">+J283</f>
        <v>10.3</v>
      </c>
      <c r="K284" s="302" t="n">
        <v>2.6</v>
      </c>
      <c r="L284" s="301" t="n">
        <v>5</v>
      </c>
      <c r="M284" s="302" t="n">
        <v>3</v>
      </c>
      <c r="N284" s="301" t="n">
        <v>4</v>
      </c>
      <c r="O284" s="302" t="n">
        <v>4</v>
      </c>
      <c r="P284" s="312" t="n">
        <f aca="false">SUM(D284:O284)</f>
        <v>57.3</v>
      </c>
      <c r="Q284" s="304" t="n">
        <v>8.7</v>
      </c>
      <c r="R284" s="305"/>
      <c r="S284" s="304" t="n">
        <v>3.9</v>
      </c>
      <c r="T284" s="305" t="n">
        <v>4</v>
      </c>
      <c r="U284" s="304" t="n">
        <v>1.4</v>
      </c>
      <c r="V284" s="305" t="n">
        <v>6.6</v>
      </c>
      <c r="W284" s="304" t="n">
        <v>13</v>
      </c>
      <c r="X284" s="305"/>
      <c r="Y284" s="304" t="n">
        <v>8</v>
      </c>
      <c r="Z284" s="305"/>
      <c r="AA284" s="304" t="n">
        <v>4</v>
      </c>
      <c r="AB284" s="305"/>
      <c r="AC284" s="306" t="n">
        <v>5.8</v>
      </c>
      <c r="AD284" s="304" t="n">
        <v>5.8</v>
      </c>
      <c r="AE284" s="305" t="n">
        <v>4</v>
      </c>
      <c r="AF284" s="304" t="n">
        <v>2</v>
      </c>
      <c r="AG284" s="305"/>
      <c r="AH284" s="306" t="n">
        <v>3.6</v>
      </c>
      <c r="AI284" s="306" t="n">
        <v>3.6</v>
      </c>
      <c r="AJ284" s="313" t="n">
        <f aca="false">SUM(Q284:AI284)</f>
        <v>74.4</v>
      </c>
      <c r="AK284" s="304" t="n">
        <v>1</v>
      </c>
      <c r="AL284" s="305" t="n">
        <v>1</v>
      </c>
      <c r="AM284" s="306"/>
      <c r="AN284" s="313" t="n">
        <f aca="false">AM284+AL284+AK284+AJ284+P284</f>
        <v>133.7</v>
      </c>
    </row>
    <row r="285" customFormat="false" ht="12.75" hidden="false" customHeight="false" outlineLevel="0" collapsed="false">
      <c r="C285" s="268"/>
      <c r="D285" s="301" t="n">
        <v>4.4</v>
      </c>
      <c r="E285" s="302" t="n">
        <v>3.6</v>
      </c>
      <c r="F285" s="301" t="n">
        <v>7.7</v>
      </c>
      <c r="G285" s="302" t="n">
        <v>4.7</v>
      </c>
      <c r="H285" s="301" t="n">
        <v>4.5</v>
      </c>
      <c r="I285" s="302" t="n">
        <v>3.5</v>
      </c>
      <c r="J285" s="301" t="n">
        <f aca="false">+J284</f>
        <v>10.3</v>
      </c>
      <c r="K285" s="302" t="n">
        <v>2.6</v>
      </c>
      <c r="L285" s="301" t="n">
        <v>5</v>
      </c>
      <c r="M285" s="302" t="n">
        <v>3</v>
      </c>
      <c r="N285" s="301" t="n">
        <v>4</v>
      </c>
      <c r="O285" s="302" t="n">
        <v>4</v>
      </c>
      <c r="P285" s="312" t="n">
        <f aca="false">SUM(D285:O285)</f>
        <v>57.3</v>
      </c>
      <c r="Q285" s="304" t="n">
        <v>8.7</v>
      </c>
      <c r="R285" s="305"/>
      <c r="S285" s="304" t="n">
        <v>3.9</v>
      </c>
      <c r="T285" s="305" t="n">
        <v>4</v>
      </c>
      <c r="U285" s="304" t="n">
        <v>1.4</v>
      </c>
      <c r="V285" s="305" t="n">
        <v>6.6</v>
      </c>
      <c r="W285" s="304" t="n">
        <v>13</v>
      </c>
      <c r="X285" s="305"/>
      <c r="Y285" s="304" t="n">
        <v>8</v>
      </c>
      <c r="Z285" s="305"/>
      <c r="AA285" s="304" t="n">
        <v>4</v>
      </c>
      <c r="AB285" s="305"/>
      <c r="AC285" s="306" t="n">
        <v>5.8</v>
      </c>
      <c r="AD285" s="304" t="n">
        <v>5.8</v>
      </c>
      <c r="AE285" s="305" t="n">
        <v>4</v>
      </c>
      <c r="AF285" s="304" t="n">
        <v>2</v>
      </c>
      <c r="AG285" s="305"/>
      <c r="AH285" s="306" t="n">
        <v>3.6</v>
      </c>
      <c r="AI285" s="306" t="n">
        <v>3.6</v>
      </c>
      <c r="AJ285" s="313" t="n">
        <f aca="false">SUM(Q285:AI285)</f>
        <v>74.4</v>
      </c>
      <c r="AK285" s="304" t="n">
        <v>1</v>
      </c>
      <c r="AL285" s="305" t="n">
        <v>1</v>
      </c>
      <c r="AM285" s="306"/>
      <c r="AN285" s="313" t="n">
        <f aca="false">AM285+AL285+AK285+AJ285+P285</f>
        <v>133.7</v>
      </c>
    </row>
    <row r="286" customFormat="false" ht="12.75" hidden="false" customHeight="false" outlineLevel="0" collapsed="false">
      <c r="C286" s="268"/>
      <c r="D286" s="301" t="n">
        <v>4.4</v>
      </c>
      <c r="E286" s="302" t="n">
        <v>3.6</v>
      </c>
      <c r="F286" s="301" t="n">
        <v>7.7</v>
      </c>
      <c r="G286" s="302" t="n">
        <v>4.7</v>
      </c>
      <c r="H286" s="301" t="n">
        <v>4.5</v>
      </c>
      <c r="I286" s="302" t="n">
        <v>3.5</v>
      </c>
      <c r="J286" s="301" t="n">
        <f aca="false">+J285</f>
        <v>10.3</v>
      </c>
      <c r="K286" s="302" t="n">
        <v>2.6</v>
      </c>
      <c r="L286" s="301" t="n">
        <v>5</v>
      </c>
      <c r="M286" s="302" t="n">
        <v>3</v>
      </c>
      <c r="N286" s="301" t="n">
        <v>4</v>
      </c>
      <c r="O286" s="302" t="n">
        <v>4</v>
      </c>
      <c r="P286" s="312" t="n">
        <f aca="false">SUM(D286:O286)</f>
        <v>57.3</v>
      </c>
      <c r="Q286" s="304" t="n">
        <v>8.7</v>
      </c>
      <c r="R286" s="305"/>
      <c r="S286" s="304" t="n">
        <v>3.9</v>
      </c>
      <c r="T286" s="305" t="n">
        <v>4</v>
      </c>
      <c r="U286" s="304" t="n">
        <v>1.4</v>
      </c>
      <c r="V286" s="305" t="n">
        <v>6.6</v>
      </c>
      <c r="W286" s="304" t="n">
        <v>13</v>
      </c>
      <c r="X286" s="305"/>
      <c r="Y286" s="304" t="n">
        <v>8</v>
      </c>
      <c r="Z286" s="305"/>
      <c r="AA286" s="304" t="n">
        <v>4</v>
      </c>
      <c r="AB286" s="305"/>
      <c r="AC286" s="306" t="n">
        <v>5.8</v>
      </c>
      <c r="AD286" s="304" t="n">
        <v>5.8</v>
      </c>
      <c r="AE286" s="305" t="n">
        <v>4</v>
      </c>
      <c r="AF286" s="304" t="n">
        <v>2</v>
      </c>
      <c r="AG286" s="305"/>
      <c r="AH286" s="306" t="n">
        <v>3.6</v>
      </c>
      <c r="AI286" s="306" t="n">
        <v>3.6</v>
      </c>
      <c r="AJ286" s="313" t="n">
        <f aca="false">SUM(Q286:AI286)</f>
        <v>74.4</v>
      </c>
      <c r="AK286" s="304" t="n">
        <v>1</v>
      </c>
      <c r="AL286" s="305" t="n">
        <v>1</v>
      </c>
      <c r="AM286" s="306"/>
      <c r="AN286" s="313" t="n">
        <f aca="false">AM286+AL286+AK286+AJ286+P286</f>
        <v>133.7</v>
      </c>
    </row>
    <row r="287" customFormat="false" ht="12.75" hidden="false" customHeight="false" outlineLevel="0" collapsed="false">
      <c r="C287" s="268"/>
      <c r="D287" s="301" t="n">
        <v>4.4</v>
      </c>
      <c r="E287" s="302" t="n">
        <v>3.6</v>
      </c>
      <c r="F287" s="301" t="n">
        <v>7.7</v>
      </c>
      <c r="G287" s="302" t="n">
        <v>4.7</v>
      </c>
      <c r="H287" s="301" t="n">
        <v>4.5</v>
      </c>
      <c r="I287" s="302" t="n">
        <v>3.5</v>
      </c>
      <c r="J287" s="301" t="n">
        <f aca="false">+J286</f>
        <v>10.3</v>
      </c>
      <c r="K287" s="302" t="n">
        <v>2.6</v>
      </c>
      <c r="L287" s="301" t="n">
        <v>5</v>
      </c>
      <c r="M287" s="302" t="n">
        <v>3</v>
      </c>
      <c r="N287" s="301" t="n">
        <v>4</v>
      </c>
      <c r="O287" s="302" t="n">
        <v>4</v>
      </c>
      <c r="P287" s="312" t="n">
        <f aca="false">SUM(D287:O287)</f>
        <v>57.3</v>
      </c>
      <c r="Q287" s="304" t="n">
        <v>8.7</v>
      </c>
      <c r="R287" s="305"/>
      <c r="S287" s="304" t="n">
        <v>3.9</v>
      </c>
      <c r="T287" s="305" t="n">
        <v>4</v>
      </c>
      <c r="U287" s="304" t="n">
        <v>1.4</v>
      </c>
      <c r="V287" s="305" t="n">
        <v>6.6</v>
      </c>
      <c r="W287" s="304" t="n">
        <v>13</v>
      </c>
      <c r="X287" s="305"/>
      <c r="Y287" s="304" t="n">
        <v>8</v>
      </c>
      <c r="Z287" s="305"/>
      <c r="AA287" s="304" t="n">
        <v>4</v>
      </c>
      <c r="AB287" s="305"/>
      <c r="AC287" s="306" t="n">
        <v>5.8</v>
      </c>
      <c r="AD287" s="304" t="n">
        <v>5.8</v>
      </c>
      <c r="AE287" s="305" t="n">
        <v>4</v>
      </c>
      <c r="AF287" s="304" t="n">
        <v>2</v>
      </c>
      <c r="AG287" s="305"/>
      <c r="AH287" s="306" t="n">
        <v>3.6</v>
      </c>
      <c r="AI287" s="306" t="n">
        <v>3.6</v>
      </c>
      <c r="AJ287" s="313" t="n">
        <f aca="false">SUM(Q287:AI287)</f>
        <v>74.4</v>
      </c>
      <c r="AK287" s="304" t="n">
        <v>1</v>
      </c>
      <c r="AL287" s="305" t="n">
        <v>1</v>
      </c>
      <c r="AM287" s="306"/>
      <c r="AN287" s="313" t="n">
        <f aca="false">AM287+AL287+AK287+AJ287+P287</f>
        <v>133.7</v>
      </c>
    </row>
    <row r="288" customFormat="false" ht="12.75" hidden="false" customHeight="false" outlineLevel="0" collapsed="false">
      <c r="C288" s="268"/>
      <c r="D288" s="301" t="n">
        <v>4.4</v>
      </c>
      <c r="E288" s="302" t="n">
        <v>3.6</v>
      </c>
      <c r="F288" s="301" t="n">
        <v>7.7</v>
      </c>
      <c r="G288" s="302" t="n">
        <v>4.7</v>
      </c>
      <c r="H288" s="301" t="n">
        <v>4.5</v>
      </c>
      <c r="I288" s="302" t="n">
        <v>3.5</v>
      </c>
      <c r="J288" s="301" t="n">
        <f aca="false">+J287</f>
        <v>10.3</v>
      </c>
      <c r="K288" s="302" t="n">
        <v>2.6</v>
      </c>
      <c r="L288" s="301" t="n">
        <v>5</v>
      </c>
      <c r="M288" s="302" t="n">
        <v>3</v>
      </c>
      <c r="N288" s="301" t="n">
        <v>4</v>
      </c>
      <c r="O288" s="302" t="n">
        <v>4</v>
      </c>
      <c r="P288" s="312" t="n">
        <f aca="false">SUM(D288:O288)</f>
        <v>57.3</v>
      </c>
      <c r="Q288" s="304" t="n">
        <v>8.7</v>
      </c>
      <c r="R288" s="305"/>
      <c r="S288" s="304" t="n">
        <v>3.9</v>
      </c>
      <c r="T288" s="305" t="n">
        <v>4</v>
      </c>
      <c r="U288" s="304" t="n">
        <v>1.4</v>
      </c>
      <c r="V288" s="305" t="n">
        <v>6.6</v>
      </c>
      <c r="W288" s="304" t="n">
        <v>13</v>
      </c>
      <c r="X288" s="305"/>
      <c r="Y288" s="304" t="n">
        <v>8</v>
      </c>
      <c r="Z288" s="305"/>
      <c r="AA288" s="304" t="n">
        <v>4</v>
      </c>
      <c r="AB288" s="305"/>
      <c r="AC288" s="306" t="n">
        <v>5.8</v>
      </c>
      <c r="AD288" s="304" t="n">
        <v>5.8</v>
      </c>
      <c r="AE288" s="305" t="n">
        <v>4</v>
      </c>
      <c r="AF288" s="304" t="n">
        <v>2</v>
      </c>
      <c r="AG288" s="305"/>
      <c r="AH288" s="306" t="n">
        <v>3.6</v>
      </c>
      <c r="AI288" s="306" t="n">
        <v>3.6</v>
      </c>
      <c r="AJ288" s="313" t="n">
        <f aca="false">SUM(Q288:AI288)</f>
        <v>74.4</v>
      </c>
      <c r="AK288" s="304" t="n">
        <v>1</v>
      </c>
      <c r="AL288" s="305" t="n">
        <v>1</v>
      </c>
      <c r="AM288" s="306"/>
      <c r="AN288" s="313" t="n">
        <f aca="false">AM288+AL288+AK288+AJ288+P288</f>
        <v>133.7</v>
      </c>
    </row>
    <row r="289" customFormat="false" ht="12.75" hidden="false" customHeight="false" outlineLevel="0" collapsed="false">
      <c r="C289" s="268"/>
      <c r="D289" s="301" t="n">
        <v>4.4</v>
      </c>
      <c r="E289" s="302" t="n">
        <v>3.6</v>
      </c>
      <c r="F289" s="301" t="n">
        <v>7.7</v>
      </c>
      <c r="G289" s="302" t="n">
        <v>4.7</v>
      </c>
      <c r="H289" s="301" t="n">
        <v>4.5</v>
      </c>
      <c r="I289" s="302" t="n">
        <v>3.5</v>
      </c>
      <c r="J289" s="301" t="n">
        <f aca="false">+J288</f>
        <v>10.3</v>
      </c>
      <c r="K289" s="302" t="n">
        <v>2.6</v>
      </c>
      <c r="L289" s="301" t="n">
        <v>5</v>
      </c>
      <c r="M289" s="302" t="n">
        <v>3</v>
      </c>
      <c r="N289" s="301" t="n">
        <v>4</v>
      </c>
      <c r="O289" s="302" t="n">
        <v>4</v>
      </c>
      <c r="P289" s="312" t="n">
        <f aca="false">SUM(D289:O289)</f>
        <v>57.3</v>
      </c>
      <c r="Q289" s="304" t="n">
        <v>8.7</v>
      </c>
      <c r="R289" s="305"/>
      <c r="S289" s="304" t="n">
        <v>3.9</v>
      </c>
      <c r="T289" s="305" t="n">
        <v>4</v>
      </c>
      <c r="U289" s="304" t="n">
        <v>1.4</v>
      </c>
      <c r="V289" s="305" t="n">
        <v>6.6</v>
      </c>
      <c r="W289" s="304" t="n">
        <v>13</v>
      </c>
      <c r="X289" s="305"/>
      <c r="Y289" s="304" t="n">
        <v>8</v>
      </c>
      <c r="Z289" s="305"/>
      <c r="AA289" s="304" t="n">
        <v>4</v>
      </c>
      <c r="AB289" s="305"/>
      <c r="AC289" s="306" t="n">
        <v>5.8</v>
      </c>
      <c r="AD289" s="304" t="n">
        <v>5.8</v>
      </c>
      <c r="AE289" s="305" t="n">
        <v>4</v>
      </c>
      <c r="AF289" s="304" t="n">
        <v>2</v>
      </c>
      <c r="AG289" s="305"/>
      <c r="AH289" s="306" t="n">
        <v>3.6</v>
      </c>
      <c r="AI289" s="306" t="n">
        <v>3.6</v>
      </c>
      <c r="AJ289" s="313" t="n">
        <f aca="false">SUM(Q289:AI289)</f>
        <v>74.4</v>
      </c>
      <c r="AK289" s="304" t="n">
        <v>1</v>
      </c>
      <c r="AL289" s="305" t="n">
        <v>1</v>
      </c>
      <c r="AM289" s="306"/>
      <c r="AN289" s="313" t="n">
        <f aca="false">AM289+AL289+AK289+AJ289+P289</f>
        <v>133.7</v>
      </c>
    </row>
    <row r="290" customFormat="false" ht="12.75" hidden="false" customHeight="false" outlineLevel="0" collapsed="false">
      <c r="C290" s="268"/>
      <c r="D290" s="301" t="n">
        <v>4.4</v>
      </c>
      <c r="E290" s="302" t="n">
        <v>3.6</v>
      </c>
      <c r="F290" s="301" t="n">
        <v>7.7</v>
      </c>
      <c r="G290" s="302" t="n">
        <v>4.7</v>
      </c>
      <c r="H290" s="301" t="n">
        <v>4.5</v>
      </c>
      <c r="I290" s="302" t="n">
        <v>3.5</v>
      </c>
      <c r="J290" s="301" t="n">
        <f aca="false">+J289</f>
        <v>10.3</v>
      </c>
      <c r="K290" s="302" t="n">
        <v>2.6</v>
      </c>
      <c r="L290" s="301" t="n">
        <v>5</v>
      </c>
      <c r="M290" s="302" t="n">
        <v>3</v>
      </c>
      <c r="N290" s="301" t="n">
        <v>4</v>
      </c>
      <c r="O290" s="302" t="n">
        <v>4</v>
      </c>
      <c r="P290" s="312" t="n">
        <f aca="false">SUM(D290:O290)</f>
        <v>57.3</v>
      </c>
      <c r="Q290" s="304" t="n">
        <v>8.7</v>
      </c>
      <c r="R290" s="305"/>
      <c r="S290" s="304" t="n">
        <v>3.9</v>
      </c>
      <c r="T290" s="305" t="n">
        <v>4</v>
      </c>
      <c r="U290" s="304" t="n">
        <v>1.4</v>
      </c>
      <c r="V290" s="305" t="n">
        <v>6.6</v>
      </c>
      <c r="W290" s="304" t="n">
        <v>13</v>
      </c>
      <c r="X290" s="305"/>
      <c r="Y290" s="304" t="n">
        <v>8</v>
      </c>
      <c r="Z290" s="305"/>
      <c r="AA290" s="304" t="n">
        <v>4</v>
      </c>
      <c r="AB290" s="305"/>
      <c r="AC290" s="306" t="n">
        <v>5.8</v>
      </c>
      <c r="AD290" s="304" t="n">
        <v>5.8</v>
      </c>
      <c r="AE290" s="305" t="n">
        <v>4</v>
      </c>
      <c r="AF290" s="304" t="n">
        <v>2</v>
      </c>
      <c r="AG290" s="305"/>
      <c r="AH290" s="306" t="n">
        <v>3.6</v>
      </c>
      <c r="AI290" s="306" t="n">
        <v>3.6</v>
      </c>
      <c r="AJ290" s="313" t="n">
        <f aca="false">SUM(Q290:AI290)</f>
        <v>74.4</v>
      </c>
      <c r="AK290" s="304" t="n">
        <v>1</v>
      </c>
      <c r="AL290" s="305" t="n">
        <v>1</v>
      </c>
      <c r="AM290" s="306"/>
      <c r="AN290" s="313" t="n">
        <f aca="false">AM290+AL290+AK290+AJ290+P290</f>
        <v>133.7</v>
      </c>
    </row>
    <row r="291" customFormat="false" ht="12.75" hidden="false" customHeight="false" outlineLevel="0" collapsed="false">
      <c r="C291" s="268"/>
      <c r="D291" s="301" t="n">
        <v>4.4</v>
      </c>
      <c r="E291" s="302" t="n">
        <v>3.6</v>
      </c>
      <c r="F291" s="301" t="n">
        <v>7.7</v>
      </c>
      <c r="G291" s="302" t="n">
        <v>4.7</v>
      </c>
      <c r="H291" s="301" t="n">
        <v>4.5</v>
      </c>
      <c r="I291" s="302" t="n">
        <v>3.5</v>
      </c>
      <c r="J291" s="301" t="n">
        <f aca="false">+J290</f>
        <v>10.3</v>
      </c>
      <c r="K291" s="302" t="n">
        <v>2.6</v>
      </c>
      <c r="L291" s="301" t="n">
        <v>5</v>
      </c>
      <c r="M291" s="302" t="n">
        <v>3</v>
      </c>
      <c r="N291" s="301" t="n">
        <v>4</v>
      </c>
      <c r="O291" s="302" t="n">
        <v>4</v>
      </c>
      <c r="P291" s="312" t="n">
        <f aca="false">SUM(D291:O291)</f>
        <v>57.3</v>
      </c>
      <c r="Q291" s="304" t="n">
        <v>8.7</v>
      </c>
      <c r="R291" s="305"/>
      <c r="S291" s="304" t="n">
        <v>3.9</v>
      </c>
      <c r="T291" s="305" t="n">
        <v>4</v>
      </c>
      <c r="U291" s="304" t="n">
        <v>1.4</v>
      </c>
      <c r="V291" s="305" t="n">
        <v>6.6</v>
      </c>
      <c r="W291" s="304" t="n">
        <v>13</v>
      </c>
      <c r="X291" s="305"/>
      <c r="Y291" s="304" t="n">
        <v>8</v>
      </c>
      <c r="Z291" s="305"/>
      <c r="AA291" s="304" t="n">
        <v>4</v>
      </c>
      <c r="AB291" s="305"/>
      <c r="AC291" s="306" t="n">
        <v>5.8</v>
      </c>
      <c r="AD291" s="304" t="n">
        <v>5.8</v>
      </c>
      <c r="AE291" s="305" t="n">
        <v>4</v>
      </c>
      <c r="AF291" s="304" t="n">
        <v>2</v>
      </c>
      <c r="AG291" s="305"/>
      <c r="AH291" s="306" t="n">
        <v>3.6</v>
      </c>
      <c r="AI291" s="306" t="n">
        <v>3.6</v>
      </c>
      <c r="AJ291" s="313" t="n">
        <f aca="false">SUM(Q291:AI291)</f>
        <v>74.4</v>
      </c>
      <c r="AK291" s="304" t="n">
        <v>1</v>
      </c>
      <c r="AL291" s="305" t="n">
        <v>1</v>
      </c>
      <c r="AM291" s="306"/>
      <c r="AN291" s="313" t="n">
        <f aca="false">AM291+AL291+AK291+AJ291+P291</f>
        <v>133.7</v>
      </c>
    </row>
    <row r="292" customFormat="false" ht="12.75" hidden="false" customHeight="false" outlineLevel="0" collapsed="false">
      <c r="C292" s="268"/>
      <c r="D292" s="301" t="n">
        <v>4.4</v>
      </c>
      <c r="E292" s="302" t="n">
        <v>3.6</v>
      </c>
      <c r="F292" s="301" t="n">
        <v>7.7</v>
      </c>
      <c r="G292" s="302" t="n">
        <v>4.7</v>
      </c>
      <c r="H292" s="301" t="n">
        <v>4.5</v>
      </c>
      <c r="I292" s="302" t="n">
        <v>3.5</v>
      </c>
      <c r="J292" s="301" t="n">
        <f aca="false">+J291</f>
        <v>10.3</v>
      </c>
      <c r="K292" s="302" t="n">
        <v>2.6</v>
      </c>
      <c r="L292" s="301" t="n">
        <v>5</v>
      </c>
      <c r="M292" s="302" t="n">
        <v>3</v>
      </c>
      <c r="N292" s="301" t="n">
        <v>4</v>
      </c>
      <c r="O292" s="302" t="n">
        <v>4</v>
      </c>
      <c r="P292" s="312" t="n">
        <f aca="false">SUM(D292:O292)</f>
        <v>57.3</v>
      </c>
      <c r="Q292" s="304" t="n">
        <v>8.7</v>
      </c>
      <c r="R292" s="305"/>
      <c r="S292" s="304" t="n">
        <v>3.9</v>
      </c>
      <c r="T292" s="305" t="n">
        <v>4</v>
      </c>
      <c r="U292" s="304" t="n">
        <v>1.4</v>
      </c>
      <c r="V292" s="305" t="n">
        <v>6.6</v>
      </c>
      <c r="W292" s="304" t="n">
        <v>13</v>
      </c>
      <c r="X292" s="305"/>
      <c r="Y292" s="304" t="n">
        <v>8</v>
      </c>
      <c r="Z292" s="305"/>
      <c r="AA292" s="304" t="n">
        <v>4</v>
      </c>
      <c r="AB292" s="305"/>
      <c r="AC292" s="306" t="n">
        <v>5.8</v>
      </c>
      <c r="AD292" s="304" t="n">
        <v>5.8</v>
      </c>
      <c r="AE292" s="305" t="n">
        <v>4</v>
      </c>
      <c r="AF292" s="304" t="n">
        <v>2</v>
      </c>
      <c r="AG292" s="305"/>
      <c r="AH292" s="306" t="n">
        <v>3.6</v>
      </c>
      <c r="AI292" s="306" t="n">
        <v>3.6</v>
      </c>
      <c r="AJ292" s="313" t="n">
        <f aca="false">SUM(Q292:AI292)</f>
        <v>74.4</v>
      </c>
      <c r="AK292" s="304" t="n">
        <v>1</v>
      </c>
      <c r="AL292" s="305" t="n">
        <v>1</v>
      </c>
      <c r="AM292" s="306"/>
      <c r="AN292" s="313" t="n">
        <f aca="false">AM292+AL292+AK292+AJ292+P292</f>
        <v>133.7</v>
      </c>
    </row>
    <row r="293" customFormat="false" ht="12.75" hidden="false" customHeight="false" outlineLevel="0" collapsed="false">
      <c r="C293" s="268"/>
      <c r="D293" s="301" t="n">
        <v>4.4</v>
      </c>
      <c r="E293" s="302" t="n">
        <v>3.6</v>
      </c>
      <c r="F293" s="301" t="n">
        <v>7.7</v>
      </c>
      <c r="G293" s="302" t="n">
        <v>4.7</v>
      </c>
      <c r="H293" s="301" t="n">
        <v>4.5</v>
      </c>
      <c r="I293" s="302" t="n">
        <v>3.5</v>
      </c>
      <c r="J293" s="301" t="n">
        <f aca="false">+J292</f>
        <v>10.3</v>
      </c>
      <c r="K293" s="302" t="n">
        <v>2.6</v>
      </c>
      <c r="L293" s="301" t="n">
        <v>5</v>
      </c>
      <c r="M293" s="302" t="n">
        <v>3</v>
      </c>
      <c r="N293" s="301" t="n">
        <v>4</v>
      </c>
      <c r="O293" s="302" t="n">
        <v>4</v>
      </c>
      <c r="P293" s="312" t="n">
        <f aca="false">SUM(D293:O293)</f>
        <v>57.3</v>
      </c>
      <c r="Q293" s="304" t="n">
        <v>8.7</v>
      </c>
      <c r="R293" s="305"/>
      <c r="S293" s="304" t="n">
        <v>3.9</v>
      </c>
      <c r="T293" s="305" t="n">
        <v>4</v>
      </c>
      <c r="U293" s="304" t="n">
        <v>1.4</v>
      </c>
      <c r="V293" s="305" t="n">
        <v>6.6</v>
      </c>
      <c r="W293" s="304" t="n">
        <v>13</v>
      </c>
      <c r="X293" s="305"/>
      <c r="Y293" s="304" t="n">
        <v>8</v>
      </c>
      <c r="Z293" s="305"/>
      <c r="AA293" s="304" t="n">
        <v>4</v>
      </c>
      <c r="AB293" s="305"/>
      <c r="AC293" s="306" t="n">
        <v>5.8</v>
      </c>
      <c r="AD293" s="304" t="n">
        <v>5.8</v>
      </c>
      <c r="AE293" s="305" t="n">
        <v>4</v>
      </c>
      <c r="AF293" s="304" t="n">
        <v>2</v>
      </c>
      <c r="AG293" s="305"/>
      <c r="AH293" s="306" t="n">
        <v>3.6</v>
      </c>
      <c r="AI293" s="306" t="n">
        <v>3.6</v>
      </c>
      <c r="AJ293" s="313" t="n">
        <f aca="false">SUM(Q293:AI293)</f>
        <v>74.4</v>
      </c>
      <c r="AK293" s="304" t="n">
        <v>1</v>
      </c>
      <c r="AL293" s="305" t="n">
        <v>1</v>
      </c>
      <c r="AM293" s="306"/>
      <c r="AN293" s="313" t="n">
        <f aca="false">AM293+AL293+AK293+AJ293+P293</f>
        <v>133.7</v>
      </c>
    </row>
    <row r="294" customFormat="false" ht="12.75" hidden="false" customHeight="false" outlineLevel="0" collapsed="false">
      <c r="C294" s="268"/>
      <c r="D294" s="301" t="n">
        <v>4.4</v>
      </c>
      <c r="E294" s="302" t="n">
        <v>3.6</v>
      </c>
      <c r="F294" s="301" t="n">
        <v>7.7</v>
      </c>
      <c r="G294" s="302" t="n">
        <v>4.7</v>
      </c>
      <c r="H294" s="301" t="n">
        <v>4.5</v>
      </c>
      <c r="I294" s="302" t="n">
        <v>3.5</v>
      </c>
      <c r="J294" s="301" t="n">
        <f aca="false">+J293</f>
        <v>10.3</v>
      </c>
      <c r="K294" s="302" t="n">
        <v>2.6</v>
      </c>
      <c r="L294" s="301" t="n">
        <v>5</v>
      </c>
      <c r="M294" s="302" t="n">
        <v>3</v>
      </c>
      <c r="N294" s="301" t="n">
        <v>4</v>
      </c>
      <c r="O294" s="302" t="n">
        <v>4</v>
      </c>
      <c r="P294" s="312" t="n">
        <f aca="false">SUM(D294:O294)</f>
        <v>57.3</v>
      </c>
      <c r="Q294" s="304" t="n">
        <v>8.7</v>
      </c>
      <c r="R294" s="305"/>
      <c r="S294" s="304" t="n">
        <v>3.9</v>
      </c>
      <c r="T294" s="305" t="n">
        <v>4</v>
      </c>
      <c r="U294" s="304" t="n">
        <v>1.4</v>
      </c>
      <c r="V294" s="305" t="n">
        <v>6.6</v>
      </c>
      <c r="W294" s="304" t="n">
        <v>13</v>
      </c>
      <c r="X294" s="305"/>
      <c r="Y294" s="304" t="n">
        <v>8</v>
      </c>
      <c r="Z294" s="305"/>
      <c r="AA294" s="304" t="n">
        <v>4</v>
      </c>
      <c r="AB294" s="305"/>
      <c r="AC294" s="306" t="n">
        <v>5.8</v>
      </c>
      <c r="AD294" s="304" t="n">
        <v>5.8</v>
      </c>
      <c r="AE294" s="305" t="n">
        <v>4</v>
      </c>
      <c r="AF294" s="304" t="n">
        <v>2</v>
      </c>
      <c r="AG294" s="305"/>
      <c r="AH294" s="306" t="n">
        <v>3.6</v>
      </c>
      <c r="AI294" s="306" t="n">
        <v>3.6</v>
      </c>
      <c r="AJ294" s="313" t="n">
        <f aca="false">SUM(Q294:AI294)</f>
        <v>74.4</v>
      </c>
      <c r="AK294" s="304" t="n">
        <v>1</v>
      </c>
      <c r="AL294" s="305" t="n">
        <v>1</v>
      </c>
      <c r="AM294" s="306"/>
      <c r="AN294" s="313" t="n">
        <f aca="false">AM294+AL294+AK294+AJ294+P294</f>
        <v>133.7</v>
      </c>
    </row>
    <row r="295" customFormat="false" ht="12.75" hidden="false" customHeight="false" outlineLevel="0" collapsed="false">
      <c r="C295" s="268"/>
      <c r="D295" s="301" t="n">
        <v>4.4</v>
      </c>
      <c r="E295" s="302" t="n">
        <v>3.6</v>
      </c>
      <c r="F295" s="301" t="n">
        <v>7.7</v>
      </c>
      <c r="G295" s="302" t="n">
        <v>4.7</v>
      </c>
      <c r="H295" s="301" t="n">
        <v>4.5</v>
      </c>
      <c r="I295" s="302" t="n">
        <v>3.5</v>
      </c>
      <c r="J295" s="301" t="n">
        <f aca="false">+J294</f>
        <v>10.3</v>
      </c>
      <c r="K295" s="302" t="n">
        <v>2.6</v>
      </c>
      <c r="L295" s="301" t="n">
        <v>5</v>
      </c>
      <c r="M295" s="302" t="n">
        <v>3</v>
      </c>
      <c r="N295" s="301" t="n">
        <v>4</v>
      </c>
      <c r="O295" s="302" t="n">
        <v>4</v>
      </c>
      <c r="P295" s="312" t="n">
        <f aca="false">SUM(D295:O295)</f>
        <v>57.3</v>
      </c>
      <c r="Q295" s="304" t="n">
        <v>8.7</v>
      </c>
      <c r="R295" s="305"/>
      <c r="S295" s="304" t="n">
        <v>3.9</v>
      </c>
      <c r="T295" s="305" t="n">
        <v>4</v>
      </c>
      <c r="U295" s="304" t="n">
        <v>1.4</v>
      </c>
      <c r="V295" s="305" t="n">
        <v>6.6</v>
      </c>
      <c r="W295" s="304" t="n">
        <v>13</v>
      </c>
      <c r="X295" s="305"/>
      <c r="Y295" s="304" t="n">
        <v>8</v>
      </c>
      <c r="Z295" s="305"/>
      <c r="AA295" s="304" t="n">
        <v>4</v>
      </c>
      <c r="AB295" s="305"/>
      <c r="AC295" s="306" t="n">
        <v>5.8</v>
      </c>
      <c r="AD295" s="304" t="n">
        <v>5.8</v>
      </c>
      <c r="AE295" s="305" t="n">
        <v>4</v>
      </c>
      <c r="AF295" s="304" t="n">
        <v>2</v>
      </c>
      <c r="AG295" s="305"/>
      <c r="AH295" s="306" t="n">
        <v>3.6</v>
      </c>
      <c r="AI295" s="306" t="n">
        <v>3.6</v>
      </c>
      <c r="AJ295" s="313" t="n">
        <f aca="false">SUM(Q295:AI295)</f>
        <v>74.4</v>
      </c>
      <c r="AK295" s="304" t="n">
        <v>1</v>
      </c>
      <c r="AL295" s="305" t="n">
        <v>1</v>
      </c>
      <c r="AM295" s="306"/>
      <c r="AN295" s="313" t="n">
        <f aca="false">AM295+AL295+AK295+AJ295+P295</f>
        <v>133.7</v>
      </c>
    </row>
    <row r="296" customFormat="false" ht="12.75" hidden="false" customHeight="false" outlineLevel="0" collapsed="false">
      <c r="C296" s="268"/>
      <c r="D296" s="301" t="n">
        <v>4.4</v>
      </c>
      <c r="E296" s="302" t="n">
        <v>3.6</v>
      </c>
      <c r="F296" s="301" t="n">
        <v>7.7</v>
      </c>
      <c r="G296" s="302" t="n">
        <v>4.7</v>
      </c>
      <c r="H296" s="301" t="n">
        <v>4.5</v>
      </c>
      <c r="I296" s="302" t="n">
        <v>3.5</v>
      </c>
      <c r="J296" s="301" t="n">
        <f aca="false">+J295</f>
        <v>10.3</v>
      </c>
      <c r="K296" s="302" t="n">
        <v>2.6</v>
      </c>
      <c r="L296" s="301" t="n">
        <v>5</v>
      </c>
      <c r="M296" s="302" t="n">
        <v>3</v>
      </c>
      <c r="N296" s="301" t="n">
        <v>4</v>
      </c>
      <c r="O296" s="302" t="n">
        <v>4</v>
      </c>
      <c r="P296" s="312" t="n">
        <f aca="false">SUM(D296:O296)</f>
        <v>57.3</v>
      </c>
      <c r="Q296" s="304" t="n">
        <v>8.7</v>
      </c>
      <c r="R296" s="305"/>
      <c r="S296" s="304" t="n">
        <v>3.9</v>
      </c>
      <c r="T296" s="305" t="n">
        <v>4</v>
      </c>
      <c r="U296" s="304" t="n">
        <v>1.4</v>
      </c>
      <c r="V296" s="305" t="n">
        <v>6.6</v>
      </c>
      <c r="W296" s="304" t="n">
        <v>13</v>
      </c>
      <c r="X296" s="305"/>
      <c r="Y296" s="304" t="n">
        <v>8</v>
      </c>
      <c r="Z296" s="305"/>
      <c r="AA296" s="304" t="n">
        <v>4</v>
      </c>
      <c r="AB296" s="305"/>
      <c r="AC296" s="306" t="n">
        <v>5.8</v>
      </c>
      <c r="AD296" s="304" t="n">
        <v>5.8</v>
      </c>
      <c r="AE296" s="305" t="n">
        <v>4</v>
      </c>
      <c r="AF296" s="304" t="n">
        <v>2</v>
      </c>
      <c r="AG296" s="305"/>
      <c r="AH296" s="306" t="n">
        <v>3.6</v>
      </c>
      <c r="AI296" s="306" t="n">
        <v>3.6</v>
      </c>
      <c r="AJ296" s="313" t="n">
        <f aca="false">SUM(Q296:AI296)</f>
        <v>74.4</v>
      </c>
      <c r="AK296" s="304" t="n">
        <v>1</v>
      </c>
      <c r="AL296" s="305" t="n">
        <v>1</v>
      </c>
      <c r="AM296" s="306"/>
      <c r="AN296" s="313" t="n">
        <f aca="false">AM296+AL296+AK296+AJ296+P296</f>
        <v>133.7</v>
      </c>
    </row>
    <row r="297" customFormat="false" ht="12.75" hidden="false" customHeight="false" outlineLevel="0" collapsed="false">
      <c r="C297" s="268"/>
      <c r="D297" s="301" t="n">
        <v>4.4</v>
      </c>
      <c r="E297" s="302" t="n">
        <v>3.6</v>
      </c>
      <c r="F297" s="301" t="n">
        <v>7.7</v>
      </c>
      <c r="G297" s="302" t="n">
        <v>4.7</v>
      </c>
      <c r="H297" s="301" t="n">
        <v>4.5</v>
      </c>
      <c r="I297" s="302" t="n">
        <v>3.5</v>
      </c>
      <c r="J297" s="301" t="n">
        <f aca="false">+J296</f>
        <v>10.3</v>
      </c>
      <c r="K297" s="302" t="n">
        <v>2.6</v>
      </c>
      <c r="L297" s="301" t="n">
        <v>5</v>
      </c>
      <c r="M297" s="302" t="n">
        <v>3</v>
      </c>
      <c r="N297" s="301" t="n">
        <v>4</v>
      </c>
      <c r="O297" s="302" t="n">
        <v>4</v>
      </c>
      <c r="P297" s="312" t="n">
        <f aca="false">SUM(D297:O297)</f>
        <v>57.3</v>
      </c>
      <c r="Q297" s="304" t="n">
        <v>8.7</v>
      </c>
      <c r="R297" s="305"/>
      <c r="S297" s="304" t="n">
        <v>3.9</v>
      </c>
      <c r="T297" s="305" t="n">
        <v>4</v>
      </c>
      <c r="U297" s="304" t="n">
        <v>1.4</v>
      </c>
      <c r="V297" s="305" t="n">
        <v>6.6</v>
      </c>
      <c r="W297" s="304" t="n">
        <v>13</v>
      </c>
      <c r="X297" s="305"/>
      <c r="Y297" s="304" t="n">
        <v>8</v>
      </c>
      <c r="Z297" s="305"/>
      <c r="AA297" s="304" t="n">
        <v>4</v>
      </c>
      <c r="AB297" s="305"/>
      <c r="AC297" s="306" t="n">
        <v>5.8</v>
      </c>
      <c r="AD297" s="304" t="n">
        <v>5.8</v>
      </c>
      <c r="AE297" s="305" t="n">
        <v>4</v>
      </c>
      <c r="AF297" s="304" t="n">
        <v>2</v>
      </c>
      <c r="AG297" s="305"/>
      <c r="AH297" s="306" t="n">
        <v>3.6</v>
      </c>
      <c r="AI297" s="306" t="n">
        <v>3.6</v>
      </c>
      <c r="AJ297" s="313" t="n">
        <f aca="false">SUM(Q297:AI297)</f>
        <v>74.4</v>
      </c>
      <c r="AK297" s="304" t="n">
        <v>1</v>
      </c>
      <c r="AL297" s="305" t="n">
        <v>1</v>
      </c>
      <c r="AM297" s="306"/>
      <c r="AN297" s="313" t="n">
        <f aca="false">AM297+AL297+AK297+AJ297+P297</f>
        <v>133.7</v>
      </c>
    </row>
    <row r="298" customFormat="false" ht="12.75" hidden="false" customHeight="false" outlineLevel="0" collapsed="false">
      <c r="C298" s="268"/>
      <c r="D298" s="301" t="n">
        <v>4.4</v>
      </c>
      <c r="E298" s="302" t="n">
        <v>3.6</v>
      </c>
      <c r="F298" s="301" t="n">
        <v>7.7</v>
      </c>
      <c r="G298" s="302" t="n">
        <v>4.7</v>
      </c>
      <c r="H298" s="301" t="n">
        <v>4.5</v>
      </c>
      <c r="I298" s="302" t="n">
        <v>3.5</v>
      </c>
      <c r="J298" s="301" t="n">
        <f aca="false">+J297</f>
        <v>10.3</v>
      </c>
      <c r="K298" s="302" t="n">
        <v>2.6</v>
      </c>
      <c r="L298" s="301" t="n">
        <v>5</v>
      </c>
      <c r="M298" s="302" t="n">
        <v>3</v>
      </c>
      <c r="N298" s="301" t="n">
        <v>4</v>
      </c>
      <c r="O298" s="302" t="n">
        <v>4</v>
      </c>
      <c r="P298" s="312" t="n">
        <f aca="false">SUM(D298:O298)</f>
        <v>57.3</v>
      </c>
      <c r="Q298" s="304" t="n">
        <v>8.7</v>
      </c>
      <c r="R298" s="305"/>
      <c r="S298" s="304" t="n">
        <v>3.9</v>
      </c>
      <c r="T298" s="305" t="n">
        <v>4</v>
      </c>
      <c r="U298" s="304" t="n">
        <v>1.4</v>
      </c>
      <c r="V298" s="305" t="n">
        <v>6.6</v>
      </c>
      <c r="W298" s="304" t="n">
        <v>13</v>
      </c>
      <c r="X298" s="305"/>
      <c r="Y298" s="304" t="n">
        <v>8</v>
      </c>
      <c r="Z298" s="305"/>
      <c r="AA298" s="304" t="n">
        <v>4</v>
      </c>
      <c r="AB298" s="305"/>
      <c r="AC298" s="306" t="n">
        <v>5.8</v>
      </c>
      <c r="AD298" s="304" t="n">
        <v>5.8</v>
      </c>
      <c r="AE298" s="305" t="n">
        <v>4</v>
      </c>
      <c r="AF298" s="304" t="n">
        <v>2</v>
      </c>
      <c r="AG298" s="305"/>
      <c r="AH298" s="306" t="n">
        <v>3.6</v>
      </c>
      <c r="AI298" s="306" t="n">
        <v>3.6</v>
      </c>
      <c r="AJ298" s="313" t="n">
        <f aca="false">SUM(Q298:AI298)</f>
        <v>74.4</v>
      </c>
      <c r="AK298" s="304" t="n">
        <v>1</v>
      </c>
      <c r="AL298" s="305" t="n">
        <v>1</v>
      </c>
      <c r="AM298" s="306"/>
      <c r="AN298" s="313" t="n">
        <f aca="false">AM298+AL298+AK298+AJ298+P298</f>
        <v>133.7</v>
      </c>
    </row>
    <row r="299" customFormat="false" ht="12.75" hidden="false" customHeight="false" outlineLevel="0" collapsed="false">
      <c r="C299" s="268"/>
      <c r="D299" s="301" t="n">
        <v>4.4</v>
      </c>
      <c r="E299" s="302" t="n">
        <v>3.6</v>
      </c>
      <c r="F299" s="301" t="n">
        <v>7.7</v>
      </c>
      <c r="G299" s="302" t="n">
        <v>4.7</v>
      </c>
      <c r="H299" s="301" t="n">
        <v>4.5</v>
      </c>
      <c r="I299" s="302" t="n">
        <v>3.5</v>
      </c>
      <c r="J299" s="301" t="n">
        <f aca="false">+J298</f>
        <v>10.3</v>
      </c>
      <c r="K299" s="302" t="n">
        <v>2.6</v>
      </c>
      <c r="L299" s="301" t="n">
        <v>5</v>
      </c>
      <c r="M299" s="302" t="n">
        <v>3</v>
      </c>
      <c r="N299" s="301" t="n">
        <v>4</v>
      </c>
      <c r="O299" s="302" t="n">
        <v>4</v>
      </c>
      <c r="P299" s="312" t="n">
        <f aca="false">SUM(D299:O299)</f>
        <v>57.3</v>
      </c>
      <c r="Q299" s="304" t="n">
        <v>8.7</v>
      </c>
      <c r="R299" s="305"/>
      <c r="S299" s="304" t="n">
        <v>3.9</v>
      </c>
      <c r="T299" s="305" t="n">
        <v>4</v>
      </c>
      <c r="U299" s="304" t="n">
        <v>1.4</v>
      </c>
      <c r="V299" s="305" t="n">
        <v>6.6</v>
      </c>
      <c r="W299" s="304" t="n">
        <v>13</v>
      </c>
      <c r="X299" s="305"/>
      <c r="Y299" s="304" t="n">
        <v>8</v>
      </c>
      <c r="Z299" s="305"/>
      <c r="AA299" s="304" t="n">
        <v>4</v>
      </c>
      <c r="AB299" s="305"/>
      <c r="AC299" s="306" t="n">
        <v>5.8</v>
      </c>
      <c r="AD299" s="304" t="n">
        <v>5.8</v>
      </c>
      <c r="AE299" s="305" t="n">
        <v>4</v>
      </c>
      <c r="AF299" s="304" t="n">
        <v>2</v>
      </c>
      <c r="AG299" s="305"/>
      <c r="AH299" s="306" t="n">
        <v>3.6</v>
      </c>
      <c r="AI299" s="306" t="n">
        <v>3.6</v>
      </c>
      <c r="AJ299" s="313" t="n">
        <f aca="false">SUM(Q299:AI299)</f>
        <v>74.4</v>
      </c>
      <c r="AK299" s="304" t="n">
        <v>1</v>
      </c>
      <c r="AL299" s="305" t="n">
        <v>1</v>
      </c>
      <c r="AM299" s="306"/>
      <c r="AN299" s="313" t="n">
        <f aca="false">AM299+AL299+AK299+AJ299+P299</f>
        <v>133.7</v>
      </c>
    </row>
    <row r="300" customFormat="false" ht="12.75" hidden="false" customHeight="false" outlineLevel="0" collapsed="false">
      <c r="C300" s="268"/>
      <c r="D300" s="301" t="n">
        <v>4.4</v>
      </c>
      <c r="E300" s="302" t="n">
        <v>3.6</v>
      </c>
      <c r="F300" s="301" t="n">
        <v>7.7</v>
      </c>
      <c r="G300" s="302" t="n">
        <v>4.7</v>
      </c>
      <c r="H300" s="301" t="n">
        <v>4.5</v>
      </c>
      <c r="I300" s="302" t="n">
        <v>3.5</v>
      </c>
      <c r="J300" s="301" t="n">
        <f aca="false">+J299</f>
        <v>10.3</v>
      </c>
      <c r="K300" s="302" t="n">
        <v>2.6</v>
      </c>
      <c r="L300" s="301" t="n">
        <v>5</v>
      </c>
      <c r="M300" s="302" t="n">
        <v>3</v>
      </c>
      <c r="N300" s="301" t="n">
        <v>4</v>
      </c>
      <c r="O300" s="302" t="n">
        <v>4</v>
      </c>
      <c r="P300" s="312" t="n">
        <f aca="false">SUM(D300:O300)</f>
        <v>57.3</v>
      </c>
      <c r="Q300" s="304" t="n">
        <v>8.7</v>
      </c>
      <c r="R300" s="305"/>
      <c r="S300" s="304" t="n">
        <v>3.9</v>
      </c>
      <c r="T300" s="305" t="n">
        <v>4</v>
      </c>
      <c r="U300" s="304" t="n">
        <v>1.4</v>
      </c>
      <c r="V300" s="305" t="n">
        <v>6.6</v>
      </c>
      <c r="W300" s="304" t="n">
        <v>13</v>
      </c>
      <c r="X300" s="305"/>
      <c r="Y300" s="304" t="n">
        <v>8</v>
      </c>
      <c r="Z300" s="305"/>
      <c r="AA300" s="304" t="n">
        <v>4</v>
      </c>
      <c r="AB300" s="305"/>
      <c r="AC300" s="306" t="n">
        <v>5.8</v>
      </c>
      <c r="AD300" s="304" t="n">
        <v>5.8</v>
      </c>
      <c r="AE300" s="305" t="n">
        <v>4</v>
      </c>
      <c r="AF300" s="304" t="n">
        <v>2</v>
      </c>
      <c r="AG300" s="305"/>
      <c r="AH300" s="306" t="n">
        <v>3.6</v>
      </c>
      <c r="AI300" s="306" t="n">
        <v>3.6</v>
      </c>
      <c r="AJ300" s="313" t="n">
        <f aca="false">SUM(Q300:AI300)</f>
        <v>74.4</v>
      </c>
      <c r="AK300" s="304" t="n">
        <v>1</v>
      </c>
      <c r="AL300" s="305" t="n">
        <v>1</v>
      </c>
      <c r="AM300" s="306"/>
      <c r="AN300" s="313" t="n">
        <f aca="false">AM300+AL300+AK300+AJ300+P300</f>
        <v>133.7</v>
      </c>
    </row>
    <row r="301" customFormat="false" ht="12.75" hidden="false" customHeight="false" outlineLevel="0" collapsed="false">
      <c r="C301" s="268"/>
      <c r="D301" s="301" t="n">
        <v>4.4</v>
      </c>
      <c r="E301" s="302" t="n">
        <v>3.6</v>
      </c>
      <c r="F301" s="301" t="n">
        <v>7.7</v>
      </c>
      <c r="G301" s="302" t="n">
        <v>4.7</v>
      </c>
      <c r="H301" s="301" t="n">
        <v>4.5</v>
      </c>
      <c r="I301" s="302" t="n">
        <v>3.5</v>
      </c>
      <c r="J301" s="301" t="n">
        <f aca="false">+J300</f>
        <v>10.3</v>
      </c>
      <c r="K301" s="302" t="n">
        <v>2.6</v>
      </c>
      <c r="L301" s="301" t="n">
        <v>5</v>
      </c>
      <c r="M301" s="302" t="n">
        <v>3</v>
      </c>
      <c r="N301" s="301" t="n">
        <v>4</v>
      </c>
      <c r="O301" s="302" t="n">
        <v>4</v>
      </c>
      <c r="P301" s="312" t="n">
        <f aca="false">SUM(D301:O301)</f>
        <v>57.3</v>
      </c>
      <c r="Q301" s="304" t="n">
        <v>8.7</v>
      </c>
      <c r="R301" s="305"/>
      <c r="S301" s="304" t="n">
        <v>3.9</v>
      </c>
      <c r="T301" s="305" t="n">
        <v>4</v>
      </c>
      <c r="U301" s="304" t="n">
        <v>1.4</v>
      </c>
      <c r="V301" s="305" t="n">
        <v>6.6</v>
      </c>
      <c r="W301" s="304" t="n">
        <v>13</v>
      </c>
      <c r="X301" s="305"/>
      <c r="Y301" s="304" t="n">
        <v>8</v>
      </c>
      <c r="Z301" s="305"/>
      <c r="AA301" s="304" t="n">
        <v>4</v>
      </c>
      <c r="AB301" s="305"/>
      <c r="AC301" s="306" t="n">
        <v>5.8</v>
      </c>
      <c r="AD301" s="304" t="n">
        <v>5.8</v>
      </c>
      <c r="AE301" s="305" t="n">
        <v>4</v>
      </c>
      <c r="AF301" s="304" t="n">
        <v>2</v>
      </c>
      <c r="AG301" s="305"/>
      <c r="AH301" s="306" t="n">
        <v>3.6</v>
      </c>
      <c r="AI301" s="306" t="n">
        <v>3.6</v>
      </c>
      <c r="AJ301" s="313" t="n">
        <f aca="false">SUM(Q301:AI301)</f>
        <v>74.4</v>
      </c>
      <c r="AK301" s="304" t="n">
        <v>1</v>
      </c>
      <c r="AL301" s="305" t="n">
        <v>1</v>
      </c>
      <c r="AM301" s="306"/>
      <c r="AN301" s="313" t="n">
        <f aca="false">AM301+AL301+AK301+AJ301+P301</f>
        <v>133.7</v>
      </c>
    </row>
    <row r="302" customFormat="false" ht="12.75" hidden="false" customHeight="false" outlineLevel="0" collapsed="false">
      <c r="C302" s="268"/>
      <c r="D302" s="301" t="n">
        <v>4.4</v>
      </c>
      <c r="E302" s="302" t="n">
        <v>3.6</v>
      </c>
      <c r="F302" s="301" t="n">
        <v>7.7</v>
      </c>
      <c r="G302" s="302" t="n">
        <v>4.7</v>
      </c>
      <c r="H302" s="301" t="n">
        <v>4.5</v>
      </c>
      <c r="I302" s="302" t="n">
        <v>3.5</v>
      </c>
      <c r="J302" s="301" t="n">
        <f aca="false">+J301</f>
        <v>10.3</v>
      </c>
      <c r="K302" s="302" t="n">
        <v>2.6</v>
      </c>
      <c r="L302" s="301" t="n">
        <v>5</v>
      </c>
      <c r="M302" s="302" t="n">
        <v>3</v>
      </c>
      <c r="N302" s="301" t="n">
        <v>4</v>
      </c>
      <c r="O302" s="302" t="n">
        <v>4</v>
      </c>
      <c r="P302" s="312" t="n">
        <f aca="false">SUM(D302:O302)</f>
        <v>57.3</v>
      </c>
      <c r="Q302" s="304" t="n">
        <v>8.7</v>
      </c>
      <c r="R302" s="305"/>
      <c r="S302" s="304" t="n">
        <v>3.9</v>
      </c>
      <c r="T302" s="305" t="n">
        <v>4</v>
      </c>
      <c r="U302" s="304" t="n">
        <v>1.4</v>
      </c>
      <c r="V302" s="305" t="n">
        <v>6.6</v>
      </c>
      <c r="W302" s="304" t="n">
        <v>13</v>
      </c>
      <c r="X302" s="305"/>
      <c r="Y302" s="304" t="n">
        <v>8</v>
      </c>
      <c r="Z302" s="305"/>
      <c r="AA302" s="304" t="n">
        <v>4</v>
      </c>
      <c r="AB302" s="305"/>
      <c r="AC302" s="306" t="n">
        <v>5.8</v>
      </c>
      <c r="AD302" s="304" t="n">
        <v>5.8</v>
      </c>
      <c r="AE302" s="305" t="n">
        <v>4</v>
      </c>
      <c r="AF302" s="304" t="n">
        <v>2</v>
      </c>
      <c r="AG302" s="305"/>
      <c r="AH302" s="306" t="n">
        <v>3.6</v>
      </c>
      <c r="AI302" s="306" t="n">
        <v>3.6</v>
      </c>
      <c r="AJ302" s="313" t="n">
        <f aca="false">SUM(Q302:AI302)</f>
        <v>74.4</v>
      </c>
      <c r="AK302" s="304" t="n">
        <v>1</v>
      </c>
      <c r="AL302" s="305" t="n">
        <v>1</v>
      </c>
      <c r="AM302" s="306"/>
      <c r="AN302" s="313" t="n">
        <f aca="false">AM302+AL302+AK302+AJ302+P302</f>
        <v>133.7</v>
      </c>
    </row>
    <row r="303" customFormat="false" ht="12.75" hidden="false" customHeight="false" outlineLevel="0" collapsed="false">
      <c r="C303" s="268"/>
      <c r="D303" s="301" t="n">
        <v>4.4</v>
      </c>
      <c r="E303" s="302" t="n">
        <v>3.6</v>
      </c>
      <c r="F303" s="301" t="n">
        <v>7.7</v>
      </c>
      <c r="G303" s="302" t="n">
        <v>4.7</v>
      </c>
      <c r="H303" s="301" t="n">
        <v>4.5</v>
      </c>
      <c r="I303" s="302" t="n">
        <v>3.5</v>
      </c>
      <c r="J303" s="301" t="n">
        <f aca="false">+J302</f>
        <v>10.3</v>
      </c>
      <c r="K303" s="302" t="n">
        <v>2.6</v>
      </c>
      <c r="L303" s="301" t="n">
        <v>5</v>
      </c>
      <c r="M303" s="302" t="n">
        <v>3</v>
      </c>
      <c r="N303" s="301" t="n">
        <v>4</v>
      </c>
      <c r="O303" s="302" t="n">
        <v>4</v>
      </c>
      <c r="P303" s="312" t="n">
        <f aca="false">SUM(D303:O303)</f>
        <v>57.3</v>
      </c>
      <c r="Q303" s="304" t="n">
        <v>8.7</v>
      </c>
      <c r="R303" s="305"/>
      <c r="S303" s="304" t="n">
        <v>3.9</v>
      </c>
      <c r="T303" s="305" t="n">
        <v>4</v>
      </c>
      <c r="U303" s="304" t="n">
        <v>1.4</v>
      </c>
      <c r="V303" s="305" t="n">
        <v>6.6</v>
      </c>
      <c r="W303" s="304" t="n">
        <v>13</v>
      </c>
      <c r="X303" s="305"/>
      <c r="Y303" s="304" t="n">
        <v>8</v>
      </c>
      <c r="Z303" s="305"/>
      <c r="AA303" s="304" t="n">
        <v>4</v>
      </c>
      <c r="AB303" s="305"/>
      <c r="AC303" s="306" t="n">
        <v>5.8</v>
      </c>
      <c r="AD303" s="304" t="n">
        <v>5.8</v>
      </c>
      <c r="AE303" s="305" t="n">
        <v>4</v>
      </c>
      <c r="AF303" s="304" t="n">
        <v>2</v>
      </c>
      <c r="AG303" s="305"/>
      <c r="AH303" s="306" t="n">
        <v>3.6</v>
      </c>
      <c r="AI303" s="306" t="n">
        <v>3.6</v>
      </c>
      <c r="AJ303" s="313" t="n">
        <f aca="false">SUM(Q303:AI303)</f>
        <v>74.4</v>
      </c>
      <c r="AK303" s="304" t="n">
        <v>1</v>
      </c>
      <c r="AL303" s="305" t="n">
        <v>1</v>
      </c>
      <c r="AM303" s="306"/>
      <c r="AN303" s="313" t="n">
        <f aca="false">AM303+AL303+AK303+AJ303+P303</f>
        <v>133.7</v>
      </c>
    </row>
    <row r="304" customFormat="false" ht="12.75" hidden="false" customHeight="false" outlineLevel="0" collapsed="false">
      <c r="C304" s="268"/>
      <c r="D304" s="301" t="n">
        <v>4.4</v>
      </c>
      <c r="E304" s="302" t="n">
        <v>3.6</v>
      </c>
      <c r="F304" s="301" t="n">
        <v>7.7</v>
      </c>
      <c r="G304" s="302" t="n">
        <v>4.7</v>
      </c>
      <c r="H304" s="301" t="n">
        <v>4.5</v>
      </c>
      <c r="I304" s="302" t="n">
        <v>3.5</v>
      </c>
      <c r="J304" s="301" t="n">
        <f aca="false">+J303</f>
        <v>10.3</v>
      </c>
      <c r="K304" s="302" t="n">
        <v>2.6</v>
      </c>
      <c r="L304" s="301" t="n">
        <v>5</v>
      </c>
      <c r="M304" s="302" t="n">
        <v>3</v>
      </c>
      <c r="N304" s="301" t="n">
        <v>4</v>
      </c>
      <c r="O304" s="302" t="n">
        <v>4</v>
      </c>
      <c r="P304" s="312" t="n">
        <f aca="false">SUM(D304:O304)</f>
        <v>57.3</v>
      </c>
      <c r="Q304" s="304" t="n">
        <v>8.7</v>
      </c>
      <c r="R304" s="305"/>
      <c r="S304" s="304" t="n">
        <v>3.9</v>
      </c>
      <c r="T304" s="305" t="n">
        <v>4</v>
      </c>
      <c r="U304" s="304" t="n">
        <v>1.4</v>
      </c>
      <c r="V304" s="305" t="n">
        <v>6.6</v>
      </c>
      <c r="W304" s="304" t="n">
        <v>13</v>
      </c>
      <c r="X304" s="305"/>
      <c r="Y304" s="304" t="n">
        <v>8</v>
      </c>
      <c r="Z304" s="305"/>
      <c r="AA304" s="304" t="n">
        <v>4</v>
      </c>
      <c r="AB304" s="305"/>
      <c r="AC304" s="306" t="n">
        <v>5.8</v>
      </c>
      <c r="AD304" s="304" t="n">
        <v>5.8</v>
      </c>
      <c r="AE304" s="305" t="n">
        <v>4</v>
      </c>
      <c r="AF304" s="304" t="n">
        <v>2</v>
      </c>
      <c r="AG304" s="305"/>
      <c r="AH304" s="306" t="n">
        <v>3.6</v>
      </c>
      <c r="AI304" s="306" t="n">
        <v>3.6</v>
      </c>
      <c r="AJ304" s="313" t="n">
        <f aca="false">SUM(Q304:AI304)</f>
        <v>74.4</v>
      </c>
      <c r="AK304" s="304" t="n">
        <v>1</v>
      </c>
      <c r="AL304" s="305" t="n">
        <v>1</v>
      </c>
      <c r="AM304" s="306"/>
      <c r="AN304" s="313" t="n">
        <f aca="false">AM304+AL304+AK304+AJ304+P304</f>
        <v>133.7</v>
      </c>
    </row>
    <row r="305" customFormat="false" ht="12.75" hidden="false" customHeight="false" outlineLevel="0" collapsed="false">
      <c r="C305" s="268"/>
      <c r="D305" s="301" t="n">
        <v>4.4</v>
      </c>
      <c r="E305" s="302" t="n">
        <v>3.6</v>
      </c>
      <c r="F305" s="301" t="n">
        <v>7.7</v>
      </c>
      <c r="G305" s="302" t="n">
        <v>4.7</v>
      </c>
      <c r="H305" s="301" t="n">
        <v>4.5</v>
      </c>
      <c r="I305" s="302" t="n">
        <v>3.5</v>
      </c>
      <c r="J305" s="301" t="n">
        <f aca="false">+J304</f>
        <v>10.3</v>
      </c>
      <c r="K305" s="302" t="n">
        <v>2.6</v>
      </c>
      <c r="L305" s="301" t="n">
        <v>5</v>
      </c>
      <c r="M305" s="302" t="n">
        <v>3</v>
      </c>
      <c r="N305" s="301" t="n">
        <v>4</v>
      </c>
      <c r="O305" s="302" t="n">
        <v>4</v>
      </c>
      <c r="P305" s="312" t="n">
        <f aca="false">SUM(D305:O305)</f>
        <v>57.3</v>
      </c>
      <c r="Q305" s="304" t="n">
        <v>8.7</v>
      </c>
      <c r="R305" s="305"/>
      <c r="S305" s="304" t="n">
        <v>3.9</v>
      </c>
      <c r="T305" s="305" t="n">
        <v>4</v>
      </c>
      <c r="U305" s="304" t="n">
        <v>1.4</v>
      </c>
      <c r="V305" s="305" t="n">
        <v>6.6</v>
      </c>
      <c r="W305" s="304" t="n">
        <v>13</v>
      </c>
      <c r="X305" s="305"/>
      <c r="Y305" s="304" t="n">
        <v>8</v>
      </c>
      <c r="Z305" s="305"/>
      <c r="AA305" s="304" t="n">
        <v>4</v>
      </c>
      <c r="AB305" s="305"/>
      <c r="AC305" s="306" t="n">
        <v>5.8</v>
      </c>
      <c r="AD305" s="304" t="n">
        <v>5.8</v>
      </c>
      <c r="AE305" s="305" t="n">
        <v>4</v>
      </c>
      <c r="AF305" s="304" t="n">
        <v>2</v>
      </c>
      <c r="AG305" s="305"/>
      <c r="AH305" s="306" t="n">
        <v>3.6</v>
      </c>
      <c r="AI305" s="306" t="n">
        <v>3.6</v>
      </c>
      <c r="AJ305" s="313" t="n">
        <f aca="false">SUM(Q305:AI305)</f>
        <v>74.4</v>
      </c>
      <c r="AK305" s="304" t="n">
        <v>1</v>
      </c>
      <c r="AL305" s="305" t="n">
        <v>1</v>
      </c>
      <c r="AM305" s="306"/>
      <c r="AN305" s="313" t="n">
        <f aca="false">AM305+AL305+AK305+AJ305+P305</f>
        <v>133.7</v>
      </c>
    </row>
    <row r="306" customFormat="false" ht="12.75" hidden="false" customHeight="false" outlineLevel="0" collapsed="false">
      <c r="C306" s="268"/>
      <c r="D306" s="301" t="n">
        <v>4.4</v>
      </c>
      <c r="E306" s="302" t="n">
        <v>3.6</v>
      </c>
      <c r="F306" s="301" t="n">
        <v>7.7</v>
      </c>
      <c r="G306" s="302" t="n">
        <v>4.7</v>
      </c>
      <c r="H306" s="301" t="n">
        <v>4.5</v>
      </c>
      <c r="I306" s="302" t="n">
        <v>3.5</v>
      </c>
      <c r="J306" s="301" t="n">
        <f aca="false">+J305</f>
        <v>10.3</v>
      </c>
      <c r="K306" s="302" t="n">
        <v>2.6</v>
      </c>
      <c r="L306" s="301" t="n">
        <v>5</v>
      </c>
      <c r="M306" s="302" t="n">
        <v>3</v>
      </c>
      <c r="N306" s="301" t="n">
        <v>4</v>
      </c>
      <c r="O306" s="302" t="n">
        <v>4</v>
      </c>
      <c r="P306" s="312" t="n">
        <f aca="false">SUM(D306:O306)</f>
        <v>57.3</v>
      </c>
      <c r="Q306" s="304" t="n">
        <v>8.7</v>
      </c>
      <c r="R306" s="305"/>
      <c r="S306" s="304" t="n">
        <v>3.9</v>
      </c>
      <c r="T306" s="305" t="n">
        <v>4</v>
      </c>
      <c r="U306" s="304" t="n">
        <v>1.4</v>
      </c>
      <c r="V306" s="305" t="n">
        <v>6.6</v>
      </c>
      <c r="W306" s="304" t="n">
        <v>13</v>
      </c>
      <c r="X306" s="305"/>
      <c r="Y306" s="304" t="n">
        <v>8</v>
      </c>
      <c r="Z306" s="305"/>
      <c r="AA306" s="304" t="n">
        <v>4</v>
      </c>
      <c r="AB306" s="305"/>
      <c r="AC306" s="306" t="n">
        <v>5.8</v>
      </c>
      <c r="AD306" s="304" t="n">
        <v>5.8</v>
      </c>
      <c r="AE306" s="305" t="n">
        <v>4</v>
      </c>
      <c r="AF306" s="304" t="n">
        <v>2</v>
      </c>
      <c r="AG306" s="305"/>
      <c r="AH306" s="306" t="n">
        <v>3.6</v>
      </c>
      <c r="AI306" s="306" t="n">
        <v>3.6</v>
      </c>
      <c r="AJ306" s="313" t="n">
        <f aca="false">SUM(Q306:AI306)</f>
        <v>74.4</v>
      </c>
      <c r="AK306" s="304" t="n">
        <v>1</v>
      </c>
      <c r="AL306" s="305" t="n">
        <v>1</v>
      </c>
      <c r="AM306" s="306"/>
      <c r="AN306" s="313" t="n">
        <f aca="false">AM306+AL306+AK306+AJ306+P306</f>
        <v>133.7</v>
      </c>
    </row>
    <row r="307" customFormat="false" ht="12.75" hidden="false" customHeight="false" outlineLevel="0" collapsed="false">
      <c r="C307" s="268"/>
      <c r="D307" s="301" t="n">
        <v>4.4</v>
      </c>
      <c r="E307" s="302" t="n">
        <v>3.6</v>
      </c>
      <c r="F307" s="301" t="n">
        <v>7.7</v>
      </c>
      <c r="G307" s="302" t="n">
        <v>4.7</v>
      </c>
      <c r="H307" s="301" t="n">
        <v>4.5</v>
      </c>
      <c r="I307" s="302" t="n">
        <v>3.5</v>
      </c>
      <c r="J307" s="301" t="n">
        <f aca="false">+J306</f>
        <v>10.3</v>
      </c>
      <c r="K307" s="302" t="n">
        <v>2.6</v>
      </c>
      <c r="L307" s="301" t="n">
        <v>5</v>
      </c>
      <c r="M307" s="302" t="n">
        <v>3</v>
      </c>
      <c r="N307" s="301" t="n">
        <v>4</v>
      </c>
      <c r="O307" s="302" t="n">
        <v>4</v>
      </c>
      <c r="P307" s="312" t="n">
        <f aca="false">SUM(D307:O307)</f>
        <v>57.3</v>
      </c>
      <c r="Q307" s="304" t="n">
        <v>8.7</v>
      </c>
      <c r="R307" s="305"/>
      <c r="S307" s="304" t="n">
        <v>3.9</v>
      </c>
      <c r="T307" s="305" t="n">
        <v>4</v>
      </c>
      <c r="U307" s="304" t="n">
        <v>1.4</v>
      </c>
      <c r="V307" s="305" t="n">
        <v>6.6</v>
      </c>
      <c r="W307" s="304" t="n">
        <v>13</v>
      </c>
      <c r="X307" s="305"/>
      <c r="Y307" s="304" t="n">
        <v>8</v>
      </c>
      <c r="Z307" s="305"/>
      <c r="AA307" s="304" t="n">
        <v>4</v>
      </c>
      <c r="AB307" s="305"/>
      <c r="AC307" s="306" t="n">
        <v>5.8</v>
      </c>
      <c r="AD307" s="304" t="n">
        <v>5.8</v>
      </c>
      <c r="AE307" s="305" t="n">
        <v>4</v>
      </c>
      <c r="AF307" s="304" t="n">
        <v>2</v>
      </c>
      <c r="AG307" s="305"/>
      <c r="AH307" s="306" t="n">
        <v>3.6</v>
      </c>
      <c r="AI307" s="306" t="n">
        <v>3.6</v>
      </c>
      <c r="AJ307" s="313" t="n">
        <f aca="false">SUM(Q307:AI307)</f>
        <v>74.4</v>
      </c>
      <c r="AK307" s="304" t="n">
        <v>1</v>
      </c>
      <c r="AL307" s="305" t="n">
        <v>1</v>
      </c>
      <c r="AM307" s="306"/>
      <c r="AN307" s="313" t="n">
        <f aca="false">AM307+AL307+AK307+AJ307+P307</f>
        <v>133.7</v>
      </c>
    </row>
    <row r="308" customFormat="false" ht="12.75" hidden="false" customHeight="false" outlineLevel="0" collapsed="false">
      <c r="C308" s="268"/>
      <c r="D308" s="301" t="n">
        <v>4.4</v>
      </c>
      <c r="E308" s="302" t="n">
        <v>3.6</v>
      </c>
      <c r="F308" s="301" t="n">
        <v>7.7</v>
      </c>
      <c r="G308" s="302" t="n">
        <v>4.7</v>
      </c>
      <c r="H308" s="301" t="n">
        <v>4.5</v>
      </c>
      <c r="I308" s="302" t="n">
        <v>3.5</v>
      </c>
      <c r="J308" s="301" t="n">
        <f aca="false">+J307</f>
        <v>10.3</v>
      </c>
      <c r="K308" s="302" t="n">
        <v>2.6</v>
      </c>
      <c r="L308" s="301" t="n">
        <v>5</v>
      </c>
      <c r="M308" s="302" t="n">
        <v>3</v>
      </c>
      <c r="N308" s="301" t="n">
        <v>4</v>
      </c>
      <c r="O308" s="302" t="n">
        <v>4</v>
      </c>
      <c r="P308" s="312" t="n">
        <f aca="false">SUM(D308:O308)</f>
        <v>57.3</v>
      </c>
      <c r="Q308" s="304" t="n">
        <v>8.7</v>
      </c>
      <c r="R308" s="305"/>
      <c r="S308" s="304" t="n">
        <v>3.9</v>
      </c>
      <c r="T308" s="305" t="n">
        <v>4</v>
      </c>
      <c r="U308" s="304" t="n">
        <v>1.4</v>
      </c>
      <c r="V308" s="305" t="n">
        <v>6.6</v>
      </c>
      <c r="W308" s="304" t="n">
        <v>13</v>
      </c>
      <c r="X308" s="305"/>
      <c r="Y308" s="304" t="n">
        <v>8</v>
      </c>
      <c r="Z308" s="305"/>
      <c r="AA308" s="304" t="n">
        <v>4</v>
      </c>
      <c r="AB308" s="305"/>
      <c r="AC308" s="306" t="n">
        <v>5.8</v>
      </c>
      <c r="AD308" s="304" t="n">
        <v>5.8</v>
      </c>
      <c r="AE308" s="305" t="n">
        <v>4</v>
      </c>
      <c r="AF308" s="304" t="n">
        <v>2</v>
      </c>
      <c r="AG308" s="305"/>
      <c r="AH308" s="306" t="n">
        <v>3.6</v>
      </c>
      <c r="AI308" s="306" t="n">
        <v>3.6</v>
      </c>
      <c r="AJ308" s="313" t="n">
        <f aca="false">SUM(Q308:AI308)</f>
        <v>74.4</v>
      </c>
      <c r="AK308" s="304" t="n">
        <v>1</v>
      </c>
      <c r="AL308" s="305" t="n">
        <v>1</v>
      </c>
      <c r="AM308" s="306"/>
      <c r="AN308" s="313" t="n">
        <f aca="false">AM308+AL308+AK308+AJ308+P308</f>
        <v>133.7</v>
      </c>
    </row>
    <row r="309" customFormat="false" ht="12.75" hidden="false" customHeight="false" outlineLevel="0" collapsed="false">
      <c r="C309" s="268"/>
      <c r="D309" s="301" t="n">
        <v>4.4</v>
      </c>
      <c r="E309" s="302" t="n">
        <v>3.6</v>
      </c>
      <c r="F309" s="301" t="n">
        <v>7.7</v>
      </c>
      <c r="G309" s="302" t="n">
        <v>4.7</v>
      </c>
      <c r="H309" s="301" t="n">
        <v>4.5</v>
      </c>
      <c r="I309" s="302" t="n">
        <v>3.5</v>
      </c>
      <c r="J309" s="301" t="n">
        <f aca="false">+J308</f>
        <v>10.3</v>
      </c>
      <c r="K309" s="302" t="n">
        <v>2.6</v>
      </c>
      <c r="L309" s="301" t="n">
        <v>5</v>
      </c>
      <c r="M309" s="302" t="n">
        <v>3</v>
      </c>
      <c r="N309" s="301" t="n">
        <v>4</v>
      </c>
      <c r="O309" s="302" t="n">
        <v>4</v>
      </c>
      <c r="P309" s="312" t="n">
        <f aca="false">SUM(D309:O309)</f>
        <v>57.3</v>
      </c>
      <c r="Q309" s="304" t="n">
        <v>8.7</v>
      </c>
      <c r="R309" s="305"/>
      <c r="S309" s="304" t="n">
        <v>3.9</v>
      </c>
      <c r="T309" s="305" t="n">
        <v>4</v>
      </c>
      <c r="U309" s="304" t="n">
        <v>1.4</v>
      </c>
      <c r="V309" s="305" t="n">
        <v>6.6</v>
      </c>
      <c r="W309" s="304" t="n">
        <v>13</v>
      </c>
      <c r="X309" s="305"/>
      <c r="Y309" s="304" t="n">
        <v>8</v>
      </c>
      <c r="Z309" s="305"/>
      <c r="AA309" s="304" t="n">
        <v>4</v>
      </c>
      <c r="AB309" s="305"/>
      <c r="AC309" s="306" t="n">
        <v>5.8</v>
      </c>
      <c r="AD309" s="304" t="n">
        <v>5.8</v>
      </c>
      <c r="AE309" s="305" t="n">
        <v>4</v>
      </c>
      <c r="AF309" s="304" t="n">
        <v>2</v>
      </c>
      <c r="AG309" s="305"/>
      <c r="AH309" s="306" t="n">
        <v>3.6</v>
      </c>
      <c r="AI309" s="306" t="n">
        <v>3.6</v>
      </c>
      <c r="AJ309" s="313" t="n">
        <f aca="false">SUM(Q309:AI309)</f>
        <v>74.4</v>
      </c>
      <c r="AK309" s="304" t="n">
        <v>1</v>
      </c>
      <c r="AL309" s="305" t="n">
        <v>1</v>
      </c>
      <c r="AM309" s="306"/>
      <c r="AN309" s="313" t="n">
        <f aca="false">AM309+AL309+AK309+AJ309+P309</f>
        <v>133.7</v>
      </c>
    </row>
    <row r="310" customFormat="false" ht="12.75" hidden="false" customHeight="false" outlineLevel="0" collapsed="false">
      <c r="C310" s="268"/>
      <c r="D310" s="301" t="n">
        <v>4.4</v>
      </c>
      <c r="E310" s="302" t="n">
        <v>3.6</v>
      </c>
      <c r="F310" s="301" t="n">
        <v>7.7</v>
      </c>
      <c r="G310" s="302" t="n">
        <v>4.7</v>
      </c>
      <c r="H310" s="301" t="n">
        <v>4.5</v>
      </c>
      <c r="I310" s="302" t="n">
        <v>3.5</v>
      </c>
      <c r="J310" s="301" t="n">
        <f aca="false">+J309</f>
        <v>10.3</v>
      </c>
      <c r="K310" s="302" t="n">
        <v>2.6</v>
      </c>
      <c r="L310" s="301" t="n">
        <v>5</v>
      </c>
      <c r="M310" s="302" t="n">
        <v>3</v>
      </c>
      <c r="N310" s="301" t="n">
        <v>4</v>
      </c>
      <c r="O310" s="302" t="n">
        <v>4</v>
      </c>
      <c r="P310" s="312" t="n">
        <f aca="false">SUM(D310:O310)</f>
        <v>57.3</v>
      </c>
      <c r="Q310" s="304" t="n">
        <v>8.7</v>
      </c>
      <c r="R310" s="305"/>
      <c r="S310" s="304" t="n">
        <v>3.9</v>
      </c>
      <c r="T310" s="305" t="n">
        <v>4</v>
      </c>
      <c r="U310" s="304" t="n">
        <v>1.4</v>
      </c>
      <c r="V310" s="305" t="n">
        <v>6.6</v>
      </c>
      <c r="W310" s="304" t="n">
        <v>13</v>
      </c>
      <c r="X310" s="305"/>
      <c r="Y310" s="304" t="n">
        <v>8</v>
      </c>
      <c r="Z310" s="305"/>
      <c r="AA310" s="304" t="n">
        <v>4</v>
      </c>
      <c r="AB310" s="305"/>
      <c r="AC310" s="306" t="n">
        <v>5.8</v>
      </c>
      <c r="AD310" s="304" t="n">
        <v>5.8</v>
      </c>
      <c r="AE310" s="305" t="n">
        <v>4</v>
      </c>
      <c r="AF310" s="304" t="n">
        <v>2</v>
      </c>
      <c r="AG310" s="305"/>
      <c r="AH310" s="306" t="n">
        <v>3.6</v>
      </c>
      <c r="AI310" s="306" t="n">
        <v>3.6</v>
      </c>
      <c r="AJ310" s="313" t="n">
        <f aca="false">SUM(Q310:AI310)</f>
        <v>74.4</v>
      </c>
      <c r="AK310" s="304" t="n">
        <v>1</v>
      </c>
      <c r="AL310" s="305" t="n">
        <v>1</v>
      </c>
      <c r="AM310" s="306"/>
      <c r="AN310" s="313" t="n">
        <f aca="false">AM310+AL310+AK310+AJ310+P310</f>
        <v>133.7</v>
      </c>
    </row>
    <row r="311" customFormat="false" ht="12.75" hidden="false" customHeight="false" outlineLevel="0" collapsed="false">
      <c r="C311" s="268"/>
      <c r="D311" s="301" t="n">
        <v>4.4</v>
      </c>
      <c r="E311" s="302" t="n">
        <v>3.6</v>
      </c>
      <c r="F311" s="301" t="n">
        <v>7.7</v>
      </c>
      <c r="G311" s="302" t="n">
        <v>4.7</v>
      </c>
      <c r="H311" s="301" t="n">
        <v>4.5</v>
      </c>
      <c r="I311" s="302" t="n">
        <v>3.5</v>
      </c>
      <c r="J311" s="301" t="n">
        <f aca="false">+J310</f>
        <v>10.3</v>
      </c>
      <c r="K311" s="302" t="n">
        <v>2.6</v>
      </c>
      <c r="L311" s="301" t="n">
        <v>5</v>
      </c>
      <c r="M311" s="302" t="n">
        <v>3</v>
      </c>
      <c r="N311" s="301" t="n">
        <v>4</v>
      </c>
      <c r="O311" s="302" t="n">
        <v>4</v>
      </c>
      <c r="P311" s="312" t="n">
        <f aca="false">SUM(D311:O311)</f>
        <v>57.3</v>
      </c>
      <c r="Q311" s="304" t="n">
        <v>8.7</v>
      </c>
      <c r="R311" s="305"/>
      <c r="S311" s="304" t="n">
        <v>3.9</v>
      </c>
      <c r="T311" s="305" t="n">
        <v>4</v>
      </c>
      <c r="U311" s="304" t="n">
        <v>1.4</v>
      </c>
      <c r="V311" s="305" t="n">
        <v>6.6</v>
      </c>
      <c r="W311" s="304" t="n">
        <v>13</v>
      </c>
      <c r="X311" s="305"/>
      <c r="Y311" s="304" t="n">
        <v>8</v>
      </c>
      <c r="Z311" s="305"/>
      <c r="AA311" s="304" t="n">
        <v>4</v>
      </c>
      <c r="AB311" s="305"/>
      <c r="AC311" s="306" t="n">
        <v>5.8</v>
      </c>
      <c r="AD311" s="304" t="n">
        <v>5.8</v>
      </c>
      <c r="AE311" s="305" t="n">
        <v>4</v>
      </c>
      <c r="AF311" s="304" t="n">
        <v>2</v>
      </c>
      <c r="AG311" s="305"/>
      <c r="AH311" s="306" t="n">
        <v>3.6</v>
      </c>
      <c r="AI311" s="306" t="n">
        <v>3.6</v>
      </c>
      <c r="AJ311" s="313" t="n">
        <f aca="false">SUM(Q311:AI311)</f>
        <v>74.4</v>
      </c>
      <c r="AK311" s="304" t="n">
        <v>1</v>
      </c>
      <c r="AL311" s="305" t="n">
        <v>1</v>
      </c>
      <c r="AM311" s="306"/>
      <c r="AN311" s="313" t="n">
        <f aca="false">AM311+AL311+AK311+AJ311+P311</f>
        <v>133.7</v>
      </c>
    </row>
    <row r="312" customFormat="false" ht="12.75" hidden="false" customHeight="false" outlineLevel="0" collapsed="false">
      <c r="C312" s="268"/>
      <c r="D312" s="301" t="n">
        <v>4.4</v>
      </c>
      <c r="E312" s="302" t="n">
        <v>3.6</v>
      </c>
      <c r="F312" s="301" t="n">
        <v>7.7</v>
      </c>
      <c r="G312" s="302" t="n">
        <v>4.7</v>
      </c>
      <c r="H312" s="301" t="n">
        <v>4.5</v>
      </c>
      <c r="I312" s="302" t="n">
        <v>3.5</v>
      </c>
      <c r="J312" s="301" t="n">
        <f aca="false">+J311</f>
        <v>10.3</v>
      </c>
      <c r="K312" s="302" t="n">
        <v>2.6</v>
      </c>
      <c r="L312" s="301" t="n">
        <v>5</v>
      </c>
      <c r="M312" s="302" t="n">
        <v>3</v>
      </c>
      <c r="N312" s="301" t="n">
        <v>4</v>
      </c>
      <c r="O312" s="302" t="n">
        <v>4</v>
      </c>
      <c r="P312" s="312" t="n">
        <f aca="false">SUM(D312:O312)</f>
        <v>57.3</v>
      </c>
      <c r="Q312" s="304" t="n">
        <v>8.7</v>
      </c>
      <c r="R312" s="305"/>
      <c r="S312" s="304" t="n">
        <v>3.9</v>
      </c>
      <c r="T312" s="305" t="n">
        <v>4</v>
      </c>
      <c r="U312" s="304" t="n">
        <v>1.4</v>
      </c>
      <c r="V312" s="305" t="n">
        <v>6.6</v>
      </c>
      <c r="W312" s="304" t="n">
        <v>13</v>
      </c>
      <c r="X312" s="305"/>
      <c r="Y312" s="304" t="n">
        <v>8</v>
      </c>
      <c r="Z312" s="305"/>
      <c r="AA312" s="304" t="n">
        <v>4</v>
      </c>
      <c r="AB312" s="305"/>
      <c r="AC312" s="306" t="n">
        <v>5.8</v>
      </c>
      <c r="AD312" s="304" t="n">
        <v>5.8</v>
      </c>
      <c r="AE312" s="305" t="n">
        <v>4</v>
      </c>
      <c r="AF312" s="304" t="n">
        <v>2</v>
      </c>
      <c r="AG312" s="305"/>
      <c r="AH312" s="306" t="n">
        <v>3.6</v>
      </c>
      <c r="AI312" s="306" t="n">
        <v>3.6</v>
      </c>
      <c r="AJ312" s="313" t="n">
        <f aca="false">SUM(Q312:AI312)</f>
        <v>74.4</v>
      </c>
      <c r="AK312" s="304" t="n">
        <v>1</v>
      </c>
      <c r="AL312" s="305" t="n">
        <v>1</v>
      </c>
      <c r="AM312" s="306"/>
      <c r="AN312" s="313" t="n">
        <f aca="false">AM312+AL312+AK312+AJ312+P312</f>
        <v>133.7</v>
      </c>
    </row>
    <row r="313" customFormat="false" ht="12.75" hidden="false" customHeight="false" outlineLevel="0" collapsed="false">
      <c r="C313" s="268"/>
      <c r="D313" s="301" t="n">
        <v>4.4</v>
      </c>
      <c r="E313" s="302" t="n">
        <v>3.6</v>
      </c>
      <c r="F313" s="301" t="n">
        <v>7.7</v>
      </c>
      <c r="G313" s="302" t="n">
        <v>4.7</v>
      </c>
      <c r="H313" s="301" t="n">
        <v>4.5</v>
      </c>
      <c r="I313" s="302" t="n">
        <v>3.5</v>
      </c>
      <c r="J313" s="301" t="n">
        <f aca="false">+J312</f>
        <v>10.3</v>
      </c>
      <c r="K313" s="302" t="n">
        <v>2.6</v>
      </c>
      <c r="L313" s="301" t="n">
        <v>5</v>
      </c>
      <c r="M313" s="302" t="n">
        <v>3</v>
      </c>
      <c r="N313" s="301" t="n">
        <v>4</v>
      </c>
      <c r="O313" s="302" t="n">
        <v>4</v>
      </c>
      <c r="P313" s="312" t="n">
        <f aca="false">SUM(D313:O313)</f>
        <v>57.3</v>
      </c>
      <c r="Q313" s="304" t="n">
        <v>8.7</v>
      </c>
      <c r="R313" s="305"/>
      <c r="S313" s="304" t="n">
        <v>3.9</v>
      </c>
      <c r="T313" s="305" t="n">
        <v>4</v>
      </c>
      <c r="U313" s="304" t="n">
        <v>1.4</v>
      </c>
      <c r="V313" s="305" t="n">
        <v>6.6</v>
      </c>
      <c r="W313" s="304" t="n">
        <v>13</v>
      </c>
      <c r="X313" s="305"/>
      <c r="Y313" s="304" t="n">
        <v>8</v>
      </c>
      <c r="Z313" s="305"/>
      <c r="AA313" s="304" t="n">
        <v>4</v>
      </c>
      <c r="AB313" s="305"/>
      <c r="AC313" s="306" t="n">
        <v>5.8</v>
      </c>
      <c r="AD313" s="304" t="n">
        <v>5.8</v>
      </c>
      <c r="AE313" s="305" t="n">
        <v>4</v>
      </c>
      <c r="AF313" s="304" t="n">
        <v>2</v>
      </c>
      <c r="AG313" s="305"/>
      <c r="AH313" s="306" t="n">
        <v>3.6</v>
      </c>
      <c r="AI313" s="306" t="n">
        <v>3.6</v>
      </c>
      <c r="AJ313" s="313" t="n">
        <f aca="false">SUM(Q313:AI313)</f>
        <v>74.4</v>
      </c>
      <c r="AK313" s="304" t="n">
        <v>1</v>
      </c>
      <c r="AL313" s="305" t="n">
        <v>1</v>
      </c>
      <c r="AM313" s="306"/>
      <c r="AN313" s="313" t="n">
        <f aca="false">AM313+AL313+AK313+AJ313+P313</f>
        <v>133.7</v>
      </c>
    </row>
    <row r="314" customFormat="false" ht="12.75" hidden="false" customHeight="false" outlineLevel="0" collapsed="false">
      <c r="C314" s="268"/>
      <c r="D314" s="301" t="n">
        <v>4.4</v>
      </c>
      <c r="E314" s="302" t="n">
        <v>3.6</v>
      </c>
      <c r="F314" s="301" t="n">
        <v>7.7</v>
      </c>
      <c r="G314" s="302" t="n">
        <v>4.7</v>
      </c>
      <c r="H314" s="301" t="n">
        <v>4.5</v>
      </c>
      <c r="I314" s="302" t="n">
        <v>3.5</v>
      </c>
      <c r="J314" s="301" t="n">
        <f aca="false">+J313</f>
        <v>10.3</v>
      </c>
      <c r="K314" s="302" t="n">
        <v>2.6</v>
      </c>
      <c r="L314" s="301" t="n">
        <v>5</v>
      </c>
      <c r="M314" s="302" t="n">
        <v>3</v>
      </c>
      <c r="N314" s="301" t="n">
        <v>4</v>
      </c>
      <c r="O314" s="302" t="n">
        <v>4</v>
      </c>
      <c r="P314" s="312" t="n">
        <f aca="false">SUM(D314:O314)</f>
        <v>57.3</v>
      </c>
      <c r="Q314" s="304" t="n">
        <v>8.7</v>
      </c>
      <c r="R314" s="305"/>
      <c r="S314" s="304" t="n">
        <v>3.9</v>
      </c>
      <c r="T314" s="305" t="n">
        <v>4</v>
      </c>
      <c r="U314" s="304" t="n">
        <v>1.4</v>
      </c>
      <c r="V314" s="305" t="n">
        <v>6.6</v>
      </c>
      <c r="W314" s="304" t="n">
        <v>13</v>
      </c>
      <c r="X314" s="305"/>
      <c r="Y314" s="304" t="n">
        <v>8</v>
      </c>
      <c r="Z314" s="305"/>
      <c r="AA314" s="304" t="n">
        <v>4</v>
      </c>
      <c r="AB314" s="305"/>
      <c r="AC314" s="306" t="n">
        <v>5.8</v>
      </c>
      <c r="AD314" s="304" t="n">
        <v>5.8</v>
      </c>
      <c r="AE314" s="305" t="n">
        <v>4</v>
      </c>
      <c r="AF314" s="304" t="n">
        <v>2</v>
      </c>
      <c r="AG314" s="305"/>
      <c r="AH314" s="306" t="n">
        <v>3.6</v>
      </c>
      <c r="AI314" s="306" t="n">
        <v>3.6</v>
      </c>
      <c r="AJ314" s="313" t="n">
        <f aca="false">SUM(Q314:AI314)</f>
        <v>74.4</v>
      </c>
      <c r="AK314" s="304" t="n">
        <v>1</v>
      </c>
      <c r="AL314" s="305" t="n">
        <v>1</v>
      </c>
      <c r="AM314" s="306"/>
      <c r="AN314" s="313" t="n">
        <f aca="false">AM314+AL314+AK314+AJ314+P314</f>
        <v>133.7</v>
      </c>
    </row>
    <row r="315" customFormat="false" ht="12.75" hidden="false" customHeight="false" outlineLevel="0" collapsed="false">
      <c r="C315" s="268"/>
      <c r="D315" s="301" t="n">
        <v>4.4</v>
      </c>
      <c r="E315" s="302" t="n">
        <v>3.6</v>
      </c>
      <c r="F315" s="301" t="n">
        <v>7.7</v>
      </c>
      <c r="G315" s="302" t="n">
        <v>4.7</v>
      </c>
      <c r="H315" s="301" t="n">
        <v>4.5</v>
      </c>
      <c r="I315" s="302" t="n">
        <v>3.5</v>
      </c>
      <c r="J315" s="301" t="n">
        <f aca="false">+J314</f>
        <v>10.3</v>
      </c>
      <c r="K315" s="302" t="n">
        <v>2.6</v>
      </c>
      <c r="L315" s="301" t="n">
        <v>5</v>
      </c>
      <c r="M315" s="302" t="n">
        <v>3</v>
      </c>
      <c r="N315" s="301" t="n">
        <v>4</v>
      </c>
      <c r="O315" s="302" t="n">
        <v>4</v>
      </c>
      <c r="P315" s="312" t="n">
        <f aca="false">SUM(D315:O315)</f>
        <v>57.3</v>
      </c>
      <c r="Q315" s="304" t="n">
        <v>8.7</v>
      </c>
      <c r="R315" s="305"/>
      <c r="S315" s="304" t="n">
        <v>3.9</v>
      </c>
      <c r="T315" s="305" t="n">
        <v>4</v>
      </c>
      <c r="U315" s="304" t="n">
        <v>1.4</v>
      </c>
      <c r="V315" s="305" t="n">
        <v>6.6</v>
      </c>
      <c r="W315" s="304" t="n">
        <v>13</v>
      </c>
      <c r="X315" s="305"/>
      <c r="Y315" s="304" t="n">
        <v>8</v>
      </c>
      <c r="Z315" s="305"/>
      <c r="AA315" s="304" t="n">
        <v>4</v>
      </c>
      <c r="AB315" s="305"/>
      <c r="AC315" s="306" t="n">
        <v>5.8</v>
      </c>
      <c r="AD315" s="304" t="n">
        <v>5.8</v>
      </c>
      <c r="AE315" s="305" t="n">
        <v>4</v>
      </c>
      <c r="AF315" s="304" t="n">
        <v>2</v>
      </c>
      <c r="AG315" s="305"/>
      <c r="AH315" s="306" t="n">
        <v>3.6</v>
      </c>
      <c r="AI315" s="306" t="n">
        <v>3.6</v>
      </c>
      <c r="AJ315" s="313" t="n">
        <f aca="false">SUM(Q315:AI315)</f>
        <v>74.4</v>
      </c>
      <c r="AK315" s="304" t="n">
        <v>1</v>
      </c>
      <c r="AL315" s="305" t="n">
        <v>1</v>
      </c>
      <c r="AM315" s="306"/>
      <c r="AN315" s="313" t="n">
        <f aca="false">AM315+AL315+AK315+AJ315+P315</f>
        <v>133.7</v>
      </c>
    </row>
    <row r="316" customFormat="false" ht="12.75" hidden="false" customHeight="false" outlineLevel="0" collapsed="false">
      <c r="C316" s="268"/>
      <c r="D316" s="301" t="n">
        <v>4.4</v>
      </c>
      <c r="E316" s="302" t="n">
        <v>3.6</v>
      </c>
      <c r="F316" s="301" t="n">
        <v>7.7</v>
      </c>
      <c r="G316" s="302" t="n">
        <v>4.7</v>
      </c>
      <c r="H316" s="301" t="n">
        <v>4.5</v>
      </c>
      <c r="I316" s="302" t="n">
        <v>3.5</v>
      </c>
      <c r="J316" s="301" t="n">
        <f aca="false">+J315</f>
        <v>10.3</v>
      </c>
      <c r="K316" s="302" t="n">
        <v>2.6</v>
      </c>
      <c r="L316" s="301" t="n">
        <v>5</v>
      </c>
      <c r="M316" s="302" t="n">
        <v>3</v>
      </c>
      <c r="N316" s="301" t="n">
        <v>4</v>
      </c>
      <c r="O316" s="302" t="n">
        <v>4</v>
      </c>
      <c r="P316" s="312" t="n">
        <f aca="false">SUM(D316:O316)</f>
        <v>57.3</v>
      </c>
      <c r="Q316" s="304" t="n">
        <v>8.7</v>
      </c>
      <c r="R316" s="305"/>
      <c r="S316" s="304" t="n">
        <v>3.9</v>
      </c>
      <c r="T316" s="305" t="n">
        <v>4</v>
      </c>
      <c r="U316" s="304" t="n">
        <v>1.4</v>
      </c>
      <c r="V316" s="305" t="n">
        <v>6.6</v>
      </c>
      <c r="W316" s="304" t="n">
        <v>13</v>
      </c>
      <c r="X316" s="305"/>
      <c r="Y316" s="304" t="n">
        <v>8</v>
      </c>
      <c r="Z316" s="305"/>
      <c r="AA316" s="304" t="n">
        <v>4</v>
      </c>
      <c r="AB316" s="305"/>
      <c r="AC316" s="306" t="n">
        <v>5.8</v>
      </c>
      <c r="AD316" s="304" t="n">
        <v>5.8</v>
      </c>
      <c r="AE316" s="305" t="n">
        <v>4</v>
      </c>
      <c r="AF316" s="304" t="n">
        <v>2</v>
      </c>
      <c r="AG316" s="305"/>
      <c r="AH316" s="306" t="n">
        <v>3.6</v>
      </c>
      <c r="AI316" s="306" t="n">
        <v>3.6</v>
      </c>
      <c r="AJ316" s="313" t="n">
        <f aca="false">SUM(Q316:AI316)</f>
        <v>74.4</v>
      </c>
      <c r="AK316" s="304" t="n">
        <v>1</v>
      </c>
      <c r="AL316" s="305" t="n">
        <v>1</v>
      </c>
      <c r="AM316" s="306"/>
      <c r="AN316" s="313" t="n">
        <f aca="false">AM316+AL316+AK316+AJ316+P316</f>
        <v>133.7</v>
      </c>
    </row>
    <row r="317" customFormat="false" ht="12.75" hidden="false" customHeight="false" outlineLevel="0" collapsed="false">
      <c r="C317" s="268"/>
      <c r="D317" s="301" t="n">
        <v>4.4</v>
      </c>
      <c r="E317" s="302" t="n">
        <v>3.6</v>
      </c>
      <c r="F317" s="301" t="n">
        <v>7.7</v>
      </c>
      <c r="G317" s="302" t="n">
        <v>4.7</v>
      </c>
      <c r="H317" s="301" t="n">
        <v>4.5</v>
      </c>
      <c r="I317" s="302" t="n">
        <v>3.5</v>
      </c>
      <c r="J317" s="301" t="n">
        <f aca="false">+J316</f>
        <v>10.3</v>
      </c>
      <c r="K317" s="302" t="n">
        <v>2.6</v>
      </c>
      <c r="L317" s="301" t="n">
        <v>5</v>
      </c>
      <c r="M317" s="302" t="n">
        <v>3</v>
      </c>
      <c r="N317" s="301" t="n">
        <v>4</v>
      </c>
      <c r="O317" s="302" t="n">
        <v>4</v>
      </c>
      <c r="P317" s="312" t="n">
        <f aca="false">SUM(D317:O317)</f>
        <v>57.3</v>
      </c>
      <c r="Q317" s="304" t="n">
        <v>8.7</v>
      </c>
      <c r="R317" s="305"/>
      <c r="S317" s="304" t="n">
        <v>3.9</v>
      </c>
      <c r="T317" s="305" t="n">
        <v>4</v>
      </c>
      <c r="U317" s="304" t="n">
        <v>1.4</v>
      </c>
      <c r="V317" s="305" t="n">
        <v>6.6</v>
      </c>
      <c r="W317" s="304" t="n">
        <v>13</v>
      </c>
      <c r="X317" s="305"/>
      <c r="Y317" s="304" t="n">
        <v>8</v>
      </c>
      <c r="Z317" s="305"/>
      <c r="AA317" s="304" t="n">
        <v>4</v>
      </c>
      <c r="AB317" s="305"/>
      <c r="AC317" s="306" t="n">
        <v>5.8</v>
      </c>
      <c r="AD317" s="304" t="n">
        <v>5.8</v>
      </c>
      <c r="AE317" s="305" t="n">
        <v>4</v>
      </c>
      <c r="AF317" s="304" t="n">
        <v>2</v>
      </c>
      <c r="AG317" s="305"/>
      <c r="AH317" s="306" t="n">
        <v>3.6</v>
      </c>
      <c r="AI317" s="306" t="n">
        <v>3.6</v>
      </c>
      <c r="AJ317" s="313" t="n">
        <f aca="false">SUM(Q317:AI317)</f>
        <v>74.4</v>
      </c>
      <c r="AK317" s="304" t="n">
        <v>1</v>
      </c>
      <c r="AL317" s="305" t="n">
        <v>1</v>
      </c>
      <c r="AM317" s="306"/>
      <c r="AN317" s="313" t="n">
        <f aca="false">AM317+AL317+AK317+AJ317+P317</f>
        <v>133.7</v>
      </c>
    </row>
    <row r="318" customFormat="false" ht="12.75" hidden="false" customHeight="false" outlineLevel="0" collapsed="false">
      <c r="C318" s="268"/>
      <c r="D318" s="301" t="n">
        <v>4.4</v>
      </c>
      <c r="E318" s="302" t="n">
        <v>3.6</v>
      </c>
      <c r="F318" s="301" t="n">
        <v>7.7</v>
      </c>
      <c r="G318" s="302" t="n">
        <v>4.7</v>
      </c>
      <c r="H318" s="301" t="n">
        <v>4.5</v>
      </c>
      <c r="I318" s="302" t="n">
        <v>3.5</v>
      </c>
      <c r="J318" s="301" t="n">
        <f aca="false">+J317</f>
        <v>10.3</v>
      </c>
      <c r="K318" s="302" t="n">
        <v>2.6</v>
      </c>
      <c r="L318" s="301" t="n">
        <v>5</v>
      </c>
      <c r="M318" s="302" t="n">
        <v>3</v>
      </c>
      <c r="N318" s="301" t="n">
        <v>4</v>
      </c>
      <c r="O318" s="302" t="n">
        <v>4</v>
      </c>
      <c r="P318" s="312" t="n">
        <f aca="false">SUM(D318:O318)</f>
        <v>57.3</v>
      </c>
      <c r="Q318" s="304" t="n">
        <v>8.7</v>
      </c>
      <c r="R318" s="305"/>
      <c r="S318" s="304" t="n">
        <v>3.9</v>
      </c>
      <c r="T318" s="305" t="n">
        <v>4</v>
      </c>
      <c r="U318" s="304" t="n">
        <v>1.4</v>
      </c>
      <c r="V318" s="305" t="n">
        <v>6.6</v>
      </c>
      <c r="W318" s="304" t="n">
        <v>13</v>
      </c>
      <c r="X318" s="305"/>
      <c r="Y318" s="304" t="n">
        <v>8</v>
      </c>
      <c r="Z318" s="305"/>
      <c r="AA318" s="304" t="n">
        <v>4</v>
      </c>
      <c r="AB318" s="305"/>
      <c r="AC318" s="306" t="n">
        <v>5.8</v>
      </c>
      <c r="AD318" s="304" t="n">
        <v>5.8</v>
      </c>
      <c r="AE318" s="305" t="n">
        <v>4</v>
      </c>
      <c r="AF318" s="304" t="n">
        <v>2</v>
      </c>
      <c r="AG318" s="305"/>
      <c r="AH318" s="306" t="n">
        <v>3.6</v>
      </c>
      <c r="AI318" s="306" t="n">
        <v>3.6</v>
      </c>
      <c r="AJ318" s="313" t="n">
        <f aca="false">SUM(Q318:AI318)</f>
        <v>74.4</v>
      </c>
      <c r="AK318" s="304" t="n">
        <v>1</v>
      </c>
      <c r="AL318" s="305" t="n">
        <v>1</v>
      </c>
      <c r="AM318" s="306"/>
      <c r="AN318" s="313" t="n">
        <f aca="false">AM318+AL318+AK318+AJ318+P318</f>
        <v>133.7</v>
      </c>
    </row>
    <row r="319" customFormat="false" ht="12.75" hidden="false" customHeight="false" outlineLevel="0" collapsed="false">
      <c r="C319" s="268"/>
      <c r="D319" s="301" t="n">
        <v>4.4</v>
      </c>
      <c r="E319" s="302" t="n">
        <v>3.6</v>
      </c>
      <c r="F319" s="301" t="n">
        <v>7.7</v>
      </c>
      <c r="G319" s="302" t="n">
        <v>4.7</v>
      </c>
      <c r="H319" s="301" t="n">
        <v>4.5</v>
      </c>
      <c r="I319" s="302" t="n">
        <v>3.5</v>
      </c>
      <c r="J319" s="301" t="n">
        <f aca="false">+J318</f>
        <v>10.3</v>
      </c>
      <c r="K319" s="302" t="n">
        <v>2.6</v>
      </c>
      <c r="L319" s="301" t="n">
        <v>5</v>
      </c>
      <c r="M319" s="302" t="n">
        <v>3</v>
      </c>
      <c r="N319" s="301" t="n">
        <v>4</v>
      </c>
      <c r="O319" s="302" t="n">
        <v>4</v>
      </c>
      <c r="P319" s="312" t="n">
        <f aca="false">SUM(D319:O319)</f>
        <v>57.3</v>
      </c>
      <c r="Q319" s="304" t="n">
        <v>8.7</v>
      </c>
      <c r="R319" s="305"/>
      <c r="S319" s="304" t="n">
        <v>3.9</v>
      </c>
      <c r="T319" s="305" t="n">
        <v>4</v>
      </c>
      <c r="U319" s="304" t="n">
        <v>1.4</v>
      </c>
      <c r="V319" s="305" t="n">
        <v>6.6</v>
      </c>
      <c r="W319" s="304" t="n">
        <v>13</v>
      </c>
      <c r="X319" s="305"/>
      <c r="Y319" s="304" t="n">
        <v>8</v>
      </c>
      <c r="Z319" s="305"/>
      <c r="AA319" s="304" t="n">
        <v>4</v>
      </c>
      <c r="AB319" s="305"/>
      <c r="AC319" s="306" t="n">
        <v>5.8</v>
      </c>
      <c r="AD319" s="304" t="n">
        <v>5.8</v>
      </c>
      <c r="AE319" s="305" t="n">
        <v>4</v>
      </c>
      <c r="AF319" s="304" t="n">
        <v>2</v>
      </c>
      <c r="AG319" s="305"/>
      <c r="AH319" s="306" t="n">
        <v>3.6</v>
      </c>
      <c r="AI319" s="306" t="n">
        <v>3.6</v>
      </c>
      <c r="AJ319" s="313" t="n">
        <f aca="false">SUM(Q319:AI319)</f>
        <v>74.4</v>
      </c>
      <c r="AK319" s="304" t="n">
        <v>1</v>
      </c>
      <c r="AL319" s="305" t="n">
        <v>1</v>
      </c>
      <c r="AM319" s="306"/>
      <c r="AN319" s="313" t="n">
        <f aca="false">AM319+AL319+AK319+AJ319+P319</f>
        <v>133.7</v>
      </c>
    </row>
    <row r="320" customFormat="false" ht="12.75" hidden="false" customHeight="false" outlineLevel="0" collapsed="false">
      <c r="C320" s="268"/>
      <c r="D320" s="301" t="n">
        <v>4.4</v>
      </c>
      <c r="E320" s="302" t="n">
        <v>3.6</v>
      </c>
      <c r="F320" s="301" t="n">
        <v>7.7</v>
      </c>
      <c r="G320" s="302" t="n">
        <v>4.7</v>
      </c>
      <c r="H320" s="301" t="n">
        <v>4.5</v>
      </c>
      <c r="I320" s="302" t="n">
        <v>3.5</v>
      </c>
      <c r="J320" s="301" t="n">
        <f aca="false">+J319</f>
        <v>10.3</v>
      </c>
      <c r="K320" s="302" t="n">
        <v>2.6</v>
      </c>
      <c r="L320" s="301" t="n">
        <v>5</v>
      </c>
      <c r="M320" s="302" t="n">
        <v>3</v>
      </c>
      <c r="N320" s="301" t="n">
        <v>4</v>
      </c>
      <c r="O320" s="302" t="n">
        <v>4</v>
      </c>
      <c r="P320" s="312" t="n">
        <f aca="false">SUM(D320:O320)</f>
        <v>57.3</v>
      </c>
      <c r="Q320" s="304" t="n">
        <v>8.7</v>
      </c>
      <c r="R320" s="305"/>
      <c r="S320" s="304" t="n">
        <v>3.9</v>
      </c>
      <c r="T320" s="305" t="n">
        <v>4</v>
      </c>
      <c r="U320" s="304" t="n">
        <v>1.4</v>
      </c>
      <c r="V320" s="305" t="n">
        <v>6.6</v>
      </c>
      <c r="W320" s="304" t="n">
        <v>13</v>
      </c>
      <c r="X320" s="305"/>
      <c r="Y320" s="304" t="n">
        <v>8</v>
      </c>
      <c r="Z320" s="305"/>
      <c r="AA320" s="304" t="n">
        <v>4</v>
      </c>
      <c r="AB320" s="305"/>
      <c r="AC320" s="306" t="n">
        <v>5.8</v>
      </c>
      <c r="AD320" s="304" t="n">
        <v>5.8</v>
      </c>
      <c r="AE320" s="305" t="n">
        <v>4</v>
      </c>
      <c r="AF320" s="304" t="n">
        <v>2</v>
      </c>
      <c r="AG320" s="305"/>
      <c r="AH320" s="306" t="n">
        <v>3.6</v>
      </c>
      <c r="AI320" s="306" t="n">
        <v>3.6</v>
      </c>
      <c r="AJ320" s="313" t="n">
        <f aca="false">SUM(Q320:AI320)</f>
        <v>74.4</v>
      </c>
      <c r="AK320" s="304" t="n">
        <v>1</v>
      </c>
      <c r="AL320" s="305" t="n">
        <v>1</v>
      </c>
      <c r="AM320" s="306"/>
      <c r="AN320" s="313" t="n">
        <f aca="false">AM320+AL320+AK320+AJ320+P320</f>
        <v>133.7</v>
      </c>
    </row>
    <row r="321" customFormat="false" ht="12.75" hidden="false" customHeight="false" outlineLevel="0" collapsed="false">
      <c r="C321" s="268"/>
      <c r="D321" s="301" t="n">
        <v>4.4</v>
      </c>
      <c r="E321" s="302" t="n">
        <v>3.6</v>
      </c>
      <c r="F321" s="301" t="n">
        <v>7.7</v>
      </c>
      <c r="G321" s="302" t="n">
        <v>4.7</v>
      </c>
      <c r="H321" s="301" t="n">
        <v>4.5</v>
      </c>
      <c r="I321" s="302" t="n">
        <v>3.5</v>
      </c>
      <c r="J321" s="301" t="n">
        <f aca="false">+J320</f>
        <v>10.3</v>
      </c>
      <c r="K321" s="302" t="n">
        <v>2.6</v>
      </c>
      <c r="L321" s="301" t="n">
        <v>5</v>
      </c>
      <c r="M321" s="302" t="n">
        <v>3</v>
      </c>
      <c r="N321" s="301" t="n">
        <v>4</v>
      </c>
      <c r="O321" s="302" t="n">
        <v>4</v>
      </c>
      <c r="P321" s="312" t="n">
        <f aca="false">SUM(D321:O321)</f>
        <v>57.3</v>
      </c>
      <c r="Q321" s="304" t="n">
        <v>8.7</v>
      </c>
      <c r="R321" s="305"/>
      <c r="S321" s="304" t="n">
        <v>3.9</v>
      </c>
      <c r="T321" s="305" t="n">
        <v>4</v>
      </c>
      <c r="U321" s="304" t="n">
        <v>1.4</v>
      </c>
      <c r="V321" s="305" t="n">
        <v>6.6</v>
      </c>
      <c r="W321" s="304" t="n">
        <v>13</v>
      </c>
      <c r="X321" s="305"/>
      <c r="Y321" s="304" t="n">
        <v>8</v>
      </c>
      <c r="Z321" s="305"/>
      <c r="AA321" s="304" t="n">
        <v>4</v>
      </c>
      <c r="AB321" s="305"/>
      <c r="AC321" s="306" t="n">
        <v>5.8</v>
      </c>
      <c r="AD321" s="304" t="n">
        <v>5.8</v>
      </c>
      <c r="AE321" s="305" t="n">
        <v>4</v>
      </c>
      <c r="AF321" s="304" t="n">
        <v>2</v>
      </c>
      <c r="AG321" s="305"/>
      <c r="AH321" s="306" t="n">
        <v>3.6</v>
      </c>
      <c r="AI321" s="306" t="n">
        <v>3.6</v>
      </c>
      <c r="AJ321" s="313" t="n">
        <f aca="false">SUM(Q321:AI321)</f>
        <v>74.4</v>
      </c>
      <c r="AK321" s="304" t="n">
        <v>1</v>
      </c>
      <c r="AL321" s="305" t="n">
        <v>1</v>
      </c>
      <c r="AM321" s="306"/>
      <c r="AN321" s="313" t="n">
        <f aca="false">AM321+AL321+AK321+AJ321+P321</f>
        <v>133.7</v>
      </c>
    </row>
    <row r="322" customFormat="false" ht="12.75" hidden="false" customHeight="false" outlineLevel="0" collapsed="false">
      <c r="C322" s="268"/>
      <c r="D322" s="301" t="n">
        <v>4.4</v>
      </c>
      <c r="E322" s="302" t="n">
        <v>3.6</v>
      </c>
      <c r="F322" s="301" t="n">
        <v>7.7</v>
      </c>
      <c r="G322" s="302" t="n">
        <v>4.7</v>
      </c>
      <c r="H322" s="301" t="n">
        <v>4.5</v>
      </c>
      <c r="I322" s="302" t="n">
        <v>3.5</v>
      </c>
      <c r="J322" s="301" t="n">
        <f aca="false">+J321</f>
        <v>10.3</v>
      </c>
      <c r="K322" s="302" t="n">
        <v>2.6</v>
      </c>
      <c r="L322" s="301" t="n">
        <v>5</v>
      </c>
      <c r="M322" s="302" t="n">
        <v>3</v>
      </c>
      <c r="N322" s="301" t="n">
        <v>4</v>
      </c>
      <c r="O322" s="302" t="n">
        <v>4</v>
      </c>
      <c r="P322" s="312" t="n">
        <f aca="false">SUM(D322:O322)</f>
        <v>57.3</v>
      </c>
      <c r="Q322" s="304" t="n">
        <v>8.7</v>
      </c>
      <c r="R322" s="305"/>
      <c r="S322" s="304" t="n">
        <v>3.9</v>
      </c>
      <c r="T322" s="305" t="n">
        <v>4</v>
      </c>
      <c r="U322" s="304" t="n">
        <v>1.4</v>
      </c>
      <c r="V322" s="305" t="n">
        <v>6.6</v>
      </c>
      <c r="W322" s="304" t="n">
        <v>13</v>
      </c>
      <c r="X322" s="305"/>
      <c r="Y322" s="304" t="n">
        <v>8</v>
      </c>
      <c r="Z322" s="305"/>
      <c r="AA322" s="304" t="n">
        <v>4</v>
      </c>
      <c r="AB322" s="305"/>
      <c r="AC322" s="306" t="n">
        <v>5.8</v>
      </c>
      <c r="AD322" s="304" t="n">
        <v>5.8</v>
      </c>
      <c r="AE322" s="305" t="n">
        <v>4</v>
      </c>
      <c r="AF322" s="304" t="n">
        <v>2</v>
      </c>
      <c r="AG322" s="305"/>
      <c r="AH322" s="306" t="n">
        <v>3.6</v>
      </c>
      <c r="AI322" s="306" t="n">
        <v>3.6</v>
      </c>
      <c r="AJ322" s="313" t="n">
        <f aca="false">SUM(Q322:AI322)</f>
        <v>74.4</v>
      </c>
      <c r="AK322" s="304" t="n">
        <v>1</v>
      </c>
      <c r="AL322" s="305" t="n">
        <v>1</v>
      </c>
      <c r="AM322" s="306"/>
      <c r="AN322" s="313" t="n">
        <f aca="false">AM322+AL322+AK322+AJ322+P322</f>
        <v>133.7</v>
      </c>
    </row>
    <row r="323" customFormat="false" ht="12.75" hidden="false" customHeight="false" outlineLevel="0" collapsed="false">
      <c r="C323" s="268"/>
      <c r="D323" s="301" t="n">
        <v>4.4</v>
      </c>
      <c r="E323" s="302" t="n">
        <v>3.6</v>
      </c>
      <c r="F323" s="301" t="n">
        <v>7.7</v>
      </c>
      <c r="G323" s="302" t="n">
        <v>4.7</v>
      </c>
      <c r="H323" s="301" t="n">
        <v>4.5</v>
      </c>
      <c r="I323" s="302" t="n">
        <v>3.5</v>
      </c>
      <c r="J323" s="301" t="n">
        <f aca="false">+J322</f>
        <v>10.3</v>
      </c>
      <c r="K323" s="302" t="n">
        <v>2.6</v>
      </c>
      <c r="L323" s="301" t="n">
        <v>5</v>
      </c>
      <c r="M323" s="302" t="n">
        <v>3</v>
      </c>
      <c r="N323" s="301" t="n">
        <v>4</v>
      </c>
      <c r="O323" s="302" t="n">
        <v>4</v>
      </c>
      <c r="P323" s="312" t="n">
        <f aca="false">SUM(D323:O323)</f>
        <v>57.3</v>
      </c>
      <c r="Q323" s="304" t="n">
        <v>8.7</v>
      </c>
      <c r="R323" s="305"/>
      <c r="S323" s="304" t="n">
        <v>3.9</v>
      </c>
      <c r="T323" s="305" t="n">
        <v>4</v>
      </c>
      <c r="U323" s="304" t="n">
        <v>1.4</v>
      </c>
      <c r="V323" s="305" t="n">
        <v>6.6</v>
      </c>
      <c r="W323" s="304" t="n">
        <v>13</v>
      </c>
      <c r="X323" s="305"/>
      <c r="Y323" s="304" t="n">
        <v>8</v>
      </c>
      <c r="Z323" s="305"/>
      <c r="AA323" s="304" t="n">
        <v>4</v>
      </c>
      <c r="AB323" s="305"/>
      <c r="AC323" s="306" t="n">
        <v>5.8</v>
      </c>
      <c r="AD323" s="304" t="n">
        <v>5.8</v>
      </c>
      <c r="AE323" s="305" t="n">
        <v>4</v>
      </c>
      <c r="AF323" s="304" t="n">
        <v>2</v>
      </c>
      <c r="AG323" s="305"/>
      <c r="AH323" s="306" t="n">
        <v>3.6</v>
      </c>
      <c r="AI323" s="306" t="n">
        <v>3.6</v>
      </c>
      <c r="AJ323" s="313" t="n">
        <f aca="false">SUM(Q323:AI323)</f>
        <v>74.4</v>
      </c>
      <c r="AK323" s="304" t="n">
        <v>1</v>
      </c>
      <c r="AL323" s="305" t="n">
        <v>1</v>
      </c>
      <c r="AM323" s="306"/>
      <c r="AN323" s="313" t="n">
        <f aca="false">AM323+AL323+AK323+AJ323+P323</f>
        <v>133.7</v>
      </c>
    </row>
    <row r="324" customFormat="false" ht="12.75" hidden="false" customHeight="false" outlineLevel="0" collapsed="false">
      <c r="C324" s="268"/>
      <c r="D324" s="301" t="n">
        <v>4.4</v>
      </c>
      <c r="E324" s="302" t="n">
        <v>3.6</v>
      </c>
      <c r="F324" s="301" t="n">
        <v>7.7</v>
      </c>
      <c r="G324" s="302" t="n">
        <v>4.7</v>
      </c>
      <c r="H324" s="301" t="n">
        <v>4.5</v>
      </c>
      <c r="I324" s="302" t="n">
        <v>3.5</v>
      </c>
      <c r="J324" s="301" t="n">
        <f aca="false">+J323</f>
        <v>10.3</v>
      </c>
      <c r="K324" s="302" t="n">
        <v>2.6</v>
      </c>
      <c r="L324" s="301" t="n">
        <v>5</v>
      </c>
      <c r="M324" s="302" t="n">
        <v>3</v>
      </c>
      <c r="N324" s="301" t="n">
        <v>4</v>
      </c>
      <c r="O324" s="302" t="n">
        <v>4</v>
      </c>
      <c r="P324" s="312" t="n">
        <f aca="false">SUM(D324:O324)</f>
        <v>57.3</v>
      </c>
      <c r="Q324" s="304" t="n">
        <v>8.7</v>
      </c>
      <c r="R324" s="305"/>
      <c r="S324" s="304" t="n">
        <v>3.9</v>
      </c>
      <c r="T324" s="305" t="n">
        <v>4</v>
      </c>
      <c r="U324" s="304" t="n">
        <v>1.4</v>
      </c>
      <c r="V324" s="305" t="n">
        <v>6.6</v>
      </c>
      <c r="W324" s="304" t="n">
        <v>13</v>
      </c>
      <c r="X324" s="305"/>
      <c r="Y324" s="304" t="n">
        <v>8</v>
      </c>
      <c r="Z324" s="305"/>
      <c r="AA324" s="304" t="n">
        <v>4</v>
      </c>
      <c r="AB324" s="305"/>
      <c r="AC324" s="306" t="n">
        <v>5.8</v>
      </c>
      <c r="AD324" s="304" t="n">
        <v>5.8</v>
      </c>
      <c r="AE324" s="305" t="n">
        <v>4</v>
      </c>
      <c r="AF324" s="304" t="n">
        <v>2</v>
      </c>
      <c r="AG324" s="305"/>
      <c r="AH324" s="306" t="n">
        <v>3.6</v>
      </c>
      <c r="AI324" s="306" t="n">
        <v>3.6</v>
      </c>
      <c r="AJ324" s="313" t="n">
        <f aca="false">SUM(Q324:AI324)</f>
        <v>74.4</v>
      </c>
      <c r="AK324" s="304" t="n">
        <v>1</v>
      </c>
      <c r="AL324" s="305" t="n">
        <v>1</v>
      </c>
      <c r="AM324" s="306"/>
      <c r="AN324" s="313" t="n">
        <f aca="false">AM324+AL324+AK324+AJ324+P324</f>
        <v>133.7</v>
      </c>
    </row>
    <row r="325" customFormat="false" ht="12.75" hidden="false" customHeight="false" outlineLevel="0" collapsed="false">
      <c r="C325" s="268"/>
      <c r="D325" s="301" t="n">
        <v>4.4</v>
      </c>
      <c r="E325" s="302" t="n">
        <v>3.6</v>
      </c>
      <c r="F325" s="301" t="n">
        <v>7.7</v>
      </c>
      <c r="G325" s="302" t="n">
        <v>4.7</v>
      </c>
      <c r="H325" s="301" t="n">
        <v>4.5</v>
      </c>
      <c r="I325" s="302" t="n">
        <v>3.5</v>
      </c>
      <c r="J325" s="301" t="n">
        <f aca="false">+J324</f>
        <v>10.3</v>
      </c>
      <c r="K325" s="302" t="n">
        <v>2.6</v>
      </c>
      <c r="L325" s="301" t="n">
        <v>5</v>
      </c>
      <c r="M325" s="302" t="n">
        <v>3</v>
      </c>
      <c r="N325" s="301" t="n">
        <v>4</v>
      </c>
      <c r="O325" s="302" t="n">
        <v>4</v>
      </c>
      <c r="P325" s="312" t="n">
        <f aca="false">SUM(D325:O325)</f>
        <v>57.3</v>
      </c>
      <c r="Q325" s="304" t="n">
        <v>8.7</v>
      </c>
      <c r="R325" s="305"/>
      <c r="S325" s="304" t="n">
        <v>3.9</v>
      </c>
      <c r="T325" s="305" t="n">
        <v>4</v>
      </c>
      <c r="U325" s="304" t="n">
        <v>1.4</v>
      </c>
      <c r="V325" s="305" t="n">
        <v>6.6</v>
      </c>
      <c r="W325" s="304" t="n">
        <v>13</v>
      </c>
      <c r="X325" s="305"/>
      <c r="Y325" s="304" t="n">
        <v>8</v>
      </c>
      <c r="Z325" s="305"/>
      <c r="AA325" s="304" t="n">
        <v>4</v>
      </c>
      <c r="AB325" s="305"/>
      <c r="AC325" s="306" t="n">
        <v>5.8</v>
      </c>
      <c r="AD325" s="304" t="n">
        <v>5.8</v>
      </c>
      <c r="AE325" s="305" t="n">
        <v>4</v>
      </c>
      <c r="AF325" s="304" t="n">
        <v>2</v>
      </c>
      <c r="AG325" s="305"/>
      <c r="AH325" s="306" t="n">
        <v>3.6</v>
      </c>
      <c r="AI325" s="306" t="n">
        <v>3.6</v>
      </c>
      <c r="AJ325" s="313" t="n">
        <f aca="false">SUM(Q325:AI325)</f>
        <v>74.4</v>
      </c>
      <c r="AK325" s="304" t="n">
        <v>1</v>
      </c>
      <c r="AL325" s="305" t="n">
        <v>1</v>
      </c>
      <c r="AM325" s="306"/>
      <c r="AN325" s="313" t="n">
        <f aca="false">AM325+AL325+AK325+AJ325+P325</f>
        <v>133.7</v>
      </c>
    </row>
    <row r="326" customFormat="false" ht="12.75" hidden="false" customHeight="false" outlineLevel="0" collapsed="false">
      <c r="C326" s="268"/>
      <c r="D326" s="301" t="n">
        <v>4.4</v>
      </c>
      <c r="E326" s="302" t="n">
        <v>3.6</v>
      </c>
      <c r="F326" s="301" t="n">
        <v>7.7</v>
      </c>
      <c r="G326" s="302" t="n">
        <v>4.7</v>
      </c>
      <c r="H326" s="301" t="n">
        <v>4.5</v>
      </c>
      <c r="I326" s="302" t="n">
        <v>3.5</v>
      </c>
      <c r="J326" s="301" t="n">
        <f aca="false">+J325</f>
        <v>10.3</v>
      </c>
      <c r="K326" s="302" t="n">
        <v>2.6</v>
      </c>
      <c r="L326" s="301" t="n">
        <v>5</v>
      </c>
      <c r="M326" s="302" t="n">
        <v>3</v>
      </c>
      <c r="N326" s="301" t="n">
        <v>4</v>
      </c>
      <c r="O326" s="302" t="n">
        <v>4</v>
      </c>
      <c r="P326" s="312" t="n">
        <f aca="false">SUM(D326:O326)</f>
        <v>57.3</v>
      </c>
      <c r="Q326" s="304" t="n">
        <v>8.7</v>
      </c>
      <c r="R326" s="305"/>
      <c r="S326" s="304" t="n">
        <v>3.9</v>
      </c>
      <c r="T326" s="305" t="n">
        <v>4</v>
      </c>
      <c r="U326" s="304" t="n">
        <v>1.4</v>
      </c>
      <c r="V326" s="305" t="n">
        <v>6.6</v>
      </c>
      <c r="W326" s="304" t="n">
        <v>13</v>
      </c>
      <c r="X326" s="305"/>
      <c r="Y326" s="304" t="n">
        <v>8</v>
      </c>
      <c r="Z326" s="305"/>
      <c r="AA326" s="304" t="n">
        <v>4</v>
      </c>
      <c r="AB326" s="305"/>
      <c r="AC326" s="306" t="n">
        <v>5.8</v>
      </c>
      <c r="AD326" s="304" t="n">
        <v>5.8</v>
      </c>
      <c r="AE326" s="305" t="n">
        <v>4</v>
      </c>
      <c r="AF326" s="304" t="n">
        <v>2</v>
      </c>
      <c r="AG326" s="305"/>
      <c r="AH326" s="306" t="n">
        <v>3.6</v>
      </c>
      <c r="AI326" s="306" t="n">
        <v>3.6</v>
      </c>
      <c r="AJ326" s="313" t="n">
        <f aca="false">SUM(Q326:AI326)</f>
        <v>74.4</v>
      </c>
      <c r="AK326" s="304" t="n">
        <v>1</v>
      </c>
      <c r="AL326" s="305" t="n">
        <v>1</v>
      </c>
      <c r="AM326" s="306"/>
      <c r="AN326" s="313" t="n">
        <f aca="false">AM326+AL326+AK326+AJ326+P326</f>
        <v>133.7</v>
      </c>
    </row>
    <row r="327" customFormat="false" ht="12.75" hidden="false" customHeight="false" outlineLevel="0" collapsed="false">
      <c r="C327" s="268"/>
      <c r="D327" s="301" t="n">
        <v>4.4</v>
      </c>
      <c r="E327" s="302" t="n">
        <v>3.6</v>
      </c>
      <c r="F327" s="301" t="n">
        <v>7.7</v>
      </c>
      <c r="G327" s="302" t="n">
        <v>4.7</v>
      </c>
      <c r="H327" s="301" t="n">
        <v>4.5</v>
      </c>
      <c r="I327" s="302" t="n">
        <v>3.5</v>
      </c>
      <c r="J327" s="301" t="n">
        <f aca="false">+J326</f>
        <v>10.3</v>
      </c>
      <c r="K327" s="302" t="n">
        <v>2.6</v>
      </c>
      <c r="L327" s="301" t="n">
        <v>5</v>
      </c>
      <c r="M327" s="302" t="n">
        <v>3</v>
      </c>
      <c r="N327" s="301" t="n">
        <v>4</v>
      </c>
      <c r="O327" s="302" t="n">
        <v>4</v>
      </c>
      <c r="P327" s="312" t="n">
        <f aca="false">SUM(D327:O327)</f>
        <v>57.3</v>
      </c>
      <c r="Q327" s="304" t="n">
        <v>8.7</v>
      </c>
      <c r="R327" s="305"/>
      <c r="S327" s="304" t="n">
        <v>3.9</v>
      </c>
      <c r="T327" s="305" t="n">
        <v>4</v>
      </c>
      <c r="U327" s="304" t="n">
        <v>1.4</v>
      </c>
      <c r="V327" s="305" t="n">
        <v>6.6</v>
      </c>
      <c r="W327" s="304" t="n">
        <v>13</v>
      </c>
      <c r="X327" s="305"/>
      <c r="Y327" s="304" t="n">
        <v>8</v>
      </c>
      <c r="Z327" s="305"/>
      <c r="AA327" s="304" t="n">
        <v>4</v>
      </c>
      <c r="AB327" s="305"/>
      <c r="AC327" s="306" t="n">
        <v>5.8</v>
      </c>
      <c r="AD327" s="304" t="n">
        <v>5.8</v>
      </c>
      <c r="AE327" s="305" t="n">
        <v>4</v>
      </c>
      <c r="AF327" s="304" t="n">
        <v>2</v>
      </c>
      <c r="AG327" s="305"/>
      <c r="AH327" s="306" t="n">
        <v>3.6</v>
      </c>
      <c r="AI327" s="306" t="n">
        <v>3.6</v>
      </c>
      <c r="AJ327" s="313" t="n">
        <f aca="false">SUM(Q327:AI327)</f>
        <v>74.4</v>
      </c>
      <c r="AK327" s="304" t="n">
        <v>1</v>
      </c>
      <c r="AL327" s="305" t="n">
        <v>1</v>
      </c>
      <c r="AM327" s="306"/>
      <c r="AN327" s="313" t="n">
        <f aca="false">AM327+AL327+AK327+AJ327+P327</f>
        <v>133.7</v>
      </c>
    </row>
    <row r="328" customFormat="false" ht="12.75" hidden="false" customHeight="false" outlineLevel="0" collapsed="false">
      <c r="C328" s="268"/>
      <c r="D328" s="301" t="n">
        <v>4.4</v>
      </c>
      <c r="E328" s="302" t="n">
        <v>3.6</v>
      </c>
      <c r="F328" s="301" t="n">
        <v>7.7</v>
      </c>
      <c r="G328" s="302" t="n">
        <v>4.7</v>
      </c>
      <c r="H328" s="301" t="n">
        <v>4.5</v>
      </c>
      <c r="I328" s="302" t="n">
        <v>3.5</v>
      </c>
      <c r="J328" s="301" t="n">
        <f aca="false">+J327</f>
        <v>10.3</v>
      </c>
      <c r="K328" s="302" t="n">
        <v>2.6</v>
      </c>
      <c r="L328" s="301" t="n">
        <v>5</v>
      </c>
      <c r="M328" s="302" t="n">
        <v>3</v>
      </c>
      <c r="N328" s="301" t="n">
        <v>4</v>
      </c>
      <c r="O328" s="302" t="n">
        <v>4</v>
      </c>
      <c r="P328" s="312" t="n">
        <f aca="false">SUM(D328:O328)</f>
        <v>57.3</v>
      </c>
      <c r="Q328" s="304" t="n">
        <v>8.7</v>
      </c>
      <c r="R328" s="305"/>
      <c r="S328" s="304" t="n">
        <v>3.9</v>
      </c>
      <c r="T328" s="305" t="n">
        <v>4</v>
      </c>
      <c r="U328" s="304" t="n">
        <v>1.4</v>
      </c>
      <c r="V328" s="305" t="n">
        <v>6.6</v>
      </c>
      <c r="W328" s="304" t="n">
        <v>13</v>
      </c>
      <c r="X328" s="305"/>
      <c r="Y328" s="304" t="n">
        <v>8</v>
      </c>
      <c r="Z328" s="305"/>
      <c r="AA328" s="304" t="n">
        <v>4</v>
      </c>
      <c r="AB328" s="305"/>
      <c r="AC328" s="306" t="n">
        <v>5.8</v>
      </c>
      <c r="AD328" s="304" t="n">
        <v>5.8</v>
      </c>
      <c r="AE328" s="305" t="n">
        <v>4</v>
      </c>
      <c r="AF328" s="304" t="n">
        <v>2</v>
      </c>
      <c r="AG328" s="305"/>
      <c r="AH328" s="306" t="n">
        <v>3.6</v>
      </c>
      <c r="AI328" s="306" t="n">
        <v>3.6</v>
      </c>
      <c r="AJ328" s="313" t="n">
        <f aca="false">SUM(Q328:AI328)</f>
        <v>74.4</v>
      </c>
      <c r="AK328" s="304" t="n">
        <v>1</v>
      </c>
      <c r="AL328" s="305" t="n">
        <v>1</v>
      </c>
      <c r="AM328" s="306"/>
      <c r="AN328" s="313" t="n">
        <f aca="false">AM328+AL328+AK328+AJ328+P328</f>
        <v>133.7</v>
      </c>
    </row>
    <row r="329" customFormat="false" ht="12.75" hidden="false" customHeight="false" outlineLevel="0" collapsed="false">
      <c r="C329" s="268"/>
      <c r="D329" s="314" t="n">
        <v>4.4</v>
      </c>
      <c r="E329" s="315" t="n">
        <v>3.6</v>
      </c>
      <c r="F329" s="314" t="n">
        <v>7.7</v>
      </c>
      <c r="G329" s="315" t="n">
        <v>4.7</v>
      </c>
      <c r="H329" s="314" t="n">
        <v>4.5</v>
      </c>
      <c r="I329" s="315" t="n">
        <v>3.5</v>
      </c>
      <c r="J329" s="314" t="n">
        <f aca="false">+J328</f>
        <v>10.3</v>
      </c>
      <c r="K329" s="315" t="n">
        <v>2.6</v>
      </c>
      <c r="L329" s="314" t="n">
        <v>5</v>
      </c>
      <c r="M329" s="315" t="n">
        <v>3</v>
      </c>
      <c r="N329" s="314" t="n">
        <v>4</v>
      </c>
      <c r="O329" s="315" t="n">
        <v>4</v>
      </c>
      <c r="P329" s="316" t="n">
        <f aca="false">SUM(D329:O329)</f>
        <v>57.3</v>
      </c>
      <c r="Q329" s="317" t="n">
        <v>8.7</v>
      </c>
      <c r="R329" s="318"/>
      <c r="S329" s="317" t="n">
        <v>3.9</v>
      </c>
      <c r="T329" s="305" t="n">
        <v>4</v>
      </c>
      <c r="U329" s="304" t="n">
        <v>1.4</v>
      </c>
      <c r="V329" s="305" t="n">
        <v>6.6</v>
      </c>
      <c r="W329" s="317" t="n">
        <v>13</v>
      </c>
      <c r="X329" s="318"/>
      <c r="Y329" s="317" t="n">
        <v>8</v>
      </c>
      <c r="Z329" s="318"/>
      <c r="AA329" s="317" t="n">
        <v>4</v>
      </c>
      <c r="AB329" s="318"/>
      <c r="AC329" s="319" t="n">
        <v>5.8</v>
      </c>
      <c r="AD329" s="317" t="n">
        <v>5.8</v>
      </c>
      <c r="AE329" s="318" t="n">
        <v>4</v>
      </c>
      <c r="AF329" s="317" t="n">
        <v>2</v>
      </c>
      <c r="AG329" s="318"/>
      <c r="AH329" s="319" t="n">
        <v>3.6</v>
      </c>
      <c r="AI329" s="319" t="n">
        <v>3.6</v>
      </c>
      <c r="AJ329" s="320" t="n">
        <f aca="false">SUM(Q329:AI329)</f>
        <v>74.4</v>
      </c>
      <c r="AK329" s="317" t="n">
        <v>1</v>
      </c>
      <c r="AL329" s="305" t="n">
        <v>1</v>
      </c>
      <c r="AM329" s="319"/>
      <c r="AN329" s="320" t="n">
        <f aca="false">AM329+AL329+AK329+AJ329+P329</f>
        <v>133.7</v>
      </c>
    </row>
    <row r="330" customFormat="false" ht="12.75" hidden="false" customHeight="false" outlineLevel="0" collapsed="false">
      <c r="C330" s="268"/>
      <c r="D330" s="321"/>
      <c r="E330" s="321"/>
      <c r="F330" s="321"/>
      <c r="G330" s="321"/>
      <c r="H330" s="321"/>
      <c r="I330" s="321"/>
      <c r="J330" s="321"/>
      <c r="K330" s="321"/>
      <c r="L330" s="321"/>
      <c r="M330" s="321"/>
      <c r="N330" s="321"/>
      <c r="O330" s="321"/>
      <c r="P330" s="322"/>
      <c r="Q330" s="322"/>
      <c r="R330" s="322"/>
      <c r="S330" s="322"/>
      <c r="T330" s="322"/>
      <c r="U330" s="322"/>
      <c r="V330" s="322"/>
      <c r="W330" s="322"/>
      <c r="X330" s="322"/>
      <c r="Y330" s="322"/>
      <c r="Z330" s="322"/>
      <c r="AA330" s="322"/>
      <c r="AB330" s="322"/>
      <c r="AC330" s="322"/>
      <c r="AD330" s="322"/>
      <c r="AE330" s="322"/>
      <c r="AF330" s="322"/>
      <c r="AG330" s="322"/>
      <c r="AH330" s="322"/>
      <c r="AI330" s="322"/>
      <c r="AJ330" s="322"/>
      <c r="AK330" s="322"/>
    </row>
    <row r="331" customFormat="false" ht="12.75" hidden="false" customHeight="false" outlineLevel="0" collapsed="false">
      <c r="C331" s="268"/>
      <c r="D331" s="321"/>
      <c r="E331" s="321"/>
      <c r="F331" s="321"/>
      <c r="G331" s="321"/>
      <c r="H331" s="321"/>
      <c r="I331" s="321"/>
      <c r="J331" s="321"/>
      <c r="K331" s="321"/>
      <c r="L331" s="321"/>
      <c r="M331" s="321"/>
      <c r="N331" s="321"/>
      <c r="O331" s="321"/>
      <c r="P331" s="322"/>
      <c r="Q331" s="322"/>
      <c r="R331" s="322"/>
      <c r="S331" s="322"/>
      <c r="T331" s="322"/>
      <c r="U331" s="322"/>
      <c r="V331" s="322"/>
      <c r="W331" s="322"/>
      <c r="X331" s="322"/>
      <c r="Y331" s="322"/>
      <c r="Z331" s="322"/>
      <c r="AA331" s="322"/>
      <c r="AB331" s="322"/>
      <c r="AC331" s="322"/>
      <c r="AD331" s="322"/>
      <c r="AE331" s="322"/>
      <c r="AF331" s="322"/>
      <c r="AG331" s="322"/>
      <c r="AH331" s="322"/>
      <c r="AI331" s="322"/>
      <c r="AJ331" s="322"/>
      <c r="AK331" s="322"/>
    </row>
    <row r="332" customFormat="false" ht="12.75" hidden="false" customHeight="false" outlineLevel="0" collapsed="false">
      <c r="C332" s="268"/>
      <c r="D332" s="321"/>
      <c r="E332" s="321"/>
      <c r="F332" s="321"/>
      <c r="G332" s="321"/>
      <c r="H332" s="321"/>
      <c r="I332" s="321"/>
      <c r="J332" s="321"/>
      <c r="K332" s="321"/>
      <c r="L332" s="321"/>
      <c r="M332" s="321"/>
      <c r="N332" s="321"/>
      <c r="O332" s="321"/>
      <c r="P332" s="322"/>
      <c r="Q332" s="322"/>
      <c r="R332" s="322"/>
      <c r="S332" s="322"/>
      <c r="T332" s="322"/>
      <c r="U332" s="322"/>
      <c r="V332" s="322"/>
      <c r="W332" s="322"/>
      <c r="X332" s="322"/>
      <c r="Y332" s="322"/>
      <c r="Z332" s="322"/>
      <c r="AA332" s="322"/>
      <c r="AB332" s="322"/>
      <c r="AC332" s="322"/>
      <c r="AD332" s="322"/>
      <c r="AE332" s="322"/>
      <c r="AF332" s="322"/>
      <c r="AG332" s="322"/>
      <c r="AH332" s="322"/>
      <c r="AI332" s="322"/>
      <c r="AJ332" s="322"/>
      <c r="AK332" s="322"/>
    </row>
    <row r="333" customFormat="false" ht="12.75" hidden="false" customHeight="false" outlineLevel="0" collapsed="false">
      <c r="C333" s="268"/>
      <c r="D333" s="321"/>
      <c r="E333" s="321"/>
      <c r="F333" s="321"/>
      <c r="G333" s="321"/>
      <c r="H333" s="321"/>
      <c r="I333" s="321"/>
      <c r="J333" s="321"/>
      <c r="K333" s="321"/>
      <c r="L333" s="321"/>
      <c r="M333" s="321"/>
      <c r="N333" s="321"/>
      <c r="O333" s="321"/>
      <c r="P333" s="322"/>
      <c r="Q333" s="322"/>
      <c r="R333" s="322"/>
      <c r="S333" s="322"/>
      <c r="T333" s="322"/>
      <c r="U333" s="322"/>
      <c r="V333" s="322"/>
      <c r="W333" s="322"/>
      <c r="X333" s="322"/>
      <c r="Y333" s="322"/>
      <c r="Z333" s="322"/>
      <c r="AA333" s="322"/>
      <c r="AB333" s="322"/>
      <c r="AC333" s="322"/>
      <c r="AD333" s="322"/>
      <c r="AE333" s="322"/>
      <c r="AF333" s="322"/>
      <c r="AG333" s="322"/>
      <c r="AH333" s="322"/>
      <c r="AI333" s="322"/>
      <c r="AJ333" s="322"/>
      <c r="AK333" s="322"/>
    </row>
    <row r="334" customFormat="false" ht="12.75" hidden="false" customHeight="false" outlineLevel="0" collapsed="false">
      <c r="C334" s="268"/>
      <c r="D334" s="321"/>
      <c r="E334" s="321"/>
      <c r="F334" s="321"/>
      <c r="G334" s="321"/>
      <c r="H334" s="321"/>
      <c r="I334" s="321"/>
      <c r="J334" s="321"/>
      <c r="K334" s="321"/>
      <c r="L334" s="321"/>
      <c r="M334" s="321"/>
      <c r="N334" s="321"/>
      <c r="O334" s="321"/>
      <c r="P334" s="322"/>
      <c r="Q334" s="322"/>
      <c r="R334" s="322"/>
      <c r="S334" s="322"/>
      <c r="T334" s="322"/>
      <c r="U334" s="322"/>
      <c r="V334" s="322"/>
      <c r="W334" s="322"/>
      <c r="X334" s="322"/>
      <c r="Y334" s="322"/>
      <c r="Z334" s="322"/>
      <c r="AA334" s="322"/>
      <c r="AB334" s="322"/>
      <c r="AC334" s="322"/>
      <c r="AD334" s="322"/>
      <c r="AE334" s="322"/>
      <c r="AF334" s="322"/>
      <c r="AG334" s="322"/>
      <c r="AH334" s="322"/>
      <c r="AI334" s="322"/>
      <c r="AJ334" s="322"/>
      <c r="AK334" s="322"/>
    </row>
    <row r="335" customFormat="false" ht="12.75" hidden="false" customHeight="false" outlineLevel="0" collapsed="false">
      <c r="C335" s="268"/>
      <c r="D335" s="321"/>
      <c r="E335" s="321"/>
      <c r="F335" s="321"/>
      <c r="G335" s="321"/>
      <c r="H335" s="321"/>
      <c r="I335" s="321"/>
      <c r="J335" s="321"/>
      <c r="K335" s="321"/>
      <c r="L335" s="321"/>
      <c r="M335" s="321"/>
      <c r="N335" s="321"/>
      <c r="O335" s="321"/>
      <c r="P335" s="322"/>
      <c r="Q335" s="322"/>
      <c r="R335" s="322"/>
      <c r="S335" s="322"/>
      <c r="T335" s="322"/>
      <c r="U335" s="322"/>
      <c r="V335" s="322"/>
      <c r="W335" s="322"/>
      <c r="X335" s="322"/>
      <c r="Y335" s="322"/>
      <c r="Z335" s="322"/>
      <c r="AA335" s="322"/>
      <c r="AB335" s="322"/>
      <c r="AC335" s="322"/>
      <c r="AD335" s="322"/>
      <c r="AE335" s="322"/>
      <c r="AF335" s="322"/>
      <c r="AG335" s="322"/>
      <c r="AH335" s="322"/>
      <c r="AI335" s="322"/>
      <c r="AJ335" s="322"/>
      <c r="AK335" s="322"/>
    </row>
    <row r="336" customFormat="false" ht="12.75" hidden="false" customHeight="false" outlineLevel="0" collapsed="false">
      <c r="C336" s="268"/>
      <c r="D336" s="321"/>
      <c r="E336" s="321"/>
      <c r="F336" s="321"/>
      <c r="G336" s="321"/>
      <c r="H336" s="321"/>
      <c r="I336" s="321"/>
      <c r="J336" s="321"/>
      <c r="K336" s="321"/>
      <c r="L336" s="321"/>
      <c r="M336" s="321"/>
      <c r="N336" s="321"/>
      <c r="O336" s="321"/>
      <c r="P336" s="322"/>
      <c r="Q336" s="322"/>
      <c r="R336" s="322"/>
      <c r="S336" s="322"/>
      <c r="T336" s="322"/>
      <c r="U336" s="322"/>
      <c r="V336" s="322"/>
      <c r="W336" s="322"/>
      <c r="X336" s="322"/>
      <c r="Y336" s="322"/>
      <c r="Z336" s="322"/>
      <c r="AA336" s="322"/>
      <c r="AB336" s="322"/>
      <c r="AC336" s="322"/>
      <c r="AD336" s="322"/>
      <c r="AE336" s="322"/>
      <c r="AF336" s="322"/>
      <c r="AG336" s="322"/>
      <c r="AH336" s="322"/>
      <c r="AI336" s="322"/>
      <c r="AJ336" s="322"/>
      <c r="AK336" s="322"/>
    </row>
    <row r="337" customFormat="false" ht="12.75" hidden="false" customHeight="false" outlineLevel="0" collapsed="false">
      <c r="C337" s="268"/>
      <c r="D337" s="321"/>
      <c r="E337" s="321"/>
      <c r="F337" s="321"/>
      <c r="G337" s="321"/>
      <c r="H337" s="321"/>
      <c r="I337" s="321"/>
      <c r="J337" s="321"/>
      <c r="K337" s="321"/>
      <c r="L337" s="321"/>
      <c r="M337" s="321"/>
      <c r="N337" s="321"/>
      <c r="O337" s="321"/>
      <c r="P337" s="322"/>
      <c r="Q337" s="322"/>
      <c r="R337" s="322"/>
      <c r="S337" s="322"/>
      <c r="T337" s="322"/>
      <c r="U337" s="322"/>
      <c r="V337" s="322"/>
      <c r="W337" s="322"/>
      <c r="X337" s="322"/>
      <c r="Y337" s="322"/>
      <c r="Z337" s="322"/>
      <c r="AA337" s="322"/>
      <c r="AB337" s="322"/>
      <c r="AC337" s="322"/>
      <c r="AD337" s="322"/>
      <c r="AE337" s="322"/>
      <c r="AF337" s="322"/>
      <c r="AG337" s="322"/>
      <c r="AH337" s="322"/>
      <c r="AI337" s="322"/>
      <c r="AJ337" s="322"/>
      <c r="AK337" s="322"/>
    </row>
    <row r="338" customFormat="false" ht="12.75" hidden="false" customHeight="false" outlineLevel="0" collapsed="false">
      <c r="C338" s="268"/>
      <c r="D338" s="321"/>
      <c r="E338" s="321"/>
      <c r="F338" s="321"/>
      <c r="G338" s="321"/>
      <c r="H338" s="321"/>
      <c r="I338" s="321"/>
      <c r="J338" s="321"/>
      <c r="K338" s="321"/>
      <c r="L338" s="321"/>
      <c r="M338" s="321"/>
      <c r="N338" s="321"/>
      <c r="O338" s="321"/>
      <c r="P338" s="322"/>
      <c r="Q338" s="322"/>
      <c r="R338" s="322"/>
      <c r="S338" s="322"/>
      <c r="T338" s="322"/>
      <c r="U338" s="322"/>
      <c r="V338" s="322"/>
      <c r="W338" s="322"/>
      <c r="X338" s="322"/>
      <c r="Y338" s="322"/>
      <c r="Z338" s="322"/>
      <c r="AA338" s="322"/>
      <c r="AB338" s="322"/>
      <c r="AC338" s="322"/>
      <c r="AD338" s="322"/>
      <c r="AE338" s="322"/>
      <c r="AF338" s="322"/>
      <c r="AG338" s="322"/>
      <c r="AH338" s="322"/>
      <c r="AI338" s="322"/>
      <c r="AJ338" s="322"/>
      <c r="AK338" s="322"/>
    </row>
    <row r="339" customFormat="false" ht="12.75" hidden="false" customHeight="false" outlineLevel="0" collapsed="false">
      <c r="C339" s="268"/>
      <c r="D339" s="321"/>
      <c r="E339" s="321"/>
      <c r="F339" s="321"/>
      <c r="G339" s="321"/>
      <c r="H339" s="321"/>
      <c r="I339" s="321"/>
      <c r="J339" s="321"/>
      <c r="K339" s="321"/>
      <c r="L339" s="321"/>
      <c r="M339" s="321"/>
      <c r="N339" s="321"/>
      <c r="O339" s="321"/>
      <c r="P339" s="322"/>
      <c r="Q339" s="322"/>
      <c r="R339" s="322"/>
      <c r="S339" s="322"/>
      <c r="T339" s="322"/>
      <c r="U339" s="322"/>
      <c r="V339" s="322"/>
      <c r="W339" s="322"/>
      <c r="X339" s="322"/>
      <c r="Y339" s="322"/>
      <c r="Z339" s="322"/>
      <c r="AA339" s="322"/>
      <c r="AB339" s="322"/>
      <c r="AC339" s="322"/>
      <c r="AD339" s="322"/>
      <c r="AE339" s="322"/>
      <c r="AF339" s="322"/>
      <c r="AG339" s="322"/>
      <c r="AH339" s="322"/>
      <c r="AI339" s="322"/>
      <c r="AJ339" s="322"/>
      <c r="AK339" s="322"/>
    </row>
    <row r="340" customFormat="false" ht="12.75" hidden="false" customHeight="false" outlineLevel="0" collapsed="false">
      <c r="C340" s="268"/>
      <c r="D340" s="321"/>
      <c r="E340" s="321"/>
      <c r="F340" s="321"/>
      <c r="G340" s="321"/>
      <c r="H340" s="321"/>
      <c r="I340" s="321"/>
      <c r="J340" s="321"/>
      <c r="K340" s="321"/>
      <c r="L340" s="321"/>
      <c r="M340" s="321"/>
      <c r="N340" s="321"/>
      <c r="O340" s="321"/>
      <c r="P340" s="322"/>
      <c r="Q340" s="322"/>
      <c r="R340" s="322"/>
      <c r="S340" s="322"/>
      <c r="T340" s="322"/>
      <c r="U340" s="322"/>
      <c r="V340" s="322"/>
      <c r="W340" s="322"/>
      <c r="X340" s="322"/>
      <c r="Y340" s="322"/>
      <c r="Z340" s="322"/>
      <c r="AA340" s="322"/>
      <c r="AB340" s="322"/>
      <c r="AC340" s="322"/>
      <c r="AD340" s="322"/>
      <c r="AE340" s="322"/>
      <c r="AF340" s="322"/>
      <c r="AG340" s="322"/>
      <c r="AH340" s="322"/>
      <c r="AI340" s="322"/>
      <c r="AJ340" s="322"/>
      <c r="AK340" s="322"/>
    </row>
    <row r="341" customFormat="false" ht="12.75" hidden="false" customHeight="false" outlineLevel="0" collapsed="false">
      <c r="C341" s="268"/>
      <c r="D341" s="321"/>
      <c r="E341" s="321"/>
      <c r="F341" s="321"/>
      <c r="G341" s="321"/>
      <c r="H341" s="321"/>
      <c r="I341" s="321"/>
      <c r="J341" s="321"/>
      <c r="K341" s="321"/>
      <c r="L341" s="321"/>
      <c r="M341" s="321"/>
      <c r="N341" s="321"/>
      <c r="O341" s="321"/>
      <c r="P341" s="322"/>
      <c r="Q341" s="322"/>
      <c r="R341" s="322"/>
      <c r="S341" s="322"/>
      <c r="T341" s="322"/>
      <c r="U341" s="322"/>
      <c r="V341" s="322"/>
      <c r="W341" s="322"/>
      <c r="X341" s="322"/>
      <c r="Y341" s="322"/>
      <c r="Z341" s="322"/>
      <c r="AA341" s="322"/>
      <c r="AB341" s="322"/>
      <c r="AC341" s="322"/>
      <c r="AD341" s="322"/>
      <c r="AE341" s="322"/>
      <c r="AF341" s="322"/>
      <c r="AG341" s="322"/>
      <c r="AH341" s="322"/>
      <c r="AI341" s="322"/>
      <c r="AJ341" s="322"/>
      <c r="AK341" s="322"/>
    </row>
    <row r="342" customFormat="false" ht="12.75" hidden="false" customHeight="false" outlineLevel="0" collapsed="false">
      <c r="C342" s="268"/>
      <c r="D342" s="321"/>
      <c r="E342" s="321"/>
      <c r="F342" s="321"/>
      <c r="G342" s="321"/>
      <c r="H342" s="321"/>
      <c r="I342" s="321"/>
      <c r="J342" s="321"/>
      <c r="K342" s="321"/>
      <c r="L342" s="321"/>
      <c r="M342" s="321"/>
      <c r="N342" s="321"/>
      <c r="O342" s="321"/>
      <c r="P342" s="322"/>
      <c r="Q342" s="322"/>
      <c r="R342" s="322"/>
      <c r="S342" s="322"/>
      <c r="T342" s="322"/>
      <c r="U342" s="322"/>
      <c r="V342" s="322"/>
      <c r="W342" s="322"/>
      <c r="X342" s="322"/>
      <c r="Y342" s="322"/>
      <c r="Z342" s="322"/>
      <c r="AA342" s="322"/>
      <c r="AB342" s="322"/>
      <c r="AC342" s="322"/>
      <c r="AD342" s="322"/>
      <c r="AE342" s="322"/>
      <c r="AF342" s="322"/>
      <c r="AG342" s="322"/>
      <c r="AH342" s="322"/>
      <c r="AI342" s="322"/>
      <c r="AJ342" s="322"/>
      <c r="AK342" s="322"/>
    </row>
    <row r="343" customFormat="false" ht="12.75" hidden="false" customHeight="false" outlineLevel="0" collapsed="false">
      <c r="C343" s="268"/>
      <c r="D343" s="321"/>
      <c r="E343" s="321"/>
      <c r="F343" s="321"/>
      <c r="G343" s="321"/>
      <c r="H343" s="321"/>
      <c r="I343" s="321"/>
      <c r="J343" s="321"/>
      <c r="K343" s="321"/>
      <c r="L343" s="321"/>
      <c r="M343" s="321"/>
      <c r="N343" s="321"/>
      <c r="O343" s="321"/>
      <c r="P343" s="322"/>
      <c r="Q343" s="322"/>
      <c r="R343" s="322"/>
      <c r="S343" s="322"/>
      <c r="T343" s="322"/>
      <c r="U343" s="322"/>
      <c r="V343" s="322"/>
      <c r="W343" s="322"/>
      <c r="X343" s="322"/>
      <c r="Y343" s="322"/>
      <c r="Z343" s="322"/>
      <c r="AA343" s="322"/>
      <c r="AB343" s="322"/>
      <c r="AC343" s="322"/>
      <c r="AD343" s="322"/>
      <c r="AE343" s="322"/>
      <c r="AF343" s="322"/>
      <c r="AG343" s="322"/>
      <c r="AH343" s="322"/>
      <c r="AI343" s="322"/>
      <c r="AJ343" s="322"/>
      <c r="AK343" s="322"/>
    </row>
    <row r="344" customFormat="false" ht="12.75" hidden="false" customHeight="false" outlineLevel="0" collapsed="false">
      <c r="C344" s="268"/>
      <c r="D344" s="321"/>
      <c r="E344" s="321"/>
      <c r="F344" s="321"/>
      <c r="G344" s="321"/>
      <c r="H344" s="321"/>
      <c r="I344" s="321"/>
      <c r="J344" s="321"/>
      <c r="K344" s="321"/>
      <c r="L344" s="321"/>
      <c r="M344" s="321"/>
      <c r="N344" s="321"/>
      <c r="O344" s="321"/>
      <c r="P344" s="322"/>
      <c r="Q344" s="322"/>
      <c r="R344" s="322"/>
      <c r="S344" s="322"/>
      <c r="T344" s="322"/>
      <c r="U344" s="322"/>
      <c r="V344" s="322"/>
      <c r="W344" s="322"/>
      <c r="X344" s="322"/>
      <c r="Y344" s="322"/>
      <c r="Z344" s="322"/>
      <c r="AA344" s="322"/>
      <c r="AB344" s="322"/>
      <c r="AC344" s="322"/>
      <c r="AD344" s="322"/>
      <c r="AE344" s="322"/>
      <c r="AF344" s="322"/>
      <c r="AG344" s="322"/>
      <c r="AH344" s="322"/>
      <c r="AI344" s="322"/>
      <c r="AJ344" s="322"/>
      <c r="AK344" s="322"/>
    </row>
    <row r="345" customFormat="false" ht="12.75" hidden="false" customHeight="false" outlineLevel="0" collapsed="false">
      <c r="C345" s="268"/>
      <c r="D345" s="321"/>
      <c r="E345" s="321"/>
      <c r="F345" s="321"/>
      <c r="G345" s="321"/>
      <c r="H345" s="321"/>
      <c r="I345" s="321"/>
      <c r="J345" s="321"/>
      <c r="K345" s="321"/>
      <c r="L345" s="321"/>
      <c r="M345" s="321"/>
      <c r="N345" s="321"/>
      <c r="O345" s="321"/>
      <c r="P345" s="322"/>
      <c r="Q345" s="322"/>
      <c r="R345" s="322"/>
      <c r="S345" s="322"/>
      <c r="T345" s="322"/>
      <c r="U345" s="322"/>
      <c r="V345" s="322"/>
      <c r="W345" s="322"/>
      <c r="X345" s="322"/>
      <c r="Y345" s="322"/>
      <c r="Z345" s="322"/>
      <c r="AA345" s="322"/>
      <c r="AB345" s="322"/>
      <c r="AC345" s="322"/>
      <c r="AD345" s="322"/>
      <c r="AE345" s="322"/>
      <c r="AF345" s="322"/>
      <c r="AG345" s="322"/>
      <c r="AH345" s="322"/>
      <c r="AI345" s="322"/>
      <c r="AJ345" s="322"/>
      <c r="AK345" s="322"/>
    </row>
    <row r="346" customFormat="false" ht="12.75" hidden="false" customHeight="false" outlineLevel="0" collapsed="false">
      <c r="C346" s="268"/>
      <c r="D346" s="321"/>
      <c r="E346" s="321"/>
      <c r="F346" s="321"/>
      <c r="G346" s="321"/>
      <c r="H346" s="321"/>
      <c r="I346" s="321"/>
      <c r="J346" s="321"/>
      <c r="K346" s="321"/>
      <c r="L346" s="321"/>
      <c r="M346" s="321"/>
      <c r="N346" s="321"/>
      <c r="O346" s="321"/>
      <c r="P346" s="322"/>
      <c r="Q346" s="322"/>
      <c r="R346" s="322"/>
      <c r="S346" s="322"/>
      <c r="T346" s="322"/>
      <c r="U346" s="322"/>
      <c r="V346" s="322"/>
      <c r="W346" s="322"/>
      <c r="X346" s="322"/>
      <c r="Y346" s="322"/>
      <c r="Z346" s="322"/>
      <c r="AA346" s="322"/>
      <c r="AB346" s="322"/>
      <c r="AC346" s="322"/>
      <c r="AD346" s="322"/>
      <c r="AE346" s="322"/>
      <c r="AF346" s="322"/>
      <c r="AG346" s="322"/>
      <c r="AH346" s="322"/>
      <c r="AI346" s="322"/>
      <c r="AJ346" s="322"/>
      <c r="AK346" s="322"/>
    </row>
    <row r="347" customFormat="false" ht="12.75" hidden="false" customHeight="false" outlineLevel="0" collapsed="false">
      <c r="C347" s="268"/>
      <c r="D347" s="321"/>
      <c r="E347" s="321"/>
      <c r="F347" s="321"/>
      <c r="G347" s="321"/>
      <c r="H347" s="321"/>
      <c r="I347" s="321"/>
      <c r="J347" s="321"/>
      <c r="K347" s="321"/>
      <c r="L347" s="321"/>
      <c r="M347" s="321"/>
      <c r="N347" s="321"/>
      <c r="O347" s="321"/>
      <c r="P347" s="322"/>
      <c r="Q347" s="322"/>
      <c r="R347" s="322"/>
      <c r="S347" s="322"/>
      <c r="T347" s="322"/>
      <c r="U347" s="322"/>
      <c r="V347" s="322"/>
      <c r="W347" s="322"/>
      <c r="X347" s="322"/>
      <c r="Y347" s="322"/>
      <c r="Z347" s="322"/>
      <c r="AA347" s="322"/>
      <c r="AB347" s="322"/>
      <c r="AC347" s="322"/>
      <c r="AD347" s="322"/>
      <c r="AE347" s="322"/>
      <c r="AF347" s="322"/>
      <c r="AG347" s="322"/>
      <c r="AH347" s="322"/>
      <c r="AI347" s="322"/>
      <c r="AJ347" s="322"/>
      <c r="AK347" s="322"/>
    </row>
    <row r="348" customFormat="false" ht="12.75" hidden="false" customHeight="false" outlineLevel="0" collapsed="false">
      <c r="C348" s="268"/>
      <c r="D348" s="321"/>
      <c r="E348" s="321"/>
      <c r="F348" s="321"/>
      <c r="G348" s="321"/>
      <c r="H348" s="321"/>
      <c r="I348" s="321"/>
      <c r="J348" s="321"/>
      <c r="K348" s="321"/>
      <c r="L348" s="321"/>
      <c r="M348" s="321"/>
      <c r="N348" s="321"/>
      <c r="O348" s="321"/>
      <c r="P348" s="322"/>
      <c r="Q348" s="322"/>
      <c r="R348" s="322"/>
      <c r="S348" s="322"/>
      <c r="T348" s="322"/>
      <c r="U348" s="322"/>
      <c r="V348" s="322"/>
      <c r="W348" s="322"/>
      <c r="X348" s="322"/>
      <c r="Y348" s="322"/>
      <c r="Z348" s="322"/>
      <c r="AA348" s="322"/>
      <c r="AB348" s="322"/>
      <c r="AC348" s="322"/>
      <c r="AD348" s="322"/>
      <c r="AE348" s="322"/>
      <c r="AF348" s="322"/>
      <c r="AG348" s="322"/>
      <c r="AH348" s="322"/>
      <c r="AI348" s="322"/>
      <c r="AJ348" s="322"/>
      <c r="AK348" s="322"/>
    </row>
    <row r="349" customFormat="false" ht="12.75" hidden="false" customHeight="false" outlineLevel="0" collapsed="false">
      <c r="C349" s="268"/>
      <c r="D349" s="321"/>
      <c r="E349" s="321"/>
      <c r="F349" s="321"/>
      <c r="G349" s="321"/>
      <c r="H349" s="321"/>
      <c r="I349" s="321"/>
      <c r="J349" s="321"/>
      <c r="K349" s="321"/>
      <c r="L349" s="321"/>
      <c r="M349" s="321"/>
      <c r="N349" s="321"/>
      <c r="O349" s="321"/>
      <c r="P349" s="322"/>
      <c r="Q349" s="322"/>
      <c r="R349" s="322"/>
      <c r="S349" s="322"/>
      <c r="T349" s="322"/>
      <c r="U349" s="322"/>
      <c r="V349" s="322"/>
      <c r="W349" s="322"/>
      <c r="X349" s="322"/>
      <c r="Y349" s="322"/>
      <c r="Z349" s="322"/>
      <c r="AA349" s="322"/>
      <c r="AB349" s="322"/>
      <c r="AC349" s="322"/>
      <c r="AD349" s="322"/>
      <c r="AE349" s="322"/>
      <c r="AF349" s="322"/>
      <c r="AG349" s="322"/>
      <c r="AH349" s="322"/>
      <c r="AI349" s="322"/>
      <c r="AJ349" s="322"/>
      <c r="AK349" s="322"/>
    </row>
    <row r="350" customFormat="false" ht="12.75" hidden="false" customHeight="false" outlineLevel="0" collapsed="false">
      <c r="C350" s="268"/>
      <c r="D350" s="321"/>
      <c r="E350" s="321"/>
      <c r="F350" s="321"/>
      <c r="G350" s="321"/>
      <c r="H350" s="321"/>
      <c r="I350" s="321"/>
      <c r="J350" s="321"/>
      <c r="K350" s="321"/>
      <c r="L350" s="321"/>
      <c r="M350" s="321"/>
      <c r="N350" s="321"/>
      <c r="O350" s="321"/>
      <c r="P350" s="322"/>
      <c r="Q350" s="322"/>
      <c r="R350" s="322"/>
      <c r="S350" s="322"/>
      <c r="T350" s="322"/>
      <c r="U350" s="322"/>
      <c r="V350" s="322"/>
      <c r="W350" s="322"/>
      <c r="X350" s="322"/>
      <c r="Y350" s="322"/>
      <c r="Z350" s="322"/>
      <c r="AA350" s="322"/>
      <c r="AB350" s="322"/>
      <c r="AC350" s="322"/>
      <c r="AD350" s="322"/>
      <c r="AE350" s="322"/>
      <c r="AF350" s="322"/>
      <c r="AG350" s="322"/>
      <c r="AH350" s="322"/>
      <c r="AI350" s="322"/>
      <c r="AJ350" s="322"/>
      <c r="AK350" s="322"/>
    </row>
    <row r="351" customFormat="false" ht="12.75" hidden="false" customHeight="false" outlineLevel="0" collapsed="false">
      <c r="C351" s="268"/>
      <c r="D351" s="321"/>
      <c r="E351" s="321"/>
      <c r="F351" s="321"/>
      <c r="G351" s="321"/>
      <c r="H351" s="321"/>
      <c r="I351" s="321"/>
      <c r="J351" s="321"/>
      <c r="K351" s="321"/>
      <c r="L351" s="321"/>
      <c r="M351" s="321"/>
      <c r="N351" s="321"/>
      <c r="O351" s="321"/>
      <c r="P351" s="322"/>
      <c r="Q351" s="322"/>
      <c r="R351" s="322"/>
      <c r="S351" s="322"/>
      <c r="T351" s="322"/>
      <c r="U351" s="322"/>
      <c r="V351" s="322"/>
      <c r="W351" s="322"/>
      <c r="X351" s="322"/>
      <c r="Y351" s="322"/>
      <c r="Z351" s="322"/>
      <c r="AA351" s="322"/>
      <c r="AB351" s="322"/>
      <c r="AC351" s="322"/>
      <c r="AD351" s="322"/>
      <c r="AE351" s="322"/>
      <c r="AF351" s="322"/>
      <c r="AG351" s="322"/>
      <c r="AH351" s="322"/>
      <c r="AI351" s="322"/>
      <c r="AJ351" s="322"/>
      <c r="AK351" s="322"/>
    </row>
    <row r="352" customFormat="false" ht="12.75" hidden="false" customHeight="false" outlineLevel="0" collapsed="false">
      <c r="C352" s="268"/>
      <c r="D352" s="321"/>
      <c r="E352" s="321"/>
      <c r="F352" s="321"/>
      <c r="G352" s="321"/>
      <c r="H352" s="321"/>
      <c r="I352" s="321"/>
      <c r="J352" s="321"/>
      <c r="K352" s="321"/>
      <c r="L352" s="321"/>
      <c r="M352" s="321"/>
      <c r="N352" s="321"/>
      <c r="O352" s="321"/>
      <c r="P352" s="322"/>
      <c r="Q352" s="322"/>
      <c r="R352" s="322"/>
      <c r="S352" s="322"/>
      <c r="T352" s="322"/>
      <c r="U352" s="322"/>
      <c r="V352" s="322"/>
      <c r="W352" s="322"/>
      <c r="X352" s="322"/>
      <c r="Y352" s="322"/>
      <c r="Z352" s="322"/>
      <c r="AA352" s="322"/>
      <c r="AB352" s="322"/>
      <c r="AC352" s="322"/>
      <c r="AD352" s="322"/>
      <c r="AE352" s="322"/>
      <c r="AF352" s="322"/>
      <c r="AG352" s="322"/>
      <c r="AH352" s="322"/>
      <c r="AI352" s="322"/>
      <c r="AJ352" s="322"/>
      <c r="AK352" s="322"/>
    </row>
    <row r="353" customFormat="false" ht="12.75" hidden="false" customHeight="false" outlineLevel="0" collapsed="false">
      <c r="D353" s="321"/>
      <c r="E353" s="321"/>
      <c r="F353" s="321"/>
      <c r="G353" s="321"/>
      <c r="H353" s="321"/>
      <c r="I353" s="321"/>
      <c r="J353" s="321"/>
      <c r="K353" s="321"/>
      <c r="L353" s="321"/>
      <c r="M353" s="321"/>
      <c r="N353" s="321"/>
      <c r="O353" s="321"/>
      <c r="P353" s="322"/>
      <c r="Q353" s="322"/>
      <c r="R353" s="322"/>
      <c r="S353" s="322"/>
      <c r="T353" s="322"/>
      <c r="U353" s="322"/>
      <c r="V353" s="322"/>
      <c r="W353" s="322"/>
      <c r="X353" s="322"/>
      <c r="Y353" s="322"/>
      <c r="Z353" s="322"/>
      <c r="AA353" s="322"/>
      <c r="AB353" s="322"/>
      <c r="AC353" s="322"/>
      <c r="AD353" s="322"/>
      <c r="AE353" s="322"/>
      <c r="AF353" s="322"/>
      <c r="AG353" s="322"/>
      <c r="AH353" s="322"/>
      <c r="AI353" s="322"/>
      <c r="AJ353" s="322"/>
      <c r="AK353" s="322"/>
    </row>
    <row r="354" customFormat="false" ht="12.75" hidden="false" customHeight="false" outlineLevel="0" collapsed="false">
      <c r="D354" s="321"/>
      <c r="E354" s="321"/>
      <c r="F354" s="321"/>
      <c r="G354" s="321"/>
      <c r="H354" s="321"/>
      <c r="I354" s="321"/>
      <c r="J354" s="321"/>
      <c r="K354" s="321"/>
      <c r="L354" s="321"/>
      <c r="M354" s="321"/>
      <c r="N354" s="321"/>
      <c r="O354" s="321"/>
      <c r="P354" s="322"/>
      <c r="Q354" s="322"/>
      <c r="R354" s="322"/>
      <c r="S354" s="322"/>
      <c r="T354" s="322"/>
      <c r="U354" s="322"/>
      <c r="V354" s="322"/>
      <c r="W354" s="322"/>
      <c r="X354" s="322"/>
      <c r="Y354" s="322"/>
      <c r="Z354" s="322"/>
      <c r="AA354" s="322"/>
      <c r="AB354" s="322"/>
      <c r="AC354" s="322"/>
      <c r="AD354" s="322"/>
      <c r="AE354" s="322"/>
      <c r="AF354" s="322"/>
      <c r="AG354" s="322"/>
      <c r="AH354" s="322"/>
      <c r="AI354" s="322"/>
      <c r="AJ354" s="322"/>
      <c r="AK354" s="322"/>
    </row>
    <row r="355" customFormat="false" ht="12.75" hidden="false" customHeight="false" outlineLevel="0" collapsed="false">
      <c r="D355" s="321"/>
      <c r="E355" s="321"/>
      <c r="F355" s="321"/>
      <c r="G355" s="321"/>
      <c r="H355" s="321"/>
      <c r="I355" s="321"/>
      <c r="J355" s="321"/>
      <c r="K355" s="321"/>
      <c r="L355" s="321"/>
      <c r="M355" s="321"/>
      <c r="N355" s="321"/>
      <c r="O355" s="321"/>
      <c r="P355" s="322"/>
      <c r="Q355" s="322"/>
      <c r="R355" s="322"/>
      <c r="S355" s="322"/>
      <c r="T355" s="322"/>
      <c r="U355" s="322"/>
      <c r="V355" s="322"/>
      <c r="W355" s="322"/>
      <c r="X355" s="322"/>
      <c r="Y355" s="322"/>
      <c r="Z355" s="322"/>
      <c r="AA355" s="322"/>
      <c r="AB355" s="322"/>
      <c r="AC355" s="322"/>
      <c r="AD355" s="322"/>
      <c r="AE355" s="322"/>
      <c r="AF355" s="322"/>
      <c r="AG355" s="322"/>
      <c r="AH355" s="322"/>
      <c r="AI355" s="322"/>
      <c r="AJ355" s="322"/>
      <c r="AK355" s="322"/>
    </row>
    <row r="356" customFormat="false" ht="12.75" hidden="false" customHeight="false" outlineLevel="0" collapsed="false">
      <c r="D356" s="321"/>
      <c r="E356" s="321"/>
      <c r="F356" s="321"/>
      <c r="G356" s="321"/>
      <c r="H356" s="321"/>
      <c r="I356" s="321"/>
      <c r="J356" s="321"/>
      <c r="K356" s="321"/>
      <c r="L356" s="321"/>
      <c r="M356" s="321"/>
      <c r="N356" s="321"/>
      <c r="O356" s="321"/>
      <c r="P356" s="322"/>
      <c r="Q356" s="322"/>
      <c r="R356" s="322"/>
      <c r="S356" s="322"/>
      <c r="T356" s="322"/>
      <c r="U356" s="322"/>
      <c r="V356" s="322"/>
      <c r="W356" s="322"/>
      <c r="X356" s="322"/>
      <c r="Y356" s="322"/>
      <c r="Z356" s="322"/>
      <c r="AA356" s="322"/>
      <c r="AB356" s="322"/>
      <c r="AC356" s="322"/>
      <c r="AD356" s="322"/>
      <c r="AE356" s="322"/>
      <c r="AF356" s="322"/>
      <c r="AG356" s="322"/>
      <c r="AH356" s="322"/>
      <c r="AI356" s="322"/>
      <c r="AJ356" s="322"/>
      <c r="AK356" s="322"/>
    </row>
    <row r="357" customFormat="false" ht="12.75" hidden="false" customHeight="false" outlineLevel="0" collapsed="false">
      <c r="D357" s="321"/>
      <c r="E357" s="321"/>
      <c r="F357" s="321"/>
      <c r="G357" s="321"/>
      <c r="H357" s="321"/>
      <c r="I357" s="321"/>
      <c r="J357" s="321"/>
      <c r="K357" s="321"/>
      <c r="L357" s="321"/>
      <c r="M357" s="321"/>
      <c r="N357" s="321"/>
      <c r="O357" s="321"/>
      <c r="P357" s="322"/>
      <c r="Q357" s="322"/>
      <c r="R357" s="322"/>
      <c r="S357" s="322"/>
      <c r="T357" s="322"/>
      <c r="U357" s="322"/>
      <c r="V357" s="322"/>
      <c r="W357" s="322"/>
      <c r="X357" s="322"/>
      <c r="Y357" s="322"/>
      <c r="Z357" s="322"/>
      <c r="AA357" s="322"/>
      <c r="AB357" s="322"/>
      <c r="AC357" s="322"/>
      <c r="AD357" s="322"/>
      <c r="AE357" s="322"/>
      <c r="AF357" s="322"/>
      <c r="AG357" s="322"/>
      <c r="AH357" s="322"/>
      <c r="AI357" s="322"/>
      <c r="AJ357" s="322"/>
      <c r="AK357" s="322"/>
    </row>
    <row r="358" customFormat="false" ht="12.75" hidden="false" customHeight="false" outlineLevel="0" collapsed="false">
      <c r="D358" s="321"/>
      <c r="E358" s="321"/>
      <c r="F358" s="321"/>
      <c r="G358" s="321"/>
      <c r="H358" s="321"/>
      <c r="I358" s="321"/>
      <c r="J358" s="321"/>
      <c r="K358" s="321"/>
      <c r="L358" s="321"/>
      <c r="M358" s="321"/>
      <c r="N358" s="321"/>
      <c r="O358" s="321"/>
      <c r="P358" s="322"/>
      <c r="Q358" s="322"/>
      <c r="R358" s="322"/>
      <c r="S358" s="322"/>
      <c r="T358" s="322"/>
      <c r="U358" s="322"/>
      <c r="V358" s="322"/>
      <c r="W358" s="322"/>
      <c r="X358" s="322"/>
      <c r="Y358" s="322"/>
      <c r="Z358" s="322"/>
      <c r="AA358" s="322"/>
      <c r="AB358" s="322"/>
      <c r="AC358" s="322"/>
      <c r="AD358" s="322"/>
      <c r="AE358" s="322"/>
      <c r="AF358" s="322"/>
      <c r="AG358" s="322"/>
      <c r="AH358" s="322"/>
      <c r="AI358" s="322"/>
      <c r="AJ358" s="322"/>
      <c r="AK358" s="322"/>
    </row>
    <row r="359" customFormat="false" ht="12.75" hidden="false" customHeight="false" outlineLevel="0" collapsed="false">
      <c r="D359" s="321"/>
      <c r="E359" s="321"/>
      <c r="F359" s="321"/>
      <c r="G359" s="321"/>
      <c r="H359" s="321"/>
      <c r="I359" s="321"/>
      <c r="J359" s="321"/>
      <c r="K359" s="321"/>
      <c r="L359" s="321"/>
      <c r="M359" s="321"/>
      <c r="N359" s="321"/>
      <c r="O359" s="321"/>
      <c r="P359" s="322"/>
      <c r="Q359" s="322"/>
      <c r="R359" s="322"/>
      <c r="S359" s="322"/>
      <c r="T359" s="322"/>
      <c r="U359" s="322"/>
      <c r="V359" s="322"/>
      <c r="W359" s="322"/>
      <c r="X359" s="322"/>
      <c r="Y359" s="322"/>
      <c r="Z359" s="322"/>
      <c r="AA359" s="322"/>
      <c r="AB359" s="322"/>
      <c r="AC359" s="322"/>
      <c r="AD359" s="322"/>
      <c r="AE359" s="322"/>
      <c r="AF359" s="322"/>
      <c r="AG359" s="322"/>
      <c r="AH359" s="322"/>
      <c r="AI359" s="322"/>
      <c r="AJ359" s="322"/>
      <c r="AK359" s="322"/>
    </row>
    <row r="360" customFormat="false" ht="12.75" hidden="false" customHeight="false" outlineLevel="0" collapsed="false">
      <c r="D360" s="321"/>
      <c r="E360" s="321"/>
      <c r="F360" s="321"/>
      <c r="G360" s="321"/>
      <c r="H360" s="321"/>
      <c r="I360" s="321"/>
      <c r="J360" s="321"/>
      <c r="K360" s="321"/>
      <c r="L360" s="321"/>
      <c r="M360" s="321"/>
      <c r="N360" s="321"/>
      <c r="O360" s="321"/>
      <c r="P360" s="322"/>
      <c r="Q360" s="322"/>
      <c r="R360" s="322"/>
      <c r="S360" s="322"/>
      <c r="T360" s="322"/>
      <c r="U360" s="322"/>
      <c r="V360" s="322"/>
      <c r="W360" s="322"/>
      <c r="X360" s="322"/>
      <c r="Y360" s="322"/>
      <c r="Z360" s="322"/>
      <c r="AA360" s="322"/>
      <c r="AB360" s="322"/>
      <c r="AC360" s="322"/>
      <c r="AD360" s="322"/>
      <c r="AE360" s="322"/>
      <c r="AF360" s="322"/>
      <c r="AG360" s="322"/>
      <c r="AH360" s="322"/>
      <c r="AI360" s="322"/>
      <c r="AJ360" s="322"/>
      <c r="AK360" s="322"/>
    </row>
    <row r="361" customFormat="false" ht="12.75" hidden="false" customHeight="false" outlineLevel="0" collapsed="false">
      <c r="D361" s="321"/>
      <c r="E361" s="321"/>
      <c r="F361" s="321"/>
      <c r="G361" s="321"/>
      <c r="H361" s="321"/>
      <c r="I361" s="321"/>
      <c r="J361" s="321"/>
      <c r="K361" s="321"/>
      <c r="L361" s="321"/>
      <c r="M361" s="321"/>
      <c r="N361" s="321"/>
      <c r="O361" s="321"/>
      <c r="P361" s="322"/>
      <c r="Q361" s="322"/>
      <c r="R361" s="322"/>
      <c r="S361" s="322"/>
      <c r="T361" s="322"/>
      <c r="U361" s="322"/>
      <c r="V361" s="322"/>
      <c r="W361" s="322"/>
      <c r="X361" s="322"/>
      <c r="Y361" s="322"/>
      <c r="Z361" s="322"/>
      <c r="AA361" s="322"/>
      <c r="AB361" s="322"/>
      <c r="AC361" s="322"/>
      <c r="AD361" s="322"/>
      <c r="AE361" s="322"/>
      <c r="AF361" s="322"/>
      <c r="AG361" s="322"/>
      <c r="AH361" s="322"/>
      <c r="AI361" s="322"/>
      <c r="AJ361" s="322"/>
      <c r="AK361" s="322"/>
    </row>
    <row r="362" customFormat="false" ht="12.75" hidden="false" customHeight="false" outlineLevel="0" collapsed="false">
      <c r="D362" s="321"/>
      <c r="E362" s="321"/>
      <c r="F362" s="321"/>
      <c r="G362" s="321"/>
      <c r="H362" s="321"/>
      <c r="I362" s="321"/>
      <c r="J362" s="321"/>
      <c r="K362" s="321"/>
      <c r="L362" s="321"/>
      <c r="M362" s="321"/>
      <c r="N362" s="321"/>
      <c r="O362" s="321"/>
      <c r="P362" s="322"/>
      <c r="Q362" s="322"/>
      <c r="R362" s="322"/>
      <c r="S362" s="322"/>
      <c r="T362" s="322"/>
      <c r="U362" s="322"/>
      <c r="V362" s="322"/>
      <c r="W362" s="322"/>
      <c r="X362" s="322"/>
      <c r="Y362" s="322"/>
      <c r="Z362" s="322"/>
      <c r="AA362" s="322"/>
      <c r="AB362" s="322"/>
      <c r="AC362" s="322"/>
      <c r="AD362" s="322"/>
      <c r="AE362" s="322"/>
      <c r="AF362" s="322"/>
      <c r="AG362" s="322"/>
      <c r="AH362" s="322"/>
      <c r="AI362" s="322"/>
      <c r="AJ362" s="322"/>
      <c r="AK362" s="322"/>
    </row>
    <row r="363" customFormat="false" ht="12.75" hidden="false" customHeight="false" outlineLevel="0" collapsed="false">
      <c r="D363" s="321"/>
      <c r="E363" s="321"/>
      <c r="F363" s="321"/>
      <c r="G363" s="321"/>
      <c r="H363" s="321"/>
      <c r="I363" s="321"/>
      <c r="J363" s="321"/>
      <c r="K363" s="321"/>
      <c r="L363" s="321"/>
      <c r="M363" s="321"/>
      <c r="N363" s="321"/>
      <c r="O363" s="321"/>
      <c r="P363" s="322"/>
      <c r="Q363" s="322"/>
      <c r="R363" s="322"/>
      <c r="S363" s="322"/>
      <c r="T363" s="322"/>
      <c r="U363" s="322"/>
      <c r="V363" s="322"/>
      <c r="W363" s="322"/>
      <c r="X363" s="322"/>
      <c r="Y363" s="322"/>
      <c r="Z363" s="322"/>
      <c r="AA363" s="322"/>
      <c r="AB363" s="322"/>
      <c r="AC363" s="322"/>
      <c r="AD363" s="322"/>
      <c r="AE363" s="322"/>
      <c r="AF363" s="322"/>
      <c r="AG363" s="322"/>
      <c r="AH363" s="322"/>
      <c r="AI363" s="322"/>
      <c r="AJ363" s="322"/>
      <c r="AK363" s="322"/>
    </row>
    <row r="364" customFormat="false" ht="12.75" hidden="false" customHeight="false" outlineLevel="0" collapsed="false">
      <c r="D364" s="321"/>
      <c r="E364" s="321"/>
      <c r="F364" s="321"/>
      <c r="G364" s="321"/>
      <c r="H364" s="321"/>
      <c r="I364" s="321"/>
      <c r="J364" s="321"/>
      <c r="K364" s="321"/>
      <c r="L364" s="321"/>
      <c r="M364" s="321"/>
      <c r="N364" s="321"/>
      <c r="O364" s="321"/>
      <c r="P364" s="322"/>
      <c r="Q364" s="322"/>
      <c r="R364" s="322"/>
      <c r="S364" s="322"/>
      <c r="T364" s="322"/>
      <c r="U364" s="322"/>
      <c r="V364" s="322"/>
      <c r="W364" s="322"/>
      <c r="X364" s="322"/>
      <c r="Y364" s="322"/>
      <c r="Z364" s="322"/>
      <c r="AA364" s="322"/>
      <c r="AB364" s="322"/>
      <c r="AC364" s="322"/>
      <c r="AD364" s="322"/>
      <c r="AE364" s="322"/>
      <c r="AF364" s="322"/>
      <c r="AG364" s="322"/>
      <c r="AH364" s="322"/>
      <c r="AI364" s="322"/>
      <c r="AJ364" s="322"/>
      <c r="AK364" s="322"/>
    </row>
    <row r="365" customFormat="false" ht="12.75" hidden="false" customHeight="false" outlineLevel="0" collapsed="false">
      <c r="D365" s="321"/>
      <c r="E365" s="321"/>
      <c r="F365" s="321"/>
      <c r="G365" s="321"/>
      <c r="H365" s="321"/>
      <c r="I365" s="321"/>
      <c r="J365" s="321"/>
      <c r="K365" s="321"/>
      <c r="L365" s="321"/>
      <c r="M365" s="321"/>
      <c r="N365" s="321"/>
      <c r="O365" s="321"/>
      <c r="P365" s="322"/>
      <c r="Q365" s="322"/>
      <c r="R365" s="322"/>
      <c r="S365" s="322"/>
      <c r="T365" s="322"/>
      <c r="U365" s="322"/>
      <c r="V365" s="322"/>
      <c r="W365" s="322"/>
      <c r="X365" s="322"/>
      <c r="Y365" s="322"/>
      <c r="Z365" s="322"/>
      <c r="AA365" s="322"/>
      <c r="AB365" s="322"/>
      <c r="AC365" s="322"/>
      <c r="AD365" s="322"/>
      <c r="AE365" s="322"/>
      <c r="AF365" s="322"/>
      <c r="AG365" s="322"/>
      <c r="AH365" s="322"/>
      <c r="AI365" s="322"/>
      <c r="AJ365" s="322"/>
      <c r="AK365" s="322"/>
    </row>
    <row r="366" customFormat="false" ht="12.75" hidden="false" customHeight="false" outlineLevel="0" collapsed="false">
      <c r="D366" s="321"/>
      <c r="E366" s="321"/>
      <c r="F366" s="321"/>
      <c r="G366" s="321"/>
      <c r="H366" s="321"/>
      <c r="I366" s="321"/>
      <c r="J366" s="321"/>
      <c r="K366" s="321"/>
      <c r="L366" s="321"/>
      <c r="M366" s="321"/>
      <c r="N366" s="321"/>
      <c r="O366" s="321"/>
      <c r="P366" s="322"/>
      <c r="Q366" s="322"/>
      <c r="R366" s="322"/>
      <c r="S366" s="322"/>
      <c r="T366" s="322"/>
      <c r="U366" s="322"/>
      <c r="V366" s="322"/>
      <c r="W366" s="322"/>
      <c r="X366" s="322"/>
      <c r="Y366" s="322"/>
      <c r="Z366" s="322"/>
      <c r="AA366" s="322"/>
      <c r="AB366" s="322"/>
      <c r="AC366" s="322"/>
      <c r="AD366" s="322"/>
      <c r="AE366" s="322"/>
      <c r="AF366" s="322"/>
      <c r="AG366" s="322"/>
      <c r="AH366" s="322"/>
      <c r="AI366" s="322"/>
      <c r="AJ366" s="322"/>
      <c r="AK366" s="322"/>
    </row>
    <row r="367" customFormat="false" ht="12.75" hidden="false" customHeight="false" outlineLevel="0" collapsed="false">
      <c r="D367" s="321"/>
      <c r="E367" s="321"/>
      <c r="F367" s="321"/>
      <c r="G367" s="321"/>
      <c r="H367" s="321"/>
      <c r="I367" s="321"/>
      <c r="J367" s="321"/>
      <c r="K367" s="321"/>
      <c r="L367" s="321"/>
      <c r="M367" s="321"/>
      <c r="N367" s="321"/>
      <c r="O367" s="321"/>
      <c r="P367" s="322"/>
      <c r="Q367" s="322"/>
      <c r="R367" s="322"/>
      <c r="S367" s="322"/>
      <c r="T367" s="322"/>
      <c r="U367" s="322"/>
      <c r="V367" s="322"/>
      <c r="W367" s="322"/>
      <c r="X367" s="322"/>
      <c r="Y367" s="322"/>
      <c r="Z367" s="322"/>
      <c r="AA367" s="322"/>
      <c r="AB367" s="322"/>
      <c r="AC367" s="322"/>
      <c r="AD367" s="322"/>
      <c r="AE367" s="322"/>
      <c r="AF367" s="322"/>
      <c r="AG367" s="322"/>
      <c r="AH367" s="322"/>
      <c r="AI367" s="322"/>
      <c r="AJ367" s="322"/>
      <c r="AK367" s="322"/>
    </row>
    <row r="368" customFormat="false" ht="12.75" hidden="false" customHeight="false" outlineLevel="0" collapsed="false">
      <c r="D368" s="321"/>
      <c r="E368" s="321"/>
      <c r="F368" s="321"/>
      <c r="G368" s="321"/>
      <c r="H368" s="321"/>
      <c r="I368" s="321"/>
      <c r="J368" s="321"/>
      <c r="K368" s="321"/>
      <c r="L368" s="321"/>
      <c r="M368" s="321"/>
      <c r="N368" s="321"/>
      <c r="O368" s="321"/>
      <c r="P368" s="322"/>
      <c r="Q368" s="322"/>
      <c r="R368" s="322"/>
      <c r="S368" s="322"/>
      <c r="T368" s="322"/>
      <c r="U368" s="322"/>
      <c r="V368" s="322"/>
      <c r="W368" s="322"/>
      <c r="X368" s="322"/>
      <c r="Y368" s="322"/>
      <c r="Z368" s="322"/>
      <c r="AA368" s="322"/>
      <c r="AB368" s="322"/>
      <c r="AC368" s="322"/>
      <c r="AD368" s="322"/>
      <c r="AE368" s="322"/>
      <c r="AF368" s="322"/>
      <c r="AG368" s="322"/>
      <c r="AH368" s="322"/>
      <c r="AI368" s="322"/>
      <c r="AJ368" s="322"/>
      <c r="AK368" s="322"/>
    </row>
    <row r="369" customFormat="false" ht="12.75" hidden="false" customHeight="false" outlineLevel="0" collapsed="false">
      <c r="D369" s="321"/>
      <c r="E369" s="321"/>
      <c r="F369" s="321"/>
      <c r="G369" s="321"/>
      <c r="H369" s="321"/>
      <c r="I369" s="321"/>
      <c r="J369" s="321"/>
      <c r="K369" s="321"/>
      <c r="L369" s="321"/>
      <c r="M369" s="321"/>
      <c r="N369" s="321"/>
      <c r="O369" s="321"/>
      <c r="P369" s="322"/>
      <c r="Q369" s="322"/>
      <c r="R369" s="322"/>
      <c r="S369" s="322"/>
      <c r="T369" s="322"/>
      <c r="U369" s="322"/>
      <c r="V369" s="322"/>
      <c r="W369" s="322"/>
      <c r="X369" s="322"/>
      <c r="Y369" s="322"/>
      <c r="Z369" s="322"/>
      <c r="AA369" s="322"/>
      <c r="AB369" s="322"/>
      <c r="AC369" s="322"/>
      <c r="AD369" s="322"/>
      <c r="AE369" s="322"/>
      <c r="AF369" s="322"/>
      <c r="AG369" s="322"/>
      <c r="AH369" s="322"/>
      <c r="AI369" s="322"/>
      <c r="AJ369" s="322"/>
      <c r="AK369" s="322"/>
    </row>
    <row r="370" customFormat="false" ht="12.75" hidden="false" customHeight="false" outlineLevel="0" collapsed="false">
      <c r="D370" s="321"/>
      <c r="E370" s="321"/>
      <c r="F370" s="321"/>
      <c r="G370" s="321"/>
      <c r="H370" s="321"/>
      <c r="I370" s="321"/>
      <c r="J370" s="321"/>
      <c r="K370" s="321"/>
      <c r="L370" s="321"/>
      <c r="M370" s="321"/>
      <c r="N370" s="321"/>
      <c r="O370" s="321"/>
      <c r="P370" s="322"/>
      <c r="Q370" s="322"/>
      <c r="R370" s="322"/>
      <c r="S370" s="322"/>
      <c r="T370" s="322"/>
      <c r="U370" s="322"/>
      <c r="V370" s="322"/>
      <c r="W370" s="322"/>
      <c r="X370" s="322"/>
      <c r="Y370" s="322"/>
      <c r="Z370" s="322"/>
      <c r="AA370" s="322"/>
      <c r="AB370" s="322"/>
      <c r="AC370" s="322"/>
      <c r="AD370" s="322"/>
      <c r="AE370" s="322"/>
      <c r="AF370" s="322"/>
      <c r="AG370" s="322"/>
      <c r="AH370" s="322"/>
      <c r="AI370" s="322"/>
      <c r="AJ370" s="322"/>
      <c r="AK370" s="322"/>
    </row>
    <row r="371" customFormat="false" ht="12.75" hidden="false" customHeight="false" outlineLevel="0" collapsed="false">
      <c r="D371" s="321"/>
      <c r="E371" s="321"/>
      <c r="F371" s="321"/>
      <c r="G371" s="321"/>
      <c r="H371" s="321"/>
      <c r="I371" s="321"/>
      <c r="J371" s="321"/>
      <c r="K371" s="321"/>
      <c r="L371" s="321"/>
      <c r="M371" s="321"/>
      <c r="N371" s="321"/>
      <c r="O371" s="321"/>
      <c r="P371" s="322"/>
      <c r="Q371" s="322"/>
      <c r="R371" s="322"/>
      <c r="S371" s="322"/>
      <c r="T371" s="322"/>
      <c r="U371" s="322"/>
      <c r="V371" s="322"/>
      <c r="W371" s="322"/>
      <c r="X371" s="322"/>
      <c r="Y371" s="322"/>
      <c r="Z371" s="322"/>
      <c r="AA371" s="322"/>
      <c r="AB371" s="322"/>
      <c r="AC371" s="322"/>
      <c r="AD371" s="322"/>
      <c r="AE371" s="322"/>
      <c r="AF371" s="322"/>
      <c r="AG371" s="322"/>
      <c r="AH371" s="322"/>
      <c r="AI371" s="322"/>
      <c r="AJ371" s="322"/>
      <c r="AK371" s="322"/>
    </row>
    <row r="372" customFormat="false" ht="12.75" hidden="false" customHeight="false" outlineLevel="0" collapsed="false">
      <c r="D372" s="321"/>
      <c r="E372" s="321"/>
      <c r="F372" s="321"/>
      <c r="G372" s="321"/>
      <c r="H372" s="321"/>
      <c r="I372" s="321"/>
      <c r="J372" s="321"/>
      <c r="K372" s="321"/>
      <c r="L372" s="321"/>
      <c r="M372" s="321"/>
      <c r="N372" s="321"/>
      <c r="O372" s="321"/>
      <c r="P372" s="322"/>
      <c r="Q372" s="322"/>
      <c r="R372" s="322"/>
      <c r="S372" s="322"/>
      <c r="T372" s="322"/>
      <c r="U372" s="322"/>
      <c r="V372" s="322"/>
      <c r="W372" s="322"/>
      <c r="X372" s="322"/>
      <c r="Y372" s="322"/>
      <c r="Z372" s="322"/>
      <c r="AA372" s="322"/>
      <c r="AB372" s="322"/>
      <c r="AC372" s="322"/>
      <c r="AD372" s="322"/>
      <c r="AE372" s="322"/>
      <c r="AF372" s="322"/>
      <c r="AG372" s="322"/>
      <c r="AH372" s="322"/>
      <c r="AI372" s="322"/>
      <c r="AJ372" s="322"/>
      <c r="AK372" s="322"/>
    </row>
    <row r="373" customFormat="false" ht="12.75" hidden="false" customHeight="false" outlineLevel="0" collapsed="false">
      <c r="D373" s="321"/>
      <c r="E373" s="321"/>
      <c r="F373" s="321"/>
      <c r="G373" s="321"/>
      <c r="H373" s="321"/>
      <c r="I373" s="321"/>
      <c r="J373" s="321"/>
      <c r="K373" s="321"/>
      <c r="L373" s="321"/>
      <c r="M373" s="321"/>
      <c r="N373" s="321"/>
      <c r="O373" s="321"/>
      <c r="P373" s="322"/>
      <c r="Q373" s="322"/>
      <c r="R373" s="322"/>
      <c r="S373" s="322"/>
      <c r="T373" s="322"/>
      <c r="U373" s="322"/>
      <c r="V373" s="322"/>
      <c r="W373" s="322"/>
      <c r="X373" s="322"/>
      <c r="Y373" s="322"/>
      <c r="Z373" s="322"/>
      <c r="AA373" s="322"/>
      <c r="AB373" s="322"/>
      <c r="AC373" s="322"/>
      <c r="AD373" s="322"/>
      <c r="AE373" s="322"/>
      <c r="AF373" s="322"/>
      <c r="AG373" s="322"/>
      <c r="AH373" s="322"/>
      <c r="AI373" s="322"/>
      <c r="AJ373" s="322"/>
      <c r="AK373" s="322"/>
    </row>
    <row r="374" customFormat="false" ht="12.75" hidden="false" customHeight="false" outlineLevel="0" collapsed="false">
      <c r="D374" s="321"/>
      <c r="E374" s="321"/>
      <c r="F374" s="321"/>
      <c r="G374" s="321"/>
      <c r="H374" s="321"/>
      <c r="I374" s="321"/>
      <c r="J374" s="321"/>
      <c r="K374" s="321"/>
      <c r="L374" s="321"/>
      <c r="M374" s="321"/>
      <c r="N374" s="321"/>
      <c r="O374" s="321"/>
      <c r="P374" s="322"/>
      <c r="Q374" s="322"/>
      <c r="R374" s="322"/>
      <c r="S374" s="322"/>
      <c r="T374" s="322"/>
      <c r="U374" s="322"/>
      <c r="V374" s="322"/>
      <c r="W374" s="322"/>
      <c r="X374" s="322"/>
      <c r="Y374" s="322"/>
      <c r="Z374" s="322"/>
      <c r="AA374" s="322"/>
      <c r="AB374" s="322"/>
      <c r="AC374" s="322"/>
      <c r="AD374" s="322"/>
      <c r="AE374" s="322"/>
      <c r="AF374" s="322"/>
      <c r="AG374" s="322"/>
      <c r="AH374" s="322"/>
      <c r="AI374" s="322"/>
      <c r="AJ374" s="322"/>
      <c r="AK374" s="322"/>
    </row>
    <row r="375" customFormat="false" ht="12.75" hidden="false" customHeight="false" outlineLevel="0" collapsed="false">
      <c r="D375" s="321"/>
      <c r="E375" s="321"/>
      <c r="F375" s="321"/>
      <c r="G375" s="321"/>
      <c r="H375" s="321"/>
      <c r="I375" s="321"/>
      <c r="J375" s="321"/>
      <c r="K375" s="321"/>
      <c r="L375" s="321"/>
      <c r="M375" s="321"/>
      <c r="N375" s="321"/>
      <c r="O375" s="321"/>
      <c r="P375" s="322"/>
      <c r="Q375" s="322"/>
      <c r="R375" s="322"/>
      <c r="S375" s="322"/>
      <c r="T375" s="322"/>
      <c r="U375" s="322"/>
      <c r="V375" s="322"/>
      <c r="W375" s="322"/>
      <c r="X375" s="322"/>
      <c r="Y375" s="322"/>
      <c r="Z375" s="322"/>
      <c r="AA375" s="322"/>
      <c r="AB375" s="322"/>
      <c r="AC375" s="322"/>
      <c r="AD375" s="322"/>
      <c r="AE375" s="322"/>
      <c r="AF375" s="322"/>
      <c r="AG375" s="322"/>
      <c r="AH375" s="322"/>
      <c r="AI375" s="322"/>
      <c r="AJ375" s="322"/>
      <c r="AK375" s="322"/>
    </row>
    <row r="376" customFormat="false" ht="12.75" hidden="false" customHeight="false" outlineLevel="0" collapsed="false">
      <c r="D376" s="321"/>
      <c r="E376" s="321"/>
      <c r="F376" s="321"/>
      <c r="G376" s="321"/>
      <c r="H376" s="321"/>
      <c r="I376" s="321"/>
      <c r="J376" s="321"/>
      <c r="K376" s="321"/>
      <c r="L376" s="321"/>
      <c r="M376" s="321"/>
      <c r="N376" s="321"/>
      <c r="O376" s="321"/>
      <c r="P376" s="322"/>
      <c r="Q376" s="322"/>
      <c r="R376" s="322"/>
      <c r="S376" s="322"/>
      <c r="T376" s="322"/>
      <c r="U376" s="322"/>
      <c r="V376" s="322"/>
      <c r="W376" s="322"/>
      <c r="X376" s="322"/>
      <c r="Y376" s="322"/>
      <c r="Z376" s="322"/>
      <c r="AA376" s="322"/>
      <c r="AB376" s="322"/>
      <c r="AC376" s="322"/>
      <c r="AD376" s="322"/>
      <c r="AE376" s="322"/>
      <c r="AF376" s="322"/>
      <c r="AG376" s="322"/>
      <c r="AH376" s="322"/>
      <c r="AI376" s="322"/>
      <c r="AJ376" s="322"/>
      <c r="AK376" s="322"/>
    </row>
    <row r="377" customFormat="false" ht="12.75" hidden="false" customHeight="false" outlineLevel="0" collapsed="false">
      <c r="D377" s="321"/>
      <c r="E377" s="321"/>
      <c r="F377" s="321"/>
      <c r="G377" s="321"/>
      <c r="H377" s="321"/>
      <c r="I377" s="321"/>
      <c r="J377" s="321"/>
      <c r="K377" s="321"/>
      <c r="L377" s="321"/>
      <c r="M377" s="321"/>
      <c r="N377" s="321"/>
      <c r="O377" s="321"/>
      <c r="P377" s="322"/>
      <c r="Q377" s="322"/>
      <c r="R377" s="322"/>
      <c r="S377" s="322"/>
      <c r="T377" s="322"/>
      <c r="U377" s="322"/>
      <c r="V377" s="322"/>
      <c r="W377" s="322"/>
      <c r="X377" s="322"/>
      <c r="Y377" s="322"/>
      <c r="Z377" s="322"/>
      <c r="AA377" s="322"/>
      <c r="AB377" s="322"/>
      <c r="AC377" s="322"/>
      <c r="AD377" s="322"/>
      <c r="AE377" s="322"/>
      <c r="AF377" s="322"/>
      <c r="AG377" s="322"/>
      <c r="AH377" s="322"/>
      <c r="AI377" s="322"/>
      <c r="AJ377" s="322"/>
      <c r="AK377" s="322"/>
    </row>
    <row r="378" customFormat="false" ht="12.75" hidden="false" customHeight="false" outlineLevel="0" collapsed="false">
      <c r="D378" s="321"/>
      <c r="E378" s="321"/>
      <c r="F378" s="321"/>
      <c r="G378" s="321"/>
      <c r="H378" s="321"/>
      <c r="I378" s="321"/>
      <c r="J378" s="321"/>
      <c r="K378" s="321"/>
      <c r="L378" s="321"/>
      <c r="M378" s="321"/>
      <c r="N378" s="321"/>
      <c r="O378" s="321"/>
      <c r="P378" s="322"/>
      <c r="Q378" s="322"/>
      <c r="R378" s="322"/>
      <c r="S378" s="322"/>
      <c r="T378" s="322"/>
      <c r="U378" s="322"/>
      <c r="V378" s="322"/>
      <c r="W378" s="322"/>
      <c r="X378" s="322"/>
      <c r="Y378" s="322"/>
      <c r="Z378" s="322"/>
      <c r="AA378" s="322"/>
      <c r="AB378" s="322"/>
      <c r="AC378" s="322"/>
      <c r="AD378" s="322"/>
      <c r="AE378" s="322"/>
      <c r="AF378" s="322"/>
      <c r="AG378" s="322"/>
      <c r="AH378" s="322"/>
      <c r="AI378" s="322"/>
      <c r="AJ378" s="322"/>
      <c r="AK378" s="322"/>
    </row>
    <row r="379" customFormat="false" ht="12.75" hidden="false" customHeight="false" outlineLevel="0" collapsed="false">
      <c r="D379" s="321"/>
      <c r="E379" s="321"/>
      <c r="F379" s="321"/>
      <c r="G379" s="321"/>
      <c r="H379" s="321"/>
      <c r="I379" s="321"/>
      <c r="J379" s="321"/>
      <c r="K379" s="321"/>
      <c r="L379" s="321"/>
      <c r="M379" s="321"/>
      <c r="N379" s="321"/>
      <c r="O379" s="321"/>
      <c r="P379" s="322"/>
      <c r="Q379" s="322"/>
      <c r="R379" s="322"/>
      <c r="S379" s="322"/>
      <c r="T379" s="322"/>
      <c r="U379" s="322"/>
      <c r="V379" s="322"/>
      <c r="W379" s="322"/>
      <c r="X379" s="322"/>
      <c r="Y379" s="322"/>
      <c r="Z379" s="322"/>
      <c r="AA379" s="322"/>
      <c r="AB379" s="322"/>
      <c r="AC379" s="322"/>
      <c r="AD379" s="322"/>
      <c r="AE379" s="322"/>
      <c r="AF379" s="322"/>
      <c r="AG379" s="322"/>
      <c r="AH379" s="322"/>
      <c r="AI379" s="322"/>
      <c r="AJ379" s="322"/>
      <c r="AK379" s="322"/>
    </row>
    <row r="380" customFormat="false" ht="12.75" hidden="false" customHeight="false" outlineLevel="0" collapsed="false">
      <c r="D380" s="321"/>
      <c r="E380" s="321"/>
      <c r="F380" s="321"/>
      <c r="G380" s="321"/>
      <c r="H380" s="321"/>
      <c r="I380" s="321"/>
      <c r="J380" s="321"/>
      <c r="K380" s="321"/>
      <c r="L380" s="321"/>
      <c r="M380" s="321"/>
      <c r="N380" s="321"/>
      <c r="O380" s="321"/>
      <c r="P380" s="322"/>
      <c r="Q380" s="322"/>
      <c r="R380" s="322"/>
      <c r="S380" s="322"/>
      <c r="T380" s="322"/>
      <c r="U380" s="322"/>
      <c r="V380" s="322"/>
      <c r="W380" s="322"/>
      <c r="X380" s="322"/>
      <c r="Y380" s="322"/>
      <c r="Z380" s="322"/>
      <c r="AA380" s="322"/>
      <c r="AB380" s="322"/>
      <c r="AC380" s="322"/>
      <c r="AD380" s="322"/>
      <c r="AE380" s="322"/>
      <c r="AF380" s="322"/>
      <c r="AG380" s="322"/>
      <c r="AH380" s="322"/>
      <c r="AI380" s="322"/>
      <c r="AJ380" s="322"/>
      <c r="AK380" s="322"/>
    </row>
    <row r="381" customFormat="false" ht="12.75" hidden="false" customHeight="false" outlineLevel="0" collapsed="false">
      <c r="D381" s="321"/>
      <c r="E381" s="321"/>
      <c r="F381" s="321"/>
      <c r="G381" s="321"/>
      <c r="H381" s="321"/>
      <c r="I381" s="321"/>
      <c r="J381" s="321"/>
      <c r="K381" s="321"/>
      <c r="L381" s="321"/>
      <c r="M381" s="321"/>
      <c r="N381" s="321"/>
      <c r="O381" s="321"/>
      <c r="P381" s="322"/>
      <c r="Q381" s="322"/>
      <c r="R381" s="322"/>
      <c r="S381" s="322"/>
      <c r="T381" s="322"/>
      <c r="U381" s="322"/>
      <c r="V381" s="322"/>
      <c r="W381" s="322"/>
      <c r="X381" s="322"/>
      <c r="Y381" s="322"/>
      <c r="Z381" s="322"/>
      <c r="AA381" s="322"/>
      <c r="AB381" s="322"/>
      <c r="AC381" s="322"/>
      <c r="AD381" s="322"/>
      <c r="AE381" s="322"/>
      <c r="AF381" s="322"/>
      <c r="AG381" s="322"/>
      <c r="AH381" s="322"/>
      <c r="AI381" s="322"/>
      <c r="AJ381" s="322"/>
      <c r="AK381" s="322"/>
    </row>
    <row r="382" customFormat="false" ht="12.75" hidden="false" customHeight="false" outlineLevel="0" collapsed="false">
      <c r="D382" s="321"/>
      <c r="E382" s="321"/>
      <c r="F382" s="321"/>
      <c r="G382" s="321"/>
      <c r="H382" s="321"/>
      <c r="I382" s="321"/>
      <c r="J382" s="321"/>
      <c r="K382" s="321"/>
      <c r="L382" s="321"/>
      <c r="M382" s="321"/>
      <c r="N382" s="321"/>
      <c r="O382" s="321"/>
      <c r="P382" s="322"/>
      <c r="Q382" s="322"/>
      <c r="R382" s="322"/>
      <c r="S382" s="322"/>
      <c r="T382" s="322"/>
      <c r="U382" s="322"/>
      <c r="V382" s="322"/>
      <c r="W382" s="322"/>
      <c r="X382" s="322"/>
      <c r="Y382" s="322"/>
      <c r="Z382" s="322"/>
      <c r="AA382" s="322"/>
      <c r="AB382" s="322"/>
      <c r="AC382" s="322"/>
      <c r="AD382" s="322"/>
      <c r="AE382" s="322"/>
      <c r="AF382" s="322"/>
      <c r="AG382" s="322"/>
      <c r="AH382" s="322"/>
      <c r="AI382" s="322"/>
      <c r="AJ382" s="322"/>
      <c r="AK382" s="322"/>
    </row>
    <row r="383" customFormat="false" ht="12.75" hidden="false" customHeight="false" outlineLevel="0" collapsed="false">
      <c r="D383" s="321"/>
      <c r="E383" s="321"/>
      <c r="F383" s="321"/>
      <c r="G383" s="321"/>
      <c r="H383" s="321"/>
      <c r="I383" s="321"/>
      <c r="J383" s="321"/>
      <c r="K383" s="321"/>
      <c r="L383" s="321"/>
      <c r="M383" s="321"/>
      <c r="N383" s="321"/>
      <c r="O383" s="321"/>
      <c r="P383" s="322"/>
      <c r="Q383" s="322"/>
      <c r="R383" s="322"/>
      <c r="S383" s="322"/>
      <c r="T383" s="322"/>
      <c r="U383" s="322"/>
      <c r="V383" s="322"/>
      <c r="W383" s="322"/>
      <c r="X383" s="322"/>
      <c r="Y383" s="322"/>
      <c r="Z383" s="322"/>
      <c r="AA383" s="322"/>
      <c r="AB383" s="322"/>
      <c r="AC383" s="322"/>
      <c r="AD383" s="322"/>
      <c r="AE383" s="322"/>
      <c r="AF383" s="322"/>
      <c r="AG383" s="322"/>
      <c r="AH383" s="322"/>
      <c r="AI383" s="322"/>
      <c r="AJ383" s="322"/>
      <c r="AK383" s="322"/>
    </row>
    <row r="384" customFormat="false" ht="12.75" hidden="false" customHeight="false" outlineLevel="0" collapsed="false">
      <c r="D384" s="321"/>
      <c r="E384" s="321"/>
      <c r="F384" s="321"/>
      <c r="G384" s="321"/>
      <c r="H384" s="321"/>
      <c r="I384" s="321"/>
      <c r="J384" s="321"/>
      <c r="K384" s="321"/>
      <c r="L384" s="321"/>
      <c r="M384" s="321"/>
      <c r="N384" s="321"/>
      <c r="O384" s="321"/>
      <c r="P384" s="322"/>
      <c r="Q384" s="322"/>
      <c r="R384" s="322"/>
      <c r="S384" s="322"/>
      <c r="T384" s="322"/>
      <c r="U384" s="322"/>
      <c r="V384" s="322"/>
      <c r="W384" s="322"/>
      <c r="X384" s="322"/>
      <c r="Y384" s="322"/>
      <c r="Z384" s="322"/>
      <c r="AA384" s="322"/>
      <c r="AB384" s="322"/>
      <c r="AC384" s="322"/>
      <c r="AD384" s="322"/>
      <c r="AE384" s="322"/>
      <c r="AF384" s="322"/>
      <c r="AG384" s="322"/>
      <c r="AH384" s="322"/>
      <c r="AI384" s="322"/>
      <c r="AJ384" s="322"/>
      <c r="AK384" s="322"/>
    </row>
    <row r="385" customFormat="false" ht="12.75" hidden="false" customHeight="false" outlineLevel="0" collapsed="false">
      <c r="D385" s="321"/>
      <c r="E385" s="321"/>
      <c r="F385" s="321"/>
      <c r="G385" s="321"/>
      <c r="H385" s="321"/>
      <c r="I385" s="321"/>
      <c r="J385" s="321"/>
      <c r="K385" s="321"/>
      <c r="L385" s="321"/>
      <c r="M385" s="321"/>
      <c r="N385" s="321"/>
      <c r="O385" s="321"/>
      <c r="P385" s="322"/>
      <c r="Q385" s="322"/>
      <c r="R385" s="322"/>
      <c r="S385" s="322"/>
      <c r="T385" s="322"/>
      <c r="U385" s="322"/>
      <c r="V385" s="322"/>
      <c r="W385" s="322"/>
      <c r="X385" s="322"/>
      <c r="Y385" s="322"/>
      <c r="Z385" s="322"/>
      <c r="AA385" s="322"/>
      <c r="AB385" s="322"/>
      <c r="AC385" s="322"/>
      <c r="AD385" s="322"/>
      <c r="AE385" s="322"/>
      <c r="AF385" s="322"/>
      <c r="AG385" s="322"/>
      <c r="AH385" s="322"/>
      <c r="AI385" s="322"/>
      <c r="AJ385" s="322"/>
      <c r="AK385" s="322"/>
    </row>
    <row r="386" customFormat="false" ht="12.75" hidden="false" customHeight="false" outlineLevel="0" collapsed="false">
      <c r="D386" s="321"/>
      <c r="E386" s="321"/>
      <c r="F386" s="321"/>
      <c r="G386" s="321"/>
      <c r="H386" s="321"/>
      <c r="I386" s="321"/>
      <c r="J386" s="321"/>
      <c r="K386" s="321"/>
      <c r="L386" s="321"/>
      <c r="M386" s="321"/>
      <c r="N386" s="321"/>
      <c r="O386" s="321"/>
      <c r="P386" s="322"/>
      <c r="Q386" s="322"/>
      <c r="R386" s="322"/>
      <c r="S386" s="322"/>
      <c r="T386" s="322"/>
      <c r="U386" s="322"/>
      <c r="V386" s="322"/>
      <c r="W386" s="322"/>
      <c r="X386" s="322"/>
      <c r="Y386" s="322"/>
      <c r="Z386" s="322"/>
      <c r="AA386" s="322"/>
      <c r="AB386" s="322"/>
      <c r="AC386" s="322"/>
      <c r="AD386" s="322"/>
      <c r="AE386" s="322"/>
      <c r="AF386" s="322"/>
      <c r="AG386" s="322"/>
      <c r="AH386" s="322"/>
      <c r="AI386" s="322"/>
      <c r="AJ386" s="322"/>
      <c r="AK386" s="322"/>
    </row>
    <row r="387" customFormat="false" ht="12.75" hidden="false" customHeight="false" outlineLevel="0" collapsed="false">
      <c r="D387" s="321"/>
      <c r="E387" s="321"/>
      <c r="F387" s="321"/>
      <c r="G387" s="321"/>
      <c r="H387" s="321"/>
      <c r="I387" s="321"/>
      <c r="J387" s="321"/>
      <c r="K387" s="321"/>
      <c r="L387" s="321"/>
      <c r="M387" s="321"/>
      <c r="N387" s="321"/>
      <c r="O387" s="321"/>
      <c r="P387" s="322"/>
      <c r="Q387" s="322"/>
      <c r="R387" s="322"/>
      <c r="S387" s="322"/>
      <c r="T387" s="322"/>
      <c r="U387" s="322"/>
      <c r="V387" s="322"/>
      <c r="W387" s="322"/>
      <c r="X387" s="322"/>
      <c r="Y387" s="322"/>
      <c r="Z387" s="322"/>
      <c r="AA387" s="322"/>
      <c r="AB387" s="322"/>
      <c r="AC387" s="322"/>
      <c r="AD387" s="322"/>
      <c r="AE387" s="322"/>
      <c r="AF387" s="322"/>
      <c r="AG387" s="322"/>
      <c r="AH387" s="322"/>
      <c r="AI387" s="322"/>
      <c r="AJ387" s="322"/>
      <c r="AK387" s="322"/>
    </row>
    <row r="388" customFormat="false" ht="12.75" hidden="false" customHeight="false" outlineLevel="0" collapsed="false">
      <c r="D388" s="321"/>
      <c r="E388" s="321"/>
      <c r="F388" s="321"/>
      <c r="G388" s="321"/>
      <c r="H388" s="321"/>
      <c r="I388" s="321"/>
      <c r="J388" s="321"/>
      <c r="K388" s="321"/>
      <c r="L388" s="321"/>
      <c r="M388" s="321"/>
      <c r="N388" s="321"/>
      <c r="O388" s="321"/>
      <c r="P388" s="322"/>
      <c r="Q388" s="322"/>
      <c r="R388" s="322"/>
      <c r="S388" s="322"/>
      <c r="T388" s="322"/>
      <c r="U388" s="322"/>
      <c r="V388" s="322"/>
      <c r="W388" s="322"/>
      <c r="X388" s="322"/>
      <c r="Y388" s="322"/>
      <c r="Z388" s="322"/>
      <c r="AA388" s="322"/>
      <c r="AB388" s="322"/>
      <c r="AC388" s="322"/>
      <c r="AD388" s="322"/>
      <c r="AE388" s="322"/>
      <c r="AF388" s="322"/>
      <c r="AG388" s="322"/>
      <c r="AH388" s="322"/>
      <c r="AI388" s="322"/>
      <c r="AJ388" s="322"/>
      <c r="AK388" s="322"/>
    </row>
    <row r="389" customFormat="false" ht="12.75" hidden="false" customHeight="false" outlineLevel="0" collapsed="false">
      <c r="D389" s="321"/>
      <c r="E389" s="321"/>
      <c r="F389" s="321"/>
      <c r="G389" s="321"/>
      <c r="H389" s="321"/>
      <c r="I389" s="321"/>
      <c r="J389" s="321"/>
      <c r="K389" s="321"/>
      <c r="L389" s="321"/>
      <c r="M389" s="321"/>
      <c r="N389" s="321"/>
      <c r="O389" s="321"/>
      <c r="P389" s="322"/>
      <c r="Q389" s="322"/>
      <c r="R389" s="322"/>
      <c r="S389" s="322"/>
      <c r="T389" s="322"/>
      <c r="U389" s="322"/>
      <c r="V389" s="322"/>
      <c r="W389" s="322"/>
      <c r="X389" s="322"/>
      <c r="Y389" s="322"/>
      <c r="Z389" s="322"/>
      <c r="AA389" s="322"/>
      <c r="AB389" s="322"/>
      <c r="AC389" s="322"/>
      <c r="AD389" s="322"/>
      <c r="AE389" s="322"/>
      <c r="AF389" s="322"/>
      <c r="AG389" s="322"/>
      <c r="AH389" s="322"/>
      <c r="AI389" s="322"/>
      <c r="AJ389" s="322"/>
      <c r="AK389" s="322"/>
    </row>
    <row r="390" customFormat="false" ht="12.75" hidden="false" customHeight="false" outlineLevel="0" collapsed="false">
      <c r="D390" s="321"/>
      <c r="E390" s="321"/>
      <c r="F390" s="321"/>
      <c r="G390" s="321"/>
      <c r="H390" s="321"/>
      <c r="I390" s="321"/>
      <c r="J390" s="321"/>
      <c r="K390" s="321"/>
      <c r="L390" s="321"/>
      <c r="M390" s="321"/>
      <c r="N390" s="321"/>
      <c r="O390" s="321"/>
      <c r="P390" s="322"/>
      <c r="Q390" s="322"/>
      <c r="R390" s="322"/>
      <c r="S390" s="322"/>
      <c r="T390" s="322"/>
      <c r="U390" s="322"/>
      <c r="V390" s="322"/>
      <c r="W390" s="322"/>
      <c r="X390" s="322"/>
      <c r="Y390" s="322"/>
      <c r="Z390" s="322"/>
      <c r="AA390" s="322"/>
      <c r="AB390" s="322"/>
      <c r="AC390" s="322"/>
      <c r="AD390" s="322"/>
      <c r="AE390" s="322"/>
      <c r="AF390" s="322"/>
      <c r="AG390" s="322"/>
      <c r="AH390" s="322"/>
      <c r="AI390" s="322"/>
      <c r="AJ390" s="322"/>
      <c r="AK390" s="322"/>
    </row>
    <row r="391" customFormat="false" ht="12.75" hidden="false" customHeight="false" outlineLevel="0" collapsed="false">
      <c r="D391" s="321"/>
      <c r="E391" s="321"/>
      <c r="F391" s="321"/>
      <c r="G391" s="321"/>
      <c r="H391" s="321"/>
      <c r="I391" s="321"/>
      <c r="J391" s="321"/>
      <c r="K391" s="321"/>
      <c r="L391" s="321"/>
      <c r="M391" s="321"/>
      <c r="N391" s="321"/>
      <c r="O391" s="321"/>
      <c r="P391" s="322"/>
      <c r="Q391" s="322"/>
      <c r="R391" s="322"/>
      <c r="S391" s="322"/>
      <c r="T391" s="322"/>
      <c r="U391" s="322"/>
      <c r="V391" s="322"/>
      <c r="W391" s="322"/>
      <c r="X391" s="322"/>
      <c r="Y391" s="322"/>
      <c r="Z391" s="322"/>
      <c r="AA391" s="322"/>
      <c r="AB391" s="322"/>
      <c r="AC391" s="322"/>
      <c r="AD391" s="322"/>
      <c r="AE391" s="322"/>
      <c r="AF391" s="322"/>
      <c r="AG391" s="322"/>
      <c r="AH391" s="322"/>
      <c r="AI391" s="322"/>
      <c r="AJ391" s="322"/>
      <c r="AK391" s="322"/>
    </row>
    <row r="392" customFormat="false" ht="12.75" hidden="false" customHeight="false" outlineLevel="0" collapsed="false">
      <c r="D392" s="321"/>
      <c r="E392" s="321"/>
      <c r="F392" s="321"/>
      <c r="G392" s="321"/>
      <c r="H392" s="321"/>
      <c r="I392" s="321"/>
      <c r="J392" s="321"/>
      <c r="K392" s="321"/>
      <c r="L392" s="321"/>
      <c r="M392" s="321"/>
      <c r="N392" s="321"/>
      <c r="O392" s="321"/>
      <c r="P392" s="322"/>
      <c r="Q392" s="322"/>
      <c r="R392" s="322"/>
      <c r="S392" s="322"/>
      <c r="T392" s="322"/>
      <c r="U392" s="322"/>
      <c r="V392" s="322"/>
      <c r="W392" s="322"/>
      <c r="X392" s="322"/>
      <c r="Y392" s="322"/>
      <c r="Z392" s="322"/>
      <c r="AA392" s="322"/>
      <c r="AB392" s="322"/>
      <c r="AC392" s="322"/>
      <c r="AD392" s="322"/>
      <c r="AE392" s="322"/>
      <c r="AF392" s="322"/>
      <c r="AG392" s="322"/>
      <c r="AH392" s="322"/>
      <c r="AI392" s="322"/>
      <c r="AJ392" s="322"/>
      <c r="AK392" s="322"/>
    </row>
    <row r="393" customFormat="false" ht="12.75" hidden="false" customHeight="false" outlineLevel="0" collapsed="false">
      <c r="D393" s="321"/>
      <c r="E393" s="321"/>
      <c r="F393" s="321"/>
      <c r="G393" s="321"/>
      <c r="H393" s="321"/>
      <c r="I393" s="321"/>
      <c r="J393" s="321"/>
      <c r="K393" s="321"/>
      <c r="L393" s="321"/>
      <c r="M393" s="321"/>
      <c r="N393" s="321"/>
      <c r="O393" s="321"/>
      <c r="P393" s="322"/>
      <c r="Q393" s="322"/>
      <c r="R393" s="322"/>
      <c r="S393" s="322"/>
      <c r="T393" s="322"/>
      <c r="U393" s="322"/>
      <c r="V393" s="322"/>
      <c r="W393" s="322"/>
      <c r="X393" s="322"/>
      <c r="Y393" s="322"/>
      <c r="Z393" s="322"/>
      <c r="AA393" s="322"/>
      <c r="AB393" s="322"/>
      <c r="AC393" s="322"/>
      <c r="AD393" s="322"/>
      <c r="AE393" s="322"/>
      <c r="AF393" s="322"/>
      <c r="AG393" s="322"/>
      <c r="AH393" s="322"/>
      <c r="AI393" s="322"/>
      <c r="AJ393" s="322"/>
      <c r="AK393" s="322"/>
    </row>
    <row r="394" customFormat="false" ht="12.75" hidden="false" customHeight="false" outlineLevel="0" collapsed="false">
      <c r="D394" s="321"/>
      <c r="E394" s="321"/>
      <c r="F394" s="321"/>
      <c r="G394" s="321"/>
      <c r="H394" s="321"/>
      <c r="I394" s="321"/>
      <c r="J394" s="321"/>
      <c r="K394" s="321"/>
      <c r="L394" s="321"/>
      <c r="M394" s="321"/>
      <c r="N394" s="321"/>
      <c r="O394" s="321"/>
      <c r="P394" s="322"/>
      <c r="Q394" s="322"/>
      <c r="R394" s="322"/>
      <c r="S394" s="322"/>
      <c r="T394" s="322"/>
      <c r="U394" s="322"/>
      <c r="V394" s="322"/>
      <c r="W394" s="322"/>
      <c r="X394" s="322"/>
      <c r="Y394" s="322"/>
      <c r="Z394" s="322"/>
      <c r="AA394" s="322"/>
      <c r="AB394" s="322"/>
      <c r="AC394" s="322"/>
      <c r="AD394" s="322"/>
      <c r="AE394" s="322"/>
      <c r="AF394" s="322"/>
      <c r="AG394" s="322"/>
      <c r="AH394" s="322"/>
      <c r="AI394" s="322"/>
      <c r="AJ394" s="322"/>
      <c r="AK394" s="322"/>
    </row>
    <row r="395" customFormat="false" ht="12.75" hidden="false" customHeight="false" outlineLevel="0" collapsed="false">
      <c r="D395" s="321"/>
      <c r="E395" s="321"/>
      <c r="F395" s="321"/>
      <c r="G395" s="321"/>
      <c r="H395" s="321"/>
      <c r="I395" s="321"/>
      <c r="J395" s="321"/>
      <c r="K395" s="321"/>
      <c r="L395" s="321"/>
      <c r="M395" s="321"/>
      <c r="N395" s="321"/>
      <c r="O395" s="321"/>
      <c r="P395" s="322"/>
      <c r="Q395" s="322"/>
      <c r="R395" s="322"/>
      <c r="S395" s="322"/>
      <c r="T395" s="322"/>
      <c r="U395" s="322"/>
      <c r="V395" s="322"/>
      <c r="W395" s="322"/>
      <c r="X395" s="322"/>
      <c r="Y395" s="322"/>
      <c r="Z395" s="322"/>
      <c r="AA395" s="322"/>
      <c r="AB395" s="322"/>
      <c r="AC395" s="322"/>
      <c r="AD395" s="322"/>
      <c r="AE395" s="322"/>
      <c r="AF395" s="322"/>
      <c r="AG395" s="322"/>
      <c r="AH395" s="322"/>
      <c r="AI395" s="322"/>
      <c r="AJ395" s="322"/>
      <c r="AK395" s="322"/>
    </row>
    <row r="396" customFormat="false" ht="12.75" hidden="false" customHeight="false" outlineLevel="0" collapsed="false">
      <c r="D396" s="321"/>
      <c r="E396" s="321"/>
      <c r="F396" s="321"/>
      <c r="G396" s="321"/>
      <c r="H396" s="321"/>
      <c r="I396" s="321"/>
      <c r="J396" s="321"/>
      <c r="K396" s="321"/>
      <c r="L396" s="321"/>
      <c r="M396" s="321"/>
      <c r="N396" s="321"/>
      <c r="O396" s="321"/>
      <c r="P396" s="322"/>
      <c r="Q396" s="322"/>
      <c r="R396" s="322"/>
      <c r="S396" s="322"/>
      <c r="T396" s="322"/>
      <c r="U396" s="322"/>
      <c r="V396" s="322"/>
      <c r="W396" s="322"/>
      <c r="X396" s="322"/>
      <c r="Y396" s="322"/>
      <c r="Z396" s="322"/>
      <c r="AA396" s="322"/>
      <c r="AB396" s="322"/>
      <c r="AC396" s="322"/>
      <c r="AD396" s="322"/>
      <c r="AE396" s="322"/>
      <c r="AF396" s="322"/>
      <c r="AG396" s="322"/>
      <c r="AH396" s="322"/>
      <c r="AI396" s="322"/>
      <c r="AJ396" s="322"/>
      <c r="AK396" s="322"/>
    </row>
    <row r="397" customFormat="false" ht="12.75" hidden="false" customHeight="false" outlineLevel="0" collapsed="false">
      <c r="D397" s="321"/>
      <c r="E397" s="321"/>
      <c r="F397" s="321"/>
      <c r="G397" s="321"/>
      <c r="H397" s="321"/>
      <c r="I397" s="321"/>
      <c r="J397" s="321"/>
      <c r="K397" s="321"/>
      <c r="L397" s="321"/>
      <c r="M397" s="321"/>
      <c r="N397" s="321"/>
      <c r="O397" s="321"/>
      <c r="P397" s="322"/>
      <c r="Q397" s="322"/>
      <c r="R397" s="322"/>
      <c r="S397" s="322"/>
      <c r="T397" s="322"/>
      <c r="U397" s="322"/>
      <c r="V397" s="322"/>
      <c r="W397" s="322"/>
      <c r="X397" s="322"/>
      <c r="Y397" s="322"/>
      <c r="Z397" s="322"/>
      <c r="AA397" s="322"/>
      <c r="AB397" s="322"/>
      <c r="AC397" s="322"/>
      <c r="AD397" s="322"/>
      <c r="AE397" s="322"/>
      <c r="AF397" s="322"/>
      <c r="AG397" s="322"/>
      <c r="AH397" s="322"/>
      <c r="AI397" s="322"/>
      <c r="AJ397" s="322"/>
      <c r="AK397" s="322"/>
    </row>
    <row r="398" customFormat="false" ht="12.75" hidden="false" customHeight="false" outlineLevel="0" collapsed="false">
      <c r="D398" s="321"/>
      <c r="E398" s="321"/>
      <c r="F398" s="321"/>
      <c r="G398" s="321"/>
      <c r="H398" s="321"/>
      <c r="I398" s="321"/>
      <c r="J398" s="321"/>
      <c r="K398" s="321"/>
      <c r="L398" s="321"/>
      <c r="M398" s="321"/>
      <c r="N398" s="321"/>
      <c r="O398" s="321"/>
      <c r="P398" s="322"/>
      <c r="Q398" s="322"/>
      <c r="R398" s="322"/>
      <c r="S398" s="322"/>
      <c r="T398" s="322"/>
      <c r="U398" s="322"/>
      <c r="V398" s="322"/>
      <c r="W398" s="322"/>
      <c r="X398" s="322"/>
      <c r="Y398" s="322"/>
      <c r="Z398" s="322"/>
      <c r="AA398" s="322"/>
      <c r="AB398" s="322"/>
      <c r="AC398" s="322"/>
      <c r="AD398" s="322"/>
      <c r="AE398" s="322"/>
      <c r="AF398" s="322"/>
      <c r="AG398" s="322"/>
      <c r="AH398" s="322"/>
      <c r="AI398" s="322"/>
      <c r="AJ398" s="322"/>
      <c r="AK398" s="322"/>
    </row>
    <row r="399" customFormat="false" ht="12.75" hidden="false" customHeight="false" outlineLevel="0" collapsed="false">
      <c r="D399" s="321"/>
      <c r="E399" s="321"/>
      <c r="F399" s="321"/>
      <c r="G399" s="321"/>
      <c r="H399" s="321"/>
      <c r="I399" s="321"/>
      <c r="J399" s="321"/>
      <c r="K399" s="321"/>
      <c r="L399" s="321"/>
      <c r="M399" s="321"/>
      <c r="N399" s="321"/>
      <c r="O399" s="321"/>
      <c r="P399" s="322"/>
      <c r="Q399" s="322"/>
      <c r="R399" s="322"/>
      <c r="S399" s="322"/>
      <c r="T399" s="322"/>
      <c r="U399" s="322"/>
      <c r="V399" s="322"/>
      <c r="W399" s="322"/>
      <c r="X399" s="322"/>
      <c r="Y399" s="322"/>
      <c r="Z399" s="322"/>
      <c r="AA399" s="322"/>
      <c r="AB399" s="322"/>
      <c r="AC399" s="322"/>
      <c r="AD399" s="322"/>
      <c r="AE399" s="322"/>
      <c r="AF399" s="322"/>
      <c r="AG399" s="322"/>
      <c r="AH399" s="322"/>
      <c r="AI399" s="322"/>
      <c r="AJ399" s="322"/>
      <c r="AK399" s="322"/>
    </row>
    <row r="400" customFormat="false" ht="12.75" hidden="false" customHeight="false" outlineLevel="0" collapsed="false">
      <c r="D400" s="321"/>
      <c r="E400" s="321"/>
      <c r="F400" s="321"/>
      <c r="G400" s="321"/>
      <c r="H400" s="321"/>
      <c r="I400" s="321"/>
      <c r="J400" s="321"/>
      <c r="K400" s="321"/>
      <c r="L400" s="321"/>
      <c r="M400" s="321"/>
      <c r="N400" s="321"/>
      <c r="O400" s="321"/>
      <c r="P400" s="322"/>
      <c r="Q400" s="322"/>
      <c r="R400" s="322"/>
      <c r="S400" s="322"/>
      <c r="T400" s="322"/>
      <c r="U400" s="322"/>
      <c r="V400" s="322"/>
      <c r="W400" s="322"/>
      <c r="X400" s="322"/>
      <c r="Y400" s="322"/>
      <c r="Z400" s="322"/>
      <c r="AA400" s="322"/>
      <c r="AB400" s="322"/>
      <c r="AC400" s="322"/>
      <c r="AD400" s="322"/>
      <c r="AE400" s="322"/>
      <c r="AF400" s="322"/>
      <c r="AG400" s="322"/>
      <c r="AH400" s="322"/>
      <c r="AI400" s="322"/>
      <c r="AJ400" s="322"/>
      <c r="AK400" s="322"/>
    </row>
    <row r="401" customFormat="false" ht="12.75" hidden="false" customHeight="false" outlineLevel="0" collapsed="false">
      <c r="D401" s="321"/>
      <c r="E401" s="321"/>
      <c r="F401" s="321"/>
      <c r="G401" s="321"/>
      <c r="H401" s="321"/>
      <c r="I401" s="321"/>
      <c r="J401" s="321"/>
      <c r="K401" s="321"/>
      <c r="L401" s="321"/>
      <c r="M401" s="321"/>
      <c r="N401" s="321"/>
      <c r="O401" s="321"/>
      <c r="P401" s="322"/>
      <c r="Q401" s="322"/>
      <c r="R401" s="322"/>
      <c r="S401" s="322"/>
      <c r="T401" s="322"/>
      <c r="U401" s="322"/>
      <c r="V401" s="322"/>
      <c r="W401" s="322"/>
      <c r="X401" s="322"/>
      <c r="Y401" s="322"/>
      <c r="Z401" s="322"/>
      <c r="AA401" s="322"/>
      <c r="AB401" s="322"/>
      <c r="AC401" s="322"/>
      <c r="AD401" s="322"/>
      <c r="AE401" s="322"/>
      <c r="AF401" s="322"/>
      <c r="AG401" s="322"/>
      <c r="AH401" s="322"/>
      <c r="AI401" s="322"/>
      <c r="AJ401" s="322"/>
      <c r="AK401" s="322"/>
    </row>
    <row r="402" customFormat="false" ht="12.75" hidden="false" customHeight="false" outlineLevel="0" collapsed="false">
      <c r="D402" s="321"/>
      <c r="E402" s="321"/>
      <c r="F402" s="321"/>
      <c r="G402" s="321"/>
      <c r="H402" s="321"/>
      <c r="I402" s="321"/>
      <c r="J402" s="321"/>
      <c r="K402" s="321"/>
      <c r="L402" s="321"/>
      <c r="M402" s="321"/>
      <c r="N402" s="321"/>
      <c r="O402" s="321"/>
      <c r="P402" s="322"/>
      <c r="Q402" s="322"/>
      <c r="R402" s="322"/>
      <c r="S402" s="322"/>
      <c r="T402" s="322"/>
      <c r="U402" s="322"/>
      <c r="V402" s="322"/>
      <c r="W402" s="322"/>
      <c r="X402" s="322"/>
      <c r="Y402" s="322"/>
      <c r="Z402" s="322"/>
      <c r="AA402" s="322"/>
      <c r="AB402" s="322"/>
      <c r="AC402" s="322"/>
      <c r="AD402" s="322"/>
      <c r="AE402" s="322"/>
      <c r="AF402" s="322"/>
      <c r="AG402" s="322"/>
      <c r="AH402" s="322"/>
      <c r="AI402" s="322"/>
      <c r="AJ402" s="322"/>
      <c r="AK402" s="322"/>
    </row>
    <row r="403" customFormat="false" ht="12.75" hidden="false" customHeight="false" outlineLevel="0" collapsed="false">
      <c r="D403" s="321"/>
      <c r="E403" s="321"/>
      <c r="F403" s="321"/>
      <c r="G403" s="321"/>
      <c r="H403" s="321"/>
      <c r="I403" s="321"/>
      <c r="J403" s="321"/>
      <c r="K403" s="321"/>
      <c r="L403" s="321"/>
      <c r="M403" s="321"/>
      <c r="N403" s="321"/>
      <c r="O403" s="321"/>
      <c r="P403" s="322"/>
      <c r="Q403" s="322"/>
      <c r="R403" s="322"/>
      <c r="S403" s="322"/>
      <c r="T403" s="322"/>
      <c r="U403" s="322"/>
      <c r="V403" s="322"/>
      <c r="W403" s="322"/>
      <c r="X403" s="322"/>
      <c r="Y403" s="322"/>
      <c r="Z403" s="322"/>
      <c r="AA403" s="322"/>
      <c r="AB403" s="322"/>
      <c r="AC403" s="322"/>
      <c r="AD403" s="322"/>
      <c r="AE403" s="322"/>
      <c r="AF403" s="322"/>
      <c r="AG403" s="322"/>
      <c r="AH403" s="322"/>
      <c r="AI403" s="322"/>
      <c r="AJ403" s="322"/>
      <c r="AK403" s="322"/>
    </row>
    <row r="404" customFormat="false" ht="12.75" hidden="false" customHeight="false" outlineLevel="0" collapsed="false">
      <c r="D404" s="321"/>
      <c r="E404" s="321"/>
      <c r="F404" s="321"/>
      <c r="G404" s="321"/>
      <c r="H404" s="321"/>
      <c r="I404" s="321"/>
      <c r="J404" s="321"/>
      <c r="K404" s="321"/>
      <c r="L404" s="321"/>
      <c r="M404" s="321"/>
      <c r="N404" s="321"/>
      <c r="O404" s="321"/>
      <c r="P404" s="322"/>
      <c r="Q404" s="322"/>
      <c r="R404" s="322"/>
      <c r="S404" s="322"/>
      <c r="T404" s="322"/>
      <c r="U404" s="322"/>
      <c r="V404" s="322"/>
      <c r="W404" s="322"/>
      <c r="X404" s="322"/>
      <c r="Y404" s="322"/>
      <c r="Z404" s="322"/>
      <c r="AA404" s="322"/>
      <c r="AB404" s="322"/>
      <c r="AC404" s="322"/>
      <c r="AD404" s="322"/>
      <c r="AE404" s="322"/>
      <c r="AF404" s="322"/>
      <c r="AG404" s="322"/>
      <c r="AH404" s="322"/>
      <c r="AI404" s="322"/>
      <c r="AJ404" s="322"/>
      <c r="AK404" s="322"/>
    </row>
    <row r="405" customFormat="false" ht="12.75" hidden="false" customHeight="false" outlineLevel="0" collapsed="false">
      <c r="D405" s="321"/>
      <c r="E405" s="321"/>
      <c r="F405" s="321"/>
      <c r="G405" s="321"/>
      <c r="H405" s="321"/>
      <c r="I405" s="321"/>
      <c r="J405" s="321"/>
      <c r="K405" s="321"/>
      <c r="L405" s="321"/>
      <c r="M405" s="321"/>
      <c r="N405" s="321"/>
      <c r="O405" s="321"/>
      <c r="P405" s="322"/>
      <c r="Q405" s="322"/>
      <c r="R405" s="322"/>
      <c r="S405" s="322"/>
      <c r="T405" s="322"/>
      <c r="U405" s="322"/>
      <c r="V405" s="322"/>
      <c r="W405" s="322"/>
      <c r="X405" s="322"/>
      <c r="Y405" s="322"/>
      <c r="Z405" s="322"/>
      <c r="AA405" s="322"/>
      <c r="AB405" s="322"/>
      <c r="AC405" s="322"/>
      <c r="AD405" s="322"/>
      <c r="AE405" s="322"/>
      <c r="AF405" s="322"/>
      <c r="AG405" s="322"/>
      <c r="AH405" s="322"/>
      <c r="AI405" s="322"/>
      <c r="AJ405" s="322"/>
      <c r="AK405" s="322"/>
    </row>
    <row r="406" customFormat="false" ht="12.75" hidden="false" customHeight="false" outlineLevel="0" collapsed="false">
      <c r="D406" s="321"/>
      <c r="E406" s="321"/>
      <c r="F406" s="321"/>
      <c r="G406" s="321"/>
      <c r="H406" s="321"/>
      <c r="I406" s="321"/>
      <c r="J406" s="321"/>
      <c r="K406" s="321"/>
      <c r="L406" s="321"/>
      <c r="M406" s="321"/>
      <c r="N406" s="321"/>
      <c r="O406" s="321"/>
      <c r="P406" s="322"/>
      <c r="Q406" s="322"/>
      <c r="R406" s="322"/>
      <c r="S406" s="322"/>
      <c r="T406" s="322"/>
      <c r="U406" s="322"/>
      <c r="V406" s="322"/>
      <c r="W406" s="322"/>
      <c r="X406" s="322"/>
      <c r="Y406" s="322"/>
      <c r="Z406" s="322"/>
      <c r="AA406" s="322"/>
      <c r="AB406" s="322"/>
      <c r="AC406" s="322"/>
      <c r="AD406" s="322"/>
      <c r="AE406" s="322"/>
      <c r="AF406" s="322"/>
      <c r="AG406" s="322"/>
      <c r="AH406" s="322"/>
      <c r="AI406" s="322"/>
      <c r="AJ406" s="322"/>
      <c r="AK406" s="322"/>
    </row>
    <row r="407" customFormat="false" ht="12.75" hidden="false" customHeight="false" outlineLevel="0" collapsed="false">
      <c r="D407" s="321"/>
      <c r="E407" s="321"/>
      <c r="F407" s="321"/>
      <c r="G407" s="321"/>
      <c r="H407" s="321"/>
      <c r="I407" s="321"/>
      <c r="J407" s="321"/>
      <c r="K407" s="321"/>
      <c r="L407" s="321"/>
      <c r="M407" s="321"/>
      <c r="N407" s="321"/>
      <c r="O407" s="321"/>
      <c r="P407" s="322"/>
      <c r="Q407" s="322"/>
      <c r="R407" s="322"/>
      <c r="S407" s="322"/>
      <c r="T407" s="322"/>
      <c r="U407" s="322"/>
      <c r="V407" s="322"/>
      <c r="W407" s="322"/>
      <c r="X407" s="322"/>
      <c r="Y407" s="322"/>
      <c r="Z407" s="322"/>
      <c r="AA407" s="322"/>
      <c r="AB407" s="322"/>
      <c r="AC407" s="322"/>
      <c r="AD407" s="322"/>
      <c r="AE407" s="322"/>
      <c r="AF407" s="322"/>
      <c r="AG407" s="322"/>
      <c r="AH407" s="322"/>
      <c r="AI407" s="322"/>
      <c r="AJ407" s="322"/>
      <c r="AK407" s="322"/>
    </row>
    <row r="408" customFormat="false" ht="12.75" hidden="false" customHeight="false" outlineLevel="0" collapsed="false">
      <c r="D408" s="321"/>
      <c r="E408" s="321"/>
      <c r="F408" s="321"/>
      <c r="G408" s="321"/>
      <c r="H408" s="321"/>
      <c r="I408" s="321"/>
      <c r="J408" s="321"/>
      <c r="K408" s="321"/>
      <c r="L408" s="321"/>
      <c r="M408" s="321"/>
      <c r="N408" s="321"/>
      <c r="O408" s="321"/>
      <c r="P408" s="322"/>
      <c r="Q408" s="322"/>
      <c r="R408" s="322"/>
      <c r="S408" s="322"/>
      <c r="T408" s="322"/>
      <c r="U408" s="322"/>
      <c r="V408" s="322"/>
      <c r="W408" s="322"/>
      <c r="X408" s="322"/>
      <c r="Y408" s="322"/>
      <c r="Z408" s="322"/>
      <c r="AA408" s="322"/>
      <c r="AB408" s="322"/>
      <c r="AC408" s="322"/>
      <c r="AD408" s="322"/>
      <c r="AE408" s="322"/>
      <c r="AF408" s="322"/>
      <c r="AG408" s="322"/>
      <c r="AH408" s="322"/>
      <c r="AI408" s="322"/>
      <c r="AJ408" s="322"/>
      <c r="AK408" s="322"/>
    </row>
    <row r="409" customFormat="false" ht="12.75" hidden="false" customHeight="false" outlineLevel="0" collapsed="false">
      <c r="D409" s="321"/>
      <c r="E409" s="321"/>
      <c r="F409" s="321"/>
      <c r="G409" s="321"/>
      <c r="H409" s="321"/>
      <c r="I409" s="321"/>
      <c r="J409" s="321"/>
      <c r="K409" s="321"/>
      <c r="L409" s="321"/>
      <c r="M409" s="321"/>
      <c r="N409" s="321"/>
      <c r="O409" s="321"/>
      <c r="P409" s="322"/>
      <c r="Q409" s="322"/>
      <c r="R409" s="322"/>
      <c r="S409" s="322"/>
      <c r="T409" s="322"/>
      <c r="U409" s="322"/>
      <c r="V409" s="322"/>
      <c r="W409" s="322"/>
      <c r="X409" s="322"/>
      <c r="Y409" s="322"/>
      <c r="Z409" s="322"/>
      <c r="AA409" s="322"/>
      <c r="AB409" s="322"/>
      <c r="AC409" s="322"/>
      <c r="AD409" s="322"/>
      <c r="AE409" s="322"/>
      <c r="AF409" s="322"/>
      <c r="AG409" s="322"/>
      <c r="AH409" s="322"/>
      <c r="AI409" s="322"/>
      <c r="AJ409" s="322"/>
      <c r="AK409" s="322"/>
    </row>
    <row r="410" customFormat="false" ht="12.75" hidden="false" customHeight="false" outlineLevel="0" collapsed="false">
      <c r="D410" s="321"/>
      <c r="E410" s="321"/>
      <c r="F410" s="321"/>
      <c r="G410" s="321"/>
      <c r="H410" s="321"/>
      <c r="I410" s="321"/>
      <c r="J410" s="321"/>
      <c r="K410" s="321"/>
      <c r="L410" s="321"/>
      <c r="M410" s="321"/>
      <c r="N410" s="321"/>
      <c r="O410" s="321"/>
      <c r="P410" s="322"/>
      <c r="Q410" s="322"/>
      <c r="R410" s="322"/>
      <c r="S410" s="322"/>
      <c r="T410" s="322"/>
      <c r="U410" s="322"/>
      <c r="V410" s="322"/>
      <c r="W410" s="322"/>
      <c r="X410" s="322"/>
      <c r="Y410" s="322"/>
      <c r="Z410" s="322"/>
      <c r="AA410" s="322"/>
      <c r="AB410" s="322"/>
      <c r="AC410" s="322"/>
      <c r="AD410" s="322"/>
      <c r="AE410" s="322"/>
      <c r="AF410" s="322"/>
      <c r="AG410" s="322"/>
      <c r="AH410" s="322"/>
      <c r="AI410" s="322"/>
      <c r="AJ410" s="322"/>
      <c r="AK410" s="322"/>
    </row>
    <row r="411" customFormat="false" ht="12.75" hidden="false" customHeight="false" outlineLevel="0" collapsed="false">
      <c r="D411" s="321"/>
      <c r="E411" s="321"/>
      <c r="F411" s="321"/>
      <c r="G411" s="321"/>
      <c r="H411" s="321"/>
      <c r="I411" s="321"/>
      <c r="J411" s="321"/>
      <c r="K411" s="321"/>
      <c r="L411" s="321"/>
      <c r="M411" s="321"/>
      <c r="N411" s="321"/>
      <c r="O411" s="321"/>
      <c r="P411" s="322"/>
      <c r="Q411" s="322"/>
      <c r="R411" s="322"/>
      <c r="S411" s="322"/>
      <c r="T411" s="322"/>
      <c r="U411" s="322"/>
      <c r="V411" s="322"/>
      <c r="W411" s="322"/>
      <c r="X411" s="322"/>
      <c r="Y411" s="322"/>
      <c r="Z411" s="322"/>
      <c r="AA411" s="322"/>
      <c r="AB411" s="322"/>
      <c r="AC411" s="322"/>
      <c r="AD411" s="322"/>
      <c r="AE411" s="322"/>
      <c r="AF411" s="322"/>
      <c r="AG411" s="322"/>
      <c r="AH411" s="322"/>
      <c r="AI411" s="322"/>
      <c r="AJ411" s="322"/>
      <c r="AK411" s="322"/>
    </row>
    <row r="412" customFormat="false" ht="12.75" hidden="false" customHeight="false" outlineLevel="0" collapsed="false">
      <c r="D412" s="321"/>
      <c r="E412" s="321"/>
      <c r="F412" s="321"/>
      <c r="G412" s="321"/>
      <c r="H412" s="321"/>
      <c r="I412" s="321"/>
      <c r="J412" s="321"/>
      <c r="K412" s="321"/>
      <c r="L412" s="321"/>
      <c r="M412" s="321"/>
      <c r="N412" s="321"/>
      <c r="O412" s="321"/>
      <c r="P412" s="322"/>
      <c r="Q412" s="322"/>
      <c r="R412" s="322"/>
      <c r="S412" s="322"/>
      <c r="T412" s="322"/>
      <c r="U412" s="322"/>
      <c r="V412" s="322"/>
      <c r="W412" s="322"/>
      <c r="X412" s="322"/>
      <c r="Y412" s="322"/>
      <c r="Z412" s="322"/>
      <c r="AA412" s="322"/>
      <c r="AB412" s="322"/>
      <c r="AC412" s="322"/>
      <c r="AD412" s="322"/>
      <c r="AE412" s="322"/>
      <c r="AF412" s="322"/>
      <c r="AG412" s="322"/>
      <c r="AH412" s="322"/>
      <c r="AI412" s="322"/>
      <c r="AJ412" s="322"/>
      <c r="AK412" s="322"/>
    </row>
    <row r="413" customFormat="false" ht="12.75" hidden="false" customHeight="false" outlineLevel="0" collapsed="false">
      <c r="D413" s="321"/>
      <c r="E413" s="321"/>
      <c r="F413" s="321"/>
      <c r="G413" s="321"/>
      <c r="H413" s="321"/>
      <c r="I413" s="321"/>
      <c r="J413" s="321"/>
      <c r="K413" s="321"/>
      <c r="L413" s="321"/>
      <c r="M413" s="321"/>
      <c r="N413" s="321"/>
      <c r="O413" s="321"/>
      <c r="P413" s="322"/>
      <c r="Q413" s="322"/>
      <c r="R413" s="322"/>
      <c r="S413" s="322"/>
      <c r="T413" s="322"/>
      <c r="U413" s="322"/>
      <c r="V413" s="322"/>
      <c r="W413" s="322"/>
      <c r="X413" s="322"/>
      <c r="Y413" s="322"/>
      <c r="Z413" s="322"/>
      <c r="AA413" s="322"/>
      <c r="AB413" s="322"/>
      <c r="AC413" s="322"/>
      <c r="AD413" s="322"/>
      <c r="AE413" s="322"/>
      <c r="AF413" s="322"/>
      <c r="AG413" s="322"/>
      <c r="AH413" s="322"/>
      <c r="AI413" s="322"/>
      <c r="AJ413" s="322"/>
      <c r="AK413" s="322"/>
    </row>
    <row r="414" customFormat="false" ht="12.75" hidden="false" customHeight="false" outlineLevel="0" collapsed="false">
      <c r="D414" s="321"/>
      <c r="E414" s="321"/>
      <c r="F414" s="321"/>
      <c r="G414" s="321"/>
      <c r="H414" s="321"/>
      <c r="I414" s="321"/>
      <c r="J414" s="321"/>
      <c r="K414" s="321"/>
      <c r="L414" s="321"/>
      <c r="M414" s="321"/>
      <c r="N414" s="321"/>
      <c r="O414" s="321"/>
      <c r="P414" s="322"/>
      <c r="Q414" s="322"/>
      <c r="R414" s="322"/>
      <c r="S414" s="322"/>
      <c r="T414" s="322"/>
      <c r="U414" s="322"/>
      <c r="V414" s="322"/>
      <c r="W414" s="322"/>
      <c r="X414" s="322"/>
      <c r="Y414" s="322"/>
      <c r="Z414" s="322"/>
      <c r="AA414" s="322"/>
      <c r="AB414" s="322"/>
      <c r="AC414" s="322"/>
      <c r="AD414" s="322"/>
      <c r="AE414" s="322"/>
      <c r="AF414" s="322"/>
      <c r="AG414" s="322"/>
      <c r="AH414" s="322"/>
      <c r="AI414" s="322"/>
      <c r="AJ414" s="322"/>
      <c r="AK414" s="322"/>
    </row>
    <row r="415" customFormat="false" ht="12.75" hidden="false" customHeight="false" outlineLevel="0" collapsed="false">
      <c r="D415" s="321"/>
      <c r="E415" s="321"/>
      <c r="F415" s="321"/>
      <c r="G415" s="321"/>
      <c r="H415" s="321"/>
      <c r="I415" s="321"/>
      <c r="J415" s="321"/>
      <c r="K415" s="321"/>
      <c r="L415" s="321"/>
      <c r="M415" s="321"/>
      <c r="N415" s="321"/>
      <c r="O415" s="321"/>
      <c r="P415" s="322"/>
      <c r="Q415" s="322"/>
      <c r="R415" s="322"/>
      <c r="S415" s="322"/>
      <c r="T415" s="322"/>
      <c r="U415" s="322"/>
      <c r="V415" s="322"/>
      <c r="W415" s="322"/>
      <c r="X415" s="322"/>
      <c r="Y415" s="322"/>
      <c r="Z415" s="322"/>
      <c r="AA415" s="322"/>
      <c r="AB415" s="322"/>
      <c r="AC415" s="322"/>
      <c r="AD415" s="322"/>
      <c r="AE415" s="322"/>
      <c r="AF415" s="322"/>
      <c r="AG415" s="322"/>
      <c r="AH415" s="322"/>
      <c r="AI415" s="322"/>
      <c r="AJ415" s="322"/>
      <c r="AK415" s="322"/>
    </row>
    <row r="416" customFormat="false" ht="12.75" hidden="false" customHeight="false" outlineLevel="0" collapsed="false">
      <c r="D416" s="321"/>
      <c r="E416" s="321"/>
      <c r="F416" s="321"/>
      <c r="G416" s="321"/>
      <c r="H416" s="321"/>
      <c r="I416" s="321"/>
      <c r="J416" s="321"/>
      <c r="K416" s="321"/>
      <c r="L416" s="321"/>
      <c r="M416" s="321"/>
      <c r="N416" s="321"/>
      <c r="O416" s="321"/>
      <c r="P416" s="322"/>
      <c r="Q416" s="322"/>
      <c r="R416" s="322"/>
      <c r="S416" s="322"/>
      <c r="T416" s="322"/>
      <c r="U416" s="322"/>
      <c r="V416" s="322"/>
      <c r="W416" s="322"/>
      <c r="X416" s="322"/>
      <c r="Y416" s="322"/>
      <c r="Z416" s="322"/>
      <c r="AA416" s="322"/>
      <c r="AB416" s="322"/>
      <c r="AC416" s="322"/>
      <c r="AD416" s="322"/>
      <c r="AE416" s="322"/>
      <c r="AF416" s="322"/>
      <c r="AG416" s="322"/>
      <c r="AH416" s="322"/>
      <c r="AI416" s="322"/>
      <c r="AJ416" s="322"/>
      <c r="AK416" s="322"/>
    </row>
    <row r="417" customFormat="false" ht="12.75" hidden="false" customHeight="false" outlineLevel="0" collapsed="false">
      <c r="D417" s="321"/>
      <c r="E417" s="321"/>
      <c r="F417" s="321"/>
      <c r="G417" s="321"/>
      <c r="H417" s="321"/>
      <c r="I417" s="321"/>
      <c r="J417" s="321"/>
      <c r="K417" s="321"/>
      <c r="L417" s="321"/>
      <c r="M417" s="321"/>
      <c r="N417" s="321"/>
      <c r="O417" s="321"/>
      <c r="P417" s="322"/>
      <c r="Q417" s="322"/>
      <c r="R417" s="322"/>
      <c r="S417" s="322"/>
      <c r="T417" s="322"/>
      <c r="U417" s="322"/>
      <c r="V417" s="322"/>
      <c r="W417" s="322"/>
      <c r="X417" s="322"/>
      <c r="Y417" s="322"/>
      <c r="Z417" s="322"/>
      <c r="AA417" s="322"/>
      <c r="AB417" s="322"/>
      <c r="AC417" s="322"/>
      <c r="AD417" s="322"/>
      <c r="AE417" s="322"/>
      <c r="AF417" s="322"/>
      <c r="AG417" s="322"/>
      <c r="AH417" s="322"/>
      <c r="AI417" s="322"/>
      <c r="AJ417" s="322"/>
      <c r="AK417" s="322"/>
    </row>
    <row r="418" customFormat="false" ht="12.75" hidden="false" customHeight="false" outlineLevel="0" collapsed="false">
      <c r="D418" s="321"/>
      <c r="E418" s="321"/>
      <c r="F418" s="321"/>
      <c r="G418" s="321"/>
      <c r="H418" s="321"/>
      <c r="I418" s="321"/>
      <c r="J418" s="321"/>
      <c r="K418" s="321"/>
      <c r="L418" s="321"/>
      <c r="M418" s="321"/>
      <c r="N418" s="321"/>
      <c r="O418" s="321"/>
      <c r="P418" s="322"/>
      <c r="Q418" s="322"/>
      <c r="R418" s="322"/>
      <c r="S418" s="322"/>
      <c r="T418" s="322"/>
      <c r="U418" s="322"/>
      <c r="V418" s="322"/>
      <c r="W418" s="322"/>
      <c r="X418" s="322"/>
      <c r="Y418" s="322"/>
      <c r="Z418" s="322"/>
      <c r="AA418" s="322"/>
      <c r="AB418" s="322"/>
      <c r="AC418" s="322"/>
      <c r="AD418" s="322"/>
      <c r="AE418" s="322"/>
      <c r="AF418" s="322"/>
      <c r="AG418" s="322"/>
      <c r="AH418" s="322"/>
      <c r="AI418" s="322"/>
      <c r="AJ418" s="322"/>
      <c r="AK418" s="322"/>
    </row>
    <row r="419" customFormat="false" ht="12.75" hidden="false" customHeight="false" outlineLevel="0" collapsed="false">
      <c r="D419" s="321"/>
      <c r="E419" s="321"/>
      <c r="F419" s="321"/>
      <c r="G419" s="321"/>
      <c r="H419" s="321"/>
      <c r="I419" s="321"/>
      <c r="J419" s="321"/>
      <c r="K419" s="321"/>
      <c r="L419" s="321"/>
      <c r="M419" s="321"/>
      <c r="N419" s="321"/>
      <c r="O419" s="321"/>
      <c r="P419" s="322"/>
      <c r="Q419" s="322"/>
      <c r="R419" s="322"/>
      <c r="S419" s="322"/>
      <c r="T419" s="322"/>
      <c r="U419" s="322"/>
      <c r="V419" s="322"/>
      <c r="W419" s="322"/>
      <c r="X419" s="322"/>
      <c r="Y419" s="322"/>
      <c r="Z419" s="322"/>
      <c r="AA419" s="322"/>
      <c r="AB419" s="322"/>
      <c r="AC419" s="322"/>
      <c r="AD419" s="322"/>
      <c r="AE419" s="322"/>
      <c r="AF419" s="322"/>
      <c r="AG419" s="322"/>
      <c r="AH419" s="322"/>
      <c r="AI419" s="322"/>
      <c r="AJ419" s="322"/>
      <c r="AK419" s="322"/>
    </row>
    <row r="420" customFormat="false" ht="12.75" hidden="false" customHeight="false" outlineLevel="0" collapsed="false">
      <c r="D420" s="321"/>
      <c r="E420" s="321"/>
      <c r="F420" s="321"/>
      <c r="G420" s="321"/>
      <c r="H420" s="321"/>
      <c r="I420" s="321"/>
      <c r="J420" s="321"/>
      <c r="K420" s="321"/>
      <c r="L420" s="321"/>
      <c r="M420" s="321"/>
      <c r="N420" s="321"/>
      <c r="O420" s="321"/>
      <c r="P420" s="322"/>
      <c r="Q420" s="322"/>
      <c r="R420" s="322"/>
      <c r="S420" s="322"/>
      <c r="T420" s="322"/>
      <c r="U420" s="322"/>
      <c r="V420" s="322"/>
      <c r="W420" s="322"/>
      <c r="X420" s="322"/>
      <c r="Y420" s="322"/>
      <c r="Z420" s="322"/>
      <c r="AA420" s="322"/>
      <c r="AB420" s="322"/>
      <c r="AC420" s="322"/>
      <c r="AD420" s="322"/>
      <c r="AE420" s="322"/>
      <c r="AF420" s="322"/>
      <c r="AG420" s="322"/>
      <c r="AH420" s="322"/>
      <c r="AI420" s="322"/>
      <c r="AJ420" s="322"/>
      <c r="AK420" s="322"/>
    </row>
    <row r="421" customFormat="false" ht="12.75" hidden="false" customHeight="false" outlineLevel="0" collapsed="false">
      <c r="D421" s="321"/>
      <c r="E421" s="321"/>
      <c r="F421" s="321"/>
      <c r="G421" s="321"/>
      <c r="H421" s="321"/>
      <c r="I421" s="321"/>
      <c r="J421" s="321"/>
      <c r="K421" s="321"/>
      <c r="L421" s="321"/>
      <c r="M421" s="321"/>
      <c r="N421" s="321"/>
      <c r="O421" s="321"/>
      <c r="P421" s="322"/>
      <c r="Q421" s="322"/>
      <c r="R421" s="322"/>
      <c r="S421" s="322"/>
      <c r="T421" s="322"/>
      <c r="U421" s="322"/>
      <c r="V421" s="322"/>
      <c r="W421" s="322"/>
      <c r="X421" s="322"/>
      <c r="Y421" s="322"/>
      <c r="Z421" s="322"/>
      <c r="AA421" s="322"/>
      <c r="AB421" s="322"/>
      <c r="AC421" s="322"/>
      <c r="AD421" s="322"/>
      <c r="AE421" s="322"/>
      <c r="AF421" s="322"/>
      <c r="AG421" s="322"/>
      <c r="AH421" s="322"/>
      <c r="AI421" s="322"/>
      <c r="AJ421" s="322"/>
      <c r="AK421" s="322"/>
    </row>
    <row r="422" customFormat="false" ht="12.75" hidden="false" customHeight="false" outlineLevel="0" collapsed="false">
      <c r="D422" s="321"/>
      <c r="E422" s="321"/>
      <c r="F422" s="321"/>
      <c r="G422" s="321"/>
      <c r="H422" s="321"/>
      <c r="I422" s="321"/>
      <c r="J422" s="321"/>
      <c r="K422" s="321"/>
      <c r="L422" s="321"/>
      <c r="M422" s="321"/>
      <c r="N422" s="321"/>
      <c r="O422" s="321"/>
      <c r="P422" s="322"/>
      <c r="Q422" s="322"/>
      <c r="R422" s="322"/>
      <c r="S422" s="322"/>
      <c r="T422" s="322"/>
      <c r="U422" s="322"/>
      <c r="V422" s="322"/>
      <c r="W422" s="322"/>
      <c r="X422" s="322"/>
      <c r="Y422" s="322"/>
      <c r="Z422" s="322"/>
      <c r="AA422" s="322"/>
      <c r="AB422" s="322"/>
      <c r="AC422" s="322"/>
      <c r="AD422" s="322"/>
      <c r="AE422" s="322"/>
      <c r="AF422" s="322"/>
      <c r="AG422" s="322"/>
      <c r="AH422" s="322"/>
      <c r="AI422" s="322"/>
      <c r="AJ422" s="322"/>
      <c r="AK422" s="322"/>
    </row>
    <row r="423" customFormat="false" ht="12.75" hidden="false" customHeight="false" outlineLevel="0" collapsed="false">
      <c r="D423" s="321"/>
      <c r="E423" s="321"/>
      <c r="F423" s="321"/>
      <c r="G423" s="321"/>
      <c r="H423" s="321"/>
      <c r="I423" s="321"/>
      <c r="J423" s="321"/>
      <c r="K423" s="321"/>
      <c r="L423" s="321"/>
      <c r="M423" s="321"/>
      <c r="N423" s="321"/>
      <c r="O423" s="321"/>
      <c r="P423" s="322"/>
      <c r="Q423" s="322"/>
      <c r="R423" s="322"/>
      <c r="S423" s="322"/>
      <c r="T423" s="322"/>
      <c r="U423" s="322"/>
      <c r="V423" s="322"/>
      <c r="W423" s="322"/>
      <c r="X423" s="322"/>
      <c r="Y423" s="322"/>
      <c r="Z423" s="322"/>
      <c r="AA423" s="322"/>
      <c r="AB423" s="322"/>
      <c r="AC423" s="322"/>
      <c r="AD423" s="322"/>
      <c r="AE423" s="322"/>
      <c r="AF423" s="322"/>
      <c r="AG423" s="322"/>
      <c r="AH423" s="322"/>
      <c r="AI423" s="322"/>
      <c r="AJ423" s="322"/>
      <c r="AK423" s="322"/>
    </row>
    <row r="424" customFormat="false" ht="12.75" hidden="false" customHeight="false" outlineLevel="0" collapsed="false">
      <c r="D424" s="321"/>
      <c r="E424" s="321"/>
      <c r="F424" s="321"/>
      <c r="G424" s="321"/>
      <c r="H424" s="321"/>
      <c r="I424" s="321"/>
      <c r="J424" s="321"/>
      <c r="K424" s="321"/>
      <c r="L424" s="321"/>
      <c r="M424" s="321"/>
      <c r="N424" s="321"/>
      <c r="O424" s="321"/>
      <c r="P424" s="322"/>
      <c r="Q424" s="322"/>
      <c r="R424" s="322"/>
      <c r="S424" s="322"/>
      <c r="T424" s="322"/>
      <c r="U424" s="322"/>
      <c r="V424" s="322"/>
      <c r="W424" s="322"/>
      <c r="X424" s="322"/>
      <c r="Y424" s="322"/>
      <c r="Z424" s="322"/>
      <c r="AA424" s="322"/>
      <c r="AB424" s="322"/>
      <c r="AC424" s="322"/>
      <c r="AD424" s="322"/>
      <c r="AE424" s="322"/>
      <c r="AF424" s="322"/>
      <c r="AG424" s="322"/>
      <c r="AH424" s="322"/>
      <c r="AI424" s="322"/>
      <c r="AJ424" s="322"/>
      <c r="AK424" s="322"/>
    </row>
    <row r="425" customFormat="false" ht="12.75" hidden="false" customHeight="false" outlineLevel="0" collapsed="false">
      <c r="D425" s="321"/>
      <c r="E425" s="321"/>
      <c r="F425" s="321"/>
      <c r="G425" s="321"/>
      <c r="H425" s="321"/>
      <c r="I425" s="321"/>
      <c r="J425" s="321"/>
      <c r="K425" s="321"/>
      <c r="L425" s="321"/>
      <c r="M425" s="321"/>
      <c r="N425" s="321"/>
      <c r="O425" s="321"/>
      <c r="P425" s="322"/>
      <c r="Q425" s="322"/>
      <c r="R425" s="322"/>
      <c r="S425" s="322"/>
      <c r="T425" s="322"/>
      <c r="U425" s="322"/>
      <c r="V425" s="322"/>
      <c r="W425" s="322"/>
      <c r="X425" s="322"/>
      <c r="Y425" s="322"/>
      <c r="Z425" s="322"/>
      <c r="AA425" s="322"/>
      <c r="AB425" s="322"/>
      <c r="AC425" s="322"/>
      <c r="AD425" s="322"/>
      <c r="AE425" s="322"/>
      <c r="AF425" s="322"/>
      <c r="AG425" s="322"/>
      <c r="AH425" s="322"/>
      <c r="AI425" s="322"/>
      <c r="AJ425" s="322"/>
      <c r="AK425" s="322"/>
    </row>
    <row r="426" customFormat="false" ht="12.75" hidden="false" customHeight="false" outlineLevel="0" collapsed="false">
      <c r="D426" s="321"/>
      <c r="E426" s="321"/>
      <c r="F426" s="321"/>
      <c r="G426" s="321"/>
      <c r="H426" s="321"/>
      <c r="I426" s="321"/>
      <c r="J426" s="321"/>
      <c r="K426" s="321"/>
      <c r="L426" s="321"/>
      <c r="M426" s="321"/>
      <c r="N426" s="321"/>
      <c r="O426" s="321"/>
      <c r="P426" s="322"/>
      <c r="Q426" s="322"/>
      <c r="R426" s="322"/>
      <c r="S426" s="322"/>
      <c r="T426" s="322"/>
      <c r="U426" s="322"/>
      <c r="V426" s="322"/>
      <c r="W426" s="322"/>
      <c r="X426" s="322"/>
      <c r="Y426" s="322"/>
      <c r="Z426" s="322"/>
      <c r="AA426" s="322"/>
      <c r="AB426" s="322"/>
      <c r="AC426" s="322"/>
      <c r="AD426" s="322"/>
      <c r="AE426" s="322"/>
      <c r="AF426" s="322"/>
      <c r="AG426" s="322"/>
      <c r="AH426" s="322"/>
      <c r="AI426" s="322"/>
      <c r="AJ426" s="322"/>
      <c r="AK426" s="322"/>
    </row>
    <row r="427" customFormat="false" ht="12.75" hidden="false" customHeight="false" outlineLevel="0" collapsed="false">
      <c r="D427" s="321"/>
      <c r="E427" s="321"/>
      <c r="F427" s="321"/>
      <c r="G427" s="321"/>
      <c r="H427" s="321"/>
      <c r="I427" s="321"/>
      <c r="J427" s="321"/>
      <c r="K427" s="321"/>
      <c r="L427" s="321"/>
      <c r="M427" s="321"/>
      <c r="N427" s="321"/>
      <c r="O427" s="321"/>
      <c r="P427" s="322"/>
      <c r="Q427" s="322"/>
      <c r="R427" s="322"/>
      <c r="S427" s="322"/>
      <c r="T427" s="322"/>
      <c r="U427" s="322"/>
      <c r="V427" s="322"/>
      <c r="W427" s="322"/>
      <c r="X427" s="322"/>
      <c r="Y427" s="322"/>
      <c r="Z427" s="322"/>
      <c r="AA427" s="322"/>
      <c r="AB427" s="322"/>
      <c r="AC427" s="322"/>
      <c r="AD427" s="322"/>
      <c r="AE427" s="322"/>
      <c r="AF427" s="322"/>
      <c r="AG427" s="322"/>
      <c r="AH427" s="322"/>
      <c r="AI427" s="322"/>
      <c r="AJ427" s="322"/>
      <c r="AK427" s="322"/>
    </row>
    <row r="428" customFormat="false" ht="12.75" hidden="false" customHeight="false" outlineLevel="0" collapsed="false">
      <c r="D428" s="321"/>
      <c r="E428" s="321"/>
      <c r="F428" s="321"/>
      <c r="G428" s="321"/>
      <c r="H428" s="321"/>
      <c r="I428" s="321"/>
      <c r="J428" s="321"/>
      <c r="K428" s="321"/>
      <c r="L428" s="321"/>
      <c r="M428" s="321"/>
      <c r="N428" s="321"/>
      <c r="O428" s="321"/>
      <c r="P428" s="322"/>
      <c r="Q428" s="322"/>
      <c r="R428" s="322"/>
      <c r="S428" s="322"/>
      <c r="T428" s="322"/>
      <c r="U428" s="322"/>
      <c r="V428" s="322"/>
      <c r="W428" s="322"/>
      <c r="X428" s="322"/>
      <c r="Y428" s="322"/>
      <c r="Z428" s="322"/>
      <c r="AA428" s="322"/>
      <c r="AB428" s="322"/>
      <c r="AC428" s="322"/>
      <c r="AD428" s="322"/>
      <c r="AE428" s="322"/>
      <c r="AF428" s="322"/>
      <c r="AG428" s="322"/>
      <c r="AH428" s="322"/>
      <c r="AI428" s="322"/>
      <c r="AJ428" s="322"/>
      <c r="AK428" s="322"/>
    </row>
    <row r="429" customFormat="false" ht="12.75" hidden="false" customHeight="false" outlineLevel="0" collapsed="false">
      <c r="D429" s="321"/>
      <c r="E429" s="321"/>
      <c r="F429" s="321"/>
      <c r="G429" s="321"/>
      <c r="H429" s="321"/>
      <c r="I429" s="321"/>
      <c r="J429" s="321"/>
      <c r="K429" s="321"/>
      <c r="L429" s="321"/>
      <c r="M429" s="321"/>
      <c r="N429" s="321"/>
      <c r="O429" s="321"/>
      <c r="P429" s="322"/>
      <c r="Q429" s="322"/>
      <c r="R429" s="322"/>
      <c r="S429" s="322"/>
      <c r="T429" s="322"/>
      <c r="U429" s="322"/>
      <c r="V429" s="322"/>
      <c r="W429" s="322"/>
      <c r="X429" s="322"/>
      <c r="Y429" s="322"/>
      <c r="Z429" s="322"/>
      <c r="AA429" s="322"/>
      <c r="AB429" s="322"/>
      <c r="AC429" s="322"/>
      <c r="AD429" s="322"/>
      <c r="AE429" s="322"/>
      <c r="AF429" s="322"/>
      <c r="AG429" s="322"/>
      <c r="AH429" s="322"/>
      <c r="AI429" s="322"/>
      <c r="AJ429" s="322"/>
      <c r="AK429" s="322"/>
    </row>
    <row r="430" customFormat="false" ht="12.75" hidden="false" customHeight="false" outlineLevel="0" collapsed="false">
      <c r="D430" s="321"/>
      <c r="E430" s="321"/>
      <c r="F430" s="321"/>
      <c r="G430" s="321"/>
      <c r="H430" s="321"/>
      <c r="I430" s="321"/>
      <c r="J430" s="321"/>
      <c r="K430" s="321"/>
      <c r="L430" s="321"/>
      <c r="M430" s="321"/>
      <c r="N430" s="321"/>
      <c r="O430" s="321"/>
      <c r="P430" s="322"/>
      <c r="Q430" s="322"/>
      <c r="R430" s="322"/>
      <c r="S430" s="322"/>
      <c r="T430" s="322"/>
      <c r="U430" s="322"/>
      <c r="V430" s="322"/>
      <c r="W430" s="322"/>
      <c r="X430" s="322"/>
      <c r="Y430" s="322"/>
      <c r="Z430" s="322"/>
      <c r="AA430" s="322"/>
      <c r="AB430" s="322"/>
      <c r="AC430" s="322"/>
      <c r="AD430" s="322"/>
      <c r="AE430" s="322"/>
      <c r="AF430" s="322"/>
      <c r="AG430" s="322"/>
      <c r="AH430" s="322"/>
      <c r="AI430" s="322"/>
      <c r="AJ430" s="322"/>
      <c r="AK430" s="322"/>
    </row>
    <row r="431" customFormat="false" ht="12.75" hidden="false" customHeight="false" outlineLevel="0" collapsed="false">
      <c r="D431" s="321"/>
      <c r="E431" s="321"/>
      <c r="F431" s="321"/>
      <c r="G431" s="321"/>
      <c r="H431" s="321"/>
      <c r="I431" s="321"/>
      <c r="J431" s="321"/>
      <c r="K431" s="321"/>
      <c r="L431" s="321"/>
      <c r="M431" s="321"/>
      <c r="N431" s="321"/>
      <c r="O431" s="321"/>
      <c r="P431" s="322"/>
      <c r="Q431" s="322"/>
      <c r="R431" s="322"/>
      <c r="S431" s="322"/>
      <c r="T431" s="322"/>
      <c r="U431" s="322"/>
      <c r="V431" s="322"/>
      <c r="W431" s="322"/>
      <c r="X431" s="322"/>
      <c r="Y431" s="322"/>
      <c r="Z431" s="322"/>
      <c r="AA431" s="322"/>
      <c r="AB431" s="322"/>
      <c r="AC431" s="322"/>
      <c r="AD431" s="322"/>
      <c r="AE431" s="322"/>
      <c r="AF431" s="322"/>
      <c r="AG431" s="322"/>
      <c r="AH431" s="322"/>
      <c r="AI431" s="322"/>
      <c r="AJ431" s="322"/>
      <c r="AK431" s="322"/>
    </row>
    <row r="432" customFormat="false" ht="12.75" hidden="false" customHeight="false" outlineLevel="0" collapsed="false">
      <c r="D432" s="321"/>
      <c r="E432" s="321"/>
      <c r="F432" s="321"/>
      <c r="G432" s="321"/>
      <c r="H432" s="321"/>
      <c r="I432" s="321"/>
      <c r="J432" s="321"/>
      <c r="K432" s="321"/>
      <c r="L432" s="321"/>
      <c r="M432" s="321"/>
      <c r="N432" s="321"/>
      <c r="O432" s="321"/>
      <c r="P432" s="322"/>
      <c r="Q432" s="322"/>
      <c r="R432" s="322"/>
      <c r="S432" s="322"/>
      <c r="T432" s="322"/>
      <c r="U432" s="322"/>
      <c r="V432" s="322"/>
      <c r="W432" s="322"/>
      <c r="X432" s="322"/>
      <c r="Y432" s="322"/>
      <c r="Z432" s="322"/>
      <c r="AA432" s="322"/>
      <c r="AB432" s="322"/>
      <c r="AC432" s="322"/>
      <c r="AD432" s="322"/>
      <c r="AE432" s="322"/>
      <c r="AF432" s="322"/>
      <c r="AG432" s="322"/>
      <c r="AH432" s="322"/>
      <c r="AI432" s="322"/>
      <c r="AJ432" s="322"/>
      <c r="AK432" s="322"/>
    </row>
    <row r="433" customFormat="false" ht="12.75" hidden="false" customHeight="false" outlineLevel="0" collapsed="false">
      <c r="D433" s="321"/>
      <c r="E433" s="321"/>
      <c r="F433" s="321"/>
      <c r="G433" s="321"/>
      <c r="H433" s="321"/>
      <c r="I433" s="321"/>
      <c r="J433" s="321"/>
      <c r="K433" s="321"/>
      <c r="L433" s="321"/>
      <c r="M433" s="321"/>
      <c r="N433" s="321"/>
      <c r="O433" s="321"/>
      <c r="P433" s="322"/>
      <c r="Q433" s="322"/>
      <c r="R433" s="322"/>
      <c r="S433" s="322"/>
      <c r="T433" s="322"/>
      <c r="U433" s="322"/>
      <c r="V433" s="322"/>
      <c r="W433" s="322"/>
      <c r="X433" s="322"/>
      <c r="Y433" s="322"/>
      <c r="Z433" s="322"/>
      <c r="AA433" s="322"/>
      <c r="AB433" s="322"/>
      <c r="AC433" s="322"/>
      <c r="AD433" s="322"/>
      <c r="AE433" s="322"/>
      <c r="AF433" s="322"/>
      <c r="AG433" s="322"/>
      <c r="AH433" s="322"/>
      <c r="AI433" s="322"/>
      <c r="AJ433" s="322"/>
      <c r="AK433" s="322"/>
    </row>
    <row r="434" customFormat="false" ht="12.75" hidden="false" customHeight="false" outlineLevel="0" collapsed="false">
      <c r="D434" s="321"/>
      <c r="E434" s="321"/>
      <c r="F434" s="321"/>
      <c r="G434" s="321"/>
      <c r="H434" s="321"/>
      <c r="I434" s="321"/>
      <c r="J434" s="321"/>
      <c r="K434" s="321"/>
      <c r="L434" s="321"/>
      <c r="M434" s="321"/>
      <c r="N434" s="321"/>
      <c r="O434" s="321"/>
      <c r="P434" s="322"/>
      <c r="Q434" s="322"/>
      <c r="R434" s="322"/>
      <c r="S434" s="322"/>
      <c r="T434" s="322"/>
      <c r="U434" s="322"/>
      <c r="V434" s="322"/>
      <c r="W434" s="322"/>
      <c r="X434" s="322"/>
      <c r="Y434" s="322"/>
      <c r="Z434" s="322"/>
      <c r="AA434" s="322"/>
      <c r="AB434" s="322"/>
      <c r="AC434" s="322"/>
      <c r="AD434" s="322"/>
      <c r="AE434" s="322"/>
      <c r="AF434" s="322"/>
      <c r="AG434" s="322"/>
      <c r="AH434" s="322"/>
      <c r="AI434" s="322"/>
      <c r="AJ434" s="322"/>
      <c r="AK434" s="322"/>
    </row>
    <row r="435" customFormat="false" ht="12.75" hidden="false" customHeight="false" outlineLevel="0" collapsed="false">
      <c r="D435" s="321"/>
      <c r="E435" s="321"/>
      <c r="F435" s="321"/>
      <c r="G435" s="321"/>
      <c r="H435" s="321"/>
      <c r="I435" s="321"/>
      <c r="J435" s="321"/>
      <c r="K435" s="321"/>
      <c r="L435" s="321"/>
      <c r="M435" s="321"/>
      <c r="N435" s="321"/>
      <c r="O435" s="321"/>
      <c r="P435" s="322"/>
      <c r="Q435" s="322"/>
      <c r="R435" s="322"/>
      <c r="S435" s="322"/>
      <c r="T435" s="322"/>
      <c r="U435" s="322"/>
      <c r="V435" s="322"/>
      <c r="W435" s="322"/>
      <c r="X435" s="322"/>
      <c r="Y435" s="322"/>
      <c r="Z435" s="322"/>
      <c r="AA435" s="322"/>
      <c r="AB435" s="322"/>
      <c r="AC435" s="322"/>
      <c r="AD435" s="322"/>
      <c r="AE435" s="322"/>
      <c r="AF435" s="322"/>
      <c r="AG435" s="322"/>
      <c r="AH435" s="322"/>
      <c r="AI435" s="322"/>
      <c r="AJ435" s="322"/>
      <c r="AK435" s="322"/>
    </row>
    <row r="436" customFormat="false" ht="12.75" hidden="false" customHeight="false" outlineLevel="0" collapsed="false">
      <c r="D436" s="321"/>
      <c r="E436" s="321"/>
      <c r="F436" s="321"/>
      <c r="G436" s="321"/>
      <c r="H436" s="321"/>
      <c r="I436" s="321"/>
      <c r="J436" s="321"/>
      <c r="K436" s="321"/>
      <c r="L436" s="321"/>
      <c r="M436" s="321"/>
      <c r="N436" s="321"/>
      <c r="O436" s="321"/>
      <c r="P436" s="322"/>
      <c r="Q436" s="322"/>
      <c r="R436" s="322"/>
      <c r="S436" s="322"/>
      <c r="T436" s="322"/>
      <c r="U436" s="322"/>
      <c r="V436" s="322"/>
      <c r="W436" s="322"/>
      <c r="X436" s="322"/>
      <c r="Y436" s="322"/>
      <c r="Z436" s="322"/>
      <c r="AA436" s="322"/>
      <c r="AB436" s="322"/>
      <c r="AC436" s="322"/>
      <c r="AD436" s="322"/>
      <c r="AE436" s="322"/>
      <c r="AF436" s="322"/>
      <c r="AG436" s="322"/>
      <c r="AH436" s="322"/>
      <c r="AI436" s="322"/>
      <c r="AJ436" s="322"/>
      <c r="AK436" s="322"/>
    </row>
    <row r="437" customFormat="false" ht="12.75" hidden="false" customHeight="false" outlineLevel="0" collapsed="false">
      <c r="D437" s="321"/>
      <c r="E437" s="321"/>
      <c r="F437" s="321"/>
      <c r="G437" s="321"/>
      <c r="H437" s="321"/>
      <c r="I437" s="321"/>
      <c r="J437" s="321"/>
      <c r="K437" s="321"/>
      <c r="L437" s="321"/>
      <c r="M437" s="321"/>
      <c r="N437" s="321"/>
      <c r="O437" s="321"/>
      <c r="P437" s="322"/>
      <c r="Q437" s="322"/>
      <c r="R437" s="322"/>
      <c r="S437" s="322"/>
      <c r="T437" s="322"/>
      <c r="U437" s="322"/>
      <c r="V437" s="322"/>
      <c r="W437" s="322"/>
      <c r="X437" s="322"/>
      <c r="Y437" s="322"/>
      <c r="Z437" s="322"/>
      <c r="AA437" s="322"/>
      <c r="AB437" s="322"/>
      <c r="AC437" s="322"/>
      <c r="AD437" s="322"/>
      <c r="AE437" s="322"/>
      <c r="AF437" s="322"/>
      <c r="AG437" s="322"/>
      <c r="AH437" s="322"/>
      <c r="AI437" s="322"/>
      <c r="AJ437" s="322"/>
      <c r="AK437" s="322"/>
    </row>
    <row r="438" customFormat="false" ht="12.75" hidden="false" customHeight="false" outlineLevel="0" collapsed="false">
      <c r="D438" s="321"/>
      <c r="E438" s="321"/>
      <c r="F438" s="321"/>
      <c r="G438" s="321"/>
      <c r="H438" s="321"/>
      <c r="I438" s="321"/>
      <c r="J438" s="321"/>
      <c r="K438" s="321"/>
      <c r="L438" s="321"/>
      <c r="M438" s="321"/>
      <c r="N438" s="321"/>
      <c r="O438" s="321"/>
      <c r="P438" s="322"/>
      <c r="Q438" s="322"/>
      <c r="R438" s="322"/>
      <c r="S438" s="322"/>
      <c r="T438" s="322"/>
      <c r="U438" s="322"/>
      <c r="V438" s="322"/>
      <c r="W438" s="322"/>
      <c r="X438" s="322"/>
      <c r="Y438" s="322"/>
      <c r="Z438" s="322"/>
      <c r="AA438" s="322"/>
      <c r="AB438" s="322"/>
      <c r="AC438" s="322"/>
      <c r="AD438" s="322"/>
      <c r="AE438" s="322"/>
      <c r="AF438" s="322"/>
      <c r="AG438" s="322"/>
      <c r="AH438" s="322"/>
      <c r="AI438" s="322"/>
      <c r="AJ438" s="322"/>
      <c r="AK438" s="322"/>
    </row>
    <row r="439" customFormat="false" ht="12.75" hidden="false" customHeight="false" outlineLevel="0" collapsed="false">
      <c r="D439" s="321"/>
      <c r="E439" s="321"/>
      <c r="F439" s="321"/>
      <c r="G439" s="321"/>
      <c r="H439" s="321"/>
      <c r="I439" s="321"/>
      <c r="J439" s="321"/>
      <c r="K439" s="321"/>
      <c r="L439" s="321"/>
      <c r="M439" s="321"/>
      <c r="N439" s="321"/>
      <c r="O439" s="321"/>
      <c r="P439" s="322"/>
      <c r="Q439" s="322"/>
      <c r="R439" s="322"/>
      <c r="S439" s="322"/>
      <c r="T439" s="322"/>
      <c r="U439" s="322"/>
      <c r="V439" s="322"/>
      <c r="W439" s="322"/>
      <c r="X439" s="322"/>
      <c r="Y439" s="322"/>
      <c r="Z439" s="322"/>
      <c r="AA439" s="322"/>
      <c r="AB439" s="322"/>
      <c r="AC439" s="322"/>
      <c r="AD439" s="322"/>
      <c r="AE439" s="322"/>
      <c r="AF439" s="322"/>
      <c r="AG439" s="322"/>
      <c r="AH439" s="322"/>
      <c r="AI439" s="322"/>
      <c r="AJ439" s="322"/>
      <c r="AK439" s="322"/>
    </row>
    <row r="440" customFormat="false" ht="12.75" hidden="false" customHeight="false" outlineLevel="0" collapsed="false">
      <c r="D440" s="321"/>
      <c r="E440" s="321"/>
      <c r="F440" s="321"/>
      <c r="G440" s="321"/>
      <c r="H440" s="321"/>
      <c r="I440" s="321"/>
      <c r="J440" s="321"/>
      <c r="K440" s="321"/>
      <c r="L440" s="321"/>
      <c r="M440" s="321"/>
      <c r="N440" s="321"/>
      <c r="O440" s="321"/>
      <c r="P440" s="322"/>
      <c r="Q440" s="322"/>
      <c r="R440" s="322"/>
      <c r="S440" s="322"/>
      <c r="T440" s="322"/>
      <c r="U440" s="322"/>
      <c r="V440" s="322"/>
      <c r="W440" s="322"/>
      <c r="X440" s="322"/>
      <c r="Y440" s="322"/>
      <c r="Z440" s="322"/>
      <c r="AA440" s="322"/>
      <c r="AB440" s="322"/>
      <c r="AC440" s="322"/>
      <c r="AD440" s="322"/>
      <c r="AE440" s="322"/>
      <c r="AF440" s="322"/>
      <c r="AG440" s="322"/>
      <c r="AH440" s="322"/>
      <c r="AI440" s="322"/>
      <c r="AJ440" s="322"/>
      <c r="AK440" s="322"/>
    </row>
    <row r="441" customFormat="false" ht="12.75" hidden="false" customHeight="false" outlineLevel="0" collapsed="false">
      <c r="D441" s="321"/>
      <c r="E441" s="321"/>
      <c r="F441" s="321"/>
      <c r="G441" s="321"/>
      <c r="H441" s="321"/>
      <c r="I441" s="321"/>
      <c r="J441" s="321"/>
      <c r="K441" s="321"/>
      <c r="L441" s="321"/>
      <c r="M441" s="321"/>
      <c r="N441" s="321"/>
      <c r="O441" s="321"/>
      <c r="P441" s="322"/>
      <c r="Q441" s="322"/>
      <c r="R441" s="322"/>
      <c r="S441" s="322"/>
      <c r="T441" s="322"/>
      <c r="U441" s="322"/>
      <c r="V441" s="322"/>
      <c r="W441" s="322"/>
      <c r="X441" s="322"/>
      <c r="Y441" s="322"/>
      <c r="Z441" s="322"/>
      <c r="AA441" s="322"/>
      <c r="AB441" s="322"/>
      <c r="AC441" s="322"/>
      <c r="AD441" s="322"/>
      <c r="AE441" s="322"/>
      <c r="AF441" s="322"/>
      <c r="AG441" s="322"/>
      <c r="AH441" s="322"/>
      <c r="AI441" s="322"/>
      <c r="AJ441" s="322"/>
      <c r="AK441" s="322"/>
    </row>
    <row r="442" customFormat="false" ht="12.75" hidden="false" customHeight="false" outlineLevel="0" collapsed="false">
      <c r="D442" s="321"/>
      <c r="E442" s="321"/>
      <c r="F442" s="321"/>
      <c r="G442" s="321"/>
      <c r="H442" s="321"/>
      <c r="I442" s="321"/>
      <c r="J442" s="321"/>
      <c r="K442" s="321"/>
      <c r="L442" s="321"/>
      <c r="M442" s="321"/>
      <c r="N442" s="321"/>
      <c r="O442" s="321"/>
      <c r="P442" s="322"/>
      <c r="Q442" s="322"/>
      <c r="R442" s="322"/>
      <c r="S442" s="322"/>
      <c r="T442" s="322"/>
      <c r="U442" s="322"/>
      <c r="V442" s="322"/>
      <c r="W442" s="322"/>
      <c r="X442" s="322"/>
      <c r="Y442" s="322"/>
      <c r="Z442" s="322"/>
      <c r="AA442" s="322"/>
      <c r="AB442" s="322"/>
      <c r="AC442" s="322"/>
      <c r="AD442" s="322"/>
      <c r="AE442" s="322"/>
      <c r="AF442" s="322"/>
      <c r="AG442" s="322"/>
      <c r="AH442" s="322"/>
      <c r="AI442" s="322"/>
      <c r="AJ442" s="322"/>
      <c r="AK442" s="322"/>
    </row>
    <row r="443" customFormat="false" ht="12.75" hidden="false" customHeight="false" outlineLevel="0" collapsed="false">
      <c r="D443" s="321"/>
      <c r="E443" s="321"/>
      <c r="F443" s="321"/>
      <c r="G443" s="321"/>
      <c r="H443" s="321"/>
      <c r="I443" s="321"/>
      <c r="J443" s="321"/>
      <c r="K443" s="321"/>
      <c r="L443" s="321"/>
      <c r="M443" s="321"/>
      <c r="N443" s="321"/>
      <c r="O443" s="321"/>
      <c r="P443" s="322"/>
      <c r="Q443" s="322"/>
      <c r="R443" s="322"/>
      <c r="S443" s="322"/>
      <c r="T443" s="322"/>
      <c r="U443" s="322"/>
      <c r="V443" s="322"/>
      <c r="W443" s="322"/>
      <c r="X443" s="322"/>
      <c r="Y443" s="322"/>
      <c r="Z443" s="322"/>
      <c r="AA443" s="322"/>
      <c r="AB443" s="322"/>
      <c r="AC443" s="322"/>
      <c r="AD443" s="322"/>
      <c r="AE443" s="322"/>
      <c r="AF443" s="322"/>
      <c r="AG443" s="322"/>
      <c r="AH443" s="322"/>
      <c r="AI443" s="322"/>
      <c r="AJ443" s="322"/>
      <c r="AK443" s="322"/>
    </row>
    <row r="444" customFormat="false" ht="12.75" hidden="false" customHeight="false" outlineLevel="0" collapsed="false">
      <c r="D444" s="321"/>
      <c r="E444" s="321"/>
      <c r="F444" s="321"/>
      <c r="G444" s="321"/>
      <c r="H444" s="321"/>
      <c r="I444" s="321"/>
      <c r="J444" s="321"/>
      <c r="K444" s="321"/>
      <c r="L444" s="321"/>
      <c r="M444" s="321"/>
      <c r="N444" s="321"/>
      <c r="O444" s="321"/>
      <c r="P444" s="322"/>
      <c r="Q444" s="322"/>
      <c r="R444" s="322"/>
      <c r="S444" s="322"/>
      <c r="T444" s="322"/>
      <c r="U444" s="322"/>
      <c r="V444" s="322"/>
      <c r="W444" s="322"/>
      <c r="X444" s="322"/>
      <c r="Y444" s="322"/>
      <c r="Z444" s="322"/>
      <c r="AA444" s="322"/>
      <c r="AB444" s="322"/>
      <c r="AC444" s="322"/>
      <c r="AD444" s="322"/>
      <c r="AE444" s="322"/>
      <c r="AF444" s="322"/>
      <c r="AG444" s="322"/>
      <c r="AH444" s="322"/>
      <c r="AI444" s="322"/>
      <c r="AJ444" s="322"/>
      <c r="AK444" s="322"/>
    </row>
    <row r="445" customFormat="false" ht="12.75" hidden="false" customHeight="false" outlineLevel="0" collapsed="false">
      <c r="D445" s="321"/>
      <c r="E445" s="321"/>
      <c r="F445" s="321"/>
      <c r="G445" s="321"/>
      <c r="H445" s="321"/>
      <c r="I445" s="321"/>
      <c r="J445" s="321"/>
      <c r="K445" s="321"/>
      <c r="L445" s="321"/>
      <c r="M445" s="321"/>
      <c r="N445" s="321"/>
      <c r="O445" s="321"/>
      <c r="P445" s="322"/>
      <c r="Q445" s="322"/>
      <c r="R445" s="322"/>
      <c r="S445" s="322"/>
      <c r="T445" s="322"/>
      <c r="U445" s="322"/>
      <c r="V445" s="322"/>
      <c r="W445" s="322"/>
      <c r="X445" s="322"/>
      <c r="Y445" s="322"/>
      <c r="Z445" s="322"/>
      <c r="AA445" s="322"/>
      <c r="AB445" s="322"/>
      <c r="AC445" s="322"/>
      <c r="AD445" s="322"/>
      <c r="AE445" s="322"/>
      <c r="AF445" s="322"/>
      <c r="AG445" s="322"/>
      <c r="AH445" s="322"/>
      <c r="AI445" s="322"/>
      <c r="AJ445" s="322"/>
      <c r="AK445" s="322"/>
    </row>
    <row r="446" customFormat="false" ht="12.75" hidden="false" customHeight="false" outlineLevel="0" collapsed="false">
      <c r="D446" s="321"/>
      <c r="E446" s="321"/>
      <c r="F446" s="321"/>
      <c r="G446" s="321"/>
      <c r="H446" s="321"/>
      <c r="I446" s="321"/>
      <c r="J446" s="321"/>
      <c r="K446" s="321"/>
      <c r="L446" s="321"/>
      <c r="M446" s="321"/>
      <c r="N446" s="321"/>
      <c r="O446" s="321"/>
      <c r="P446" s="322"/>
      <c r="Q446" s="322"/>
      <c r="R446" s="322"/>
      <c r="S446" s="322"/>
      <c r="T446" s="322"/>
      <c r="U446" s="322"/>
      <c r="V446" s="322"/>
      <c r="W446" s="322"/>
      <c r="X446" s="322"/>
      <c r="Y446" s="322"/>
      <c r="Z446" s="322"/>
      <c r="AA446" s="322"/>
      <c r="AB446" s="322"/>
      <c r="AC446" s="322"/>
      <c r="AD446" s="322"/>
      <c r="AE446" s="322"/>
      <c r="AF446" s="322"/>
      <c r="AG446" s="322"/>
      <c r="AH446" s="322"/>
      <c r="AI446" s="322"/>
      <c r="AJ446" s="322"/>
      <c r="AK446" s="322"/>
    </row>
    <row r="447" customFormat="false" ht="12.75" hidden="false" customHeight="false" outlineLevel="0" collapsed="false">
      <c r="D447" s="321"/>
      <c r="E447" s="321"/>
      <c r="F447" s="321"/>
      <c r="G447" s="321"/>
      <c r="H447" s="321"/>
      <c r="I447" s="321"/>
      <c r="J447" s="321"/>
      <c r="K447" s="321"/>
      <c r="L447" s="321"/>
      <c r="M447" s="321"/>
      <c r="N447" s="321"/>
      <c r="O447" s="321"/>
      <c r="P447" s="322"/>
      <c r="Q447" s="322"/>
      <c r="R447" s="322"/>
      <c r="S447" s="322"/>
      <c r="T447" s="322"/>
      <c r="U447" s="322"/>
      <c r="V447" s="322"/>
      <c r="W447" s="322"/>
      <c r="X447" s="322"/>
      <c r="Y447" s="322"/>
      <c r="Z447" s="322"/>
      <c r="AA447" s="322"/>
      <c r="AB447" s="322"/>
      <c r="AC447" s="322"/>
      <c r="AD447" s="322"/>
      <c r="AE447" s="322"/>
      <c r="AF447" s="322"/>
      <c r="AG447" s="322"/>
      <c r="AH447" s="322"/>
      <c r="AI447" s="322"/>
      <c r="AJ447" s="322"/>
      <c r="AK447" s="322"/>
    </row>
    <row r="448" customFormat="false" ht="12.75" hidden="false" customHeight="false" outlineLevel="0" collapsed="false">
      <c r="D448" s="321"/>
      <c r="E448" s="321"/>
      <c r="F448" s="321"/>
      <c r="G448" s="321"/>
      <c r="H448" s="321"/>
      <c r="I448" s="321"/>
      <c r="J448" s="321"/>
      <c r="K448" s="321"/>
      <c r="L448" s="321"/>
      <c r="M448" s="321"/>
      <c r="N448" s="321"/>
      <c r="O448" s="321"/>
      <c r="P448" s="322"/>
      <c r="Q448" s="322"/>
      <c r="R448" s="322"/>
      <c r="S448" s="322"/>
      <c r="T448" s="322"/>
      <c r="U448" s="322"/>
      <c r="V448" s="322"/>
      <c r="W448" s="322"/>
      <c r="X448" s="322"/>
      <c r="Y448" s="322"/>
      <c r="Z448" s="322"/>
      <c r="AA448" s="322"/>
      <c r="AB448" s="322"/>
      <c r="AC448" s="322"/>
      <c r="AD448" s="322"/>
      <c r="AE448" s="322"/>
      <c r="AF448" s="322"/>
      <c r="AG448" s="322"/>
      <c r="AH448" s="322"/>
      <c r="AI448" s="322"/>
      <c r="AJ448" s="322"/>
      <c r="AK448" s="322"/>
    </row>
    <row r="449" customFormat="false" ht="12.75" hidden="false" customHeight="false" outlineLevel="0" collapsed="false">
      <c r="D449" s="321"/>
      <c r="E449" s="321"/>
      <c r="F449" s="321"/>
      <c r="G449" s="321"/>
      <c r="H449" s="321"/>
      <c r="I449" s="321"/>
      <c r="J449" s="321"/>
      <c r="K449" s="321"/>
      <c r="L449" s="321"/>
      <c r="M449" s="321"/>
      <c r="N449" s="321"/>
      <c r="O449" s="321"/>
      <c r="P449" s="322"/>
      <c r="Q449" s="322"/>
      <c r="R449" s="322"/>
      <c r="S449" s="322"/>
      <c r="T449" s="322"/>
      <c r="U449" s="322"/>
      <c r="V449" s="322"/>
      <c r="W449" s="322"/>
      <c r="X449" s="322"/>
      <c r="Y449" s="322"/>
      <c r="Z449" s="322"/>
      <c r="AA449" s="322"/>
      <c r="AB449" s="322"/>
      <c r="AC449" s="322"/>
      <c r="AD449" s="322"/>
      <c r="AE449" s="322"/>
      <c r="AF449" s="322"/>
      <c r="AG449" s="322"/>
      <c r="AH449" s="322"/>
      <c r="AI449" s="322"/>
      <c r="AJ449" s="322"/>
      <c r="AK449" s="322"/>
    </row>
    <row r="450" customFormat="false" ht="12.75" hidden="false" customHeight="false" outlineLevel="0" collapsed="false">
      <c r="D450" s="321"/>
      <c r="E450" s="321"/>
      <c r="F450" s="321"/>
      <c r="G450" s="321"/>
      <c r="H450" s="321"/>
      <c r="I450" s="321"/>
      <c r="J450" s="321"/>
      <c r="K450" s="321"/>
      <c r="L450" s="321"/>
      <c r="M450" s="321"/>
      <c r="N450" s="321"/>
      <c r="O450" s="321"/>
      <c r="P450" s="322"/>
      <c r="Q450" s="322"/>
      <c r="R450" s="322"/>
      <c r="S450" s="322"/>
      <c r="T450" s="322"/>
      <c r="U450" s="322"/>
      <c r="V450" s="322"/>
      <c r="W450" s="322"/>
      <c r="X450" s="322"/>
      <c r="Y450" s="322"/>
      <c r="Z450" s="322"/>
      <c r="AA450" s="322"/>
      <c r="AB450" s="322"/>
      <c r="AC450" s="322"/>
      <c r="AD450" s="322"/>
      <c r="AE450" s="322"/>
      <c r="AF450" s="322"/>
      <c r="AG450" s="322"/>
      <c r="AH450" s="322"/>
      <c r="AI450" s="322"/>
      <c r="AJ450" s="322"/>
      <c r="AK450" s="322"/>
    </row>
    <row r="451" customFormat="false" ht="12.75" hidden="false" customHeight="false" outlineLevel="0" collapsed="false">
      <c r="D451" s="321"/>
      <c r="E451" s="321"/>
      <c r="F451" s="321"/>
      <c r="G451" s="321"/>
      <c r="H451" s="321"/>
      <c r="I451" s="321"/>
      <c r="J451" s="321"/>
      <c r="K451" s="321"/>
      <c r="L451" s="321"/>
      <c r="M451" s="321"/>
      <c r="N451" s="321"/>
      <c r="O451" s="321"/>
      <c r="P451" s="322"/>
      <c r="Q451" s="322"/>
      <c r="R451" s="322"/>
      <c r="S451" s="322"/>
      <c r="T451" s="322"/>
      <c r="U451" s="322"/>
      <c r="V451" s="322"/>
      <c r="W451" s="322"/>
      <c r="X451" s="322"/>
      <c r="Y451" s="322"/>
      <c r="Z451" s="322"/>
      <c r="AA451" s="322"/>
      <c r="AB451" s="322"/>
      <c r="AC451" s="322"/>
      <c r="AD451" s="322"/>
      <c r="AE451" s="322"/>
      <c r="AF451" s="322"/>
      <c r="AG451" s="322"/>
      <c r="AH451" s="322"/>
      <c r="AI451" s="322"/>
      <c r="AJ451" s="322"/>
      <c r="AK451" s="322"/>
    </row>
    <row r="452" customFormat="false" ht="12.75" hidden="false" customHeight="false" outlineLevel="0" collapsed="false">
      <c r="D452" s="321"/>
      <c r="E452" s="321"/>
      <c r="F452" s="321"/>
      <c r="G452" s="321"/>
      <c r="H452" s="321"/>
      <c r="I452" s="321"/>
      <c r="J452" s="321"/>
      <c r="K452" s="321"/>
      <c r="L452" s="321"/>
      <c r="M452" s="321"/>
      <c r="N452" s="321"/>
      <c r="O452" s="321"/>
      <c r="P452" s="322"/>
      <c r="Q452" s="322"/>
      <c r="R452" s="322"/>
      <c r="S452" s="322"/>
      <c r="T452" s="322"/>
      <c r="U452" s="322"/>
      <c r="V452" s="322"/>
      <c r="W452" s="322"/>
      <c r="X452" s="322"/>
      <c r="Y452" s="322"/>
      <c r="Z452" s="322"/>
      <c r="AA452" s="322"/>
      <c r="AB452" s="322"/>
      <c r="AC452" s="322"/>
      <c r="AD452" s="322"/>
      <c r="AE452" s="322"/>
      <c r="AF452" s="322"/>
      <c r="AG452" s="322"/>
      <c r="AH452" s="322"/>
      <c r="AI452" s="322"/>
      <c r="AJ452" s="322"/>
      <c r="AK452" s="322"/>
    </row>
    <row r="453" customFormat="false" ht="12.75" hidden="false" customHeight="false" outlineLevel="0" collapsed="false">
      <c r="D453" s="321"/>
      <c r="E453" s="321"/>
      <c r="F453" s="321"/>
      <c r="G453" s="321"/>
      <c r="H453" s="321"/>
      <c r="I453" s="321"/>
      <c r="J453" s="321"/>
      <c r="K453" s="321"/>
      <c r="L453" s="321"/>
      <c r="M453" s="321"/>
      <c r="N453" s="321"/>
      <c r="O453" s="321"/>
      <c r="P453" s="322"/>
      <c r="Q453" s="322"/>
      <c r="R453" s="322"/>
      <c r="S453" s="322"/>
      <c r="T453" s="322"/>
      <c r="U453" s="322"/>
      <c r="V453" s="322"/>
      <c r="W453" s="322"/>
      <c r="X453" s="322"/>
      <c r="Y453" s="322"/>
      <c r="Z453" s="322"/>
      <c r="AA453" s="322"/>
      <c r="AB453" s="322"/>
      <c r="AC453" s="322"/>
      <c r="AD453" s="322"/>
      <c r="AE453" s="322"/>
      <c r="AF453" s="322"/>
      <c r="AG453" s="322"/>
      <c r="AH453" s="322"/>
      <c r="AI453" s="322"/>
      <c r="AJ453" s="322"/>
      <c r="AK453" s="322"/>
    </row>
    <row r="454" customFormat="false" ht="12.75" hidden="false" customHeight="false" outlineLevel="0" collapsed="false">
      <c r="D454" s="321"/>
      <c r="E454" s="321"/>
      <c r="F454" s="321"/>
      <c r="G454" s="321"/>
      <c r="H454" s="321"/>
      <c r="I454" s="321"/>
      <c r="J454" s="321"/>
      <c r="K454" s="321"/>
      <c r="L454" s="321"/>
      <c r="M454" s="321"/>
      <c r="N454" s="321"/>
      <c r="O454" s="321"/>
      <c r="P454" s="322"/>
      <c r="Q454" s="322"/>
      <c r="R454" s="322"/>
      <c r="S454" s="322"/>
      <c r="T454" s="322"/>
      <c r="U454" s="322"/>
      <c r="V454" s="322"/>
      <c r="W454" s="322"/>
      <c r="X454" s="322"/>
      <c r="Y454" s="322"/>
      <c r="Z454" s="322"/>
      <c r="AA454" s="322"/>
      <c r="AB454" s="322"/>
      <c r="AC454" s="322"/>
      <c r="AD454" s="322"/>
      <c r="AE454" s="322"/>
      <c r="AF454" s="322"/>
      <c r="AG454" s="322"/>
      <c r="AH454" s="322"/>
      <c r="AI454" s="322"/>
      <c r="AJ454" s="322"/>
      <c r="AK454" s="322"/>
    </row>
    <row r="455" customFormat="false" ht="12.75" hidden="false" customHeight="false" outlineLevel="0" collapsed="false">
      <c r="D455" s="321"/>
      <c r="E455" s="321"/>
      <c r="F455" s="321"/>
      <c r="G455" s="321"/>
      <c r="H455" s="321"/>
      <c r="I455" s="321"/>
      <c r="J455" s="321"/>
      <c r="K455" s="321"/>
      <c r="L455" s="321"/>
      <c r="M455" s="321"/>
      <c r="N455" s="321"/>
      <c r="O455" s="321"/>
      <c r="P455" s="322"/>
      <c r="Q455" s="322"/>
      <c r="R455" s="322"/>
      <c r="S455" s="322"/>
      <c r="T455" s="322"/>
      <c r="U455" s="322"/>
      <c r="V455" s="322"/>
      <c r="W455" s="322"/>
      <c r="X455" s="322"/>
      <c r="Y455" s="322"/>
      <c r="Z455" s="322"/>
      <c r="AA455" s="322"/>
      <c r="AB455" s="322"/>
      <c r="AC455" s="322"/>
      <c r="AD455" s="322"/>
      <c r="AE455" s="322"/>
      <c r="AF455" s="322"/>
      <c r="AG455" s="322"/>
      <c r="AH455" s="322"/>
      <c r="AI455" s="322"/>
      <c r="AJ455" s="322"/>
      <c r="AK455" s="322"/>
    </row>
    <row r="456" customFormat="false" ht="12.75" hidden="false" customHeight="false" outlineLevel="0" collapsed="false">
      <c r="D456" s="321"/>
      <c r="E456" s="321"/>
      <c r="F456" s="321"/>
      <c r="G456" s="321"/>
      <c r="H456" s="321"/>
      <c r="I456" s="321"/>
      <c r="J456" s="321"/>
      <c r="K456" s="321"/>
      <c r="L456" s="321"/>
      <c r="M456" s="321"/>
      <c r="N456" s="321"/>
      <c r="O456" s="321"/>
      <c r="P456" s="322"/>
      <c r="Q456" s="322"/>
      <c r="R456" s="322"/>
      <c r="S456" s="322"/>
      <c r="T456" s="322"/>
      <c r="U456" s="322"/>
      <c r="V456" s="322"/>
      <c r="W456" s="322"/>
      <c r="X456" s="322"/>
      <c r="Y456" s="322"/>
      <c r="Z456" s="322"/>
      <c r="AA456" s="322"/>
      <c r="AB456" s="322"/>
      <c r="AC456" s="322"/>
      <c r="AD456" s="322"/>
      <c r="AE456" s="322"/>
      <c r="AF456" s="322"/>
      <c r="AG456" s="322"/>
      <c r="AH456" s="322"/>
      <c r="AI456" s="322"/>
      <c r="AJ456" s="322"/>
      <c r="AK456" s="322"/>
    </row>
    <row r="457" customFormat="false" ht="12.75" hidden="false" customHeight="false" outlineLevel="0" collapsed="false">
      <c r="D457" s="321"/>
      <c r="E457" s="321"/>
      <c r="F457" s="321"/>
      <c r="G457" s="321"/>
      <c r="H457" s="321"/>
      <c r="I457" s="321"/>
      <c r="J457" s="321"/>
      <c r="K457" s="321"/>
      <c r="L457" s="321"/>
      <c r="M457" s="321"/>
      <c r="N457" s="321"/>
      <c r="O457" s="321"/>
      <c r="P457" s="322"/>
      <c r="Q457" s="322"/>
      <c r="R457" s="322"/>
      <c r="S457" s="322"/>
      <c r="T457" s="322"/>
      <c r="U457" s="322"/>
      <c r="V457" s="322"/>
      <c r="W457" s="322"/>
      <c r="X457" s="322"/>
      <c r="Y457" s="322"/>
      <c r="Z457" s="322"/>
      <c r="AA457" s="322"/>
      <c r="AB457" s="322"/>
      <c r="AC457" s="322"/>
      <c r="AD457" s="322"/>
      <c r="AE457" s="322"/>
      <c r="AF457" s="322"/>
      <c r="AG457" s="322"/>
      <c r="AH457" s="322"/>
      <c r="AI457" s="322"/>
      <c r="AJ457" s="322"/>
      <c r="AK457" s="322"/>
    </row>
    <row r="458" customFormat="false" ht="12.75" hidden="false" customHeight="false" outlineLevel="0" collapsed="false">
      <c r="D458" s="321"/>
      <c r="E458" s="321"/>
      <c r="F458" s="321"/>
      <c r="G458" s="321"/>
      <c r="H458" s="321"/>
      <c r="I458" s="321"/>
      <c r="J458" s="321"/>
      <c r="K458" s="321"/>
      <c r="L458" s="321"/>
      <c r="M458" s="321"/>
      <c r="N458" s="321"/>
      <c r="O458" s="321"/>
      <c r="P458" s="322"/>
      <c r="Q458" s="322"/>
      <c r="R458" s="322"/>
      <c r="S458" s="322"/>
      <c r="T458" s="322"/>
      <c r="U458" s="322"/>
      <c r="V458" s="322"/>
      <c r="W458" s="322"/>
      <c r="X458" s="322"/>
      <c r="Y458" s="322"/>
      <c r="Z458" s="322"/>
      <c r="AA458" s="322"/>
      <c r="AB458" s="322"/>
      <c r="AC458" s="322"/>
      <c r="AD458" s="322"/>
      <c r="AE458" s="322"/>
      <c r="AF458" s="322"/>
      <c r="AG458" s="322"/>
      <c r="AH458" s="322"/>
      <c r="AI458" s="322"/>
      <c r="AJ458" s="322"/>
      <c r="AK458" s="322"/>
    </row>
    <row r="459" customFormat="false" ht="12.75" hidden="false" customHeight="false" outlineLevel="0" collapsed="false">
      <c r="D459" s="321"/>
      <c r="E459" s="321"/>
      <c r="F459" s="321"/>
      <c r="G459" s="321"/>
      <c r="H459" s="321"/>
      <c r="I459" s="321"/>
      <c r="J459" s="321"/>
      <c r="K459" s="321"/>
      <c r="L459" s="321"/>
      <c r="M459" s="321"/>
      <c r="N459" s="321"/>
      <c r="O459" s="321"/>
      <c r="P459" s="322"/>
      <c r="Q459" s="322"/>
      <c r="R459" s="322"/>
      <c r="S459" s="322"/>
      <c r="T459" s="322"/>
      <c r="U459" s="322"/>
      <c r="V459" s="322"/>
      <c r="W459" s="322"/>
      <c r="X459" s="322"/>
      <c r="Y459" s="322"/>
      <c r="Z459" s="322"/>
      <c r="AA459" s="322"/>
      <c r="AB459" s="322"/>
      <c r="AC459" s="322"/>
      <c r="AD459" s="322"/>
      <c r="AE459" s="322"/>
      <c r="AF459" s="322"/>
      <c r="AG459" s="322"/>
      <c r="AH459" s="322"/>
      <c r="AI459" s="322"/>
      <c r="AJ459" s="322"/>
      <c r="AK459" s="322"/>
    </row>
    <row r="460" customFormat="false" ht="12.75" hidden="false" customHeight="false" outlineLevel="0" collapsed="false">
      <c r="D460" s="321"/>
      <c r="E460" s="321"/>
      <c r="F460" s="321"/>
      <c r="G460" s="321"/>
      <c r="H460" s="321"/>
      <c r="I460" s="321"/>
      <c r="J460" s="321"/>
      <c r="K460" s="321"/>
      <c r="L460" s="321"/>
      <c r="M460" s="321"/>
      <c r="N460" s="321"/>
      <c r="O460" s="321"/>
      <c r="P460" s="322"/>
      <c r="Q460" s="322"/>
      <c r="R460" s="322"/>
      <c r="S460" s="322"/>
      <c r="T460" s="322"/>
      <c r="U460" s="322"/>
      <c r="V460" s="322"/>
      <c r="W460" s="322"/>
      <c r="X460" s="322"/>
      <c r="Y460" s="322"/>
      <c r="Z460" s="322"/>
      <c r="AA460" s="322"/>
      <c r="AB460" s="322"/>
      <c r="AC460" s="322"/>
      <c r="AD460" s="322"/>
      <c r="AE460" s="322"/>
      <c r="AF460" s="322"/>
      <c r="AG460" s="322"/>
      <c r="AH460" s="322"/>
      <c r="AI460" s="322"/>
      <c r="AJ460" s="322"/>
      <c r="AK460" s="322"/>
    </row>
    <row r="461" customFormat="false" ht="12.75" hidden="false" customHeight="false" outlineLevel="0" collapsed="false">
      <c r="D461" s="321"/>
      <c r="E461" s="321"/>
      <c r="F461" s="321"/>
      <c r="G461" s="321"/>
      <c r="H461" s="321"/>
      <c r="I461" s="321"/>
      <c r="J461" s="321"/>
      <c r="K461" s="321"/>
      <c r="L461" s="321"/>
      <c r="M461" s="321"/>
      <c r="N461" s="321"/>
      <c r="O461" s="321"/>
      <c r="P461" s="322"/>
      <c r="Q461" s="322"/>
      <c r="R461" s="322"/>
      <c r="S461" s="322"/>
      <c r="T461" s="322"/>
      <c r="U461" s="322"/>
      <c r="V461" s="322"/>
      <c r="W461" s="322"/>
      <c r="X461" s="322"/>
      <c r="Y461" s="322"/>
      <c r="Z461" s="322"/>
      <c r="AA461" s="322"/>
      <c r="AB461" s="322"/>
      <c r="AC461" s="322"/>
      <c r="AD461" s="322"/>
      <c r="AE461" s="322"/>
      <c r="AF461" s="322"/>
      <c r="AG461" s="322"/>
      <c r="AH461" s="322"/>
      <c r="AI461" s="322"/>
      <c r="AJ461" s="322"/>
      <c r="AK461" s="322"/>
    </row>
    <row r="462" customFormat="false" ht="12.75" hidden="false" customHeight="false" outlineLevel="0" collapsed="false">
      <c r="D462" s="321"/>
      <c r="E462" s="321"/>
      <c r="F462" s="321"/>
      <c r="G462" s="321"/>
      <c r="H462" s="321"/>
      <c r="I462" s="321"/>
      <c r="J462" s="321"/>
      <c r="K462" s="321"/>
      <c r="L462" s="321"/>
      <c r="M462" s="321"/>
      <c r="N462" s="321"/>
      <c r="O462" s="321"/>
      <c r="P462" s="322"/>
      <c r="Q462" s="322"/>
      <c r="R462" s="322"/>
      <c r="S462" s="322"/>
      <c r="T462" s="322"/>
      <c r="U462" s="322"/>
      <c r="V462" s="322"/>
      <c r="W462" s="322"/>
      <c r="X462" s="322"/>
      <c r="Y462" s="322"/>
      <c r="Z462" s="322"/>
      <c r="AA462" s="322"/>
      <c r="AB462" s="322"/>
      <c r="AC462" s="322"/>
      <c r="AD462" s="322"/>
      <c r="AE462" s="322"/>
      <c r="AF462" s="322"/>
      <c r="AG462" s="322"/>
      <c r="AH462" s="322"/>
      <c r="AI462" s="322"/>
      <c r="AJ462" s="322"/>
      <c r="AK462" s="322"/>
    </row>
    <row r="463" customFormat="false" ht="12.75" hidden="false" customHeight="false" outlineLevel="0" collapsed="false">
      <c r="D463" s="321"/>
      <c r="E463" s="321"/>
      <c r="F463" s="321"/>
      <c r="G463" s="321"/>
      <c r="H463" s="321"/>
      <c r="I463" s="321"/>
      <c r="J463" s="321"/>
      <c r="K463" s="321"/>
      <c r="L463" s="321"/>
      <c r="M463" s="321"/>
      <c r="N463" s="321"/>
      <c r="O463" s="321"/>
      <c r="P463" s="322"/>
      <c r="Q463" s="322"/>
      <c r="R463" s="322"/>
      <c r="S463" s="322"/>
      <c r="T463" s="322"/>
      <c r="U463" s="322"/>
      <c r="V463" s="322"/>
      <c r="W463" s="322"/>
      <c r="X463" s="322"/>
      <c r="Y463" s="322"/>
      <c r="Z463" s="322"/>
      <c r="AA463" s="322"/>
      <c r="AB463" s="322"/>
      <c r="AC463" s="322"/>
      <c r="AD463" s="322"/>
      <c r="AE463" s="322"/>
      <c r="AF463" s="322"/>
      <c r="AG463" s="322"/>
      <c r="AH463" s="322"/>
      <c r="AI463" s="322"/>
      <c r="AJ463" s="322"/>
      <c r="AK463" s="322"/>
    </row>
    <row r="464" customFormat="false" ht="12.75" hidden="false" customHeight="false" outlineLevel="0" collapsed="false">
      <c r="D464" s="321"/>
      <c r="E464" s="321"/>
      <c r="F464" s="321"/>
      <c r="G464" s="321"/>
      <c r="H464" s="321"/>
      <c r="I464" s="321"/>
      <c r="J464" s="321"/>
      <c r="K464" s="321"/>
      <c r="L464" s="321"/>
      <c r="M464" s="321"/>
      <c r="N464" s="321"/>
      <c r="O464" s="321"/>
      <c r="P464" s="322"/>
      <c r="Q464" s="322"/>
      <c r="R464" s="322"/>
      <c r="S464" s="322"/>
      <c r="T464" s="322"/>
      <c r="U464" s="322"/>
      <c r="V464" s="322"/>
      <c r="W464" s="322"/>
      <c r="X464" s="322"/>
      <c r="Y464" s="322"/>
      <c r="Z464" s="322"/>
      <c r="AA464" s="322"/>
      <c r="AB464" s="322"/>
      <c r="AC464" s="322"/>
      <c r="AD464" s="322"/>
      <c r="AE464" s="322"/>
      <c r="AF464" s="322"/>
      <c r="AG464" s="322"/>
      <c r="AH464" s="322"/>
      <c r="AI464" s="322"/>
      <c r="AJ464" s="322"/>
      <c r="AK464" s="322"/>
    </row>
    <row r="465" customFormat="false" ht="12.75" hidden="false" customHeight="false" outlineLevel="0" collapsed="false">
      <c r="D465" s="321"/>
      <c r="E465" s="321"/>
      <c r="F465" s="321"/>
      <c r="G465" s="321"/>
      <c r="H465" s="321"/>
      <c r="I465" s="321"/>
      <c r="J465" s="321"/>
      <c r="K465" s="321"/>
      <c r="L465" s="321"/>
      <c r="M465" s="321"/>
      <c r="N465" s="321"/>
      <c r="O465" s="321"/>
      <c r="P465" s="322"/>
      <c r="Q465" s="322"/>
      <c r="R465" s="322"/>
      <c r="S465" s="322"/>
      <c r="T465" s="322"/>
      <c r="U465" s="322"/>
      <c r="V465" s="322"/>
      <c r="W465" s="322"/>
      <c r="X465" s="322"/>
      <c r="Y465" s="322"/>
      <c r="Z465" s="322"/>
      <c r="AA465" s="322"/>
      <c r="AB465" s="322"/>
      <c r="AC465" s="322"/>
      <c r="AD465" s="322"/>
      <c r="AE465" s="322"/>
      <c r="AF465" s="322"/>
      <c r="AG465" s="322"/>
      <c r="AH465" s="322"/>
      <c r="AI465" s="322"/>
      <c r="AJ465" s="322"/>
      <c r="AK465" s="322"/>
    </row>
    <row r="466" customFormat="false" ht="12.75" hidden="false" customHeight="false" outlineLevel="0" collapsed="false">
      <c r="D466" s="321"/>
      <c r="E466" s="321"/>
      <c r="F466" s="321"/>
      <c r="G466" s="321"/>
      <c r="H466" s="321"/>
      <c r="I466" s="321"/>
      <c r="J466" s="321"/>
      <c r="K466" s="321"/>
      <c r="L466" s="321"/>
      <c r="M466" s="321"/>
      <c r="N466" s="321"/>
      <c r="O466" s="321"/>
      <c r="P466" s="322"/>
      <c r="Q466" s="322"/>
      <c r="R466" s="322"/>
      <c r="S466" s="322"/>
      <c r="T466" s="322"/>
      <c r="U466" s="322"/>
      <c r="V466" s="322"/>
      <c r="W466" s="322"/>
      <c r="X466" s="322"/>
      <c r="Y466" s="322"/>
      <c r="Z466" s="322"/>
      <c r="AA466" s="322"/>
      <c r="AB466" s="322"/>
      <c r="AC466" s="322"/>
      <c r="AD466" s="322"/>
      <c r="AE466" s="322"/>
      <c r="AF466" s="322"/>
      <c r="AG466" s="322"/>
      <c r="AH466" s="322"/>
      <c r="AI466" s="322"/>
      <c r="AJ466" s="322"/>
      <c r="AK466" s="322"/>
    </row>
    <row r="467" customFormat="false" ht="12.75" hidden="false" customHeight="false" outlineLevel="0" collapsed="false">
      <c r="D467" s="321"/>
      <c r="E467" s="321"/>
      <c r="F467" s="321"/>
      <c r="G467" s="321"/>
      <c r="H467" s="321"/>
      <c r="I467" s="321"/>
      <c r="J467" s="321"/>
      <c r="K467" s="321"/>
      <c r="L467" s="321"/>
      <c r="M467" s="321"/>
      <c r="N467" s="321"/>
      <c r="O467" s="321"/>
      <c r="P467" s="322"/>
      <c r="Q467" s="322"/>
      <c r="R467" s="322"/>
      <c r="S467" s="322"/>
      <c r="T467" s="322"/>
      <c r="U467" s="322"/>
      <c r="V467" s="322"/>
      <c r="W467" s="322"/>
      <c r="X467" s="322"/>
      <c r="Y467" s="322"/>
      <c r="Z467" s="322"/>
      <c r="AA467" s="322"/>
      <c r="AB467" s="322"/>
      <c r="AC467" s="322"/>
      <c r="AD467" s="322"/>
      <c r="AE467" s="322"/>
      <c r="AF467" s="322"/>
      <c r="AG467" s="322"/>
      <c r="AH467" s="322"/>
      <c r="AI467" s="322"/>
      <c r="AJ467" s="322"/>
      <c r="AK467" s="322"/>
    </row>
    <row r="468" customFormat="false" ht="12.75" hidden="false" customHeight="false" outlineLevel="0" collapsed="false">
      <c r="D468" s="321"/>
      <c r="E468" s="321"/>
      <c r="F468" s="321"/>
      <c r="G468" s="321"/>
      <c r="H468" s="321"/>
      <c r="I468" s="321"/>
      <c r="J468" s="321"/>
      <c r="K468" s="321"/>
      <c r="L468" s="321"/>
      <c r="M468" s="321"/>
      <c r="N468" s="321"/>
      <c r="O468" s="321"/>
      <c r="P468" s="322"/>
      <c r="Q468" s="322"/>
      <c r="R468" s="322"/>
      <c r="S468" s="322"/>
      <c r="T468" s="322"/>
      <c r="U468" s="322"/>
      <c r="V468" s="322"/>
      <c r="W468" s="322"/>
      <c r="X468" s="322"/>
      <c r="Y468" s="322"/>
      <c r="Z468" s="322"/>
      <c r="AA468" s="322"/>
      <c r="AB468" s="322"/>
      <c r="AC468" s="322"/>
      <c r="AD468" s="322"/>
      <c r="AE468" s="322"/>
      <c r="AF468" s="322"/>
      <c r="AG468" s="322"/>
      <c r="AH468" s="322"/>
      <c r="AI468" s="322"/>
      <c r="AJ468" s="322"/>
      <c r="AK468" s="322"/>
    </row>
    <row r="469" customFormat="false" ht="12.75" hidden="false" customHeight="false" outlineLevel="0" collapsed="false">
      <c r="D469" s="321"/>
      <c r="E469" s="321"/>
      <c r="F469" s="321"/>
      <c r="G469" s="321"/>
      <c r="H469" s="321"/>
      <c r="I469" s="321"/>
      <c r="J469" s="321"/>
      <c r="K469" s="321"/>
      <c r="L469" s="321"/>
      <c r="M469" s="321"/>
      <c r="N469" s="321"/>
      <c r="O469" s="321"/>
      <c r="P469" s="322"/>
      <c r="Q469" s="322"/>
      <c r="R469" s="322"/>
      <c r="S469" s="322"/>
      <c r="T469" s="322"/>
      <c r="U469" s="322"/>
      <c r="V469" s="322"/>
      <c r="W469" s="322"/>
      <c r="X469" s="322"/>
      <c r="Y469" s="322"/>
      <c r="Z469" s="322"/>
      <c r="AA469" s="322"/>
      <c r="AB469" s="322"/>
      <c r="AC469" s="322"/>
      <c r="AD469" s="322"/>
      <c r="AE469" s="322"/>
      <c r="AF469" s="322"/>
      <c r="AG469" s="322"/>
      <c r="AH469" s="322"/>
      <c r="AI469" s="322"/>
      <c r="AJ469" s="322"/>
      <c r="AK469" s="322"/>
    </row>
    <row r="470" customFormat="false" ht="12.75" hidden="false" customHeight="false" outlineLevel="0" collapsed="false">
      <c r="D470" s="321"/>
      <c r="E470" s="321"/>
      <c r="F470" s="321"/>
      <c r="G470" s="321"/>
      <c r="H470" s="321"/>
      <c r="I470" s="321"/>
      <c r="J470" s="321"/>
      <c r="K470" s="321"/>
      <c r="L470" s="321"/>
      <c r="M470" s="321"/>
      <c r="N470" s="321"/>
      <c r="O470" s="321"/>
      <c r="P470" s="322"/>
      <c r="Q470" s="322"/>
      <c r="R470" s="322"/>
      <c r="S470" s="322"/>
      <c r="T470" s="322"/>
      <c r="U470" s="322"/>
      <c r="V470" s="322"/>
      <c r="W470" s="322"/>
      <c r="X470" s="322"/>
      <c r="Y470" s="322"/>
      <c r="Z470" s="322"/>
      <c r="AA470" s="322"/>
      <c r="AB470" s="322"/>
      <c r="AC470" s="322"/>
      <c r="AD470" s="322"/>
      <c r="AE470" s="322"/>
      <c r="AF470" s="322"/>
      <c r="AG470" s="322"/>
      <c r="AH470" s="322"/>
      <c r="AI470" s="322"/>
      <c r="AJ470" s="322"/>
      <c r="AK470" s="322"/>
    </row>
    <row r="471" customFormat="false" ht="12.75" hidden="false" customHeight="false" outlineLevel="0" collapsed="false">
      <c r="D471" s="321"/>
      <c r="E471" s="321"/>
      <c r="F471" s="321"/>
      <c r="G471" s="321"/>
      <c r="H471" s="321"/>
      <c r="I471" s="321"/>
      <c r="J471" s="321"/>
      <c r="K471" s="321"/>
      <c r="L471" s="321"/>
      <c r="M471" s="321"/>
      <c r="N471" s="321"/>
      <c r="O471" s="321"/>
      <c r="P471" s="322"/>
      <c r="Q471" s="322"/>
      <c r="R471" s="322"/>
      <c r="S471" s="322"/>
      <c r="T471" s="322"/>
      <c r="U471" s="322"/>
      <c r="V471" s="322"/>
      <c r="W471" s="322"/>
      <c r="X471" s="322"/>
      <c r="Y471" s="322"/>
      <c r="Z471" s="322"/>
      <c r="AA471" s="322"/>
      <c r="AB471" s="322"/>
      <c r="AC471" s="322"/>
      <c r="AD471" s="322"/>
      <c r="AE471" s="322"/>
      <c r="AF471" s="322"/>
      <c r="AG471" s="322"/>
      <c r="AH471" s="322"/>
      <c r="AI471" s="322"/>
      <c r="AJ471" s="322"/>
      <c r="AK471" s="322"/>
    </row>
    <row r="472" customFormat="false" ht="12.75" hidden="false" customHeight="false" outlineLevel="0" collapsed="false">
      <c r="D472" s="321"/>
      <c r="E472" s="321"/>
      <c r="F472" s="321"/>
      <c r="G472" s="321"/>
      <c r="H472" s="321"/>
      <c r="I472" s="321"/>
      <c r="J472" s="321"/>
      <c r="K472" s="321"/>
      <c r="L472" s="321"/>
      <c r="M472" s="321"/>
      <c r="N472" s="321"/>
      <c r="O472" s="321"/>
      <c r="P472" s="322"/>
      <c r="Q472" s="322"/>
      <c r="R472" s="322"/>
      <c r="S472" s="322"/>
      <c r="T472" s="322"/>
      <c r="U472" s="322"/>
      <c r="V472" s="322"/>
      <c r="W472" s="322"/>
      <c r="X472" s="322"/>
      <c r="Y472" s="322"/>
      <c r="Z472" s="322"/>
      <c r="AA472" s="322"/>
      <c r="AB472" s="322"/>
      <c r="AC472" s="322"/>
      <c r="AD472" s="322"/>
      <c r="AE472" s="322"/>
      <c r="AF472" s="322"/>
      <c r="AG472" s="322"/>
      <c r="AH472" s="322"/>
      <c r="AI472" s="322"/>
      <c r="AJ472" s="322"/>
      <c r="AK472" s="322"/>
    </row>
    <row r="473" customFormat="false" ht="12.75" hidden="false" customHeight="false" outlineLevel="0" collapsed="false">
      <c r="D473" s="321"/>
      <c r="E473" s="321"/>
      <c r="F473" s="321"/>
      <c r="G473" s="321"/>
      <c r="H473" s="321"/>
      <c r="I473" s="321"/>
      <c r="J473" s="321"/>
      <c r="K473" s="321"/>
      <c r="L473" s="321"/>
      <c r="M473" s="321"/>
      <c r="N473" s="321"/>
      <c r="O473" s="321"/>
      <c r="P473" s="322"/>
      <c r="Q473" s="322"/>
      <c r="R473" s="322"/>
      <c r="S473" s="322"/>
      <c r="T473" s="322"/>
      <c r="U473" s="322"/>
      <c r="V473" s="322"/>
      <c r="W473" s="322"/>
      <c r="X473" s="322"/>
      <c r="Y473" s="322"/>
      <c r="Z473" s="322"/>
      <c r="AA473" s="322"/>
      <c r="AB473" s="322"/>
      <c r="AC473" s="322"/>
      <c r="AD473" s="322"/>
      <c r="AE473" s="322"/>
      <c r="AF473" s="322"/>
      <c r="AG473" s="322"/>
      <c r="AH473" s="322"/>
      <c r="AI473" s="322"/>
      <c r="AJ473" s="322"/>
      <c r="AK473" s="322"/>
    </row>
    <row r="474" customFormat="false" ht="12.75" hidden="false" customHeight="false" outlineLevel="0" collapsed="false">
      <c r="D474" s="321"/>
      <c r="E474" s="321"/>
      <c r="F474" s="321"/>
      <c r="G474" s="321"/>
      <c r="H474" s="321"/>
      <c r="I474" s="321"/>
      <c r="J474" s="321"/>
      <c r="K474" s="321"/>
      <c r="L474" s="321"/>
      <c r="M474" s="321"/>
      <c r="N474" s="321"/>
      <c r="O474" s="321"/>
      <c r="P474" s="322"/>
      <c r="Q474" s="322"/>
      <c r="R474" s="322"/>
      <c r="S474" s="322"/>
      <c r="T474" s="322"/>
      <c r="U474" s="322"/>
      <c r="V474" s="322"/>
      <c r="W474" s="322"/>
      <c r="X474" s="322"/>
      <c r="Y474" s="322"/>
      <c r="Z474" s="322"/>
      <c r="AA474" s="322"/>
      <c r="AB474" s="322"/>
      <c r="AC474" s="322"/>
      <c r="AD474" s="322"/>
      <c r="AE474" s="322"/>
      <c r="AF474" s="322"/>
      <c r="AG474" s="322"/>
      <c r="AH474" s="322"/>
      <c r="AI474" s="322"/>
      <c r="AJ474" s="322"/>
      <c r="AK474" s="322"/>
    </row>
    <row r="475" customFormat="false" ht="12.75" hidden="false" customHeight="false" outlineLevel="0" collapsed="false">
      <c r="D475" s="321"/>
      <c r="E475" s="321"/>
      <c r="F475" s="321"/>
      <c r="G475" s="321"/>
      <c r="H475" s="321"/>
      <c r="I475" s="321"/>
      <c r="J475" s="321"/>
      <c r="K475" s="321"/>
      <c r="L475" s="321"/>
      <c r="M475" s="321"/>
      <c r="N475" s="321"/>
      <c r="O475" s="321"/>
      <c r="P475" s="322"/>
      <c r="Q475" s="322"/>
      <c r="R475" s="322"/>
      <c r="S475" s="322"/>
      <c r="T475" s="322"/>
      <c r="U475" s="322"/>
      <c r="V475" s="322"/>
      <c r="W475" s="322"/>
      <c r="X475" s="322"/>
      <c r="Y475" s="322"/>
      <c r="Z475" s="322"/>
      <c r="AA475" s="322"/>
      <c r="AB475" s="322"/>
      <c r="AC475" s="322"/>
      <c r="AD475" s="322"/>
      <c r="AE475" s="322"/>
      <c r="AF475" s="322"/>
      <c r="AG475" s="322"/>
      <c r="AH475" s="322"/>
      <c r="AI475" s="322"/>
      <c r="AJ475" s="322"/>
      <c r="AK475" s="322"/>
    </row>
    <row r="476" customFormat="false" ht="12.75" hidden="false" customHeight="false" outlineLevel="0" collapsed="false">
      <c r="D476" s="321"/>
      <c r="E476" s="321"/>
      <c r="F476" s="321"/>
      <c r="G476" s="321"/>
      <c r="H476" s="321"/>
      <c r="I476" s="321"/>
      <c r="J476" s="321"/>
      <c r="K476" s="321"/>
      <c r="L476" s="321"/>
      <c r="M476" s="321"/>
      <c r="N476" s="321"/>
      <c r="O476" s="321"/>
      <c r="P476" s="322"/>
      <c r="Q476" s="322"/>
      <c r="R476" s="322"/>
      <c r="S476" s="322"/>
      <c r="T476" s="322"/>
      <c r="U476" s="322"/>
      <c r="V476" s="322"/>
      <c r="W476" s="322"/>
      <c r="X476" s="322"/>
      <c r="Y476" s="322"/>
      <c r="Z476" s="322"/>
      <c r="AA476" s="322"/>
      <c r="AB476" s="322"/>
      <c r="AC476" s="322"/>
      <c r="AD476" s="322"/>
      <c r="AE476" s="322"/>
      <c r="AF476" s="322"/>
      <c r="AG476" s="322"/>
      <c r="AH476" s="322"/>
      <c r="AI476" s="322"/>
      <c r="AJ476" s="322"/>
      <c r="AK476" s="322"/>
    </row>
    <row r="477" customFormat="false" ht="12.75" hidden="false" customHeight="false" outlineLevel="0" collapsed="false">
      <c r="D477" s="321"/>
      <c r="E477" s="321"/>
      <c r="F477" s="321"/>
      <c r="G477" s="321"/>
      <c r="H477" s="321"/>
      <c r="I477" s="321"/>
      <c r="J477" s="321"/>
      <c r="K477" s="321"/>
      <c r="L477" s="321"/>
      <c r="M477" s="321"/>
      <c r="N477" s="321"/>
      <c r="O477" s="321"/>
      <c r="P477" s="322"/>
      <c r="Q477" s="322"/>
      <c r="R477" s="322"/>
      <c r="S477" s="322"/>
      <c r="T477" s="322"/>
      <c r="U477" s="322"/>
      <c r="V477" s="322"/>
      <c r="W477" s="322"/>
      <c r="X477" s="322"/>
      <c r="Y477" s="322"/>
      <c r="Z477" s="322"/>
      <c r="AA477" s="322"/>
      <c r="AB477" s="322"/>
      <c r="AC477" s="322"/>
      <c r="AD477" s="322"/>
      <c r="AE477" s="322"/>
      <c r="AF477" s="322"/>
      <c r="AG477" s="322"/>
      <c r="AH477" s="322"/>
      <c r="AI477" s="322"/>
      <c r="AJ477" s="322"/>
      <c r="AK477" s="322"/>
    </row>
    <row r="478" customFormat="false" ht="12.75" hidden="false" customHeight="false" outlineLevel="0" collapsed="false">
      <c r="D478" s="321"/>
      <c r="E478" s="321"/>
      <c r="F478" s="321"/>
      <c r="G478" s="321"/>
      <c r="H478" s="321"/>
      <c r="I478" s="321"/>
      <c r="J478" s="321"/>
      <c r="K478" s="321"/>
      <c r="L478" s="321"/>
      <c r="M478" s="321"/>
      <c r="N478" s="321"/>
      <c r="O478" s="321"/>
      <c r="P478" s="322"/>
      <c r="Q478" s="322"/>
      <c r="R478" s="322"/>
      <c r="S478" s="322"/>
      <c r="T478" s="322"/>
      <c r="U478" s="322"/>
      <c r="V478" s="322"/>
      <c r="W478" s="322"/>
      <c r="X478" s="322"/>
      <c r="Y478" s="322"/>
      <c r="Z478" s="322"/>
      <c r="AA478" s="322"/>
      <c r="AB478" s="322"/>
      <c r="AC478" s="322"/>
      <c r="AD478" s="322"/>
      <c r="AE478" s="322"/>
      <c r="AF478" s="322"/>
      <c r="AG478" s="322"/>
      <c r="AH478" s="322"/>
      <c r="AI478" s="322"/>
      <c r="AJ478" s="322"/>
      <c r="AK478" s="322"/>
    </row>
    <row r="479" customFormat="false" ht="12.75" hidden="false" customHeight="false" outlineLevel="0" collapsed="false">
      <c r="D479" s="321"/>
      <c r="E479" s="321"/>
      <c r="F479" s="321"/>
      <c r="G479" s="321"/>
      <c r="H479" s="321"/>
      <c r="I479" s="321"/>
      <c r="J479" s="321"/>
      <c r="K479" s="321"/>
      <c r="L479" s="321"/>
      <c r="M479" s="321"/>
      <c r="N479" s="321"/>
      <c r="O479" s="321"/>
      <c r="P479" s="322"/>
      <c r="Q479" s="322"/>
      <c r="R479" s="322"/>
      <c r="S479" s="322"/>
      <c r="T479" s="322"/>
      <c r="U479" s="322"/>
      <c r="V479" s="322"/>
      <c r="W479" s="322"/>
      <c r="X479" s="322"/>
      <c r="Y479" s="322"/>
      <c r="Z479" s="322"/>
      <c r="AA479" s="322"/>
      <c r="AB479" s="322"/>
      <c r="AC479" s="322"/>
      <c r="AD479" s="322"/>
      <c r="AE479" s="322"/>
      <c r="AF479" s="322"/>
      <c r="AG479" s="322"/>
      <c r="AH479" s="322"/>
      <c r="AI479" s="322"/>
      <c r="AJ479" s="322"/>
      <c r="AK479" s="322"/>
    </row>
    <row r="480" customFormat="false" ht="12.75" hidden="false" customHeight="false" outlineLevel="0" collapsed="false">
      <c r="D480" s="321"/>
      <c r="E480" s="321"/>
      <c r="F480" s="321"/>
      <c r="G480" s="321"/>
      <c r="H480" s="321"/>
      <c r="I480" s="321"/>
      <c r="J480" s="321"/>
      <c r="K480" s="321"/>
      <c r="L480" s="321"/>
      <c r="M480" s="321"/>
      <c r="N480" s="321"/>
      <c r="O480" s="321"/>
      <c r="P480" s="322"/>
      <c r="Q480" s="322"/>
      <c r="R480" s="322"/>
      <c r="S480" s="322"/>
      <c r="T480" s="322"/>
      <c r="U480" s="322"/>
      <c r="V480" s="322"/>
      <c r="W480" s="322"/>
      <c r="X480" s="322"/>
      <c r="Y480" s="322"/>
      <c r="Z480" s="322"/>
      <c r="AA480" s="322"/>
      <c r="AB480" s="322"/>
      <c r="AC480" s="322"/>
      <c r="AD480" s="322"/>
      <c r="AE480" s="322"/>
      <c r="AF480" s="322"/>
      <c r="AG480" s="322"/>
      <c r="AH480" s="322"/>
      <c r="AI480" s="322"/>
      <c r="AJ480" s="322"/>
      <c r="AK480" s="322"/>
    </row>
    <row r="481" customFormat="false" ht="12.75" hidden="false" customHeight="false" outlineLevel="0" collapsed="false">
      <c r="D481" s="321"/>
      <c r="E481" s="321"/>
      <c r="F481" s="321"/>
      <c r="G481" s="321"/>
      <c r="H481" s="321"/>
      <c r="I481" s="321"/>
      <c r="J481" s="321"/>
      <c r="K481" s="321"/>
      <c r="L481" s="321"/>
      <c r="M481" s="321"/>
      <c r="N481" s="321"/>
      <c r="O481" s="321"/>
      <c r="P481" s="322"/>
      <c r="Q481" s="322"/>
      <c r="R481" s="322"/>
      <c r="S481" s="322"/>
      <c r="T481" s="322"/>
      <c r="U481" s="322"/>
      <c r="V481" s="322"/>
      <c r="W481" s="322"/>
      <c r="X481" s="322"/>
      <c r="Y481" s="322"/>
      <c r="Z481" s="322"/>
      <c r="AA481" s="322"/>
      <c r="AB481" s="322"/>
      <c r="AC481" s="322"/>
      <c r="AD481" s="322"/>
      <c r="AE481" s="322"/>
      <c r="AF481" s="322"/>
      <c r="AG481" s="322"/>
      <c r="AH481" s="322"/>
      <c r="AI481" s="322"/>
      <c r="AJ481" s="322"/>
      <c r="AK481" s="322"/>
    </row>
    <row r="482" customFormat="false" ht="12.75" hidden="false" customHeight="false" outlineLevel="0" collapsed="false">
      <c r="D482" s="321"/>
      <c r="E482" s="321"/>
      <c r="F482" s="321"/>
      <c r="G482" s="321"/>
      <c r="H482" s="321"/>
      <c r="I482" s="321"/>
      <c r="J482" s="321"/>
      <c r="K482" s="321"/>
      <c r="L482" s="321"/>
      <c r="M482" s="321"/>
      <c r="N482" s="321"/>
      <c r="O482" s="321"/>
      <c r="P482" s="322"/>
      <c r="Q482" s="322"/>
      <c r="R482" s="322"/>
      <c r="S482" s="322"/>
      <c r="T482" s="322"/>
      <c r="U482" s="322"/>
      <c r="V482" s="322"/>
      <c r="W482" s="322"/>
      <c r="X482" s="322"/>
      <c r="Y482" s="322"/>
      <c r="Z482" s="322"/>
      <c r="AA482" s="322"/>
      <c r="AB482" s="322"/>
      <c r="AC482" s="322"/>
      <c r="AD482" s="322"/>
      <c r="AE482" s="322"/>
      <c r="AF482" s="322"/>
      <c r="AG482" s="322"/>
      <c r="AH482" s="322"/>
      <c r="AI482" s="322"/>
      <c r="AJ482" s="322"/>
      <c r="AK482" s="322"/>
    </row>
    <row r="483" customFormat="false" ht="12.75" hidden="false" customHeight="false" outlineLevel="0" collapsed="false">
      <c r="D483" s="321"/>
      <c r="E483" s="321"/>
      <c r="F483" s="321"/>
      <c r="G483" s="321"/>
      <c r="H483" s="321"/>
      <c r="I483" s="321"/>
      <c r="J483" s="321"/>
      <c r="K483" s="321"/>
      <c r="L483" s="321"/>
      <c r="M483" s="321"/>
      <c r="N483" s="321"/>
      <c r="O483" s="321"/>
      <c r="P483" s="322"/>
      <c r="Q483" s="322"/>
      <c r="R483" s="322"/>
      <c r="S483" s="322"/>
      <c r="T483" s="322"/>
      <c r="U483" s="322"/>
      <c r="V483" s="322"/>
      <c r="W483" s="322"/>
      <c r="X483" s="322"/>
      <c r="Y483" s="322"/>
      <c r="Z483" s="322"/>
      <c r="AA483" s="322"/>
      <c r="AB483" s="322"/>
      <c r="AC483" s="322"/>
      <c r="AD483" s="322"/>
      <c r="AE483" s="322"/>
      <c r="AF483" s="322"/>
      <c r="AG483" s="322"/>
      <c r="AH483" s="322"/>
      <c r="AI483" s="322"/>
      <c r="AJ483" s="322"/>
      <c r="AK483" s="322"/>
    </row>
    <row r="484" customFormat="false" ht="12.75" hidden="false" customHeight="false" outlineLevel="0" collapsed="false">
      <c r="D484" s="321"/>
      <c r="E484" s="321"/>
      <c r="F484" s="321"/>
      <c r="G484" s="321"/>
      <c r="H484" s="321"/>
      <c r="I484" s="321"/>
      <c r="J484" s="321"/>
      <c r="K484" s="321"/>
      <c r="L484" s="321"/>
      <c r="M484" s="321"/>
      <c r="N484" s="321"/>
      <c r="O484" s="321"/>
      <c r="P484" s="322"/>
      <c r="Q484" s="322"/>
      <c r="R484" s="322"/>
      <c r="S484" s="322"/>
      <c r="T484" s="322"/>
      <c r="U484" s="322"/>
      <c r="V484" s="322"/>
      <c r="W484" s="322"/>
      <c r="X484" s="322"/>
      <c r="Y484" s="322"/>
      <c r="Z484" s="322"/>
      <c r="AA484" s="322"/>
      <c r="AB484" s="322"/>
      <c r="AC484" s="322"/>
      <c r="AD484" s="322"/>
      <c r="AE484" s="322"/>
      <c r="AF484" s="322"/>
      <c r="AG484" s="322"/>
      <c r="AH484" s="322"/>
      <c r="AI484" s="322"/>
      <c r="AJ484" s="322"/>
      <c r="AK484" s="322"/>
    </row>
    <row r="485" customFormat="false" ht="12.75" hidden="false" customHeight="false" outlineLevel="0" collapsed="false">
      <c r="D485" s="321"/>
      <c r="E485" s="321"/>
      <c r="F485" s="321"/>
      <c r="G485" s="321"/>
      <c r="H485" s="321"/>
      <c r="I485" s="321"/>
      <c r="J485" s="321"/>
      <c r="K485" s="321"/>
      <c r="L485" s="321"/>
      <c r="M485" s="321"/>
      <c r="N485" s="321"/>
      <c r="O485" s="321"/>
      <c r="P485" s="322"/>
      <c r="Q485" s="322"/>
      <c r="R485" s="322"/>
      <c r="S485" s="322"/>
      <c r="T485" s="322"/>
      <c r="U485" s="322"/>
      <c r="V485" s="322"/>
      <c r="W485" s="322"/>
      <c r="X485" s="322"/>
      <c r="Y485" s="322"/>
      <c r="Z485" s="322"/>
      <c r="AA485" s="322"/>
      <c r="AB485" s="322"/>
      <c r="AC485" s="322"/>
      <c r="AD485" s="322"/>
      <c r="AE485" s="322"/>
      <c r="AF485" s="322"/>
      <c r="AG485" s="322"/>
      <c r="AH485" s="322"/>
      <c r="AI485" s="322"/>
      <c r="AJ485" s="322"/>
      <c r="AK485" s="322"/>
    </row>
    <row r="486" customFormat="false" ht="12.75" hidden="false" customHeight="false" outlineLevel="0" collapsed="false">
      <c r="D486" s="321"/>
      <c r="E486" s="321"/>
      <c r="F486" s="321"/>
      <c r="G486" s="321"/>
      <c r="H486" s="321"/>
      <c r="I486" s="321"/>
      <c r="J486" s="321"/>
      <c r="K486" s="321"/>
      <c r="L486" s="321"/>
      <c r="M486" s="321"/>
      <c r="N486" s="321"/>
      <c r="O486" s="321"/>
      <c r="P486" s="322"/>
      <c r="Q486" s="322"/>
      <c r="R486" s="322"/>
      <c r="S486" s="322"/>
      <c r="T486" s="322"/>
      <c r="U486" s="322"/>
      <c r="V486" s="322"/>
      <c r="W486" s="322"/>
      <c r="X486" s="322"/>
      <c r="Y486" s="322"/>
      <c r="Z486" s="322"/>
      <c r="AA486" s="322"/>
      <c r="AB486" s="322"/>
      <c r="AC486" s="322"/>
      <c r="AD486" s="322"/>
      <c r="AE486" s="322"/>
      <c r="AF486" s="322"/>
      <c r="AG486" s="322"/>
      <c r="AH486" s="322"/>
      <c r="AI486" s="322"/>
      <c r="AJ486" s="322"/>
      <c r="AK486" s="322"/>
    </row>
    <row r="487" customFormat="false" ht="12.75" hidden="false" customHeight="false" outlineLevel="0" collapsed="false">
      <c r="D487" s="321"/>
      <c r="E487" s="321"/>
      <c r="F487" s="321"/>
      <c r="G487" s="321"/>
      <c r="H487" s="321"/>
      <c r="I487" s="321"/>
      <c r="J487" s="321"/>
      <c r="K487" s="321"/>
      <c r="L487" s="321"/>
      <c r="M487" s="321"/>
      <c r="N487" s="321"/>
      <c r="O487" s="321"/>
      <c r="P487" s="322"/>
      <c r="Q487" s="322"/>
      <c r="R487" s="322"/>
      <c r="S487" s="322"/>
      <c r="T487" s="322"/>
      <c r="U487" s="322"/>
      <c r="V487" s="322"/>
      <c r="W487" s="322"/>
      <c r="X487" s="322"/>
      <c r="Y487" s="322"/>
      <c r="Z487" s="322"/>
      <c r="AA487" s="322"/>
      <c r="AB487" s="322"/>
      <c r="AC487" s="322"/>
      <c r="AD487" s="322"/>
      <c r="AE487" s="322"/>
      <c r="AF487" s="322"/>
      <c r="AG487" s="322"/>
      <c r="AH487" s="322"/>
      <c r="AI487" s="322"/>
      <c r="AJ487" s="322"/>
      <c r="AK487" s="322"/>
    </row>
    <row r="488" customFormat="false" ht="12.75" hidden="false" customHeight="false" outlineLevel="0" collapsed="false">
      <c r="D488" s="321"/>
      <c r="E488" s="321"/>
      <c r="F488" s="321"/>
      <c r="G488" s="321"/>
      <c r="H488" s="321"/>
      <c r="I488" s="321"/>
      <c r="J488" s="321"/>
      <c r="K488" s="321"/>
      <c r="L488" s="321"/>
      <c r="M488" s="321"/>
      <c r="N488" s="321"/>
      <c r="O488" s="321"/>
      <c r="P488" s="322"/>
      <c r="Q488" s="322"/>
      <c r="R488" s="322"/>
      <c r="S488" s="322"/>
      <c r="T488" s="322"/>
      <c r="U488" s="322"/>
      <c r="V488" s="322"/>
      <c r="W488" s="322"/>
      <c r="X488" s="322"/>
      <c r="Y488" s="322"/>
      <c r="Z488" s="322"/>
      <c r="AA488" s="322"/>
      <c r="AB488" s="322"/>
      <c r="AC488" s="322"/>
      <c r="AD488" s="322"/>
      <c r="AE488" s="322"/>
      <c r="AF488" s="322"/>
      <c r="AG488" s="322"/>
      <c r="AH488" s="322"/>
      <c r="AI488" s="322"/>
      <c r="AJ488" s="322"/>
      <c r="AK488" s="322"/>
    </row>
    <row r="489" customFormat="false" ht="12.75" hidden="false" customHeight="false" outlineLevel="0" collapsed="false">
      <c r="D489" s="321"/>
      <c r="E489" s="321"/>
      <c r="F489" s="321"/>
      <c r="G489" s="321"/>
      <c r="H489" s="321"/>
      <c r="I489" s="321"/>
      <c r="J489" s="321"/>
      <c r="K489" s="321"/>
      <c r="L489" s="321"/>
      <c r="M489" s="321"/>
      <c r="N489" s="321"/>
      <c r="O489" s="321"/>
      <c r="P489" s="322"/>
      <c r="Q489" s="322"/>
      <c r="R489" s="322"/>
      <c r="S489" s="322"/>
      <c r="T489" s="322"/>
      <c r="U489" s="322"/>
      <c r="V489" s="322"/>
      <c r="W489" s="322"/>
      <c r="X489" s="322"/>
      <c r="Y489" s="322"/>
      <c r="Z489" s="322"/>
      <c r="AA489" s="322"/>
      <c r="AB489" s="322"/>
      <c r="AC489" s="322"/>
      <c r="AD489" s="322"/>
      <c r="AE489" s="322"/>
      <c r="AF489" s="322"/>
      <c r="AG489" s="322"/>
      <c r="AH489" s="322"/>
      <c r="AI489" s="322"/>
      <c r="AJ489" s="322"/>
      <c r="AK489" s="322"/>
    </row>
    <row r="490" customFormat="false" ht="12.75" hidden="false" customHeight="false" outlineLevel="0" collapsed="false">
      <c r="D490" s="321"/>
      <c r="E490" s="321"/>
      <c r="F490" s="321"/>
      <c r="G490" s="321"/>
      <c r="H490" s="321"/>
      <c r="I490" s="321"/>
      <c r="J490" s="321"/>
      <c r="K490" s="321"/>
      <c r="L490" s="321"/>
      <c r="M490" s="321"/>
      <c r="N490" s="321"/>
      <c r="O490" s="321"/>
      <c r="P490" s="322"/>
      <c r="Q490" s="322"/>
      <c r="R490" s="322"/>
      <c r="S490" s="322"/>
      <c r="T490" s="322"/>
      <c r="U490" s="322"/>
      <c r="V490" s="322"/>
      <c r="W490" s="322"/>
      <c r="X490" s="322"/>
      <c r="Y490" s="322"/>
      <c r="Z490" s="322"/>
      <c r="AA490" s="322"/>
      <c r="AB490" s="322"/>
      <c r="AC490" s="322"/>
      <c r="AD490" s="322"/>
      <c r="AE490" s="322"/>
      <c r="AF490" s="322"/>
      <c r="AG490" s="322"/>
      <c r="AH490" s="322"/>
      <c r="AI490" s="322"/>
      <c r="AJ490" s="322"/>
      <c r="AK490" s="322"/>
    </row>
    <row r="491" customFormat="false" ht="12.75" hidden="false" customHeight="false" outlineLevel="0" collapsed="false">
      <c r="D491" s="321"/>
      <c r="E491" s="321"/>
      <c r="F491" s="321"/>
      <c r="G491" s="321"/>
      <c r="H491" s="321"/>
      <c r="I491" s="321"/>
      <c r="J491" s="321"/>
      <c r="K491" s="321"/>
      <c r="L491" s="321"/>
      <c r="M491" s="321"/>
      <c r="N491" s="321"/>
      <c r="O491" s="321"/>
      <c r="P491" s="322"/>
      <c r="Q491" s="322"/>
      <c r="R491" s="322"/>
      <c r="S491" s="322"/>
      <c r="T491" s="322"/>
      <c r="U491" s="322"/>
      <c r="V491" s="322"/>
      <c r="W491" s="322"/>
      <c r="X491" s="322"/>
      <c r="Y491" s="322"/>
      <c r="Z491" s="322"/>
      <c r="AA491" s="322"/>
      <c r="AB491" s="322"/>
      <c r="AC491" s="322"/>
      <c r="AD491" s="322"/>
      <c r="AE491" s="322"/>
      <c r="AF491" s="322"/>
      <c r="AG491" s="322"/>
      <c r="AH491" s="322"/>
      <c r="AI491" s="322"/>
      <c r="AJ491" s="322"/>
      <c r="AK491" s="322"/>
    </row>
    <row r="492" customFormat="false" ht="12.75" hidden="false" customHeight="false" outlineLevel="0" collapsed="false">
      <c r="D492" s="321"/>
      <c r="E492" s="321"/>
      <c r="F492" s="321"/>
      <c r="G492" s="321"/>
      <c r="H492" s="321"/>
      <c r="I492" s="321"/>
      <c r="J492" s="321"/>
      <c r="K492" s="321"/>
      <c r="L492" s="321"/>
      <c r="M492" s="321"/>
      <c r="N492" s="321"/>
      <c r="O492" s="321"/>
      <c r="P492" s="322"/>
      <c r="Q492" s="322"/>
      <c r="R492" s="322"/>
      <c r="S492" s="322"/>
      <c r="T492" s="322"/>
      <c r="U492" s="322"/>
      <c r="V492" s="322"/>
      <c r="W492" s="322"/>
      <c r="X492" s="322"/>
      <c r="Y492" s="322"/>
      <c r="Z492" s="322"/>
      <c r="AA492" s="322"/>
      <c r="AB492" s="322"/>
      <c r="AC492" s="322"/>
      <c r="AD492" s="322"/>
      <c r="AE492" s="322"/>
      <c r="AF492" s="322"/>
      <c r="AG492" s="322"/>
      <c r="AH492" s="322"/>
      <c r="AI492" s="322"/>
      <c r="AJ492" s="322"/>
      <c r="AK492" s="322"/>
    </row>
    <row r="493" customFormat="false" ht="12.75" hidden="false" customHeight="false" outlineLevel="0" collapsed="false">
      <c r="D493" s="321"/>
      <c r="E493" s="321"/>
      <c r="F493" s="321"/>
      <c r="G493" s="321"/>
      <c r="H493" s="321"/>
      <c r="I493" s="321"/>
      <c r="J493" s="321"/>
      <c r="K493" s="321"/>
      <c r="L493" s="321"/>
      <c r="M493" s="321"/>
      <c r="N493" s="321"/>
      <c r="O493" s="321"/>
      <c r="P493" s="322"/>
      <c r="Q493" s="322"/>
      <c r="R493" s="322"/>
      <c r="S493" s="322"/>
      <c r="T493" s="322"/>
      <c r="U493" s="322"/>
      <c r="V493" s="322"/>
      <c r="W493" s="322"/>
      <c r="X493" s="322"/>
      <c r="Y493" s="322"/>
      <c r="Z493" s="322"/>
      <c r="AA493" s="322"/>
      <c r="AB493" s="322"/>
      <c r="AC493" s="322"/>
      <c r="AD493" s="322"/>
      <c r="AE493" s="322"/>
      <c r="AF493" s="322"/>
      <c r="AG493" s="322"/>
      <c r="AH493" s="322"/>
      <c r="AI493" s="322"/>
      <c r="AJ493" s="322"/>
      <c r="AK493" s="322"/>
    </row>
    <row r="494" customFormat="false" ht="12.75" hidden="false" customHeight="false" outlineLevel="0" collapsed="false">
      <c r="D494" s="321"/>
      <c r="E494" s="321"/>
      <c r="F494" s="321"/>
      <c r="G494" s="321"/>
      <c r="H494" s="321"/>
      <c r="I494" s="321"/>
      <c r="J494" s="321"/>
      <c r="K494" s="321"/>
      <c r="L494" s="321"/>
      <c r="M494" s="321"/>
      <c r="N494" s="321"/>
      <c r="O494" s="321"/>
      <c r="P494" s="322"/>
      <c r="Q494" s="322"/>
      <c r="R494" s="322"/>
      <c r="S494" s="322"/>
      <c r="T494" s="322"/>
      <c r="U494" s="322"/>
      <c r="V494" s="322"/>
      <c r="W494" s="322"/>
      <c r="X494" s="322"/>
      <c r="Y494" s="322"/>
      <c r="Z494" s="322"/>
      <c r="AA494" s="322"/>
      <c r="AB494" s="322"/>
      <c r="AC494" s="322"/>
      <c r="AD494" s="322"/>
      <c r="AE494" s="322"/>
      <c r="AF494" s="322"/>
      <c r="AG494" s="322"/>
      <c r="AH494" s="322"/>
      <c r="AI494" s="322"/>
      <c r="AJ494" s="322"/>
      <c r="AK494" s="322"/>
    </row>
    <row r="495" customFormat="false" ht="12.75" hidden="false" customHeight="false" outlineLevel="0" collapsed="false">
      <c r="D495" s="321"/>
      <c r="E495" s="321"/>
      <c r="F495" s="321"/>
      <c r="G495" s="321"/>
      <c r="H495" s="321"/>
      <c r="I495" s="321"/>
      <c r="J495" s="321"/>
      <c r="K495" s="321"/>
      <c r="L495" s="321"/>
      <c r="M495" s="321"/>
      <c r="N495" s="321"/>
      <c r="O495" s="321"/>
      <c r="P495" s="322"/>
      <c r="Q495" s="322"/>
      <c r="R495" s="322"/>
      <c r="S495" s="322"/>
      <c r="T495" s="322"/>
      <c r="U495" s="322"/>
      <c r="V495" s="322"/>
      <c r="W495" s="322"/>
      <c r="X495" s="322"/>
      <c r="Y495" s="322"/>
      <c r="Z495" s="322"/>
      <c r="AA495" s="322"/>
      <c r="AB495" s="322"/>
      <c r="AC495" s="322"/>
      <c r="AD495" s="322"/>
      <c r="AE495" s="322"/>
      <c r="AF495" s="322"/>
      <c r="AG495" s="322"/>
      <c r="AH495" s="322"/>
      <c r="AI495" s="322"/>
      <c r="AJ495" s="322"/>
      <c r="AK495" s="322"/>
    </row>
    <row r="496" customFormat="false" ht="12.75" hidden="false" customHeight="false" outlineLevel="0" collapsed="false">
      <c r="D496" s="321"/>
      <c r="E496" s="321"/>
      <c r="F496" s="321"/>
      <c r="G496" s="321"/>
      <c r="H496" s="321"/>
      <c r="I496" s="321"/>
      <c r="J496" s="321"/>
      <c r="K496" s="321"/>
      <c r="L496" s="321"/>
      <c r="M496" s="321"/>
      <c r="N496" s="321"/>
      <c r="O496" s="321"/>
      <c r="P496" s="322"/>
      <c r="Q496" s="322"/>
      <c r="R496" s="322"/>
      <c r="S496" s="322"/>
      <c r="T496" s="322"/>
      <c r="U496" s="322"/>
      <c r="V496" s="322"/>
      <c r="W496" s="322"/>
      <c r="X496" s="322"/>
      <c r="Y496" s="322"/>
      <c r="Z496" s="322"/>
      <c r="AA496" s="322"/>
      <c r="AB496" s="322"/>
      <c r="AC496" s="322"/>
      <c r="AD496" s="322"/>
      <c r="AE496" s="322"/>
      <c r="AF496" s="322"/>
      <c r="AG496" s="322"/>
      <c r="AH496" s="322"/>
      <c r="AI496" s="322"/>
      <c r="AJ496" s="322"/>
      <c r="AK496" s="322"/>
    </row>
    <row r="497" customFormat="false" ht="12.75" hidden="false" customHeight="false" outlineLevel="0" collapsed="false">
      <c r="D497" s="321"/>
      <c r="E497" s="321"/>
      <c r="F497" s="321"/>
      <c r="G497" s="321"/>
      <c r="H497" s="321"/>
      <c r="I497" s="321"/>
      <c r="J497" s="321"/>
      <c r="K497" s="321"/>
      <c r="L497" s="321"/>
      <c r="M497" s="321"/>
      <c r="N497" s="321"/>
      <c r="O497" s="321"/>
      <c r="P497" s="322"/>
      <c r="Q497" s="322"/>
      <c r="R497" s="322"/>
      <c r="S497" s="322"/>
      <c r="T497" s="322"/>
      <c r="U497" s="322"/>
      <c r="V497" s="322"/>
      <c r="W497" s="322"/>
      <c r="X497" s="322"/>
      <c r="Y497" s="322"/>
      <c r="Z497" s="322"/>
      <c r="AA497" s="322"/>
      <c r="AB497" s="322"/>
      <c r="AC497" s="322"/>
      <c r="AD497" s="322"/>
      <c r="AE497" s="322"/>
      <c r="AF497" s="322"/>
      <c r="AG497" s="322"/>
      <c r="AH497" s="322"/>
      <c r="AI497" s="322"/>
      <c r="AJ497" s="322"/>
      <c r="AK497" s="322"/>
    </row>
    <row r="498" customFormat="false" ht="12.75" hidden="false" customHeight="false" outlineLevel="0" collapsed="false">
      <c r="D498" s="321"/>
      <c r="E498" s="321"/>
      <c r="F498" s="321"/>
      <c r="G498" s="321"/>
      <c r="H498" s="321"/>
      <c r="I498" s="321"/>
      <c r="J498" s="321"/>
      <c r="K498" s="321"/>
      <c r="L498" s="321"/>
      <c r="M498" s="321"/>
      <c r="N498" s="321"/>
      <c r="O498" s="321"/>
      <c r="P498" s="322"/>
      <c r="Q498" s="322"/>
      <c r="R498" s="322"/>
      <c r="S498" s="322"/>
      <c r="T498" s="322"/>
      <c r="U498" s="322"/>
      <c r="V498" s="322"/>
      <c r="W498" s="322"/>
      <c r="X498" s="322"/>
      <c r="Y498" s="322"/>
      <c r="Z498" s="322"/>
      <c r="AA498" s="322"/>
      <c r="AB498" s="322"/>
      <c r="AC498" s="322"/>
      <c r="AD498" s="322"/>
      <c r="AE498" s="322"/>
      <c r="AF498" s="322"/>
      <c r="AG498" s="322"/>
      <c r="AH498" s="322"/>
      <c r="AI498" s="322"/>
      <c r="AJ498" s="322"/>
      <c r="AK498" s="322"/>
    </row>
    <row r="499" customFormat="false" ht="12.75" hidden="false" customHeight="false" outlineLevel="0" collapsed="false">
      <c r="D499" s="321"/>
      <c r="E499" s="321"/>
      <c r="F499" s="321"/>
      <c r="G499" s="321"/>
      <c r="H499" s="321"/>
      <c r="I499" s="321"/>
      <c r="J499" s="321"/>
      <c r="K499" s="321"/>
      <c r="L499" s="321"/>
      <c r="M499" s="321"/>
      <c r="N499" s="321"/>
      <c r="O499" s="321"/>
      <c r="P499" s="322"/>
      <c r="Q499" s="322"/>
      <c r="R499" s="322"/>
      <c r="S499" s="322"/>
      <c r="T499" s="322"/>
      <c r="U499" s="322"/>
      <c r="V499" s="322"/>
      <c r="W499" s="322"/>
      <c r="X499" s="322"/>
      <c r="Y499" s="322"/>
      <c r="Z499" s="322"/>
      <c r="AA499" s="322"/>
      <c r="AB499" s="322"/>
      <c r="AC499" s="322"/>
      <c r="AD499" s="322"/>
      <c r="AE499" s="322"/>
      <c r="AF499" s="322"/>
      <c r="AG499" s="322"/>
      <c r="AH499" s="322"/>
      <c r="AI499" s="322"/>
      <c r="AJ499" s="322"/>
      <c r="AK499" s="322"/>
    </row>
    <row r="500" customFormat="false" ht="12.75" hidden="false" customHeight="false" outlineLevel="0" collapsed="false">
      <c r="D500" s="321"/>
      <c r="E500" s="321"/>
      <c r="F500" s="321"/>
      <c r="G500" s="321"/>
      <c r="H500" s="321"/>
      <c r="I500" s="321"/>
      <c r="J500" s="321"/>
      <c r="K500" s="321"/>
      <c r="L500" s="321"/>
      <c r="M500" s="321"/>
      <c r="N500" s="321"/>
      <c r="O500" s="321"/>
      <c r="P500" s="322"/>
      <c r="Q500" s="322"/>
      <c r="R500" s="322"/>
      <c r="S500" s="322"/>
      <c r="T500" s="322"/>
      <c r="U500" s="322"/>
      <c r="V500" s="322"/>
      <c r="W500" s="322"/>
      <c r="X500" s="322"/>
      <c r="Y500" s="322"/>
      <c r="Z500" s="322"/>
      <c r="AA500" s="322"/>
      <c r="AB500" s="322"/>
      <c r="AC500" s="322"/>
      <c r="AD500" s="322"/>
      <c r="AE500" s="322"/>
      <c r="AF500" s="322"/>
      <c r="AG500" s="322"/>
      <c r="AH500" s="322"/>
      <c r="AI500" s="322"/>
      <c r="AJ500" s="322"/>
      <c r="AK500" s="322"/>
    </row>
    <row r="501" customFormat="false" ht="12.75" hidden="false" customHeight="false" outlineLevel="0" collapsed="false">
      <c r="D501" s="321"/>
      <c r="E501" s="321"/>
      <c r="F501" s="321"/>
      <c r="G501" s="321"/>
      <c r="H501" s="321"/>
      <c r="I501" s="321"/>
      <c r="J501" s="321"/>
      <c r="K501" s="321"/>
      <c r="L501" s="321"/>
      <c r="M501" s="321"/>
      <c r="N501" s="321"/>
      <c r="O501" s="321"/>
      <c r="P501" s="322"/>
      <c r="Q501" s="322"/>
      <c r="R501" s="322"/>
      <c r="S501" s="322"/>
      <c r="T501" s="322"/>
      <c r="U501" s="322"/>
      <c r="V501" s="322"/>
      <c r="W501" s="322"/>
      <c r="X501" s="322"/>
      <c r="Y501" s="322"/>
      <c r="Z501" s="322"/>
      <c r="AA501" s="322"/>
      <c r="AB501" s="322"/>
      <c r="AC501" s="322"/>
      <c r="AD501" s="322"/>
      <c r="AE501" s="322"/>
      <c r="AF501" s="322"/>
      <c r="AG501" s="322"/>
      <c r="AH501" s="322"/>
      <c r="AI501" s="322"/>
      <c r="AJ501" s="322"/>
      <c r="AK501" s="322"/>
    </row>
    <row r="502" customFormat="false" ht="12.75" hidden="false" customHeight="false" outlineLevel="0" collapsed="false">
      <c r="D502" s="321"/>
      <c r="E502" s="321"/>
      <c r="F502" s="321"/>
      <c r="G502" s="321"/>
      <c r="H502" s="321"/>
      <c r="I502" s="321"/>
      <c r="J502" s="321"/>
      <c r="K502" s="321"/>
      <c r="L502" s="321"/>
      <c r="M502" s="321"/>
      <c r="N502" s="321"/>
      <c r="O502" s="321"/>
      <c r="P502" s="322"/>
      <c r="Q502" s="322"/>
      <c r="R502" s="322"/>
      <c r="S502" s="322"/>
      <c r="T502" s="322"/>
      <c r="U502" s="322"/>
      <c r="V502" s="322"/>
      <c r="W502" s="322"/>
      <c r="X502" s="322"/>
      <c r="Y502" s="322"/>
      <c r="Z502" s="322"/>
      <c r="AA502" s="322"/>
      <c r="AB502" s="322"/>
      <c r="AC502" s="322"/>
      <c r="AD502" s="322"/>
      <c r="AE502" s="322"/>
      <c r="AF502" s="322"/>
      <c r="AG502" s="322"/>
      <c r="AH502" s="322"/>
      <c r="AI502" s="322"/>
      <c r="AJ502" s="322"/>
      <c r="AK502" s="322"/>
    </row>
    <row r="503" customFormat="false" ht="12.75" hidden="false" customHeight="false" outlineLevel="0" collapsed="false">
      <c r="D503" s="321"/>
      <c r="E503" s="321"/>
      <c r="F503" s="321"/>
      <c r="G503" s="321"/>
      <c r="H503" s="321"/>
      <c r="I503" s="321"/>
      <c r="J503" s="321"/>
      <c r="K503" s="321"/>
      <c r="L503" s="321"/>
      <c r="M503" s="321"/>
      <c r="N503" s="321"/>
      <c r="O503" s="321"/>
      <c r="P503" s="322"/>
      <c r="Q503" s="322"/>
      <c r="R503" s="322"/>
      <c r="S503" s="322"/>
      <c r="T503" s="322"/>
      <c r="U503" s="322"/>
      <c r="V503" s="322"/>
      <c r="W503" s="322"/>
      <c r="X503" s="322"/>
      <c r="Y503" s="322"/>
      <c r="Z503" s="322"/>
      <c r="AA503" s="322"/>
      <c r="AB503" s="322"/>
      <c r="AC503" s="322"/>
      <c r="AD503" s="322"/>
      <c r="AE503" s="322"/>
      <c r="AF503" s="322"/>
      <c r="AG503" s="322"/>
      <c r="AH503" s="322"/>
      <c r="AI503" s="322"/>
      <c r="AJ503" s="322"/>
      <c r="AK503" s="322"/>
    </row>
    <row r="504" customFormat="false" ht="12.75" hidden="false" customHeight="false" outlineLevel="0" collapsed="false">
      <c r="D504" s="321"/>
      <c r="E504" s="321"/>
      <c r="F504" s="321"/>
      <c r="G504" s="321"/>
      <c r="H504" s="321"/>
      <c r="I504" s="321"/>
      <c r="J504" s="321"/>
      <c r="K504" s="321"/>
      <c r="L504" s="321"/>
      <c r="M504" s="321"/>
      <c r="N504" s="321"/>
      <c r="O504" s="321"/>
      <c r="P504" s="322"/>
      <c r="Q504" s="322"/>
      <c r="R504" s="322"/>
      <c r="S504" s="322"/>
      <c r="T504" s="322"/>
      <c r="U504" s="322"/>
      <c r="V504" s="322"/>
      <c r="W504" s="322"/>
      <c r="X504" s="322"/>
      <c r="Y504" s="322"/>
      <c r="Z504" s="322"/>
      <c r="AA504" s="322"/>
      <c r="AB504" s="322"/>
      <c r="AC504" s="322"/>
      <c r="AD504" s="322"/>
      <c r="AE504" s="322"/>
      <c r="AF504" s="322"/>
      <c r="AG504" s="322"/>
      <c r="AH504" s="322"/>
      <c r="AI504" s="322"/>
      <c r="AJ504" s="322"/>
      <c r="AK504" s="322"/>
    </row>
    <row r="505" customFormat="false" ht="12.75" hidden="false" customHeight="false" outlineLevel="0" collapsed="false">
      <c r="D505" s="321"/>
      <c r="E505" s="321"/>
      <c r="F505" s="321"/>
      <c r="G505" s="321"/>
      <c r="H505" s="321"/>
      <c r="I505" s="321"/>
      <c r="J505" s="321"/>
      <c r="K505" s="321"/>
      <c r="L505" s="321"/>
      <c r="M505" s="321"/>
      <c r="N505" s="321"/>
      <c r="O505" s="321"/>
      <c r="P505" s="322"/>
      <c r="Q505" s="322"/>
      <c r="R505" s="322"/>
      <c r="S505" s="322"/>
      <c r="T505" s="322"/>
      <c r="U505" s="322"/>
      <c r="V505" s="322"/>
      <c r="W505" s="322"/>
      <c r="X505" s="322"/>
      <c r="Y505" s="322"/>
      <c r="Z505" s="322"/>
      <c r="AA505" s="322"/>
      <c r="AB505" s="322"/>
      <c r="AC505" s="322"/>
      <c r="AD505" s="322"/>
      <c r="AE505" s="322"/>
      <c r="AF505" s="322"/>
      <c r="AG505" s="322"/>
      <c r="AH505" s="322"/>
      <c r="AI505" s="322"/>
      <c r="AJ505" s="322"/>
      <c r="AK505" s="322"/>
    </row>
    <row r="506" customFormat="false" ht="12.75" hidden="false" customHeight="false" outlineLevel="0" collapsed="false">
      <c r="D506" s="321"/>
      <c r="E506" s="321"/>
      <c r="F506" s="321"/>
      <c r="G506" s="321"/>
      <c r="H506" s="321"/>
      <c r="I506" s="321"/>
      <c r="J506" s="321"/>
      <c r="K506" s="321"/>
      <c r="L506" s="321"/>
      <c r="M506" s="321"/>
      <c r="N506" s="321"/>
      <c r="O506" s="321"/>
      <c r="P506" s="322"/>
      <c r="Q506" s="322"/>
      <c r="R506" s="322"/>
      <c r="S506" s="322"/>
      <c r="T506" s="322"/>
      <c r="U506" s="322"/>
      <c r="V506" s="322"/>
      <c r="W506" s="322"/>
      <c r="X506" s="322"/>
      <c r="Y506" s="322"/>
      <c r="Z506" s="322"/>
      <c r="AA506" s="322"/>
      <c r="AB506" s="322"/>
      <c r="AC506" s="322"/>
      <c r="AD506" s="322"/>
      <c r="AE506" s="322"/>
      <c r="AF506" s="322"/>
      <c r="AG506" s="322"/>
      <c r="AH506" s="322"/>
      <c r="AI506" s="322"/>
      <c r="AJ506" s="322"/>
      <c r="AK506" s="322"/>
    </row>
    <row r="507" customFormat="false" ht="12.75" hidden="false" customHeight="false" outlineLevel="0" collapsed="false">
      <c r="D507" s="321"/>
      <c r="E507" s="321"/>
      <c r="F507" s="321"/>
      <c r="G507" s="321"/>
      <c r="H507" s="321"/>
      <c r="I507" s="321"/>
      <c r="J507" s="321"/>
      <c r="K507" s="321"/>
      <c r="L507" s="321"/>
      <c r="M507" s="321"/>
      <c r="N507" s="321"/>
      <c r="O507" s="321"/>
      <c r="P507" s="322"/>
      <c r="Q507" s="322"/>
      <c r="R507" s="322"/>
      <c r="S507" s="322"/>
      <c r="T507" s="322"/>
      <c r="U507" s="322"/>
      <c r="V507" s="322"/>
      <c r="W507" s="322"/>
      <c r="X507" s="322"/>
      <c r="Y507" s="322"/>
      <c r="Z507" s="322"/>
      <c r="AA507" s="322"/>
      <c r="AB507" s="322"/>
      <c r="AC507" s="322"/>
      <c r="AD507" s="322"/>
      <c r="AE507" s="322"/>
      <c r="AF507" s="322"/>
      <c r="AG507" s="322"/>
      <c r="AH507" s="322"/>
      <c r="AI507" s="322"/>
      <c r="AJ507" s="322"/>
      <c r="AK507" s="322"/>
    </row>
    <row r="508" customFormat="false" ht="12.75" hidden="false" customHeight="false" outlineLevel="0" collapsed="false">
      <c r="D508" s="321"/>
      <c r="E508" s="321"/>
      <c r="F508" s="321"/>
      <c r="G508" s="321"/>
      <c r="H508" s="321"/>
      <c r="I508" s="321"/>
      <c r="J508" s="321"/>
      <c r="K508" s="321"/>
      <c r="L508" s="321"/>
      <c r="M508" s="321"/>
      <c r="N508" s="321"/>
      <c r="O508" s="321"/>
      <c r="P508" s="322"/>
      <c r="Q508" s="322"/>
      <c r="R508" s="322"/>
      <c r="S508" s="322"/>
      <c r="T508" s="322"/>
      <c r="U508" s="322"/>
      <c r="V508" s="322"/>
      <c r="W508" s="322"/>
      <c r="X508" s="322"/>
      <c r="Y508" s="322"/>
      <c r="Z508" s="322"/>
      <c r="AA508" s="322"/>
      <c r="AB508" s="322"/>
      <c r="AC508" s="322"/>
      <c r="AD508" s="322"/>
      <c r="AE508" s="322"/>
      <c r="AF508" s="322"/>
      <c r="AG508" s="322"/>
      <c r="AH508" s="322"/>
      <c r="AI508" s="322"/>
      <c r="AJ508" s="322"/>
      <c r="AK508" s="322"/>
    </row>
    <row r="509" customFormat="false" ht="12.75" hidden="false" customHeight="false" outlineLevel="0" collapsed="false">
      <c r="D509" s="321"/>
      <c r="E509" s="321"/>
      <c r="F509" s="321"/>
      <c r="G509" s="321"/>
      <c r="H509" s="321"/>
      <c r="I509" s="321"/>
      <c r="J509" s="321"/>
      <c r="K509" s="321"/>
      <c r="L509" s="321"/>
      <c r="M509" s="321"/>
      <c r="N509" s="321"/>
      <c r="O509" s="321"/>
      <c r="P509" s="322"/>
      <c r="Q509" s="322"/>
      <c r="R509" s="322"/>
      <c r="S509" s="322"/>
      <c r="T509" s="322"/>
      <c r="U509" s="322"/>
      <c r="V509" s="322"/>
      <c r="W509" s="322"/>
      <c r="X509" s="322"/>
      <c r="Y509" s="322"/>
      <c r="Z509" s="322"/>
      <c r="AA509" s="322"/>
      <c r="AB509" s="322"/>
      <c r="AC509" s="322"/>
      <c r="AD509" s="322"/>
      <c r="AE509" s="322"/>
      <c r="AF509" s="322"/>
      <c r="AG509" s="322"/>
      <c r="AH509" s="322"/>
      <c r="AI509" s="322"/>
      <c r="AJ509" s="322"/>
      <c r="AK509" s="322"/>
    </row>
    <row r="510" customFormat="false" ht="12.75" hidden="false" customHeight="false" outlineLevel="0" collapsed="false">
      <c r="D510" s="321"/>
      <c r="E510" s="321"/>
      <c r="F510" s="321"/>
      <c r="G510" s="321"/>
      <c r="H510" s="321"/>
      <c r="I510" s="321"/>
      <c r="J510" s="321"/>
      <c r="K510" s="321"/>
      <c r="L510" s="321"/>
      <c r="M510" s="321"/>
      <c r="N510" s="321"/>
      <c r="O510" s="321"/>
      <c r="P510" s="322"/>
      <c r="Q510" s="322"/>
      <c r="R510" s="322"/>
      <c r="S510" s="322"/>
      <c r="T510" s="322"/>
      <c r="U510" s="322"/>
      <c r="V510" s="322"/>
      <c r="W510" s="322"/>
      <c r="X510" s="322"/>
      <c r="Y510" s="322"/>
      <c r="Z510" s="322"/>
      <c r="AA510" s="322"/>
      <c r="AB510" s="322"/>
      <c r="AC510" s="322"/>
      <c r="AD510" s="322"/>
      <c r="AE510" s="322"/>
      <c r="AF510" s="322"/>
      <c r="AG510" s="322"/>
      <c r="AH510" s="322"/>
      <c r="AI510" s="322"/>
      <c r="AJ510" s="322"/>
      <c r="AK510" s="322"/>
    </row>
    <row r="511" customFormat="false" ht="12.75" hidden="false" customHeight="false" outlineLevel="0" collapsed="false">
      <c r="D511" s="321"/>
      <c r="E511" s="321"/>
      <c r="F511" s="321"/>
      <c r="G511" s="321"/>
      <c r="H511" s="321"/>
      <c r="I511" s="321"/>
      <c r="J511" s="321"/>
      <c r="K511" s="321"/>
      <c r="L511" s="321"/>
      <c r="M511" s="321"/>
      <c r="N511" s="321"/>
      <c r="O511" s="321"/>
      <c r="P511" s="322"/>
      <c r="Q511" s="322"/>
      <c r="R511" s="322"/>
      <c r="S511" s="322"/>
      <c r="T511" s="322"/>
      <c r="U511" s="322"/>
      <c r="V511" s="322"/>
      <c r="W511" s="322"/>
      <c r="X511" s="322"/>
      <c r="Y511" s="322"/>
      <c r="Z511" s="322"/>
      <c r="AA511" s="322"/>
      <c r="AB511" s="322"/>
      <c r="AC511" s="322"/>
      <c r="AD511" s="322"/>
      <c r="AE511" s="322"/>
      <c r="AF511" s="322"/>
      <c r="AG511" s="322"/>
      <c r="AH511" s="322"/>
      <c r="AI511" s="322"/>
      <c r="AJ511" s="322"/>
      <c r="AK511" s="322"/>
    </row>
    <row r="512" customFormat="false" ht="12.75" hidden="false" customHeight="false" outlineLevel="0" collapsed="false">
      <c r="D512" s="321"/>
      <c r="E512" s="321"/>
      <c r="F512" s="321"/>
      <c r="G512" s="321"/>
      <c r="H512" s="321"/>
      <c r="I512" s="321"/>
      <c r="J512" s="321"/>
      <c r="K512" s="321"/>
      <c r="L512" s="321"/>
      <c r="M512" s="321"/>
      <c r="N512" s="321"/>
      <c r="O512" s="321"/>
      <c r="P512" s="322"/>
      <c r="Q512" s="322"/>
      <c r="R512" s="322"/>
      <c r="S512" s="322"/>
      <c r="T512" s="322"/>
      <c r="U512" s="322"/>
      <c r="V512" s="322"/>
      <c r="W512" s="322"/>
      <c r="X512" s="322"/>
      <c r="Y512" s="322"/>
      <c r="Z512" s="322"/>
      <c r="AA512" s="322"/>
      <c r="AB512" s="322"/>
      <c r="AC512" s="322"/>
      <c r="AD512" s="322"/>
      <c r="AE512" s="322"/>
      <c r="AF512" s="322"/>
      <c r="AG512" s="322"/>
      <c r="AH512" s="322"/>
      <c r="AI512" s="322"/>
      <c r="AJ512" s="322"/>
      <c r="AK512" s="322"/>
    </row>
    <row r="513" customFormat="false" ht="12.75" hidden="false" customHeight="false" outlineLevel="0" collapsed="false">
      <c r="D513" s="321"/>
      <c r="E513" s="321"/>
      <c r="F513" s="321"/>
      <c r="G513" s="321"/>
      <c r="H513" s="321"/>
      <c r="I513" s="321"/>
      <c r="J513" s="321"/>
      <c r="K513" s="321"/>
      <c r="L513" s="321"/>
      <c r="M513" s="321"/>
      <c r="N513" s="321"/>
      <c r="O513" s="321"/>
      <c r="P513" s="322"/>
      <c r="Q513" s="322"/>
      <c r="R513" s="322"/>
      <c r="S513" s="322"/>
      <c r="T513" s="322"/>
      <c r="U513" s="322"/>
      <c r="V513" s="322"/>
      <c r="W513" s="322"/>
      <c r="X513" s="322"/>
      <c r="Y513" s="322"/>
      <c r="Z513" s="322"/>
      <c r="AA513" s="322"/>
      <c r="AB513" s="322"/>
      <c r="AC513" s="322"/>
      <c r="AD513" s="322"/>
      <c r="AE513" s="322"/>
      <c r="AF513" s="322"/>
      <c r="AG513" s="322"/>
      <c r="AH513" s="322"/>
      <c r="AI513" s="322"/>
      <c r="AJ513" s="322"/>
      <c r="AK513" s="322"/>
    </row>
    <row r="514" customFormat="false" ht="12.75" hidden="false" customHeight="false" outlineLevel="0" collapsed="false">
      <c r="D514" s="321"/>
      <c r="E514" s="321"/>
      <c r="F514" s="321"/>
      <c r="G514" s="321"/>
      <c r="H514" s="321"/>
      <c r="I514" s="321"/>
      <c r="J514" s="321"/>
      <c r="K514" s="321"/>
      <c r="L514" s="321"/>
      <c r="M514" s="321"/>
      <c r="N514" s="321"/>
      <c r="O514" s="321"/>
      <c r="P514" s="322"/>
      <c r="Q514" s="322"/>
      <c r="R514" s="322"/>
      <c r="S514" s="322"/>
      <c r="T514" s="322"/>
      <c r="U514" s="322"/>
      <c r="V514" s="322"/>
      <c r="W514" s="322"/>
      <c r="X514" s="322"/>
      <c r="Y514" s="322"/>
      <c r="Z514" s="322"/>
      <c r="AA514" s="322"/>
      <c r="AB514" s="322"/>
      <c r="AC514" s="322"/>
      <c r="AD514" s="322"/>
      <c r="AE514" s="322"/>
      <c r="AF514" s="322"/>
      <c r="AG514" s="322"/>
      <c r="AH514" s="322"/>
      <c r="AI514" s="322"/>
      <c r="AJ514" s="322"/>
      <c r="AK514" s="322"/>
    </row>
    <row r="515" customFormat="false" ht="12.75" hidden="false" customHeight="false" outlineLevel="0" collapsed="false">
      <c r="D515" s="321"/>
      <c r="E515" s="321"/>
      <c r="F515" s="321"/>
      <c r="G515" s="321"/>
      <c r="H515" s="321"/>
      <c r="I515" s="321"/>
      <c r="J515" s="321"/>
      <c r="K515" s="321"/>
      <c r="L515" s="321"/>
      <c r="M515" s="321"/>
      <c r="N515" s="321"/>
      <c r="O515" s="321"/>
      <c r="P515" s="322"/>
      <c r="Q515" s="322"/>
      <c r="R515" s="322"/>
      <c r="S515" s="322"/>
      <c r="T515" s="322"/>
      <c r="U515" s="322"/>
      <c r="V515" s="322"/>
      <c r="W515" s="322"/>
      <c r="X515" s="322"/>
      <c r="Y515" s="322"/>
      <c r="Z515" s="322"/>
      <c r="AA515" s="322"/>
      <c r="AB515" s="322"/>
      <c r="AC515" s="322"/>
      <c r="AD515" s="322"/>
      <c r="AE515" s="322"/>
      <c r="AF515" s="322"/>
      <c r="AG515" s="322"/>
      <c r="AH515" s="322"/>
      <c r="AI515" s="322"/>
      <c r="AJ515" s="322"/>
      <c r="AK515" s="322"/>
    </row>
    <row r="516" customFormat="false" ht="12.75" hidden="false" customHeight="false" outlineLevel="0" collapsed="false">
      <c r="D516" s="321"/>
      <c r="E516" s="321"/>
      <c r="F516" s="321"/>
      <c r="G516" s="321"/>
      <c r="H516" s="321"/>
      <c r="I516" s="321"/>
      <c r="J516" s="321"/>
      <c r="K516" s="321"/>
      <c r="L516" s="321"/>
      <c r="M516" s="321"/>
      <c r="N516" s="321"/>
      <c r="O516" s="321"/>
      <c r="P516" s="322"/>
      <c r="Q516" s="322"/>
      <c r="R516" s="322"/>
      <c r="S516" s="322"/>
      <c r="T516" s="322"/>
      <c r="U516" s="322"/>
      <c r="V516" s="322"/>
      <c r="W516" s="322"/>
      <c r="X516" s="322"/>
      <c r="Y516" s="322"/>
      <c r="Z516" s="322"/>
      <c r="AA516" s="322"/>
      <c r="AB516" s="322"/>
      <c r="AC516" s="322"/>
      <c r="AD516" s="322"/>
      <c r="AE516" s="322"/>
      <c r="AF516" s="322"/>
      <c r="AG516" s="322"/>
      <c r="AH516" s="322"/>
      <c r="AI516" s="322"/>
      <c r="AJ516" s="322"/>
      <c r="AK516" s="322"/>
    </row>
    <row r="517" customFormat="false" ht="12.75" hidden="false" customHeight="false" outlineLevel="0" collapsed="false">
      <c r="D517" s="321"/>
      <c r="E517" s="321"/>
      <c r="F517" s="321"/>
      <c r="G517" s="321"/>
      <c r="H517" s="321"/>
      <c r="I517" s="321"/>
      <c r="J517" s="321"/>
      <c r="K517" s="321"/>
      <c r="L517" s="321"/>
      <c r="M517" s="321"/>
      <c r="N517" s="321"/>
      <c r="O517" s="321"/>
      <c r="P517" s="322"/>
      <c r="Q517" s="322"/>
      <c r="R517" s="322"/>
      <c r="S517" s="322"/>
      <c r="T517" s="322"/>
      <c r="U517" s="322"/>
      <c r="V517" s="322"/>
      <c r="W517" s="322"/>
      <c r="X517" s="322"/>
      <c r="Y517" s="322"/>
      <c r="Z517" s="322"/>
      <c r="AA517" s="322"/>
      <c r="AB517" s="322"/>
      <c r="AC517" s="322"/>
      <c r="AD517" s="322"/>
      <c r="AE517" s="322"/>
      <c r="AF517" s="322"/>
      <c r="AG517" s="322"/>
      <c r="AH517" s="322"/>
      <c r="AI517" s="322"/>
      <c r="AJ517" s="322"/>
      <c r="AK517" s="322"/>
    </row>
    <row r="518" customFormat="false" ht="12.75" hidden="false" customHeight="false" outlineLevel="0" collapsed="false">
      <c r="D518" s="321"/>
      <c r="E518" s="321"/>
      <c r="F518" s="321"/>
      <c r="G518" s="321"/>
      <c r="H518" s="321"/>
      <c r="I518" s="321"/>
      <c r="J518" s="321"/>
      <c r="K518" s="321"/>
      <c r="L518" s="321"/>
      <c r="M518" s="321"/>
      <c r="N518" s="321"/>
      <c r="O518" s="321"/>
      <c r="P518" s="322"/>
      <c r="Q518" s="322"/>
      <c r="R518" s="322"/>
      <c r="S518" s="322"/>
      <c r="T518" s="322"/>
      <c r="U518" s="322"/>
      <c r="V518" s="322"/>
      <c r="W518" s="322"/>
      <c r="X518" s="322"/>
      <c r="Y518" s="322"/>
      <c r="Z518" s="322"/>
      <c r="AA518" s="322"/>
      <c r="AB518" s="322"/>
      <c r="AC518" s="322"/>
      <c r="AD518" s="322"/>
      <c r="AE518" s="322"/>
      <c r="AF518" s="322"/>
      <c r="AG518" s="322"/>
      <c r="AH518" s="322"/>
      <c r="AI518" s="322"/>
      <c r="AJ518" s="322"/>
      <c r="AK518" s="322"/>
    </row>
    <row r="519" customFormat="false" ht="12.75" hidden="false" customHeight="false" outlineLevel="0" collapsed="false">
      <c r="D519" s="321"/>
      <c r="E519" s="321"/>
      <c r="F519" s="321"/>
      <c r="G519" s="321"/>
      <c r="H519" s="321"/>
      <c r="I519" s="321"/>
      <c r="J519" s="321"/>
      <c r="K519" s="321"/>
      <c r="L519" s="321"/>
      <c r="M519" s="321"/>
      <c r="N519" s="321"/>
      <c r="O519" s="321"/>
      <c r="P519" s="322"/>
      <c r="Q519" s="322"/>
      <c r="R519" s="322"/>
      <c r="S519" s="322"/>
      <c r="T519" s="322"/>
      <c r="U519" s="322"/>
      <c r="V519" s="322"/>
      <c r="W519" s="322"/>
      <c r="X519" s="322"/>
      <c r="Y519" s="322"/>
      <c r="Z519" s="322"/>
      <c r="AA519" s="322"/>
      <c r="AB519" s="322"/>
      <c r="AC519" s="322"/>
      <c r="AD519" s="322"/>
      <c r="AE519" s="322"/>
      <c r="AF519" s="322"/>
      <c r="AG519" s="322"/>
      <c r="AH519" s="322"/>
      <c r="AI519" s="322"/>
      <c r="AJ519" s="322"/>
      <c r="AK519" s="322"/>
    </row>
    <row r="520" customFormat="false" ht="12.75" hidden="false" customHeight="false" outlineLevel="0" collapsed="false">
      <c r="D520" s="321"/>
      <c r="E520" s="321"/>
      <c r="F520" s="321"/>
      <c r="G520" s="321"/>
      <c r="H520" s="321"/>
      <c r="I520" s="321"/>
      <c r="J520" s="321"/>
      <c r="K520" s="321"/>
      <c r="L520" s="321"/>
      <c r="M520" s="321"/>
      <c r="N520" s="321"/>
      <c r="O520" s="321"/>
      <c r="P520" s="322"/>
      <c r="Q520" s="322"/>
      <c r="R520" s="322"/>
      <c r="S520" s="322"/>
      <c r="T520" s="322"/>
      <c r="U520" s="322"/>
      <c r="V520" s="322"/>
      <c r="W520" s="322"/>
      <c r="X520" s="322"/>
      <c r="Y520" s="322"/>
      <c r="Z520" s="322"/>
      <c r="AA520" s="322"/>
      <c r="AB520" s="322"/>
      <c r="AC520" s="322"/>
      <c r="AD520" s="322"/>
      <c r="AE520" s="322"/>
      <c r="AF520" s="322"/>
      <c r="AG520" s="322"/>
      <c r="AH520" s="322"/>
      <c r="AI520" s="322"/>
      <c r="AJ520" s="322"/>
      <c r="AK520" s="322"/>
    </row>
    <row r="521" customFormat="false" ht="12.75" hidden="false" customHeight="false" outlineLevel="0" collapsed="false">
      <c r="D521" s="321"/>
      <c r="E521" s="321"/>
      <c r="F521" s="321"/>
      <c r="G521" s="321"/>
      <c r="H521" s="321"/>
      <c r="I521" s="321"/>
      <c r="J521" s="321"/>
      <c r="K521" s="321"/>
      <c r="L521" s="321"/>
      <c r="M521" s="321"/>
      <c r="N521" s="321"/>
      <c r="O521" s="321"/>
      <c r="P521" s="322"/>
      <c r="Q521" s="322"/>
      <c r="R521" s="322"/>
      <c r="S521" s="322"/>
      <c r="T521" s="322"/>
      <c r="U521" s="322"/>
      <c r="V521" s="322"/>
      <c r="W521" s="322"/>
      <c r="X521" s="322"/>
      <c r="Y521" s="322"/>
      <c r="Z521" s="322"/>
      <c r="AA521" s="322"/>
      <c r="AB521" s="322"/>
      <c r="AC521" s="322"/>
      <c r="AD521" s="322"/>
      <c r="AE521" s="322"/>
      <c r="AF521" s="322"/>
      <c r="AG521" s="322"/>
      <c r="AH521" s="322"/>
      <c r="AI521" s="322"/>
      <c r="AJ521" s="322"/>
      <c r="AK521" s="322"/>
    </row>
    <row r="522" customFormat="false" ht="12.75" hidden="false" customHeight="false" outlineLevel="0" collapsed="false">
      <c r="D522" s="321"/>
      <c r="E522" s="321"/>
      <c r="F522" s="321"/>
      <c r="G522" s="321"/>
      <c r="H522" s="321"/>
      <c r="I522" s="321"/>
      <c r="J522" s="321"/>
      <c r="K522" s="321"/>
      <c r="L522" s="321"/>
      <c r="M522" s="321"/>
      <c r="N522" s="321"/>
      <c r="O522" s="321"/>
      <c r="P522" s="322"/>
      <c r="Q522" s="322"/>
      <c r="R522" s="322"/>
      <c r="S522" s="322"/>
      <c r="T522" s="322"/>
      <c r="U522" s="322"/>
      <c r="V522" s="322"/>
      <c r="W522" s="322"/>
      <c r="X522" s="322"/>
      <c r="Y522" s="322"/>
      <c r="Z522" s="322"/>
      <c r="AA522" s="322"/>
      <c r="AB522" s="322"/>
      <c r="AC522" s="322"/>
      <c r="AD522" s="322"/>
      <c r="AE522" s="322"/>
      <c r="AF522" s="322"/>
      <c r="AG522" s="322"/>
      <c r="AH522" s="322"/>
      <c r="AI522" s="322"/>
      <c r="AJ522" s="322"/>
      <c r="AK522" s="322"/>
    </row>
    <row r="523" customFormat="false" ht="12.75" hidden="false" customHeight="false" outlineLevel="0" collapsed="false">
      <c r="D523" s="321"/>
      <c r="E523" s="321"/>
      <c r="F523" s="321"/>
      <c r="G523" s="321"/>
      <c r="H523" s="321"/>
      <c r="I523" s="321"/>
      <c r="J523" s="321"/>
      <c r="K523" s="321"/>
      <c r="L523" s="321"/>
      <c r="M523" s="321"/>
      <c r="N523" s="321"/>
      <c r="O523" s="321"/>
      <c r="P523" s="322"/>
      <c r="Q523" s="322"/>
      <c r="R523" s="322"/>
      <c r="S523" s="322"/>
      <c r="T523" s="322"/>
      <c r="U523" s="322"/>
      <c r="V523" s="322"/>
      <c r="W523" s="322"/>
      <c r="X523" s="322"/>
      <c r="Y523" s="322"/>
      <c r="Z523" s="322"/>
      <c r="AA523" s="322"/>
      <c r="AB523" s="322"/>
      <c r="AC523" s="322"/>
      <c r="AD523" s="322"/>
      <c r="AE523" s="322"/>
      <c r="AF523" s="322"/>
      <c r="AG523" s="322"/>
      <c r="AH523" s="322"/>
      <c r="AI523" s="322"/>
      <c r="AJ523" s="322"/>
      <c r="AK523" s="322"/>
    </row>
    <row r="524" customFormat="false" ht="12.75" hidden="false" customHeight="false" outlineLevel="0" collapsed="false">
      <c r="D524" s="321"/>
      <c r="E524" s="321"/>
      <c r="F524" s="321"/>
      <c r="G524" s="321"/>
      <c r="H524" s="321"/>
      <c r="I524" s="321"/>
      <c r="J524" s="321"/>
      <c r="K524" s="321"/>
      <c r="L524" s="321"/>
      <c r="M524" s="321"/>
      <c r="N524" s="321"/>
      <c r="O524" s="321"/>
      <c r="P524" s="322"/>
      <c r="Q524" s="322"/>
      <c r="R524" s="322"/>
      <c r="S524" s="322"/>
      <c r="T524" s="322"/>
      <c r="U524" s="322"/>
      <c r="V524" s="322"/>
      <c r="W524" s="322"/>
      <c r="X524" s="322"/>
      <c r="Y524" s="322"/>
      <c r="Z524" s="322"/>
      <c r="AA524" s="322"/>
      <c r="AB524" s="322"/>
      <c r="AC524" s="322"/>
      <c r="AD524" s="322"/>
      <c r="AE524" s="322"/>
      <c r="AF524" s="322"/>
      <c r="AG524" s="322"/>
      <c r="AH524" s="322"/>
      <c r="AI524" s="322"/>
      <c r="AJ524" s="322"/>
      <c r="AK524" s="322"/>
    </row>
    <row r="525" customFormat="false" ht="12.75" hidden="false" customHeight="false" outlineLevel="0" collapsed="false">
      <c r="D525" s="321"/>
      <c r="E525" s="321"/>
      <c r="F525" s="321"/>
      <c r="G525" s="321"/>
      <c r="H525" s="321"/>
      <c r="I525" s="321"/>
      <c r="J525" s="321"/>
      <c r="K525" s="321"/>
      <c r="L525" s="321"/>
      <c r="M525" s="321"/>
      <c r="N525" s="321"/>
      <c r="O525" s="321"/>
      <c r="P525" s="322"/>
      <c r="Q525" s="322"/>
      <c r="R525" s="322"/>
      <c r="S525" s="322"/>
      <c r="T525" s="322"/>
      <c r="U525" s="322"/>
      <c r="V525" s="322"/>
      <c r="W525" s="322"/>
      <c r="X525" s="322"/>
      <c r="Y525" s="322"/>
      <c r="Z525" s="322"/>
      <c r="AA525" s="322"/>
      <c r="AB525" s="322"/>
      <c r="AC525" s="322"/>
      <c r="AD525" s="322"/>
      <c r="AE525" s="322"/>
      <c r="AF525" s="322"/>
      <c r="AG525" s="322"/>
      <c r="AH525" s="322"/>
      <c r="AI525" s="322"/>
      <c r="AJ525" s="322"/>
      <c r="AK525" s="322"/>
    </row>
    <row r="526" customFormat="false" ht="12.75" hidden="false" customHeight="false" outlineLevel="0" collapsed="false">
      <c r="D526" s="321"/>
      <c r="E526" s="321"/>
      <c r="F526" s="321"/>
      <c r="G526" s="321"/>
      <c r="H526" s="321"/>
      <c r="I526" s="321"/>
      <c r="J526" s="321"/>
      <c r="K526" s="321"/>
      <c r="L526" s="321"/>
      <c r="M526" s="321"/>
      <c r="N526" s="321"/>
      <c r="O526" s="321"/>
      <c r="P526" s="322"/>
      <c r="Q526" s="322"/>
      <c r="R526" s="322"/>
      <c r="S526" s="322"/>
      <c r="T526" s="322"/>
      <c r="U526" s="322"/>
      <c r="V526" s="322"/>
      <c r="W526" s="322"/>
      <c r="X526" s="322"/>
      <c r="Y526" s="322"/>
      <c r="Z526" s="322"/>
      <c r="AA526" s="322"/>
      <c r="AB526" s="322"/>
      <c r="AC526" s="322"/>
      <c r="AD526" s="322"/>
      <c r="AE526" s="322"/>
      <c r="AF526" s="322"/>
      <c r="AG526" s="322"/>
      <c r="AH526" s="322"/>
      <c r="AI526" s="322"/>
      <c r="AJ526" s="322"/>
      <c r="AK526" s="322"/>
    </row>
    <row r="527" customFormat="false" ht="12.75" hidden="false" customHeight="false" outlineLevel="0" collapsed="false">
      <c r="D527" s="321"/>
      <c r="E527" s="321"/>
      <c r="F527" s="321"/>
      <c r="G527" s="321"/>
      <c r="H527" s="321"/>
      <c r="I527" s="321"/>
      <c r="J527" s="321"/>
      <c r="K527" s="321"/>
      <c r="L527" s="321"/>
      <c r="M527" s="321"/>
      <c r="N527" s="321"/>
      <c r="O527" s="321"/>
      <c r="P527" s="322"/>
      <c r="Q527" s="322"/>
      <c r="R527" s="322"/>
      <c r="S527" s="322"/>
      <c r="T527" s="322"/>
      <c r="U527" s="322"/>
      <c r="V527" s="322"/>
      <c r="W527" s="322"/>
      <c r="X527" s="322"/>
      <c r="Y527" s="322"/>
      <c r="Z527" s="322"/>
      <c r="AA527" s="322"/>
      <c r="AB527" s="322"/>
      <c r="AC527" s="322"/>
      <c r="AD527" s="322"/>
      <c r="AE527" s="322"/>
      <c r="AF527" s="322"/>
      <c r="AG527" s="322"/>
      <c r="AH527" s="322"/>
      <c r="AI527" s="322"/>
      <c r="AJ527" s="322"/>
      <c r="AK527" s="322"/>
    </row>
    <row r="528" customFormat="false" ht="12.75" hidden="false" customHeight="false" outlineLevel="0" collapsed="false">
      <c r="D528" s="321"/>
      <c r="E528" s="321"/>
      <c r="F528" s="321"/>
      <c r="G528" s="321"/>
      <c r="H528" s="321"/>
      <c r="I528" s="321"/>
      <c r="J528" s="321"/>
      <c r="K528" s="321"/>
      <c r="L528" s="321"/>
      <c r="M528" s="321"/>
      <c r="N528" s="321"/>
      <c r="O528" s="321"/>
      <c r="P528" s="322"/>
      <c r="Q528" s="322"/>
      <c r="R528" s="322"/>
      <c r="S528" s="322"/>
      <c r="T528" s="322"/>
      <c r="U528" s="322"/>
      <c r="V528" s="322"/>
      <c r="W528" s="322"/>
      <c r="X528" s="322"/>
      <c r="Y528" s="322"/>
      <c r="Z528" s="322"/>
      <c r="AA528" s="322"/>
      <c r="AB528" s="322"/>
      <c r="AC528" s="322"/>
      <c r="AD528" s="322"/>
      <c r="AE528" s="322"/>
      <c r="AF528" s="322"/>
      <c r="AG528" s="322"/>
      <c r="AH528" s="322"/>
      <c r="AI528" s="322"/>
      <c r="AJ528" s="322"/>
      <c r="AK528" s="322"/>
    </row>
    <row r="529" customFormat="false" ht="12.75" hidden="false" customHeight="false" outlineLevel="0" collapsed="false">
      <c r="D529" s="321"/>
      <c r="E529" s="321"/>
      <c r="F529" s="321"/>
      <c r="G529" s="321"/>
      <c r="H529" s="321"/>
      <c r="I529" s="321"/>
      <c r="J529" s="321"/>
      <c r="K529" s="321"/>
      <c r="L529" s="321"/>
      <c r="M529" s="321"/>
      <c r="N529" s="321"/>
      <c r="O529" s="321"/>
      <c r="P529" s="322"/>
      <c r="Q529" s="322"/>
      <c r="R529" s="322"/>
      <c r="S529" s="322"/>
      <c r="T529" s="322"/>
      <c r="U529" s="322"/>
      <c r="V529" s="322"/>
      <c r="W529" s="322"/>
      <c r="X529" s="322"/>
      <c r="Y529" s="322"/>
      <c r="Z529" s="322"/>
      <c r="AA529" s="322"/>
      <c r="AB529" s="322"/>
      <c r="AC529" s="322"/>
      <c r="AD529" s="322"/>
      <c r="AE529" s="322"/>
      <c r="AF529" s="322"/>
      <c r="AG529" s="322"/>
      <c r="AH529" s="322"/>
      <c r="AI529" s="322"/>
      <c r="AJ529" s="322"/>
      <c r="AK529" s="322"/>
    </row>
    <row r="530" customFormat="false" ht="12.75" hidden="false" customHeight="false" outlineLevel="0" collapsed="false">
      <c r="D530" s="321"/>
      <c r="E530" s="321"/>
      <c r="F530" s="321"/>
      <c r="G530" s="321"/>
      <c r="H530" s="321"/>
      <c r="I530" s="321"/>
      <c r="J530" s="321"/>
      <c r="K530" s="321"/>
      <c r="L530" s="321"/>
      <c r="M530" s="321"/>
      <c r="N530" s="321"/>
      <c r="O530" s="321"/>
      <c r="P530" s="322"/>
      <c r="Q530" s="322"/>
      <c r="R530" s="322"/>
      <c r="S530" s="322"/>
      <c r="T530" s="322"/>
      <c r="U530" s="322"/>
      <c r="V530" s="322"/>
      <c r="W530" s="322"/>
      <c r="X530" s="322"/>
      <c r="Y530" s="322"/>
      <c r="Z530" s="322"/>
      <c r="AA530" s="322"/>
      <c r="AB530" s="322"/>
      <c r="AC530" s="322"/>
      <c r="AD530" s="322"/>
      <c r="AE530" s="322"/>
      <c r="AF530" s="322"/>
      <c r="AG530" s="322"/>
      <c r="AH530" s="322"/>
      <c r="AI530" s="322"/>
      <c r="AJ530" s="322"/>
      <c r="AK530" s="322"/>
    </row>
    <row r="531" customFormat="false" ht="12.75" hidden="false" customHeight="false" outlineLevel="0" collapsed="false">
      <c r="D531" s="321"/>
      <c r="E531" s="321"/>
      <c r="F531" s="321"/>
      <c r="G531" s="321"/>
      <c r="H531" s="321"/>
      <c r="I531" s="321"/>
      <c r="J531" s="321"/>
      <c r="K531" s="321"/>
      <c r="L531" s="321"/>
      <c r="M531" s="321"/>
      <c r="N531" s="321"/>
      <c r="O531" s="321"/>
      <c r="P531" s="322"/>
      <c r="Q531" s="322"/>
      <c r="R531" s="322"/>
      <c r="S531" s="322"/>
      <c r="T531" s="322"/>
      <c r="U531" s="322"/>
      <c r="V531" s="322"/>
      <c r="W531" s="322"/>
      <c r="X531" s="322"/>
      <c r="Y531" s="322"/>
      <c r="Z531" s="322"/>
      <c r="AA531" s="322"/>
      <c r="AB531" s="322"/>
      <c r="AC531" s="322"/>
      <c r="AD531" s="322"/>
      <c r="AE531" s="322"/>
      <c r="AF531" s="322"/>
      <c r="AG531" s="322"/>
      <c r="AH531" s="322"/>
      <c r="AI531" s="322"/>
      <c r="AJ531" s="322"/>
      <c r="AK531" s="322"/>
    </row>
    <row r="532" customFormat="false" ht="12.75" hidden="false" customHeight="false" outlineLevel="0" collapsed="false">
      <c r="D532" s="321"/>
      <c r="E532" s="321"/>
      <c r="F532" s="321"/>
      <c r="G532" s="321"/>
      <c r="H532" s="321"/>
      <c r="I532" s="321"/>
      <c r="J532" s="321"/>
      <c r="K532" s="321"/>
      <c r="L532" s="321"/>
      <c r="M532" s="321"/>
      <c r="N532" s="321"/>
      <c r="O532" s="321"/>
      <c r="P532" s="322"/>
      <c r="Q532" s="322"/>
      <c r="R532" s="322"/>
      <c r="S532" s="322"/>
      <c r="T532" s="322"/>
      <c r="U532" s="322"/>
      <c r="V532" s="322"/>
      <c r="W532" s="322"/>
      <c r="X532" s="322"/>
      <c r="Y532" s="322"/>
      <c r="Z532" s="322"/>
      <c r="AA532" s="322"/>
      <c r="AB532" s="322"/>
      <c r="AC532" s="322"/>
      <c r="AD532" s="322"/>
      <c r="AE532" s="322"/>
      <c r="AF532" s="322"/>
      <c r="AG532" s="322"/>
      <c r="AH532" s="322"/>
      <c r="AI532" s="322"/>
      <c r="AJ532" s="322"/>
      <c r="AK532" s="322"/>
    </row>
    <row r="533" customFormat="false" ht="12.75" hidden="false" customHeight="false" outlineLevel="0" collapsed="false">
      <c r="D533" s="321"/>
      <c r="E533" s="321"/>
      <c r="F533" s="321"/>
      <c r="G533" s="321"/>
      <c r="H533" s="321"/>
      <c r="I533" s="321"/>
      <c r="J533" s="321"/>
      <c r="K533" s="321"/>
      <c r="L533" s="321"/>
      <c r="M533" s="321"/>
      <c r="N533" s="321"/>
      <c r="O533" s="321"/>
      <c r="P533" s="322"/>
      <c r="Q533" s="322"/>
      <c r="R533" s="322"/>
      <c r="S533" s="322"/>
      <c r="T533" s="322"/>
      <c r="U533" s="322"/>
      <c r="V533" s="322"/>
      <c r="W533" s="322"/>
      <c r="X533" s="322"/>
      <c r="Y533" s="322"/>
      <c r="Z533" s="322"/>
      <c r="AA533" s="322"/>
      <c r="AB533" s="322"/>
      <c r="AC533" s="322"/>
      <c r="AD533" s="322"/>
      <c r="AE533" s="322"/>
      <c r="AF533" s="322"/>
      <c r="AG533" s="322"/>
      <c r="AH533" s="322"/>
      <c r="AI533" s="322"/>
      <c r="AJ533" s="322"/>
      <c r="AK533" s="322"/>
    </row>
    <row r="534" customFormat="false" ht="12.75" hidden="false" customHeight="false" outlineLevel="0" collapsed="false">
      <c r="D534" s="321"/>
      <c r="E534" s="321"/>
      <c r="F534" s="321"/>
      <c r="G534" s="321"/>
      <c r="H534" s="321"/>
      <c r="I534" s="321"/>
      <c r="J534" s="321"/>
      <c r="K534" s="321"/>
      <c r="L534" s="321"/>
      <c r="M534" s="321"/>
      <c r="N534" s="321"/>
      <c r="O534" s="321"/>
      <c r="P534" s="322"/>
      <c r="Q534" s="322"/>
      <c r="R534" s="322"/>
      <c r="S534" s="322"/>
      <c r="T534" s="322"/>
      <c r="U534" s="322"/>
      <c r="V534" s="322"/>
      <c r="W534" s="322"/>
      <c r="X534" s="322"/>
      <c r="Y534" s="322"/>
      <c r="Z534" s="322"/>
      <c r="AA534" s="322"/>
      <c r="AB534" s="322"/>
      <c r="AC534" s="322"/>
      <c r="AD534" s="322"/>
      <c r="AE534" s="322"/>
      <c r="AF534" s="322"/>
      <c r="AG534" s="322"/>
      <c r="AH534" s="322"/>
      <c r="AI534" s="322"/>
      <c r="AJ534" s="322"/>
      <c r="AK534" s="322"/>
    </row>
    <row r="535" customFormat="false" ht="12.75" hidden="false" customHeight="false" outlineLevel="0" collapsed="false">
      <c r="D535" s="321"/>
      <c r="E535" s="321"/>
      <c r="F535" s="321"/>
      <c r="G535" s="321"/>
      <c r="H535" s="321"/>
      <c r="I535" s="321"/>
      <c r="J535" s="321"/>
      <c r="K535" s="321"/>
      <c r="L535" s="321"/>
      <c r="M535" s="321"/>
      <c r="N535" s="321"/>
      <c r="O535" s="321"/>
      <c r="P535" s="322"/>
      <c r="Q535" s="322"/>
      <c r="R535" s="322"/>
      <c r="S535" s="322"/>
      <c r="T535" s="322"/>
      <c r="U535" s="322"/>
      <c r="V535" s="322"/>
      <c r="W535" s="322"/>
      <c r="X535" s="322"/>
      <c r="Y535" s="322"/>
      <c r="Z535" s="322"/>
      <c r="AA535" s="322"/>
      <c r="AB535" s="322"/>
      <c r="AC535" s="322"/>
      <c r="AD535" s="322"/>
      <c r="AE535" s="322"/>
      <c r="AF535" s="322"/>
      <c r="AG535" s="322"/>
      <c r="AH535" s="322"/>
      <c r="AI535" s="322"/>
      <c r="AJ535" s="322"/>
      <c r="AK535" s="322"/>
    </row>
    <row r="536" customFormat="false" ht="12.75" hidden="false" customHeight="false" outlineLevel="0" collapsed="false">
      <c r="D536" s="321"/>
      <c r="E536" s="321"/>
      <c r="F536" s="321"/>
      <c r="G536" s="321"/>
      <c r="H536" s="321"/>
      <c r="I536" s="321"/>
      <c r="J536" s="321"/>
      <c r="K536" s="321"/>
      <c r="L536" s="321"/>
      <c r="M536" s="321"/>
      <c r="N536" s="321"/>
      <c r="O536" s="321"/>
      <c r="P536" s="322"/>
      <c r="Q536" s="322"/>
      <c r="R536" s="322"/>
      <c r="S536" s="322"/>
      <c r="T536" s="322"/>
      <c r="U536" s="322"/>
      <c r="V536" s="322"/>
      <c r="W536" s="322"/>
      <c r="X536" s="322"/>
      <c r="Y536" s="322"/>
      <c r="Z536" s="322"/>
      <c r="AA536" s="322"/>
      <c r="AB536" s="322"/>
      <c r="AC536" s="322"/>
      <c r="AD536" s="322"/>
      <c r="AE536" s="322"/>
      <c r="AF536" s="322"/>
      <c r="AG536" s="322"/>
      <c r="AH536" s="322"/>
      <c r="AI536" s="322"/>
      <c r="AJ536" s="322"/>
      <c r="AK536" s="322"/>
    </row>
    <row r="537" customFormat="false" ht="12.75" hidden="false" customHeight="false" outlineLevel="0" collapsed="false">
      <c r="D537" s="321"/>
      <c r="E537" s="321"/>
      <c r="F537" s="321"/>
      <c r="G537" s="321"/>
      <c r="H537" s="321"/>
      <c r="I537" s="321"/>
      <c r="J537" s="321"/>
      <c r="K537" s="321"/>
      <c r="L537" s="321"/>
      <c r="M537" s="321"/>
      <c r="N537" s="321"/>
      <c r="O537" s="321"/>
      <c r="P537" s="322"/>
      <c r="Q537" s="322"/>
      <c r="R537" s="322"/>
      <c r="S537" s="322"/>
      <c r="T537" s="322"/>
      <c r="U537" s="322"/>
      <c r="V537" s="322"/>
      <c r="W537" s="322"/>
      <c r="X537" s="322"/>
      <c r="Y537" s="322"/>
      <c r="Z537" s="322"/>
      <c r="AA537" s="322"/>
      <c r="AB537" s="322"/>
      <c r="AC537" s="322"/>
      <c r="AD537" s="322"/>
      <c r="AE537" s="322"/>
      <c r="AF537" s="322"/>
      <c r="AG537" s="322"/>
      <c r="AH537" s="322"/>
      <c r="AI537" s="322"/>
      <c r="AJ537" s="322"/>
      <c r="AK537" s="322"/>
    </row>
    <row r="538" customFormat="false" ht="12.75" hidden="false" customHeight="false" outlineLevel="0" collapsed="false">
      <c r="D538" s="321"/>
      <c r="E538" s="321"/>
      <c r="F538" s="321"/>
      <c r="G538" s="321"/>
      <c r="H538" s="321"/>
      <c r="I538" s="321"/>
      <c r="J538" s="321"/>
      <c r="K538" s="321"/>
      <c r="L538" s="321"/>
      <c r="M538" s="321"/>
      <c r="N538" s="321"/>
      <c r="O538" s="321"/>
      <c r="P538" s="322"/>
      <c r="Q538" s="322"/>
      <c r="R538" s="322"/>
      <c r="S538" s="322"/>
      <c r="T538" s="322"/>
      <c r="U538" s="322"/>
      <c r="V538" s="322"/>
      <c r="W538" s="322"/>
      <c r="X538" s="322"/>
      <c r="Y538" s="322"/>
      <c r="Z538" s="322"/>
      <c r="AA538" s="322"/>
      <c r="AB538" s="322"/>
      <c r="AC538" s="322"/>
      <c r="AD538" s="322"/>
      <c r="AE538" s="322"/>
      <c r="AF538" s="322"/>
      <c r="AG538" s="322"/>
      <c r="AH538" s="322"/>
      <c r="AI538" s="322"/>
      <c r="AJ538" s="322"/>
      <c r="AK538" s="322"/>
    </row>
    <row r="539" customFormat="false" ht="12.75" hidden="false" customHeight="false" outlineLevel="0" collapsed="false">
      <c r="D539" s="321"/>
      <c r="E539" s="321"/>
      <c r="F539" s="321"/>
      <c r="G539" s="321"/>
      <c r="H539" s="321"/>
      <c r="I539" s="321"/>
      <c r="J539" s="321"/>
      <c r="K539" s="321"/>
      <c r="L539" s="321"/>
      <c r="M539" s="321"/>
      <c r="N539" s="321"/>
      <c r="O539" s="321"/>
      <c r="P539" s="322"/>
      <c r="Q539" s="322"/>
      <c r="R539" s="322"/>
      <c r="S539" s="322"/>
      <c r="T539" s="322"/>
      <c r="U539" s="322"/>
      <c r="V539" s="322"/>
      <c r="W539" s="322"/>
      <c r="X539" s="322"/>
      <c r="Y539" s="322"/>
      <c r="Z539" s="322"/>
      <c r="AA539" s="322"/>
      <c r="AB539" s="322"/>
      <c r="AC539" s="322"/>
      <c r="AD539" s="322"/>
      <c r="AE539" s="322"/>
      <c r="AF539" s="322"/>
      <c r="AG539" s="322"/>
      <c r="AH539" s="322"/>
      <c r="AI539" s="322"/>
      <c r="AJ539" s="322"/>
      <c r="AK539" s="322"/>
    </row>
    <row r="540" customFormat="false" ht="12.75" hidden="false" customHeight="false" outlineLevel="0" collapsed="false">
      <c r="D540" s="321"/>
      <c r="E540" s="321"/>
      <c r="F540" s="321"/>
      <c r="G540" s="321"/>
      <c r="H540" s="321"/>
      <c r="I540" s="321"/>
      <c r="J540" s="321"/>
      <c r="K540" s="321"/>
      <c r="L540" s="321"/>
      <c r="M540" s="321"/>
      <c r="N540" s="321"/>
      <c r="O540" s="321"/>
      <c r="P540" s="322"/>
      <c r="Q540" s="322"/>
      <c r="R540" s="322"/>
      <c r="S540" s="322"/>
      <c r="T540" s="322"/>
      <c r="U540" s="322"/>
      <c r="V540" s="322"/>
      <c r="W540" s="322"/>
      <c r="X540" s="322"/>
      <c r="Y540" s="322"/>
      <c r="Z540" s="322"/>
      <c r="AA540" s="322"/>
      <c r="AB540" s="322"/>
      <c r="AC540" s="322"/>
      <c r="AD540" s="322"/>
      <c r="AE540" s="322"/>
      <c r="AF540" s="322"/>
      <c r="AG540" s="322"/>
      <c r="AH540" s="322"/>
      <c r="AI540" s="322"/>
      <c r="AJ540" s="322"/>
      <c r="AK540" s="322"/>
    </row>
    <row r="541" customFormat="false" ht="12.75" hidden="false" customHeight="false" outlineLevel="0" collapsed="false">
      <c r="D541" s="321"/>
      <c r="E541" s="321"/>
      <c r="F541" s="321"/>
      <c r="G541" s="321"/>
      <c r="H541" s="321"/>
      <c r="I541" s="321"/>
      <c r="J541" s="321"/>
      <c r="K541" s="321"/>
      <c r="L541" s="321"/>
      <c r="M541" s="321"/>
      <c r="N541" s="321"/>
      <c r="O541" s="321"/>
      <c r="P541" s="322"/>
      <c r="Q541" s="322"/>
      <c r="R541" s="322"/>
      <c r="S541" s="322"/>
      <c r="T541" s="322"/>
      <c r="U541" s="322"/>
      <c r="V541" s="322"/>
      <c r="W541" s="322"/>
      <c r="X541" s="322"/>
      <c r="Y541" s="322"/>
      <c r="Z541" s="322"/>
      <c r="AA541" s="322"/>
      <c r="AB541" s="322"/>
      <c r="AC541" s="322"/>
      <c r="AD541" s="322"/>
      <c r="AE541" s="322"/>
      <c r="AF541" s="322"/>
      <c r="AG541" s="322"/>
      <c r="AH541" s="322"/>
      <c r="AI541" s="322"/>
      <c r="AJ541" s="322"/>
      <c r="AK541" s="322"/>
    </row>
    <row r="542" customFormat="false" ht="12.75" hidden="false" customHeight="false" outlineLevel="0" collapsed="false">
      <c r="D542" s="321"/>
      <c r="E542" s="321"/>
      <c r="F542" s="321"/>
      <c r="G542" s="321"/>
      <c r="H542" s="321"/>
      <c r="I542" s="321"/>
      <c r="J542" s="321"/>
      <c r="K542" s="321"/>
      <c r="L542" s="321"/>
      <c r="M542" s="321"/>
      <c r="N542" s="321"/>
      <c r="O542" s="321"/>
      <c r="P542" s="322"/>
      <c r="Q542" s="322"/>
      <c r="R542" s="322"/>
      <c r="S542" s="322"/>
      <c r="T542" s="322"/>
      <c r="U542" s="322"/>
      <c r="V542" s="322"/>
      <c r="W542" s="322"/>
      <c r="X542" s="322"/>
      <c r="Y542" s="322"/>
      <c r="Z542" s="322"/>
      <c r="AA542" s="322"/>
      <c r="AB542" s="322"/>
      <c r="AC542" s="322"/>
      <c r="AD542" s="322"/>
      <c r="AE542" s="322"/>
      <c r="AF542" s="322"/>
      <c r="AG542" s="322"/>
      <c r="AH542" s="322"/>
      <c r="AI542" s="322"/>
      <c r="AJ542" s="322"/>
      <c r="AK542" s="322"/>
    </row>
    <row r="543" customFormat="false" ht="12.75" hidden="false" customHeight="false" outlineLevel="0" collapsed="false">
      <c r="D543" s="321"/>
      <c r="E543" s="321"/>
      <c r="F543" s="321"/>
      <c r="G543" s="321"/>
      <c r="H543" s="321"/>
      <c r="I543" s="321"/>
      <c r="J543" s="321"/>
      <c r="K543" s="321"/>
      <c r="L543" s="321"/>
      <c r="M543" s="321"/>
      <c r="N543" s="321"/>
      <c r="O543" s="321"/>
      <c r="P543" s="322"/>
      <c r="Q543" s="322"/>
      <c r="R543" s="322"/>
      <c r="S543" s="322"/>
      <c r="T543" s="322"/>
      <c r="U543" s="322"/>
      <c r="V543" s="322"/>
      <c r="W543" s="322"/>
      <c r="X543" s="322"/>
      <c r="Y543" s="322"/>
      <c r="Z543" s="322"/>
      <c r="AA543" s="322"/>
      <c r="AB543" s="322"/>
      <c r="AC543" s="322"/>
      <c r="AD543" s="322"/>
      <c r="AE543" s="322"/>
      <c r="AF543" s="322"/>
      <c r="AG543" s="322"/>
      <c r="AH543" s="322"/>
      <c r="AI543" s="322"/>
      <c r="AJ543" s="322"/>
      <c r="AK543" s="322"/>
    </row>
    <row r="544" customFormat="false" ht="12.75" hidden="false" customHeight="false" outlineLevel="0" collapsed="false">
      <c r="D544" s="321"/>
      <c r="E544" s="321"/>
      <c r="F544" s="321"/>
      <c r="G544" s="321"/>
      <c r="H544" s="321"/>
      <c r="I544" s="321"/>
      <c r="J544" s="321"/>
      <c r="K544" s="321"/>
      <c r="L544" s="321"/>
      <c r="M544" s="321"/>
      <c r="N544" s="321"/>
      <c r="O544" s="321"/>
      <c r="P544" s="322"/>
      <c r="Q544" s="322"/>
      <c r="R544" s="322"/>
      <c r="S544" s="322"/>
      <c r="T544" s="322"/>
      <c r="U544" s="322"/>
      <c r="V544" s="322"/>
      <c r="W544" s="322"/>
      <c r="X544" s="322"/>
      <c r="Y544" s="322"/>
      <c r="Z544" s="322"/>
      <c r="AA544" s="322"/>
      <c r="AB544" s="322"/>
      <c r="AC544" s="322"/>
      <c r="AD544" s="322"/>
      <c r="AE544" s="322"/>
      <c r="AF544" s="322"/>
      <c r="AG544" s="322"/>
      <c r="AH544" s="322"/>
      <c r="AI544" s="322"/>
      <c r="AJ544" s="322"/>
      <c r="AK544" s="322"/>
    </row>
    <row r="545" customFormat="false" ht="12.75" hidden="false" customHeight="false" outlineLevel="0" collapsed="false">
      <c r="D545" s="321"/>
      <c r="E545" s="321"/>
      <c r="F545" s="321"/>
      <c r="G545" s="321"/>
      <c r="H545" s="321"/>
      <c r="I545" s="321"/>
      <c r="J545" s="321"/>
      <c r="K545" s="321"/>
      <c r="L545" s="321"/>
      <c r="M545" s="321"/>
      <c r="N545" s="321"/>
      <c r="O545" s="321"/>
      <c r="P545" s="322"/>
      <c r="Q545" s="322"/>
      <c r="R545" s="322"/>
      <c r="S545" s="322"/>
      <c r="T545" s="322"/>
      <c r="U545" s="322"/>
      <c r="V545" s="322"/>
      <c r="W545" s="322"/>
      <c r="X545" s="322"/>
      <c r="Y545" s="322"/>
      <c r="Z545" s="322"/>
      <c r="AA545" s="322"/>
      <c r="AB545" s="322"/>
      <c r="AC545" s="322"/>
      <c r="AD545" s="322"/>
      <c r="AE545" s="322"/>
      <c r="AF545" s="322"/>
      <c r="AG545" s="322"/>
      <c r="AH545" s="322"/>
      <c r="AI545" s="322"/>
      <c r="AJ545" s="322"/>
      <c r="AK545" s="322"/>
    </row>
    <row r="546" customFormat="false" ht="12.75" hidden="false" customHeight="false" outlineLevel="0" collapsed="false">
      <c r="D546" s="321"/>
      <c r="E546" s="321"/>
      <c r="F546" s="321"/>
      <c r="G546" s="321"/>
      <c r="H546" s="321"/>
      <c r="I546" s="321"/>
      <c r="J546" s="321"/>
      <c r="K546" s="321"/>
      <c r="L546" s="321"/>
      <c r="M546" s="321"/>
      <c r="N546" s="321"/>
      <c r="O546" s="321"/>
      <c r="P546" s="322"/>
      <c r="Q546" s="322"/>
      <c r="R546" s="322"/>
      <c r="S546" s="322"/>
      <c r="T546" s="322"/>
      <c r="U546" s="322"/>
      <c r="V546" s="322"/>
      <c r="W546" s="322"/>
      <c r="X546" s="322"/>
      <c r="Y546" s="322"/>
      <c r="Z546" s="322"/>
      <c r="AA546" s="322"/>
      <c r="AB546" s="322"/>
      <c r="AC546" s="322"/>
      <c r="AD546" s="322"/>
      <c r="AE546" s="322"/>
      <c r="AF546" s="322"/>
      <c r="AG546" s="322"/>
      <c r="AH546" s="322"/>
      <c r="AI546" s="322"/>
      <c r="AJ546" s="322"/>
      <c r="AK546" s="322"/>
    </row>
    <row r="547" customFormat="false" ht="12.75" hidden="false" customHeight="false" outlineLevel="0" collapsed="false">
      <c r="D547" s="321"/>
      <c r="E547" s="321"/>
      <c r="F547" s="321"/>
      <c r="G547" s="321"/>
      <c r="H547" s="321"/>
      <c r="I547" s="321"/>
      <c r="J547" s="321"/>
      <c r="K547" s="321"/>
      <c r="L547" s="321"/>
      <c r="M547" s="321"/>
      <c r="N547" s="321"/>
      <c r="O547" s="321"/>
      <c r="P547" s="322"/>
      <c r="Q547" s="322"/>
      <c r="R547" s="322"/>
      <c r="S547" s="322"/>
      <c r="T547" s="322"/>
      <c r="U547" s="322"/>
      <c r="V547" s="322"/>
      <c r="W547" s="322"/>
      <c r="X547" s="322"/>
      <c r="Y547" s="322"/>
      <c r="Z547" s="322"/>
      <c r="AA547" s="322"/>
      <c r="AB547" s="322"/>
      <c r="AC547" s="322"/>
      <c r="AD547" s="322"/>
      <c r="AE547" s="322"/>
      <c r="AF547" s="322"/>
      <c r="AG547" s="322"/>
      <c r="AH547" s="322"/>
      <c r="AI547" s="322"/>
      <c r="AJ547" s="322"/>
      <c r="AK547" s="322"/>
    </row>
    <row r="548" customFormat="false" ht="12.75" hidden="false" customHeight="false" outlineLevel="0" collapsed="false">
      <c r="D548" s="321"/>
      <c r="E548" s="321"/>
      <c r="F548" s="321"/>
      <c r="G548" s="321"/>
      <c r="H548" s="321"/>
      <c r="I548" s="321"/>
      <c r="J548" s="321"/>
      <c r="K548" s="321"/>
      <c r="L548" s="321"/>
      <c r="M548" s="321"/>
      <c r="N548" s="321"/>
      <c r="O548" s="321"/>
      <c r="P548" s="322"/>
      <c r="Q548" s="322"/>
      <c r="R548" s="322"/>
      <c r="S548" s="322"/>
      <c r="T548" s="322"/>
      <c r="U548" s="322"/>
      <c r="V548" s="322"/>
      <c r="W548" s="322"/>
      <c r="X548" s="322"/>
      <c r="Y548" s="322"/>
      <c r="Z548" s="322"/>
      <c r="AA548" s="322"/>
      <c r="AB548" s="322"/>
      <c r="AC548" s="322"/>
      <c r="AD548" s="322"/>
      <c r="AE548" s="322"/>
      <c r="AF548" s="322"/>
      <c r="AG548" s="322"/>
      <c r="AH548" s="322"/>
      <c r="AI548" s="322"/>
      <c r="AJ548" s="322"/>
      <c r="AK548" s="322"/>
    </row>
    <row r="549" customFormat="false" ht="12.75" hidden="false" customHeight="false" outlineLevel="0" collapsed="false">
      <c r="D549" s="321"/>
      <c r="E549" s="321"/>
      <c r="F549" s="321"/>
      <c r="G549" s="321"/>
      <c r="H549" s="321"/>
      <c r="I549" s="321"/>
      <c r="J549" s="321"/>
      <c r="K549" s="321"/>
      <c r="L549" s="321"/>
      <c r="M549" s="321"/>
      <c r="N549" s="321"/>
      <c r="O549" s="321"/>
      <c r="P549" s="322"/>
      <c r="Q549" s="322"/>
      <c r="R549" s="322"/>
      <c r="S549" s="322"/>
      <c r="T549" s="322"/>
      <c r="U549" s="322"/>
      <c r="V549" s="322"/>
      <c r="W549" s="322"/>
      <c r="X549" s="322"/>
      <c r="Y549" s="322"/>
      <c r="Z549" s="322"/>
      <c r="AA549" s="322"/>
      <c r="AB549" s="322"/>
      <c r="AC549" s="322"/>
      <c r="AD549" s="322"/>
      <c r="AE549" s="322"/>
      <c r="AF549" s="322"/>
      <c r="AG549" s="322"/>
      <c r="AH549" s="322"/>
      <c r="AI549" s="322"/>
      <c r="AJ549" s="322"/>
      <c r="AK549" s="322"/>
    </row>
    <row r="550" customFormat="false" ht="12.75" hidden="false" customHeight="false" outlineLevel="0" collapsed="false">
      <c r="D550" s="321"/>
      <c r="E550" s="321"/>
      <c r="F550" s="321"/>
      <c r="G550" s="321"/>
      <c r="H550" s="321"/>
      <c r="I550" s="321"/>
      <c r="J550" s="321"/>
      <c r="K550" s="321"/>
      <c r="L550" s="321"/>
      <c r="M550" s="321"/>
      <c r="N550" s="321"/>
      <c r="O550" s="321"/>
      <c r="P550" s="322"/>
      <c r="Q550" s="322"/>
      <c r="R550" s="322"/>
      <c r="S550" s="322"/>
      <c r="T550" s="322"/>
      <c r="U550" s="322"/>
      <c r="V550" s="322"/>
      <c r="W550" s="322"/>
      <c r="X550" s="322"/>
      <c r="Y550" s="322"/>
      <c r="Z550" s="322"/>
      <c r="AA550" s="322"/>
      <c r="AB550" s="322"/>
      <c r="AC550" s="322"/>
      <c r="AD550" s="322"/>
      <c r="AE550" s="322"/>
      <c r="AF550" s="322"/>
      <c r="AG550" s="322"/>
      <c r="AH550" s="322"/>
      <c r="AI550" s="322"/>
      <c r="AJ550" s="322"/>
      <c r="AK550" s="322"/>
    </row>
    <row r="551" customFormat="false" ht="12.75" hidden="false" customHeight="false" outlineLevel="0" collapsed="false">
      <c r="D551" s="321"/>
      <c r="E551" s="321"/>
      <c r="F551" s="321"/>
      <c r="G551" s="321"/>
      <c r="H551" s="321"/>
      <c r="I551" s="321"/>
      <c r="J551" s="321"/>
      <c r="K551" s="321"/>
      <c r="L551" s="321"/>
      <c r="M551" s="321"/>
      <c r="N551" s="321"/>
      <c r="O551" s="321"/>
      <c r="P551" s="322"/>
      <c r="Q551" s="322"/>
      <c r="R551" s="322"/>
      <c r="S551" s="322"/>
      <c r="T551" s="322"/>
      <c r="U551" s="322"/>
      <c r="V551" s="322"/>
      <c r="W551" s="322"/>
      <c r="X551" s="322"/>
      <c r="Y551" s="322"/>
      <c r="Z551" s="322"/>
      <c r="AA551" s="322"/>
      <c r="AB551" s="322"/>
      <c r="AC551" s="322"/>
      <c r="AD551" s="322"/>
      <c r="AE551" s="322"/>
      <c r="AF551" s="322"/>
      <c r="AG551" s="322"/>
      <c r="AH551" s="322"/>
      <c r="AI551" s="322"/>
      <c r="AJ551" s="322"/>
      <c r="AK551" s="322"/>
    </row>
    <row r="552" customFormat="false" ht="12.75" hidden="false" customHeight="false" outlineLevel="0" collapsed="false">
      <c r="D552" s="321"/>
      <c r="E552" s="321"/>
      <c r="F552" s="321"/>
      <c r="G552" s="321"/>
      <c r="H552" s="321"/>
      <c r="I552" s="321"/>
      <c r="J552" s="321"/>
      <c r="K552" s="321"/>
      <c r="L552" s="321"/>
      <c r="M552" s="321"/>
      <c r="N552" s="321"/>
      <c r="O552" s="321"/>
      <c r="P552" s="322"/>
      <c r="Q552" s="322"/>
      <c r="R552" s="322"/>
      <c r="S552" s="322"/>
      <c r="T552" s="322"/>
      <c r="U552" s="322"/>
      <c r="V552" s="322"/>
      <c r="W552" s="322"/>
      <c r="X552" s="322"/>
      <c r="Y552" s="322"/>
      <c r="Z552" s="322"/>
      <c r="AA552" s="322"/>
      <c r="AB552" s="322"/>
      <c r="AC552" s="322"/>
      <c r="AD552" s="322"/>
      <c r="AE552" s="322"/>
      <c r="AF552" s="322"/>
      <c r="AG552" s="322"/>
      <c r="AH552" s="322"/>
      <c r="AI552" s="322"/>
      <c r="AJ552" s="322"/>
      <c r="AK552" s="322"/>
    </row>
    <row r="553" customFormat="false" ht="12.75" hidden="false" customHeight="false" outlineLevel="0" collapsed="false">
      <c r="D553" s="321"/>
      <c r="E553" s="321"/>
      <c r="F553" s="321"/>
      <c r="G553" s="321"/>
      <c r="H553" s="321"/>
      <c r="I553" s="321"/>
      <c r="J553" s="321"/>
      <c r="K553" s="321"/>
      <c r="L553" s="321"/>
      <c r="M553" s="321"/>
      <c r="N553" s="321"/>
      <c r="O553" s="321"/>
      <c r="P553" s="322"/>
      <c r="Q553" s="322"/>
      <c r="R553" s="322"/>
      <c r="S553" s="322"/>
      <c r="T553" s="322"/>
      <c r="U553" s="322"/>
      <c r="V553" s="322"/>
      <c r="W553" s="322"/>
      <c r="X553" s="322"/>
      <c r="Y553" s="322"/>
      <c r="Z553" s="322"/>
      <c r="AA553" s="322"/>
      <c r="AB553" s="322"/>
      <c r="AC553" s="322"/>
      <c r="AD553" s="322"/>
      <c r="AE553" s="322"/>
      <c r="AF553" s="322"/>
      <c r="AG553" s="322"/>
      <c r="AH553" s="322"/>
      <c r="AI553" s="322"/>
      <c r="AJ553" s="322"/>
      <c r="AK553" s="322"/>
    </row>
    <row r="554" customFormat="false" ht="12.75" hidden="false" customHeight="false" outlineLevel="0" collapsed="false">
      <c r="D554" s="321"/>
      <c r="E554" s="321"/>
      <c r="F554" s="321"/>
      <c r="G554" s="321"/>
      <c r="H554" s="321"/>
      <c r="I554" s="321"/>
      <c r="J554" s="321"/>
      <c r="K554" s="321"/>
      <c r="L554" s="321"/>
      <c r="M554" s="321"/>
      <c r="N554" s="321"/>
      <c r="O554" s="321"/>
      <c r="P554" s="322"/>
      <c r="Q554" s="322"/>
      <c r="R554" s="322"/>
      <c r="S554" s="322"/>
      <c r="T554" s="322"/>
      <c r="U554" s="322"/>
      <c r="V554" s="322"/>
      <c r="W554" s="322"/>
      <c r="X554" s="322"/>
      <c r="Y554" s="322"/>
      <c r="Z554" s="322"/>
      <c r="AA554" s="322"/>
      <c r="AB554" s="322"/>
      <c r="AC554" s="322"/>
      <c r="AD554" s="322"/>
      <c r="AE554" s="322"/>
      <c r="AF554" s="322"/>
      <c r="AG554" s="322"/>
      <c r="AH554" s="322"/>
      <c r="AI554" s="322"/>
      <c r="AJ554" s="322"/>
      <c r="AK554" s="322"/>
    </row>
    <row r="555" customFormat="false" ht="12.75" hidden="false" customHeight="false" outlineLevel="0" collapsed="false">
      <c r="D555" s="321"/>
      <c r="E555" s="321"/>
      <c r="F555" s="321"/>
      <c r="G555" s="321"/>
      <c r="H555" s="321"/>
      <c r="I555" s="321"/>
      <c r="J555" s="321"/>
      <c r="K555" s="321"/>
      <c r="L555" s="321"/>
      <c r="M555" s="321"/>
      <c r="N555" s="321"/>
      <c r="O555" s="321"/>
      <c r="P555" s="322"/>
      <c r="Q555" s="322"/>
      <c r="R555" s="322"/>
      <c r="S555" s="322"/>
      <c r="T555" s="322"/>
      <c r="U555" s="322"/>
      <c r="V555" s="322"/>
      <c r="W555" s="322"/>
      <c r="X555" s="322"/>
      <c r="Y555" s="322"/>
      <c r="Z555" s="322"/>
      <c r="AA555" s="322"/>
      <c r="AB555" s="322"/>
      <c r="AC555" s="322"/>
      <c r="AD555" s="322"/>
      <c r="AE555" s="322"/>
      <c r="AF555" s="322"/>
      <c r="AG555" s="322"/>
      <c r="AH555" s="322"/>
      <c r="AI555" s="322"/>
      <c r="AJ555" s="322"/>
      <c r="AK555" s="322"/>
    </row>
    <row r="556" customFormat="false" ht="12.75" hidden="false" customHeight="false" outlineLevel="0" collapsed="false">
      <c r="D556" s="321"/>
      <c r="E556" s="321"/>
      <c r="F556" s="321"/>
      <c r="G556" s="321"/>
      <c r="H556" s="321"/>
      <c r="I556" s="321"/>
      <c r="J556" s="321"/>
      <c r="K556" s="321"/>
      <c r="L556" s="321"/>
      <c r="M556" s="321"/>
      <c r="N556" s="321"/>
      <c r="O556" s="321"/>
      <c r="P556" s="322"/>
      <c r="Q556" s="322"/>
      <c r="R556" s="322"/>
      <c r="S556" s="322"/>
      <c r="T556" s="322"/>
      <c r="U556" s="322"/>
      <c r="V556" s="322"/>
      <c r="W556" s="322"/>
      <c r="X556" s="322"/>
      <c r="Y556" s="322"/>
      <c r="Z556" s="322"/>
      <c r="AA556" s="322"/>
      <c r="AB556" s="322"/>
      <c r="AC556" s="322"/>
      <c r="AD556" s="322"/>
      <c r="AE556" s="322"/>
      <c r="AF556" s="322"/>
      <c r="AG556" s="322"/>
      <c r="AH556" s="322"/>
      <c r="AI556" s="322"/>
      <c r="AJ556" s="322"/>
      <c r="AK556" s="322"/>
    </row>
    <row r="557" customFormat="false" ht="12.75" hidden="false" customHeight="false" outlineLevel="0" collapsed="false">
      <c r="D557" s="321"/>
      <c r="E557" s="321"/>
      <c r="F557" s="321"/>
      <c r="G557" s="321"/>
      <c r="H557" s="321"/>
      <c r="I557" s="321"/>
      <c r="J557" s="321"/>
      <c r="K557" s="321"/>
      <c r="L557" s="321"/>
      <c r="M557" s="321"/>
      <c r="N557" s="321"/>
      <c r="O557" s="321"/>
      <c r="P557" s="322"/>
      <c r="Q557" s="322"/>
      <c r="R557" s="322"/>
      <c r="S557" s="322"/>
      <c r="T557" s="322"/>
      <c r="U557" s="322"/>
      <c r="V557" s="322"/>
      <c r="W557" s="322"/>
      <c r="X557" s="322"/>
      <c r="Y557" s="322"/>
      <c r="Z557" s="322"/>
      <c r="AA557" s="322"/>
      <c r="AB557" s="322"/>
      <c r="AC557" s="322"/>
      <c r="AD557" s="322"/>
      <c r="AE557" s="322"/>
      <c r="AF557" s="322"/>
      <c r="AG557" s="322"/>
      <c r="AH557" s="322"/>
      <c r="AI557" s="322"/>
      <c r="AJ557" s="322"/>
      <c r="AK557" s="322"/>
    </row>
    <row r="558" customFormat="false" ht="12.75" hidden="false" customHeight="false" outlineLevel="0" collapsed="false">
      <c r="D558" s="321"/>
      <c r="E558" s="321"/>
      <c r="F558" s="321"/>
      <c r="G558" s="321"/>
      <c r="H558" s="321"/>
      <c r="I558" s="321"/>
      <c r="J558" s="321"/>
      <c r="K558" s="321"/>
      <c r="L558" s="321"/>
      <c r="M558" s="321"/>
      <c r="N558" s="321"/>
      <c r="O558" s="321"/>
      <c r="P558" s="322"/>
      <c r="Q558" s="322"/>
      <c r="R558" s="322"/>
      <c r="S558" s="322"/>
      <c r="T558" s="322"/>
      <c r="U558" s="322"/>
      <c r="V558" s="322"/>
      <c r="W558" s="322"/>
      <c r="X558" s="322"/>
      <c r="Y558" s="322"/>
      <c r="Z558" s="322"/>
      <c r="AA558" s="322"/>
      <c r="AB558" s="322"/>
      <c r="AC558" s="322"/>
      <c r="AD558" s="322"/>
      <c r="AE558" s="322"/>
      <c r="AF558" s="322"/>
      <c r="AG558" s="322"/>
      <c r="AH558" s="322"/>
      <c r="AI558" s="322"/>
      <c r="AJ558" s="322"/>
      <c r="AK558" s="322"/>
    </row>
    <row r="559" customFormat="false" ht="12.75" hidden="false" customHeight="false" outlineLevel="0" collapsed="false">
      <c r="D559" s="321"/>
      <c r="E559" s="321"/>
      <c r="F559" s="321"/>
      <c r="G559" s="321"/>
      <c r="H559" s="321"/>
      <c r="I559" s="321"/>
      <c r="J559" s="321"/>
      <c r="K559" s="321"/>
      <c r="L559" s="321"/>
      <c r="M559" s="321"/>
      <c r="N559" s="321"/>
      <c r="O559" s="321"/>
      <c r="P559" s="322"/>
      <c r="Q559" s="322"/>
      <c r="R559" s="322"/>
      <c r="S559" s="322"/>
      <c r="T559" s="322"/>
      <c r="U559" s="322"/>
      <c r="V559" s="322"/>
      <c r="W559" s="322"/>
      <c r="X559" s="322"/>
      <c r="Y559" s="322"/>
      <c r="Z559" s="322"/>
      <c r="AA559" s="322"/>
      <c r="AB559" s="322"/>
      <c r="AC559" s="322"/>
      <c r="AD559" s="322"/>
      <c r="AE559" s="322"/>
      <c r="AF559" s="322"/>
      <c r="AG559" s="322"/>
      <c r="AH559" s="322"/>
      <c r="AI559" s="322"/>
      <c r="AJ559" s="322"/>
      <c r="AK559" s="322"/>
    </row>
    <row r="560" customFormat="false" ht="12.75" hidden="false" customHeight="false" outlineLevel="0" collapsed="false">
      <c r="D560" s="321"/>
      <c r="E560" s="321"/>
      <c r="F560" s="321"/>
      <c r="G560" s="321"/>
      <c r="H560" s="321"/>
      <c r="I560" s="321"/>
      <c r="J560" s="321"/>
      <c r="K560" s="321"/>
      <c r="L560" s="321"/>
      <c r="M560" s="321"/>
      <c r="N560" s="321"/>
      <c r="O560" s="321"/>
      <c r="P560" s="322"/>
      <c r="Q560" s="322"/>
      <c r="R560" s="322"/>
      <c r="S560" s="322"/>
      <c r="T560" s="322"/>
      <c r="U560" s="322"/>
      <c r="V560" s="322"/>
      <c r="W560" s="322"/>
      <c r="X560" s="322"/>
      <c r="Y560" s="322"/>
      <c r="Z560" s="322"/>
      <c r="AA560" s="322"/>
      <c r="AB560" s="322"/>
      <c r="AC560" s="322"/>
      <c r="AD560" s="322"/>
      <c r="AE560" s="322"/>
      <c r="AF560" s="322"/>
      <c r="AG560" s="322"/>
      <c r="AH560" s="322"/>
      <c r="AI560" s="322"/>
      <c r="AJ560" s="322"/>
      <c r="AK560" s="322"/>
    </row>
    <row r="561" customFormat="false" ht="12.75" hidden="false" customHeight="false" outlineLevel="0" collapsed="false">
      <c r="D561" s="321"/>
      <c r="E561" s="321"/>
      <c r="F561" s="321"/>
      <c r="G561" s="321"/>
      <c r="H561" s="321"/>
      <c r="I561" s="321"/>
      <c r="J561" s="321"/>
      <c r="K561" s="321"/>
      <c r="L561" s="321"/>
      <c r="M561" s="321"/>
      <c r="N561" s="321"/>
      <c r="O561" s="321"/>
      <c r="P561" s="322"/>
      <c r="Q561" s="322"/>
      <c r="R561" s="322"/>
      <c r="S561" s="322"/>
      <c r="T561" s="322"/>
      <c r="U561" s="322"/>
      <c r="V561" s="322"/>
      <c r="W561" s="322"/>
      <c r="X561" s="322"/>
      <c r="Y561" s="322"/>
      <c r="Z561" s="322"/>
      <c r="AA561" s="322"/>
      <c r="AB561" s="322"/>
      <c r="AC561" s="322"/>
      <c r="AD561" s="322"/>
      <c r="AE561" s="322"/>
      <c r="AF561" s="322"/>
      <c r="AG561" s="322"/>
      <c r="AH561" s="322"/>
      <c r="AI561" s="322"/>
      <c r="AJ561" s="322"/>
      <c r="AK561" s="322"/>
    </row>
    <row r="562" customFormat="false" ht="12.75" hidden="false" customHeight="false" outlineLevel="0" collapsed="false">
      <c r="D562" s="321"/>
      <c r="E562" s="321"/>
      <c r="F562" s="321"/>
      <c r="G562" s="321"/>
      <c r="H562" s="321"/>
      <c r="I562" s="321"/>
      <c r="J562" s="321"/>
      <c r="K562" s="321"/>
      <c r="L562" s="321"/>
      <c r="M562" s="321"/>
      <c r="N562" s="321"/>
      <c r="O562" s="321"/>
      <c r="P562" s="322"/>
      <c r="Q562" s="322"/>
      <c r="R562" s="322"/>
      <c r="S562" s="322"/>
      <c r="T562" s="322"/>
      <c r="U562" s="322"/>
      <c r="V562" s="322"/>
      <c r="W562" s="322"/>
      <c r="X562" s="322"/>
      <c r="Y562" s="322"/>
      <c r="Z562" s="322"/>
      <c r="AA562" s="322"/>
      <c r="AB562" s="322"/>
      <c r="AC562" s="322"/>
      <c r="AD562" s="322"/>
      <c r="AE562" s="322"/>
      <c r="AF562" s="322"/>
      <c r="AG562" s="322"/>
      <c r="AH562" s="322"/>
      <c r="AI562" s="322"/>
      <c r="AJ562" s="322"/>
      <c r="AK562" s="322"/>
    </row>
    <row r="563" customFormat="false" ht="12.75" hidden="false" customHeight="false" outlineLevel="0" collapsed="false">
      <c r="D563" s="321"/>
      <c r="E563" s="321"/>
      <c r="F563" s="321"/>
      <c r="G563" s="321"/>
      <c r="H563" s="321"/>
      <c r="I563" s="321"/>
      <c r="J563" s="321"/>
      <c r="K563" s="321"/>
      <c r="L563" s="321"/>
      <c r="M563" s="321"/>
      <c r="N563" s="321"/>
      <c r="O563" s="321"/>
      <c r="P563" s="322"/>
      <c r="Q563" s="322"/>
      <c r="R563" s="322"/>
      <c r="S563" s="322"/>
      <c r="T563" s="322"/>
      <c r="U563" s="322"/>
      <c r="V563" s="322"/>
      <c r="W563" s="322"/>
      <c r="X563" s="322"/>
      <c r="Y563" s="322"/>
      <c r="Z563" s="322"/>
      <c r="AA563" s="322"/>
      <c r="AB563" s="322"/>
      <c r="AC563" s="322"/>
      <c r="AD563" s="322"/>
      <c r="AE563" s="322"/>
      <c r="AF563" s="322"/>
      <c r="AG563" s="322"/>
      <c r="AH563" s="322"/>
      <c r="AI563" s="322"/>
      <c r="AJ563" s="322"/>
      <c r="AK563" s="322"/>
    </row>
    <row r="564" customFormat="false" ht="12.75" hidden="false" customHeight="false" outlineLevel="0" collapsed="false">
      <c r="D564" s="321"/>
      <c r="E564" s="321"/>
      <c r="F564" s="321"/>
      <c r="G564" s="321"/>
      <c r="H564" s="321"/>
      <c r="I564" s="321"/>
      <c r="J564" s="321"/>
      <c r="K564" s="321"/>
      <c r="L564" s="321"/>
      <c r="M564" s="321"/>
      <c r="N564" s="321"/>
      <c r="O564" s="321"/>
      <c r="P564" s="322"/>
      <c r="Q564" s="322"/>
      <c r="R564" s="322"/>
      <c r="S564" s="322"/>
      <c r="T564" s="322"/>
      <c r="U564" s="322"/>
      <c r="V564" s="322"/>
      <c r="W564" s="322"/>
      <c r="X564" s="322"/>
      <c r="Y564" s="322"/>
      <c r="Z564" s="322"/>
      <c r="AA564" s="322"/>
      <c r="AB564" s="322"/>
      <c r="AC564" s="322"/>
      <c r="AD564" s="322"/>
      <c r="AE564" s="322"/>
      <c r="AF564" s="322"/>
      <c r="AG564" s="322"/>
      <c r="AH564" s="322"/>
      <c r="AI564" s="322"/>
      <c r="AJ564" s="322"/>
      <c r="AK564" s="322"/>
    </row>
    <row r="565" customFormat="false" ht="12.75" hidden="false" customHeight="false" outlineLevel="0" collapsed="false">
      <c r="D565" s="321"/>
      <c r="E565" s="321"/>
      <c r="F565" s="321"/>
      <c r="G565" s="321"/>
      <c r="H565" s="321"/>
      <c r="I565" s="321"/>
      <c r="J565" s="321"/>
      <c r="K565" s="321"/>
      <c r="L565" s="321"/>
      <c r="M565" s="321"/>
      <c r="N565" s="321"/>
      <c r="O565" s="321"/>
      <c r="P565" s="322"/>
      <c r="Q565" s="322"/>
      <c r="R565" s="322"/>
      <c r="S565" s="322"/>
      <c r="T565" s="322"/>
      <c r="U565" s="322"/>
      <c r="V565" s="322"/>
      <c r="W565" s="322"/>
      <c r="X565" s="322"/>
      <c r="Y565" s="322"/>
      <c r="Z565" s="322"/>
      <c r="AA565" s="322"/>
      <c r="AB565" s="322"/>
      <c r="AC565" s="322"/>
      <c r="AD565" s="322"/>
      <c r="AE565" s="322"/>
      <c r="AF565" s="322"/>
      <c r="AG565" s="322"/>
      <c r="AH565" s="322"/>
      <c r="AI565" s="322"/>
      <c r="AJ565" s="322"/>
      <c r="AK565" s="322"/>
    </row>
    <row r="566" customFormat="false" ht="12.75" hidden="false" customHeight="false" outlineLevel="0" collapsed="false">
      <c r="D566" s="321"/>
      <c r="E566" s="321"/>
      <c r="F566" s="321"/>
      <c r="G566" s="321"/>
      <c r="H566" s="321"/>
      <c r="I566" s="321"/>
      <c r="J566" s="321"/>
      <c r="K566" s="321"/>
      <c r="L566" s="321"/>
      <c r="M566" s="321"/>
      <c r="N566" s="321"/>
      <c r="O566" s="321"/>
      <c r="P566" s="322"/>
      <c r="Q566" s="322"/>
      <c r="R566" s="322"/>
      <c r="S566" s="322"/>
      <c r="T566" s="322"/>
      <c r="U566" s="322"/>
      <c r="V566" s="322"/>
      <c r="W566" s="322"/>
      <c r="X566" s="322"/>
      <c r="Y566" s="322"/>
      <c r="Z566" s="322"/>
      <c r="AA566" s="322"/>
      <c r="AB566" s="322"/>
      <c r="AC566" s="322"/>
      <c r="AD566" s="322"/>
      <c r="AE566" s="322"/>
      <c r="AF566" s="322"/>
      <c r="AG566" s="322"/>
      <c r="AH566" s="322"/>
      <c r="AI566" s="322"/>
      <c r="AJ566" s="322"/>
      <c r="AK566" s="322"/>
    </row>
    <row r="567" customFormat="false" ht="12.75" hidden="false" customHeight="false" outlineLevel="0" collapsed="false">
      <c r="D567" s="321"/>
      <c r="E567" s="321"/>
      <c r="F567" s="321"/>
      <c r="G567" s="321"/>
      <c r="H567" s="321"/>
      <c r="I567" s="321"/>
      <c r="J567" s="321"/>
      <c r="K567" s="321"/>
      <c r="L567" s="321"/>
      <c r="M567" s="321"/>
      <c r="N567" s="321"/>
      <c r="O567" s="321"/>
      <c r="P567" s="322"/>
      <c r="Q567" s="322"/>
      <c r="R567" s="322"/>
      <c r="S567" s="322"/>
      <c r="T567" s="322"/>
      <c r="U567" s="322"/>
      <c r="V567" s="322"/>
      <c r="W567" s="322"/>
      <c r="X567" s="322"/>
      <c r="Y567" s="322"/>
      <c r="Z567" s="322"/>
      <c r="AA567" s="322"/>
      <c r="AB567" s="322"/>
      <c r="AC567" s="322"/>
      <c r="AD567" s="322"/>
      <c r="AE567" s="322"/>
      <c r="AF567" s="322"/>
      <c r="AG567" s="322"/>
      <c r="AH567" s="322"/>
      <c r="AI567" s="322"/>
      <c r="AJ567" s="322"/>
      <c r="AK567" s="322"/>
    </row>
    <row r="568" customFormat="false" ht="12.75" hidden="false" customHeight="false" outlineLevel="0" collapsed="false">
      <c r="D568" s="321"/>
      <c r="E568" s="321"/>
      <c r="F568" s="321"/>
      <c r="G568" s="321"/>
      <c r="H568" s="321"/>
      <c r="I568" s="321"/>
      <c r="J568" s="321"/>
      <c r="K568" s="321"/>
      <c r="L568" s="321"/>
      <c r="M568" s="321"/>
      <c r="N568" s="321"/>
      <c r="O568" s="321"/>
      <c r="P568" s="322"/>
      <c r="Q568" s="322"/>
      <c r="R568" s="322"/>
      <c r="S568" s="322"/>
      <c r="T568" s="322"/>
      <c r="U568" s="322"/>
      <c r="V568" s="322"/>
      <c r="W568" s="322"/>
      <c r="X568" s="322"/>
      <c r="Y568" s="322"/>
      <c r="Z568" s="322"/>
      <c r="AA568" s="322"/>
      <c r="AB568" s="322"/>
      <c r="AC568" s="322"/>
      <c r="AD568" s="322"/>
      <c r="AE568" s="322"/>
      <c r="AF568" s="322"/>
      <c r="AG568" s="322"/>
      <c r="AH568" s="322"/>
      <c r="AI568" s="322"/>
      <c r="AJ568" s="322"/>
      <c r="AK568" s="322"/>
    </row>
    <row r="569" customFormat="false" ht="12.75" hidden="false" customHeight="false" outlineLevel="0" collapsed="false">
      <c r="D569" s="321"/>
      <c r="E569" s="321"/>
      <c r="F569" s="321"/>
      <c r="G569" s="321"/>
      <c r="H569" s="321"/>
      <c r="I569" s="321"/>
      <c r="J569" s="321"/>
      <c r="K569" s="321"/>
      <c r="L569" s="321"/>
      <c r="M569" s="321"/>
      <c r="N569" s="321"/>
      <c r="O569" s="321"/>
      <c r="P569" s="322"/>
      <c r="Q569" s="322"/>
      <c r="R569" s="322"/>
      <c r="S569" s="322"/>
      <c r="T569" s="322"/>
      <c r="U569" s="322"/>
      <c r="V569" s="322"/>
      <c r="W569" s="322"/>
      <c r="X569" s="322"/>
      <c r="Y569" s="322"/>
      <c r="Z569" s="322"/>
      <c r="AA569" s="322"/>
      <c r="AB569" s="322"/>
      <c r="AC569" s="322"/>
      <c r="AD569" s="322"/>
      <c r="AE569" s="322"/>
      <c r="AF569" s="322"/>
      <c r="AG569" s="322"/>
      <c r="AH569" s="322"/>
      <c r="AI569" s="322"/>
      <c r="AJ569" s="322"/>
      <c r="AK569" s="322"/>
    </row>
    <row r="570" customFormat="false" ht="12.75" hidden="false" customHeight="false" outlineLevel="0" collapsed="false">
      <c r="D570" s="321"/>
      <c r="E570" s="321"/>
      <c r="F570" s="321"/>
      <c r="G570" s="321"/>
      <c r="H570" s="321"/>
      <c r="I570" s="321"/>
      <c r="J570" s="321"/>
      <c r="K570" s="321"/>
      <c r="L570" s="321"/>
      <c r="M570" s="321"/>
      <c r="N570" s="321"/>
      <c r="O570" s="321"/>
      <c r="P570" s="322"/>
      <c r="Q570" s="322"/>
      <c r="R570" s="322"/>
      <c r="S570" s="322"/>
      <c r="T570" s="322"/>
      <c r="U570" s="322"/>
      <c r="V570" s="322"/>
      <c r="W570" s="322"/>
      <c r="X570" s="322"/>
      <c r="Y570" s="322"/>
      <c r="Z570" s="322"/>
      <c r="AA570" s="322"/>
      <c r="AB570" s="322"/>
      <c r="AC570" s="322"/>
      <c r="AD570" s="322"/>
      <c r="AE570" s="322"/>
      <c r="AF570" s="322"/>
      <c r="AG570" s="322"/>
      <c r="AH570" s="322"/>
      <c r="AI570" s="322"/>
      <c r="AJ570" s="322"/>
      <c r="AK570" s="322"/>
    </row>
    <row r="571" customFormat="false" ht="12.75" hidden="false" customHeight="false" outlineLevel="0" collapsed="false">
      <c r="D571" s="321"/>
      <c r="E571" s="321"/>
      <c r="F571" s="321"/>
      <c r="G571" s="321"/>
      <c r="H571" s="321"/>
      <c r="I571" s="321"/>
      <c r="J571" s="321"/>
      <c r="K571" s="321"/>
      <c r="L571" s="321"/>
      <c r="M571" s="321"/>
      <c r="N571" s="321"/>
      <c r="O571" s="321"/>
      <c r="P571" s="322"/>
      <c r="Q571" s="322"/>
      <c r="R571" s="322"/>
      <c r="S571" s="322"/>
      <c r="T571" s="322"/>
      <c r="U571" s="322"/>
      <c r="V571" s="322"/>
      <c r="W571" s="322"/>
      <c r="X571" s="322"/>
      <c r="Y571" s="322"/>
      <c r="Z571" s="322"/>
      <c r="AA571" s="322"/>
      <c r="AB571" s="322"/>
      <c r="AC571" s="322"/>
      <c r="AD571" s="322"/>
      <c r="AE571" s="322"/>
      <c r="AF571" s="322"/>
      <c r="AG571" s="322"/>
      <c r="AH571" s="322"/>
      <c r="AI571" s="322"/>
      <c r="AJ571" s="322"/>
      <c r="AK571" s="322"/>
    </row>
    <row r="572" customFormat="false" ht="12.75" hidden="false" customHeight="false" outlineLevel="0" collapsed="false">
      <c r="D572" s="321"/>
      <c r="E572" s="321"/>
      <c r="F572" s="321"/>
      <c r="G572" s="321"/>
      <c r="H572" s="321"/>
      <c r="I572" s="321"/>
      <c r="J572" s="321"/>
      <c r="K572" s="321"/>
      <c r="L572" s="321"/>
      <c r="M572" s="321"/>
      <c r="N572" s="321"/>
      <c r="O572" s="321"/>
      <c r="P572" s="322"/>
      <c r="Q572" s="322"/>
      <c r="R572" s="322"/>
      <c r="S572" s="322"/>
      <c r="T572" s="322"/>
      <c r="U572" s="322"/>
      <c r="V572" s="322"/>
      <c r="W572" s="322"/>
      <c r="X572" s="322"/>
      <c r="Y572" s="322"/>
      <c r="Z572" s="322"/>
      <c r="AA572" s="322"/>
      <c r="AB572" s="322"/>
      <c r="AC572" s="322"/>
      <c r="AD572" s="322"/>
      <c r="AE572" s="322"/>
      <c r="AF572" s="322"/>
      <c r="AG572" s="322"/>
      <c r="AH572" s="322"/>
      <c r="AI572" s="322"/>
      <c r="AJ572" s="322"/>
      <c r="AK572" s="322"/>
    </row>
    <row r="573" customFormat="false" ht="12.75" hidden="false" customHeight="false" outlineLevel="0" collapsed="false">
      <c r="D573" s="321"/>
      <c r="E573" s="321"/>
      <c r="F573" s="321"/>
      <c r="G573" s="321"/>
      <c r="H573" s="321"/>
      <c r="I573" s="321"/>
      <c r="J573" s="321"/>
      <c r="K573" s="321"/>
      <c r="L573" s="321"/>
      <c r="M573" s="321"/>
      <c r="N573" s="321"/>
      <c r="O573" s="321"/>
      <c r="P573" s="322"/>
      <c r="Q573" s="322"/>
      <c r="R573" s="322"/>
      <c r="S573" s="322"/>
      <c r="T573" s="322"/>
      <c r="U573" s="322"/>
      <c r="V573" s="322"/>
      <c r="W573" s="322"/>
      <c r="X573" s="322"/>
      <c r="Y573" s="322"/>
      <c r="Z573" s="322"/>
      <c r="AA573" s="322"/>
      <c r="AB573" s="322"/>
      <c r="AC573" s="322"/>
      <c r="AD573" s="322"/>
      <c r="AE573" s="322"/>
      <c r="AF573" s="322"/>
      <c r="AG573" s="322"/>
      <c r="AH573" s="322"/>
      <c r="AI573" s="322"/>
      <c r="AJ573" s="322"/>
      <c r="AK573" s="322"/>
    </row>
    <row r="574" customFormat="false" ht="12.75" hidden="false" customHeight="false" outlineLevel="0" collapsed="false">
      <c r="D574" s="321"/>
      <c r="E574" s="321"/>
      <c r="F574" s="321"/>
      <c r="G574" s="321"/>
      <c r="H574" s="321"/>
      <c r="I574" s="321"/>
      <c r="J574" s="321"/>
      <c r="K574" s="321"/>
      <c r="L574" s="321"/>
      <c r="M574" s="321"/>
      <c r="N574" s="321"/>
      <c r="O574" s="321"/>
      <c r="P574" s="322"/>
      <c r="Q574" s="322"/>
      <c r="R574" s="322"/>
      <c r="S574" s="322"/>
      <c r="T574" s="322"/>
      <c r="U574" s="322"/>
      <c r="V574" s="322"/>
      <c r="W574" s="322"/>
      <c r="X574" s="322"/>
      <c r="Y574" s="322"/>
      <c r="Z574" s="322"/>
      <c r="AA574" s="322"/>
      <c r="AB574" s="322"/>
      <c r="AC574" s="322"/>
      <c r="AD574" s="322"/>
      <c r="AE574" s="322"/>
      <c r="AF574" s="322"/>
      <c r="AG574" s="322"/>
      <c r="AH574" s="322"/>
      <c r="AI574" s="322"/>
      <c r="AJ574" s="322"/>
      <c r="AK574" s="322"/>
    </row>
    <row r="575" customFormat="false" ht="12.75" hidden="false" customHeight="false" outlineLevel="0" collapsed="false">
      <c r="D575" s="321"/>
      <c r="E575" s="321"/>
      <c r="F575" s="321"/>
      <c r="G575" s="321"/>
      <c r="H575" s="321"/>
      <c r="I575" s="321"/>
      <c r="J575" s="321"/>
      <c r="K575" s="321"/>
      <c r="L575" s="321"/>
      <c r="M575" s="321"/>
      <c r="N575" s="321"/>
      <c r="O575" s="321"/>
      <c r="P575" s="322"/>
      <c r="Q575" s="322"/>
      <c r="R575" s="322"/>
      <c r="S575" s="322"/>
      <c r="T575" s="322"/>
      <c r="U575" s="322"/>
      <c r="V575" s="322"/>
      <c r="W575" s="322"/>
      <c r="X575" s="322"/>
      <c r="Y575" s="322"/>
      <c r="Z575" s="322"/>
      <c r="AA575" s="322"/>
      <c r="AB575" s="322"/>
      <c r="AC575" s="322"/>
      <c r="AD575" s="322"/>
      <c r="AE575" s="322"/>
      <c r="AF575" s="322"/>
      <c r="AG575" s="322"/>
      <c r="AH575" s="322"/>
      <c r="AI575" s="322"/>
      <c r="AJ575" s="322"/>
      <c r="AK575" s="322"/>
    </row>
    <row r="576" customFormat="false" ht="12.75" hidden="false" customHeight="false" outlineLevel="0" collapsed="false">
      <c r="D576" s="321"/>
      <c r="E576" s="321"/>
      <c r="F576" s="321"/>
      <c r="G576" s="321"/>
      <c r="H576" s="321"/>
      <c r="I576" s="321"/>
      <c r="J576" s="321"/>
      <c r="K576" s="321"/>
      <c r="L576" s="321"/>
      <c r="M576" s="321"/>
      <c r="N576" s="321"/>
      <c r="O576" s="321"/>
      <c r="P576" s="322"/>
      <c r="Q576" s="322"/>
      <c r="R576" s="322"/>
      <c r="S576" s="322"/>
      <c r="T576" s="322"/>
      <c r="U576" s="322"/>
      <c r="V576" s="322"/>
      <c r="W576" s="322"/>
      <c r="X576" s="322"/>
      <c r="Y576" s="322"/>
      <c r="Z576" s="322"/>
      <c r="AA576" s="322"/>
      <c r="AB576" s="322"/>
      <c r="AC576" s="322"/>
      <c r="AD576" s="322"/>
      <c r="AE576" s="322"/>
      <c r="AF576" s="322"/>
      <c r="AG576" s="322"/>
      <c r="AH576" s="322"/>
      <c r="AI576" s="322"/>
      <c r="AJ576" s="322"/>
      <c r="AK576" s="322"/>
    </row>
    <row r="577" customFormat="false" ht="12.75" hidden="false" customHeight="false" outlineLevel="0" collapsed="false">
      <c r="D577" s="321"/>
      <c r="E577" s="321"/>
      <c r="F577" s="321"/>
      <c r="G577" s="321"/>
      <c r="H577" s="321"/>
      <c r="I577" s="321"/>
      <c r="J577" s="321"/>
      <c r="K577" s="321"/>
      <c r="L577" s="321"/>
      <c r="M577" s="321"/>
      <c r="N577" s="321"/>
      <c r="O577" s="321"/>
      <c r="P577" s="322"/>
      <c r="Q577" s="322"/>
      <c r="R577" s="322"/>
      <c r="S577" s="322"/>
      <c r="T577" s="322"/>
      <c r="U577" s="322"/>
      <c r="V577" s="322"/>
      <c r="W577" s="322"/>
      <c r="X577" s="322"/>
      <c r="Y577" s="322"/>
      <c r="Z577" s="322"/>
      <c r="AA577" s="322"/>
      <c r="AB577" s="322"/>
      <c r="AC577" s="322"/>
      <c r="AD577" s="322"/>
      <c r="AE577" s="322"/>
      <c r="AF577" s="322"/>
      <c r="AG577" s="322"/>
      <c r="AH577" s="322"/>
      <c r="AI577" s="322"/>
      <c r="AJ577" s="322"/>
      <c r="AK577" s="322"/>
    </row>
    <row r="578" customFormat="false" ht="12.75" hidden="false" customHeight="false" outlineLevel="0" collapsed="false">
      <c r="D578" s="321"/>
      <c r="E578" s="321"/>
      <c r="F578" s="321"/>
      <c r="G578" s="321"/>
      <c r="H578" s="321"/>
      <c r="I578" s="321"/>
      <c r="J578" s="321"/>
      <c r="K578" s="321"/>
      <c r="L578" s="321"/>
      <c r="M578" s="321"/>
      <c r="N578" s="321"/>
      <c r="O578" s="321"/>
      <c r="P578" s="322"/>
      <c r="Q578" s="322"/>
      <c r="R578" s="322"/>
      <c r="S578" s="322"/>
      <c r="T578" s="322"/>
      <c r="U578" s="322"/>
      <c r="V578" s="322"/>
      <c r="W578" s="322"/>
      <c r="X578" s="322"/>
      <c r="Y578" s="322"/>
      <c r="Z578" s="322"/>
      <c r="AA578" s="322"/>
      <c r="AB578" s="322"/>
      <c r="AC578" s="322"/>
      <c r="AD578" s="322"/>
      <c r="AE578" s="322"/>
      <c r="AF578" s="322"/>
      <c r="AG578" s="322"/>
      <c r="AH578" s="322"/>
      <c r="AI578" s="322"/>
      <c r="AJ578" s="322"/>
      <c r="AK578" s="322"/>
    </row>
    <row r="579" customFormat="false" ht="12.75" hidden="false" customHeight="false" outlineLevel="0" collapsed="false">
      <c r="D579" s="321"/>
      <c r="E579" s="321"/>
      <c r="F579" s="321"/>
      <c r="G579" s="321"/>
      <c r="H579" s="321"/>
      <c r="I579" s="321"/>
      <c r="J579" s="321"/>
      <c r="K579" s="321"/>
      <c r="L579" s="321"/>
      <c r="M579" s="321"/>
      <c r="N579" s="321"/>
      <c r="O579" s="321"/>
      <c r="P579" s="322"/>
      <c r="Q579" s="322"/>
      <c r="R579" s="322"/>
      <c r="S579" s="322"/>
      <c r="T579" s="322"/>
      <c r="U579" s="322"/>
      <c r="V579" s="322"/>
      <c r="W579" s="322"/>
      <c r="X579" s="322"/>
      <c r="Y579" s="322"/>
      <c r="Z579" s="322"/>
      <c r="AA579" s="322"/>
      <c r="AB579" s="322"/>
      <c r="AC579" s="322"/>
      <c r="AD579" s="322"/>
      <c r="AE579" s="322"/>
      <c r="AF579" s="322"/>
      <c r="AG579" s="322"/>
      <c r="AH579" s="322"/>
      <c r="AI579" s="322"/>
      <c r="AJ579" s="322"/>
      <c r="AK579" s="322"/>
    </row>
    <row r="580" customFormat="false" ht="12.75" hidden="false" customHeight="false" outlineLevel="0" collapsed="false">
      <c r="D580" s="321"/>
      <c r="E580" s="321"/>
      <c r="F580" s="321"/>
      <c r="G580" s="321"/>
      <c r="H580" s="321"/>
      <c r="I580" s="321"/>
      <c r="J580" s="321"/>
      <c r="K580" s="321"/>
      <c r="L580" s="321"/>
      <c r="M580" s="321"/>
      <c r="N580" s="321"/>
      <c r="O580" s="321"/>
      <c r="P580" s="322"/>
      <c r="Q580" s="322"/>
      <c r="R580" s="322"/>
      <c r="S580" s="322"/>
      <c r="T580" s="322"/>
      <c r="U580" s="322"/>
      <c r="V580" s="322"/>
      <c r="W580" s="322"/>
      <c r="X580" s="322"/>
      <c r="Y580" s="322"/>
      <c r="Z580" s="322"/>
      <c r="AA580" s="322"/>
      <c r="AB580" s="322"/>
      <c r="AC580" s="322"/>
      <c r="AD580" s="322"/>
      <c r="AE580" s="322"/>
      <c r="AF580" s="322"/>
      <c r="AG580" s="322"/>
      <c r="AH580" s="322"/>
      <c r="AI580" s="322"/>
      <c r="AJ580" s="322"/>
      <c r="AK580" s="322"/>
    </row>
    <row r="581" customFormat="false" ht="12.75" hidden="false" customHeight="false" outlineLevel="0" collapsed="false">
      <c r="D581" s="321"/>
      <c r="E581" s="321"/>
      <c r="F581" s="321"/>
      <c r="G581" s="321"/>
      <c r="H581" s="321"/>
      <c r="I581" s="321"/>
      <c r="J581" s="321"/>
      <c r="K581" s="321"/>
      <c r="L581" s="321"/>
      <c r="M581" s="321"/>
      <c r="N581" s="321"/>
      <c r="O581" s="321"/>
      <c r="P581" s="322"/>
      <c r="Q581" s="322"/>
      <c r="R581" s="322"/>
      <c r="S581" s="322"/>
      <c r="T581" s="322"/>
      <c r="U581" s="322"/>
      <c r="V581" s="322"/>
      <c r="W581" s="322"/>
      <c r="X581" s="322"/>
      <c r="Y581" s="322"/>
      <c r="Z581" s="322"/>
      <c r="AA581" s="322"/>
      <c r="AB581" s="322"/>
      <c r="AC581" s="322"/>
      <c r="AD581" s="322"/>
      <c r="AE581" s="322"/>
      <c r="AF581" s="322"/>
      <c r="AG581" s="322"/>
      <c r="AH581" s="322"/>
      <c r="AI581" s="322"/>
      <c r="AJ581" s="322"/>
      <c r="AK581" s="322"/>
    </row>
    <row r="582" customFormat="false" ht="12.75" hidden="false" customHeight="false" outlineLevel="0" collapsed="false">
      <c r="D582" s="321"/>
      <c r="E582" s="321"/>
      <c r="F582" s="321"/>
      <c r="G582" s="321"/>
      <c r="H582" s="321"/>
      <c r="I582" s="321"/>
      <c r="J582" s="321"/>
      <c r="K582" s="321"/>
      <c r="L582" s="321"/>
      <c r="M582" s="321"/>
      <c r="N582" s="321"/>
      <c r="O582" s="321"/>
      <c r="P582" s="322"/>
      <c r="Q582" s="322"/>
      <c r="R582" s="322"/>
      <c r="S582" s="322"/>
      <c r="T582" s="322"/>
      <c r="U582" s="322"/>
      <c r="V582" s="322"/>
      <c r="W582" s="322"/>
      <c r="X582" s="322"/>
      <c r="Y582" s="322"/>
      <c r="Z582" s="322"/>
      <c r="AA582" s="322"/>
      <c r="AB582" s="322"/>
      <c r="AC582" s="322"/>
      <c r="AD582" s="322"/>
      <c r="AE582" s="322"/>
      <c r="AF582" s="322"/>
      <c r="AG582" s="322"/>
      <c r="AH582" s="322"/>
      <c r="AI582" s="322"/>
      <c r="AJ582" s="322"/>
      <c r="AK582" s="322"/>
    </row>
    <row r="583" customFormat="false" ht="12.75" hidden="false" customHeight="false" outlineLevel="0" collapsed="false">
      <c r="D583" s="321"/>
      <c r="E583" s="321"/>
      <c r="F583" s="321"/>
      <c r="G583" s="321"/>
      <c r="H583" s="321"/>
      <c r="I583" s="321"/>
      <c r="J583" s="321"/>
      <c r="K583" s="321"/>
      <c r="L583" s="321"/>
      <c r="M583" s="321"/>
      <c r="N583" s="321"/>
      <c r="O583" s="321"/>
      <c r="P583" s="322"/>
      <c r="Q583" s="322"/>
      <c r="R583" s="322"/>
      <c r="S583" s="322"/>
      <c r="T583" s="322"/>
      <c r="U583" s="322"/>
      <c r="V583" s="322"/>
      <c r="W583" s="322"/>
      <c r="X583" s="322"/>
      <c r="Y583" s="322"/>
      <c r="Z583" s="322"/>
      <c r="AA583" s="322"/>
      <c r="AB583" s="322"/>
      <c r="AC583" s="322"/>
      <c r="AD583" s="322"/>
      <c r="AE583" s="322"/>
      <c r="AF583" s="322"/>
      <c r="AG583" s="322"/>
      <c r="AH583" s="322"/>
      <c r="AI583" s="322"/>
      <c r="AJ583" s="322"/>
      <c r="AK583" s="322"/>
    </row>
    <row r="584" customFormat="false" ht="12.75" hidden="false" customHeight="false" outlineLevel="0" collapsed="false">
      <c r="D584" s="321"/>
      <c r="E584" s="321"/>
      <c r="F584" s="321"/>
      <c r="G584" s="321"/>
      <c r="H584" s="321"/>
      <c r="I584" s="321"/>
      <c r="J584" s="321"/>
      <c r="K584" s="321"/>
      <c r="L584" s="321"/>
      <c r="M584" s="321"/>
      <c r="N584" s="321"/>
      <c r="O584" s="321"/>
      <c r="P584" s="322"/>
      <c r="Q584" s="322"/>
      <c r="R584" s="322"/>
      <c r="S584" s="322"/>
      <c r="T584" s="322"/>
      <c r="U584" s="322"/>
      <c r="V584" s="322"/>
      <c r="W584" s="322"/>
      <c r="X584" s="322"/>
      <c r="Y584" s="322"/>
      <c r="Z584" s="322"/>
      <c r="AA584" s="322"/>
      <c r="AB584" s="322"/>
      <c r="AC584" s="322"/>
      <c r="AD584" s="322"/>
      <c r="AE584" s="322"/>
      <c r="AF584" s="322"/>
      <c r="AG584" s="322"/>
      <c r="AH584" s="322"/>
      <c r="AI584" s="322"/>
      <c r="AJ584" s="322"/>
      <c r="AK584" s="322"/>
    </row>
    <row r="585" customFormat="false" ht="12.75" hidden="false" customHeight="false" outlineLevel="0" collapsed="false">
      <c r="D585" s="321"/>
      <c r="E585" s="321"/>
      <c r="F585" s="321"/>
      <c r="G585" s="321"/>
      <c r="H585" s="321"/>
      <c r="I585" s="321"/>
      <c r="J585" s="321"/>
      <c r="K585" s="321"/>
      <c r="L585" s="321"/>
      <c r="M585" s="321"/>
      <c r="N585" s="321"/>
      <c r="O585" s="321"/>
      <c r="P585" s="322"/>
      <c r="Q585" s="322"/>
      <c r="R585" s="322"/>
      <c r="S585" s="322"/>
      <c r="T585" s="322"/>
      <c r="U585" s="322"/>
      <c r="V585" s="322"/>
      <c r="W585" s="322"/>
      <c r="X585" s="322"/>
      <c r="Y585" s="322"/>
      <c r="Z585" s="322"/>
      <c r="AA585" s="322"/>
      <c r="AB585" s="322"/>
      <c r="AC585" s="322"/>
      <c r="AD585" s="322"/>
      <c r="AE585" s="322"/>
      <c r="AF585" s="322"/>
      <c r="AG585" s="322"/>
      <c r="AH585" s="322"/>
      <c r="AI585" s="322"/>
      <c r="AJ585" s="322"/>
      <c r="AK585" s="322"/>
    </row>
    <row r="586" customFormat="false" ht="12.75" hidden="false" customHeight="false" outlineLevel="0" collapsed="false">
      <c r="D586" s="321"/>
      <c r="E586" s="321"/>
      <c r="F586" s="321"/>
      <c r="G586" s="321"/>
      <c r="H586" s="321"/>
      <c r="I586" s="321"/>
      <c r="J586" s="321"/>
      <c r="K586" s="321"/>
      <c r="L586" s="321"/>
      <c r="M586" s="321"/>
      <c r="N586" s="321"/>
      <c r="O586" s="321"/>
      <c r="P586" s="322"/>
      <c r="Q586" s="322"/>
      <c r="R586" s="322"/>
      <c r="S586" s="322"/>
      <c r="T586" s="322"/>
      <c r="U586" s="322"/>
      <c r="V586" s="322"/>
      <c r="W586" s="322"/>
      <c r="X586" s="322"/>
      <c r="Y586" s="322"/>
      <c r="Z586" s="322"/>
      <c r="AA586" s="322"/>
      <c r="AB586" s="322"/>
      <c r="AC586" s="322"/>
      <c r="AD586" s="322"/>
      <c r="AE586" s="322"/>
      <c r="AF586" s="322"/>
      <c r="AG586" s="322"/>
      <c r="AH586" s="322"/>
      <c r="AI586" s="322"/>
      <c r="AJ586" s="322"/>
      <c r="AK586" s="322"/>
    </row>
    <row r="587" customFormat="false" ht="12.75" hidden="false" customHeight="false" outlineLevel="0" collapsed="false">
      <c r="D587" s="321"/>
      <c r="E587" s="321"/>
      <c r="F587" s="321"/>
      <c r="G587" s="321"/>
      <c r="H587" s="321"/>
      <c r="I587" s="321"/>
      <c r="J587" s="321"/>
      <c r="K587" s="321"/>
      <c r="L587" s="321"/>
      <c r="M587" s="321"/>
      <c r="N587" s="321"/>
      <c r="O587" s="321"/>
      <c r="P587" s="322"/>
      <c r="Q587" s="322"/>
      <c r="R587" s="322"/>
      <c r="S587" s="322"/>
      <c r="T587" s="322"/>
      <c r="U587" s="322"/>
      <c r="V587" s="322"/>
      <c r="W587" s="322"/>
      <c r="X587" s="322"/>
      <c r="Y587" s="322"/>
      <c r="Z587" s="322"/>
      <c r="AA587" s="322"/>
      <c r="AB587" s="322"/>
      <c r="AC587" s="322"/>
      <c r="AD587" s="322"/>
      <c r="AE587" s="322"/>
      <c r="AF587" s="322"/>
      <c r="AG587" s="322"/>
      <c r="AH587" s="322"/>
      <c r="AI587" s="322"/>
      <c r="AJ587" s="322"/>
      <c r="AK587" s="322"/>
    </row>
    <row r="588" customFormat="false" ht="12.75" hidden="false" customHeight="false" outlineLevel="0" collapsed="false">
      <c r="D588" s="321"/>
      <c r="E588" s="321"/>
      <c r="F588" s="321"/>
      <c r="G588" s="321"/>
      <c r="H588" s="321"/>
      <c r="I588" s="321"/>
      <c r="J588" s="321"/>
      <c r="K588" s="321"/>
      <c r="L588" s="321"/>
      <c r="M588" s="321"/>
      <c r="N588" s="321"/>
      <c r="O588" s="321"/>
      <c r="P588" s="322"/>
      <c r="Q588" s="322"/>
      <c r="R588" s="322"/>
      <c r="S588" s="322"/>
      <c r="T588" s="322"/>
      <c r="U588" s="322"/>
      <c r="V588" s="322"/>
      <c r="W588" s="322"/>
      <c r="X588" s="322"/>
      <c r="Y588" s="322"/>
      <c r="Z588" s="322"/>
      <c r="AA588" s="322"/>
      <c r="AB588" s="322"/>
      <c r="AC588" s="322"/>
      <c r="AD588" s="322"/>
      <c r="AE588" s="322"/>
      <c r="AF588" s="322"/>
      <c r="AG588" s="322"/>
      <c r="AH588" s="322"/>
      <c r="AI588" s="322"/>
      <c r="AJ588" s="322"/>
      <c r="AK588" s="322"/>
    </row>
    <row r="589" customFormat="false" ht="12.75" hidden="false" customHeight="false" outlineLevel="0" collapsed="false">
      <c r="D589" s="321"/>
      <c r="E589" s="321"/>
      <c r="F589" s="321"/>
      <c r="G589" s="321"/>
      <c r="H589" s="321"/>
      <c r="I589" s="321"/>
      <c r="J589" s="321"/>
      <c r="K589" s="321"/>
      <c r="L589" s="321"/>
      <c r="M589" s="321"/>
      <c r="N589" s="321"/>
      <c r="O589" s="321"/>
      <c r="P589" s="322"/>
      <c r="Q589" s="322"/>
      <c r="R589" s="322"/>
      <c r="S589" s="322"/>
      <c r="T589" s="322"/>
      <c r="U589" s="322"/>
      <c r="V589" s="322"/>
      <c r="W589" s="322"/>
      <c r="X589" s="322"/>
      <c r="Y589" s="322"/>
      <c r="Z589" s="322"/>
      <c r="AA589" s="322"/>
      <c r="AB589" s="322"/>
      <c r="AC589" s="322"/>
      <c r="AD589" s="322"/>
      <c r="AE589" s="322"/>
      <c r="AF589" s="322"/>
      <c r="AG589" s="322"/>
      <c r="AH589" s="322"/>
      <c r="AI589" s="322"/>
      <c r="AJ589" s="322"/>
      <c r="AK589" s="322"/>
    </row>
    <row r="590" customFormat="false" ht="12.75" hidden="false" customHeight="false" outlineLevel="0" collapsed="false">
      <c r="D590" s="321"/>
      <c r="E590" s="321"/>
      <c r="F590" s="321"/>
      <c r="G590" s="321"/>
      <c r="H590" s="321"/>
      <c r="I590" s="321"/>
      <c r="J590" s="321"/>
      <c r="K590" s="321"/>
      <c r="L590" s="321"/>
      <c r="M590" s="321"/>
      <c r="N590" s="321"/>
      <c r="O590" s="321"/>
      <c r="P590" s="322"/>
      <c r="Q590" s="322"/>
      <c r="R590" s="322"/>
      <c r="S590" s="322"/>
      <c r="T590" s="322"/>
      <c r="U590" s="322"/>
      <c r="V590" s="322"/>
      <c r="W590" s="322"/>
      <c r="X590" s="322"/>
      <c r="Y590" s="322"/>
      <c r="Z590" s="322"/>
      <c r="AA590" s="322"/>
      <c r="AB590" s="322"/>
      <c r="AC590" s="322"/>
      <c r="AD590" s="322"/>
      <c r="AE590" s="322"/>
      <c r="AF590" s="322"/>
      <c r="AG590" s="322"/>
      <c r="AH590" s="322"/>
      <c r="AI590" s="322"/>
      <c r="AJ590" s="322"/>
      <c r="AK590" s="322"/>
    </row>
    <row r="591" customFormat="false" ht="12.75" hidden="false" customHeight="false" outlineLevel="0" collapsed="false">
      <c r="D591" s="321"/>
      <c r="E591" s="321"/>
      <c r="F591" s="321"/>
      <c r="G591" s="321"/>
      <c r="H591" s="321"/>
      <c r="I591" s="321"/>
      <c r="J591" s="321"/>
      <c r="K591" s="321"/>
      <c r="L591" s="321"/>
      <c r="M591" s="321"/>
      <c r="N591" s="321"/>
      <c r="O591" s="321"/>
      <c r="P591" s="322"/>
      <c r="Q591" s="322"/>
      <c r="R591" s="322"/>
      <c r="S591" s="322"/>
      <c r="T591" s="322"/>
      <c r="U591" s="322"/>
      <c r="V591" s="322"/>
      <c r="W591" s="322"/>
      <c r="X591" s="322"/>
      <c r="Y591" s="322"/>
      <c r="Z591" s="322"/>
      <c r="AA591" s="322"/>
      <c r="AB591" s="322"/>
      <c r="AC591" s="322"/>
      <c r="AD591" s="322"/>
      <c r="AE591" s="322"/>
      <c r="AF591" s="322"/>
      <c r="AG591" s="322"/>
      <c r="AH591" s="322"/>
      <c r="AI591" s="322"/>
      <c r="AJ591" s="322"/>
      <c r="AK591" s="322"/>
    </row>
    <row r="592" customFormat="false" ht="12.75" hidden="false" customHeight="false" outlineLevel="0" collapsed="false">
      <c r="D592" s="321"/>
      <c r="E592" s="321"/>
      <c r="F592" s="321"/>
      <c r="G592" s="321"/>
      <c r="H592" s="321"/>
      <c r="I592" s="321"/>
      <c r="J592" s="321"/>
      <c r="K592" s="321"/>
      <c r="L592" s="321"/>
      <c r="M592" s="321"/>
      <c r="N592" s="321"/>
      <c r="O592" s="321"/>
      <c r="P592" s="322"/>
      <c r="Q592" s="322"/>
      <c r="R592" s="322"/>
      <c r="S592" s="322"/>
      <c r="T592" s="322"/>
      <c r="U592" s="322"/>
      <c r="V592" s="322"/>
      <c r="W592" s="322"/>
      <c r="X592" s="322"/>
      <c r="Y592" s="322"/>
      <c r="Z592" s="322"/>
      <c r="AA592" s="322"/>
      <c r="AB592" s="322"/>
      <c r="AC592" s="322"/>
      <c r="AD592" s="322"/>
      <c r="AE592" s="322"/>
      <c r="AF592" s="322"/>
      <c r="AG592" s="322"/>
      <c r="AH592" s="322"/>
      <c r="AI592" s="322"/>
      <c r="AJ592" s="322"/>
      <c r="AK592" s="322"/>
    </row>
    <row r="593" customFormat="false" ht="12.75" hidden="false" customHeight="false" outlineLevel="0" collapsed="false">
      <c r="D593" s="321"/>
      <c r="E593" s="321"/>
      <c r="F593" s="321"/>
      <c r="G593" s="321"/>
      <c r="H593" s="321"/>
      <c r="I593" s="321"/>
      <c r="J593" s="321"/>
      <c r="K593" s="321"/>
      <c r="L593" s="321"/>
      <c r="M593" s="321"/>
      <c r="N593" s="321"/>
      <c r="O593" s="321"/>
      <c r="P593" s="322"/>
      <c r="Q593" s="322"/>
      <c r="R593" s="322"/>
      <c r="S593" s="322"/>
      <c r="T593" s="322"/>
      <c r="U593" s="322"/>
      <c r="V593" s="322"/>
      <c r="W593" s="322"/>
      <c r="X593" s="322"/>
      <c r="Y593" s="322"/>
      <c r="Z593" s="322"/>
      <c r="AA593" s="322"/>
      <c r="AB593" s="322"/>
      <c r="AC593" s="322"/>
      <c r="AD593" s="322"/>
      <c r="AE593" s="322"/>
      <c r="AF593" s="322"/>
      <c r="AG593" s="322"/>
      <c r="AH593" s="322"/>
      <c r="AI593" s="322"/>
      <c r="AJ593" s="322"/>
      <c r="AK593" s="322"/>
    </row>
    <row r="594" customFormat="false" ht="12.75" hidden="false" customHeight="false" outlineLevel="0" collapsed="false">
      <c r="D594" s="321"/>
      <c r="E594" s="321"/>
      <c r="F594" s="321"/>
      <c r="G594" s="321"/>
      <c r="H594" s="321"/>
      <c r="I594" s="321"/>
      <c r="J594" s="321"/>
      <c r="K594" s="321"/>
      <c r="L594" s="321"/>
      <c r="M594" s="321"/>
      <c r="N594" s="321"/>
      <c r="O594" s="321"/>
      <c r="P594" s="322"/>
      <c r="Q594" s="322"/>
      <c r="R594" s="322"/>
      <c r="S594" s="322"/>
      <c r="T594" s="322"/>
      <c r="U594" s="322"/>
      <c r="V594" s="322"/>
      <c r="W594" s="322"/>
      <c r="X594" s="322"/>
      <c r="Y594" s="322"/>
      <c r="Z594" s="322"/>
      <c r="AA594" s="322"/>
      <c r="AB594" s="322"/>
      <c r="AC594" s="322"/>
      <c r="AD594" s="322"/>
      <c r="AE594" s="322"/>
      <c r="AF594" s="322"/>
      <c r="AG594" s="322"/>
      <c r="AH594" s="322"/>
      <c r="AI594" s="322"/>
      <c r="AJ594" s="322"/>
      <c r="AK594" s="322"/>
    </row>
    <row r="595" customFormat="false" ht="12.75" hidden="false" customHeight="false" outlineLevel="0" collapsed="false">
      <c r="D595" s="321"/>
      <c r="E595" s="321"/>
      <c r="F595" s="321"/>
      <c r="G595" s="321"/>
      <c r="H595" s="321"/>
      <c r="I595" s="321"/>
      <c r="J595" s="321"/>
      <c r="K595" s="321"/>
      <c r="L595" s="321"/>
      <c r="M595" s="321"/>
      <c r="N595" s="321"/>
      <c r="O595" s="321"/>
      <c r="P595" s="322"/>
      <c r="Q595" s="322"/>
      <c r="R595" s="322"/>
      <c r="S595" s="322"/>
      <c r="T595" s="322"/>
      <c r="U595" s="322"/>
      <c r="V595" s="322"/>
      <c r="W595" s="322"/>
      <c r="X595" s="322"/>
      <c r="Y595" s="322"/>
      <c r="Z595" s="322"/>
      <c r="AA595" s="322"/>
      <c r="AB595" s="322"/>
      <c r="AC595" s="322"/>
      <c r="AD595" s="322"/>
      <c r="AE595" s="322"/>
      <c r="AF595" s="322"/>
      <c r="AG595" s="322"/>
      <c r="AH595" s="322"/>
      <c r="AI595" s="322"/>
      <c r="AJ595" s="322"/>
      <c r="AK595" s="322"/>
    </row>
    <row r="596" customFormat="false" ht="12.75" hidden="false" customHeight="false" outlineLevel="0" collapsed="false">
      <c r="D596" s="321"/>
      <c r="E596" s="321"/>
      <c r="F596" s="321"/>
      <c r="G596" s="321"/>
      <c r="H596" s="321"/>
      <c r="I596" s="321"/>
      <c r="J596" s="321"/>
      <c r="K596" s="321"/>
      <c r="L596" s="321"/>
      <c r="M596" s="321"/>
      <c r="N596" s="321"/>
      <c r="O596" s="321"/>
      <c r="P596" s="322"/>
      <c r="Q596" s="322"/>
      <c r="R596" s="322"/>
      <c r="S596" s="322"/>
      <c r="T596" s="322"/>
      <c r="U596" s="322"/>
      <c r="V596" s="322"/>
      <c r="W596" s="322"/>
      <c r="X596" s="322"/>
      <c r="Y596" s="322"/>
      <c r="Z596" s="322"/>
      <c r="AA596" s="322"/>
      <c r="AB596" s="322"/>
      <c r="AC596" s="322"/>
      <c r="AD596" s="322"/>
      <c r="AE596" s="322"/>
      <c r="AF596" s="322"/>
      <c r="AG596" s="322"/>
      <c r="AH596" s="322"/>
      <c r="AI596" s="322"/>
      <c r="AJ596" s="322"/>
      <c r="AK596" s="322"/>
    </row>
    <row r="597" customFormat="false" ht="12.75" hidden="false" customHeight="false" outlineLevel="0" collapsed="false">
      <c r="D597" s="321"/>
      <c r="E597" s="321"/>
      <c r="F597" s="321"/>
      <c r="G597" s="321"/>
      <c r="H597" s="321"/>
      <c r="I597" s="321"/>
      <c r="J597" s="321"/>
      <c r="K597" s="321"/>
      <c r="L597" s="321"/>
      <c r="M597" s="321"/>
      <c r="N597" s="321"/>
      <c r="O597" s="321"/>
      <c r="P597" s="322"/>
      <c r="Q597" s="322"/>
      <c r="R597" s="322"/>
      <c r="S597" s="322"/>
      <c r="T597" s="322"/>
      <c r="U597" s="322"/>
      <c r="V597" s="322"/>
      <c r="W597" s="322"/>
      <c r="X597" s="322"/>
      <c r="Y597" s="322"/>
      <c r="Z597" s="322"/>
      <c r="AA597" s="322"/>
      <c r="AB597" s="322"/>
      <c r="AC597" s="322"/>
      <c r="AD597" s="322"/>
      <c r="AE597" s="322"/>
      <c r="AF597" s="322"/>
      <c r="AG597" s="322"/>
      <c r="AH597" s="322"/>
      <c r="AI597" s="322"/>
      <c r="AJ597" s="322"/>
      <c r="AK597" s="322"/>
    </row>
    <row r="598" customFormat="false" ht="12.75" hidden="false" customHeight="false" outlineLevel="0" collapsed="false">
      <c r="D598" s="321"/>
      <c r="E598" s="321"/>
      <c r="F598" s="321"/>
      <c r="G598" s="321"/>
      <c r="H598" s="321"/>
      <c r="I598" s="321"/>
      <c r="J598" s="321"/>
      <c r="K598" s="321"/>
      <c r="L598" s="321"/>
      <c r="M598" s="321"/>
      <c r="N598" s="321"/>
      <c r="O598" s="321"/>
      <c r="P598" s="322"/>
      <c r="Q598" s="322"/>
      <c r="R598" s="322"/>
      <c r="S598" s="322"/>
      <c r="T598" s="322"/>
      <c r="U598" s="322"/>
      <c r="V598" s="322"/>
      <c r="W598" s="322"/>
      <c r="X598" s="322"/>
      <c r="Y598" s="322"/>
      <c r="Z598" s="322"/>
      <c r="AA598" s="322"/>
      <c r="AB598" s="322"/>
      <c r="AC598" s="322"/>
      <c r="AD598" s="322"/>
      <c r="AE598" s="322"/>
      <c r="AF598" s="322"/>
      <c r="AG598" s="322"/>
      <c r="AH598" s="322"/>
      <c r="AI598" s="322"/>
      <c r="AJ598" s="322"/>
      <c r="AK598" s="322"/>
    </row>
    <row r="599" customFormat="false" ht="12.75" hidden="false" customHeight="false" outlineLevel="0" collapsed="false">
      <c r="D599" s="321"/>
      <c r="E599" s="321"/>
      <c r="F599" s="321"/>
      <c r="G599" s="321"/>
      <c r="H599" s="321"/>
      <c r="I599" s="321"/>
      <c r="J599" s="321"/>
      <c r="K599" s="321"/>
      <c r="L599" s="321"/>
      <c r="M599" s="321"/>
      <c r="N599" s="321"/>
      <c r="O599" s="321"/>
      <c r="P599" s="322"/>
      <c r="Q599" s="322"/>
      <c r="R599" s="322"/>
      <c r="S599" s="322"/>
      <c r="T599" s="322"/>
      <c r="U599" s="322"/>
      <c r="V599" s="322"/>
      <c r="W599" s="322"/>
      <c r="X599" s="322"/>
      <c r="Y599" s="322"/>
      <c r="Z599" s="322"/>
      <c r="AA599" s="322"/>
      <c r="AB599" s="322"/>
      <c r="AC599" s="322"/>
      <c r="AD599" s="322"/>
      <c r="AE599" s="322"/>
      <c r="AF599" s="322"/>
      <c r="AG599" s="322"/>
      <c r="AH599" s="322"/>
      <c r="AI599" s="322"/>
      <c r="AJ599" s="322"/>
      <c r="AK599" s="322"/>
    </row>
    <row r="600" customFormat="false" ht="12.75" hidden="false" customHeight="false" outlineLevel="0" collapsed="false">
      <c r="D600" s="321"/>
      <c r="E600" s="321"/>
      <c r="F600" s="321"/>
      <c r="G600" s="321"/>
      <c r="H600" s="321"/>
      <c r="I600" s="321"/>
      <c r="J600" s="321"/>
      <c r="K600" s="321"/>
      <c r="L600" s="321"/>
      <c r="M600" s="321"/>
      <c r="N600" s="321"/>
      <c r="O600" s="321"/>
      <c r="P600" s="322"/>
      <c r="Q600" s="322"/>
      <c r="R600" s="322"/>
      <c r="S600" s="322"/>
      <c r="T600" s="322"/>
      <c r="U600" s="322"/>
      <c r="V600" s="322"/>
      <c r="W600" s="322"/>
      <c r="X600" s="322"/>
      <c r="Y600" s="322"/>
      <c r="Z600" s="322"/>
      <c r="AA600" s="322"/>
      <c r="AB600" s="322"/>
      <c r="AC600" s="322"/>
      <c r="AD600" s="322"/>
      <c r="AE600" s="322"/>
      <c r="AF600" s="322"/>
      <c r="AG600" s="322"/>
      <c r="AH600" s="322"/>
      <c r="AI600" s="322"/>
      <c r="AJ600" s="322"/>
      <c r="AK600" s="322"/>
    </row>
    <row r="601" customFormat="false" ht="12.75" hidden="false" customHeight="false" outlineLevel="0" collapsed="false">
      <c r="D601" s="321"/>
      <c r="E601" s="321"/>
      <c r="F601" s="321"/>
      <c r="G601" s="321"/>
      <c r="H601" s="321"/>
      <c r="I601" s="321"/>
      <c r="J601" s="321"/>
      <c r="K601" s="321"/>
      <c r="L601" s="321"/>
      <c r="M601" s="321"/>
      <c r="N601" s="321"/>
      <c r="O601" s="321"/>
      <c r="P601" s="322"/>
      <c r="Q601" s="322"/>
      <c r="R601" s="322"/>
      <c r="S601" s="322"/>
      <c r="T601" s="322"/>
      <c r="U601" s="322"/>
      <c r="V601" s="322"/>
      <c r="W601" s="322"/>
      <c r="X601" s="322"/>
      <c r="Y601" s="322"/>
      <c r="Z601" s="322"/>
      <c r="AA601" s="322"/>
      <c r="AB601" s="322"/>
      <c r="AC601" s="322"/>
      <c r="AD601" s="322"/>
      <c r="AE601" s="322"/>
      <c r="AF601" s="322"/>
      <c r="AG601" s="322"/>
      <c r="AH601" s="322"/>
      <c r="AI601" s="322"/>
      <c r="AJ601" s="322"/>
      <c r="AK601" s="322"/>
    </row>
    <row r="602" customFormat="false" ht="12.75" hidden="false" customHeight="false" outlineLevel="0" collapsed="false">
      <c r="D602" s="321"/>
      <c r="E602" s="321"/>
      <c r="F602" s="321"/>
      <c r="G602" s="321"/>
      <c r="H602" s="321"/>
      <c r="I602" s="321"/>
      <c r="J602" s="321"/>
      <c r="K602" s="321"/>
      <c r="L602" s="321"/>
      <c r="M602" s="321"/>
      <c r="N602" s="321"/>
      <c r="O602" s="321"/>
      <c r="P602" s="322"/>
      <c r="Q602" s="322"/>
      <c r="R602" s="322"/>
      <c r="S602" s="322"/>
      <c r="T602" s="322"/>
      <c r="U602" s="322"/>
      <c r="V602" s="322"/>
      <c r="W602" s="322"/>
      <c r="X602" s="322"/>
      <c r="Y602" s="322"/>
      <c r="Z602" s="322"/>
      <c r="AA602" s="322"/>
      <c r="AB602" s="322"/>
      <c r="AC602" s="322"/>
      <c r="AD602" s="322"/>
      <c r="AE602" s="322"/>
      <c r="AF602" s="322"/>
      <c r="AG602" s="322"/>
      <c r="AH602" s="322"/>
      <c r="AI602" s="322"/>
      <c r="AJ602" s="322"/>
      <c r="AK602" s="322"/>
    </row>
    <row r="603" customFormat="false" ht="12.75" hidden="false" customHeight="false" outlineLevel="0" collapsed="false">
      <c r="D603" s="321"/>
      <c r="E603" s="321"/>
      <c r="F603" s="321"/>
      <c r="G603" s="321"/>
      <c r="H603" s="321"/>
      <c r="I603" s="321"/>
      <c r="J603" s="321"/>
      <c r="K603" s="321"/>
      <c r="L603" s="321"/>
      <c r="M603" s="321"/>
      <c r="N603" s="321"/>
      <c r="O603" s="321"/>
      <c r="P603" s="322"/>
      <c r="Q603" s="322"/>
      <c r="R603" s="322"/>
      <c r="S603" s="322"/>
      <c r="T603" s="322"/>
      <c r="U603" s="322"/>
      <c r="V603" s="322"/>
      <c r="W603" s="322"/>
      <c r="X603" s="322"/>
      <c r="Y603" s="322"/>
      <c r="Z603" s="322"/>
      <c r="AA603" s="322"/>
      <c r="AB603" s="322"/>
      <c r="AC603" s="322"/>
      <c r="AD603" s="322"/>
      <c r="AE603" s="322"/>
      <c r="AF603" s="322"/>
      <c r="AG603" s="322"/>
      <c r="AH603" s="322"/>
      <c r="AI603" s="322"/>
      <c r="AJ603" s="322"/>
      <c r="AK603" s="322"/>
    </row>
    <row r="604" customFormat="false" ht="12.75" hidden="false" customHeight="false" outlineLevel="0" collapsed="false">
      <c r="D604" s="321"/>
      <c r="E604" s="321"/>
      <c r="F604" s="321"/>
      <c r="G604" s="321"/>
      <c r="H604" s="321"/>
      <c r="I604" s="321"/>
      <c r="J604" s="321"/>
      <c r="K604" s="321"/>
      <c r="L604" s="321"/>
      <c r="M604" s="321"/>
      <c r="N604" s="321"/>
      <c r="O604" s="321"/>
      <c r="P604" s="322"/>
      <c r="Q604" s="322"/>
      <c r="R604" s="322"/>
      <c r="S604" s="322"/>
      <c r="T604" s="322"/>
      <c r="U604" s="322"/>
      <c r="V604" s="322"/>
      <c r="W604" s="322"/>
      <c r="X604" s="322"/>
      <c r="Y604" s="322"/>
      <c r="Z604" s="322"/>
      <c r="AA604" s="322"/>
      <c r="AB604" s="322"/>
      <c r="AC604" s="322"/>
      <c r="AD604" s="322"/>
      <c r="AE604" s="322"/>
      <c r="AF604" s="322"/>
      <c r="AG604" s="322"/>
      <c r="AH604" s="322"/>
      <c r="AI604" s="322"/>
      <c r="AJ604" s="322"/>
      <c r="AK604" s="322"/>
    </row>
    <row r="605" customFormat="false" ht="12.75" hidden="false" customHeight="false" outlineLevel="0" collapsed="false">
      <c r="D605" s="321"/>
      <c r="E605" s="321"/>
      <c r="F605" s="321"/>
      <c r="G605" s="321"/>
      <c r="H605" s="321"/>
      <c r="I605" s="321"/>
      <c r="J605" s="321"/>
      <c r="K605" s="321"/>
      <c r="L605" s="321"/>
      <c r="M605" s="321"/>
      <c r="N605" s="321"/>
      <c r="O605" s="321"/>
      <c r="P605" s="322"/>
      <c r="Q605" s="322"/>
      <c r="R605" s="322"/>
      <c r="S605" s="322"/>
      <c r="T605" s="322"/>
      <c r="U605" s="322"/>
      <c r="V605" s="322"/>
      <c r="W605" s="322"/>
      <c r="X605" s="322"/>
      <c r="Y605" s="322"/>
      <c r="Z605" s="322"/>
      <c r="AA605" s="322"/>
      <c r="AB605" s="322"/>
      <c r="AC605" s="322"/>
      <c r="AD605" s="322"/>
      <c r="AE605" s="322"/>
      <c r="AF605" s="322"/>
      <c r="AG605" s="322"/>
      <c r="AH605" s="322"/>
      <c r="AI605" s="322"/>
      <c r="AJ605" s="322"/>
      <c r="AK605" s="322"/>
    </row>
    <row r="606" customFormat="false" ht="12.75" hidden="false" customHeight="false" outlineLevel="0" collapsed="false">
      <c r="D606" s="321"/>
      <c r="E606" s="321"/>
      <c r="F606" s="321"/>
      <c r="G606" s="321"/>
      <c r="H606" s="321"/>
      <c r="I606" s="321"/>
      <c r="J606" s="321"/>
      <c r="K606" s="321"/>
      <c r="L606" s="321"/>
      <c r="M606" s="321"/>
      <c r="N606" s="321"/>
      <c r="O606" s="321"/>
      <c r="P606" s="322"/>
      <c r="Q606" s="322"/>
      <c r="R606" s="322"/>
      <c r="S606" s="322"/>
      <c r="T606" s="322"/>
      <c r="U606" s="322"/>
      <c r="V606" s="322"/>
      <c r="W606" s="322"/>
      <c r="X606" s="322"/>
      <c r="Y606" s="322"/>
      <c r="Z606" s="322"/>
      <c r="AA606" s="322"/>
      <c r="AB606" s="322"/>
      <c r="AC606" s="322"/>
      <c r="AD606" s="322"/>
      <c r="AE606" s="322"/>
      <c r="AF606" s="322"/>
      <c r="AG606" s="322"/>
      <c r="AH606" s="322"/>
      <c r="AI606" s="322"/>
      <c r="AJ606" s="322"/>
      <c r="AK606" s="322"/>
    </row>
    <row r="607" customFormat="false" ht="12.75" hidden="false" customHeight="false" outlineLevel="0" collapsed="false">
      <c r="D607" s="321"/>
      <c r="E607" s="321"/>
      <c r="F607" s="321"/>
      <c r="G607" s="321"/>
      <c r="H607" s="321"/>
      <c r="I607" s="321"/>
      <c r="J607" s="321"/>
      <c r="K607" s="321"/>
      <c r="L607" s="321"/>
      <c r="M607" s="321"/>
      <c r="N607" s="321"/>
      <c r="O607" s="321"/>
      <c r="P607" s="322"/>
      <c r="Q607" s="322"/>
      <c r="R607" s="322"/>
      <c r="S607" s="322"/>
      <c r="T607" s="322"/>
      <c r="U607" s="322"/>
      <c r="V607" s="322"/>
      <c r="W607" s="322"/>
      <c r="X607" s="322"/>
      <c r="Y607" s="322"/>
      <c r="Z607" s="322"/>
      <c r="AA607" s="322"/>
      <c r="AB607" s="322"/>
      <c r="AC607" s="322"/>
      <c r="AD607" s="322"/>
      <c r="AE607" s="322"/>
      <c r="AF607" s="322"/>
      <c r="AG607" s="322"/>
      <c r="AH607" s="322"/>
      <c r="AI607" s="322"/>
      <c r="AJ607" s="322"/>
      <c r="AK607" s="322"/>
    </row>
    <row r="608" customFormat="false" ht="12.75" hidden="false" customHeight="false" outlineLevel="0" collapsed="false">
      <c r="D608" s="321"/>
      <c r="E608" s="321"/>
      <c r="F608" s="321"/>
      <c r="G608" s="321"/>
      <c r="H608" s="321"/>
      <c r="I608" s="321"/>
      <c r="J608" s="321"/>
      <c r="K608" s="321"/>
      <c r="L608" s="321"/>
      <c r="M608" s="321"/>
      <c r="N608" s="321"/>
      <c r="O608" s="321"/>
      <c r="P608" s="322"/>
      <c r="Q608" s="322"/>
      <c r="R608" s="322"/>
      <c r="S608" s="322"/>
      <c r="T608" s="322"/>
      <c r="U608" s="322"/>
      <c r="V608" s="322"/>
      <c r="W608" s="322"/>
      <c r="X608" s="322"/>
      <c r="Y608" s="322"/>
      <c r="Z608" s="322"/>
      <c r="AA608" s="322"/>
      <c r="AB608" s="322"/>
      <c r="AC608" s="322"/>
      <c r="AD608" s="322"/>
      <c r="AE608" s="322"/>
      <c r="AF608" s="322"/>
      <c r="AG608" s="322"/>
      <c r="AH608" s="322"/>
      <c r="AI608" s="322"/>
      <c r="AJ608" s="322"/>
      <c r="AK608" s="322"/>
    </row>
    <row r="609" customFormat="false" ht="12.75" hidden="false" customHeight="false" outlineLevel="0" collapsed="false">
      <c r="D609" s="321"/>
      <c r="E609" s="321"/>
      <c r="F609" s="321"/>
      <c r="G609" s="321"/>
      <c r="H609" s="321"/>
      <c r="I609" s="321"/>
      <c r="J609" s="321"/>
      <c r="K609" s="321"/>
      <c r="L609" s="321"/>
      <c r="M609" s="321"/>
      <c r="N609" s="321"/>
      <c r="O609" s="321"/>
      <c r="P609" s="322"/>
      <c r="Q609" s="322"/>
      <c r="R609" s="322"/>
      <c r="S609" s="322"/>
      <c r="T609" s="322"/>
      <c r="U609" s="322"/>
      <c r="V609" s="322"/>
      <c r="W609" s="322"/>
      <c r="X609" s="322"/>
      <c r="Y609" s="322"/>
      <c r="Z609" s="322"/>
      <c r="AA609" s="322"/>
      <c r="AB609" s="322"/>
      <c r="AC609" s="322"/>
      <c r="AD609" s="322"/>
      <c r="AE609" s="322"/>
      <c r="AF609" s="322"/>
      <c r="AG609" s="322"/>
      <c r="AH609" s="322"/>
      <c r="AI609" s="322"/>
      <c r="AJ609" s="322"/>
      <c r="AK609" s="322"/>
    </row>
    <row r="610" customFormat="false" ht="12.75" hidden="false" customHeight="false" outlineLevel="0" collapsed="false">
      <c r="D610" s="321"/>
      <c r="E610" s="321"/>
      <c r="F610" s="321"/>
      <c r="G610" s="321"/>
      <c r="H610" s="321"/>
      <c r="I610" s="321"/>
      <c r="J610" s="321"/>
      <c r="K610" s="321"/>
      <c r="L610" s="321"/>
      <c r="M610" s="321"/>
      <c r="N610" s="321"/>
      <c r="O610" s="321"/>
      <c r="P610" s="322"/>
      <c r="Q610" s="322"/>
      <c r="R610" s="322"/>
      <c r="S610" s="322"/>
      <c r="T610" s="322"/>
      <c r="U610" s="322"/>
      <c r="V610" s="322"/>
      <c r="W610" s="322"/>
      <c r="X610" s="322"/>
      <c r="Y610" s="322"/>
      <c r="Z610" s="322"/>
      <c r="AA610" s="322"/>
      <c r="AB610" s="322"/>
      <c r="AC610" s="322"/>
      <c r="AD610" s="322"/>
      <c r="AE610" s="322"/>
      <c r="AF610" s="322"/>
      <c r="AG610" s="322"/>
      <c r="AH610" s="322"/>
      <c r="AI610" s="322"/>
      <c r="AJ610" s="322"/>
      <c r="AK610" s="322"/>
    </row>
    <row r="611" customFormat="false" ht="12.75" hidden="false" customHeight="false" outlineLevel="0" collapsed="false">
      <c r="D611" s="321"/>
      <c r="E611" s="321"/>
      <c r="F611" s="321"/>
      <c r="G611" s="321"/>
      <c r="H611" s="321"/>
      <c r="I611" s="321"/>
      <c r="J611" s="321"/>
      <c r="K611" s="321"/>
      <c r="L611" s="321"/>
      <c r="M611" s="321"/>
      <c r="N611" s="321"/>
      <c r="O611" s="321"/>
      <c r="P611" s="322"/>
      <c r="Q611" s="322"/>
      <c r="R611" s="322"/>
      <c r="S611" s="322"/>
      <c r="T611" s="322"/>
      <c r="U611" s="322"/>
      <c r="V611" s="322"/>
      <c r="W611" s="322"/>
      <c r="X611" s="322"/>
      <c r="Y611" s="322"/>
      <c r="Z611" s="322"/>
      <c r="AA611" s="322"/>
      <c r="AB611" s="322"/>
      <c r="AC611" s="322"/>
      <c r="AD611" s="322"/>
      <c r="AE611" s="322"/>
      <c r="AF611" s="322"/>
      <c r="AG611" s="322"/>
      <c r="AH611" s="322"/>
      <c r="AI611" s="322"/>
      <c r="AJ611" s="322"/>
      <c r="AK611" s="322"/>
    </row>
    <row r="612" customFormat="false" ht="12.75" hidden="false" customHeight="false" outlineLevel="0" collapsed="false">
      <c r="D612" s="321"/>
      <c r="E612" s="321"/>
      <c r="F612" s="321"/>
      <c r="G612" s="321"/>
      <c r="H612" s="321"/>
      <c r="I612" s="321"/>
      <c r="J612" s="321"/>
      <c r="K612" s="321"/>
      <c r="L612" s="321"/>
      <c r="M612" s="321"/>
      <c r="N612" s="321"/>
      <c r="O612" s="321"/>
      <c r="P612" s="322"/>
      <c r="Q612" s="322"/>
      <c r="R612" s="322"/>
      <c r="S612" s="322"/>
      <c r="T612" s="322"/>
      <c r="U612" s="322"/>
      <c r="V612" s="322"/>
      <c r="W612" s="322"/>
      <c r="X612" s="322"/>
      <c r="Y612" s="322"/>
      <c r="Z612" s="322"/>
      <c r="AA612" s="322"/>
      <c r="AB612" s="322"/>
      <c r="AC612" s="322"/>
      <c r="AD612" s="322"/>
      <c r="AE612" s="322"/>
      <c r="AF612" s="322"/>
      <c r="AG612" s="322"/>
      <c r="AH612" s="322"/>
      <c r="AI612" s="322"/>
      <c r="AJ612" s="322"/>
      <c r="AK612" s="322"/>
    </row>
    <row r="613" customFormat="false" ht="12.75" hidden="false" customHeight="false" outlineLevel="0" collapsed="false">
      <c r="D613" s="321"/>
      <c r="E613" s="321"/>
      <c r="F613" s="321"/>
      <c r="G613" s="321"/>
      <c r="H613" s="321"/>
      <c r="I613" s="321"/>
      <c r="J613" s="321"/>
      <c r="K613" s="321"/>
      <c r="L613" s="321"/>
      <c r="M613" s="321"/>
      <c r="N613" s="321"/>
      <c r="O613" s="321"/>
      <c r="P613" s="322"/>
      <c r="Q613" s="322"/>
      <c r="R613" s="322"/>
      <c r="S613" s="322"/>
      <c r="T613" s="322"/>
      <c r="U613" s="322"/>
      <c r="V613" s="322"/>
      <c r="W613" s="322"/>
      <c r="X613" s="322"/>
      <c r="Y613" s="322"/>
      <c r="Z613" s="322"/>
      <c r="AA613" s="322"/>
      <c r="AB613" s="322"/>
      <c r="AC613" s="322"/>
      <c r="AD613" s="322"/>
      <c r="AE613" s="322"/>
      <c r="AF613" s="322"/>
      <c r="AG613" s="322"/>
      <c r="AH613" s="322"/>
      <c r="AI613" s="322"/>
      <c r="AJ613" s="322"/>
      <c r="AK613" s="322"/>
    </row>
    <row r="614" customFormat="false" ht="12.75" hidden="false" customHeight="false" outlineLevel="0" collapsed="false">
      <c r="D614" s="321"/>
      <c r="E614" s="321"/>
      <c r="F614" s="321"/>
      <c r="G614" s="321"/>
      <c r="H614" s="321"/>
      <c r="I614" s="321"/>
      <c r="J614" s="321"/>
      <c r="K614" s="321"/>
      <c r="L614" s="321"/>
      <c r="M614" s="321"/>
      <c r="N614" s="321"/>
      <c r="O614" s="321"/>
      <c r="P614" s="322"/>
      <c r="Q614" s="322"/>
      <c r="R614" s="322"/>
      <c r="S614" s="322"/>
      <c r="T614" s="322"/>
      <c r="U614" s="322"/>
      <c r="V614" s="322"/>
      <c r="W614" s="322"/>
      <c r="X614" s="322"/>
      <c r="Y614" s="322"/>
      <c r="Z614" s="322"/>
      <c r="AA614" s="322"/>
      <c r="AB614" s="322"/>
      <c r="AC614" s="322"/>
      <c r="AD614" s="322"/>
      <c r="AE614" s="322"/>
      <c r="AF614" s="322"/>
      <c r="AG614" s="322"/>
      <c r="AH614" s="322"/>
      <c r="AI614" s="322"/>
      <c r="AJ614" s="322"/>
      <c r="AK614" s="322"/>
    </row>
    <row r="615" customFormat="false" ht="12.75" hidden="false" customHeight="false" outlineLevel="0" collapsed="false">
      <c r="D615" s="321"/>
      <c r="E615" s="321"/>
      <c r="F615" s="321"/>
      <c r="G615" s="321"/>
      <c r="H615" s="321"/>
      <c r="I615" s="321"/>
      <c r="J615" s="321"/>
      <c r="K615" s="321"/>
      <c r="L615" s="321"/>
      <c r="M615" s="321"/>
      <c r="N615" s="321"/>
      <c r="O615" s="321"/>
      <c r="P615" s="322"/>
      <c r="Q615" s="322"/>
      <c r="R615" s="322"/>
      <c r="S615" s="322"/>
      <c r="T615" s="322"/>
      <c r="U615" s="322"/>
      <c r="V615" s="322"/>
      <c r="W615" s="322"/>
      <c r="X615" s="322"/>
      <c r="Y615" s="322"/>
      <c r="Z615" s="322"/>
      <c r="AA615" s="322"/>
      <c r="AB615" s="322"/>
      <c r="AC615" s="322"/>
      <c r="AD615" s="322"/>
      <c r="AE615" s="322"/>
      <c r="AF615" s="322"/>
      <c r="AG615" s="322"/>
      <c r="AH615" s="322"/>
      <c r="AI615" s="322"/>
      <c r="AJ615" s="322"/>
      <c r="AK615" s="322"/>
    </row>
    <row r="616" customFormat="false" ht="12.75" hidden="false" customHeight="false" outlineLevel="0" collapsed="false">
      <c r="D616" s="321"/>
      <c r="E616" s="321"/>
      <c r="F616" s="321"/>
      <c r="G616" s="321"/>
      <c r="H616" s="321"/>
      <c r="I616" s="321"/>
      <c r="J616" s="321"/>
      <c r="K616" s="321"/>
      <c r="L616" s="321"/>
      <c r="M616" s="321"/>
      <c r="N616" s="321"/>
      <c r="O616" s="321"/>
      <c r="P616" s="322"/>
      <c r="Q616" s="322"/>
      <c r="R616" s="322"/>
      <c r="S616" s="322"/>
      <c r="T616" s="322"/>
      <c r="U616" s="322"/>
      <c r="V616" s="322"/>
      <c r="W616" s="322"/>
      <c r="X616" s="322"/>
      <c r="Y616" s="322"/>
      <c r="Z616" s="322"/>
      <c r="AA616" s="322"/>
      <c r="AB616" s="322"/>
      <c r="AC616" s="322"/>
      <c r="AD616" s="322"/>
      <c r="AE616" s="322"/>
      <c r="AF616" s="322"/>
      <c r="AG616" s="322"/>
      <c r="AH616" s="322"/>
      <c r="AI616" s="322"/>
      <c r="AJ616" s="322"/>
      <c r="AK616" s="322"/>
    </row>
    <row r="617" customFormat="false" ht="12.75" hidden="false" customHeight="false" outlineLevel="0" collapsed="false">
      <c r="D617" s="321"/>
      <c r="E617" s="321"/>
      <c r="F617" s="321"/>
      <c r="G617" s="321"/>
      <c r="H617" s="321"/>
      <c r="I617" s="321"/>
      <c r="J617" s="321"/>
      <c r="K617" s="321"/>
      <c r="L617" s="321"/>
      <c r="M617" s="321"/>
      <c r="N617" s="321"/>
      <c r="O617" s="321"/>
      <c r="P617" s="322"/>
      <c r="Q617" s="322"/>
      <c r="R617" s="322"/>
      <c r="S617" s="322"/>
      <c r="T617" s="322"/>
      <c r="U617" s="322"/>
      <c r="V617" s="322"/>
      <c r="W617" s="322"/>
      <c r="X617" s="322"/>
      <c r="Y617" s="322"/>
      <c r="Z617" s="322"/>
      <c r="AA617" s="322"/>
      <c r="AB617" s="322"/>
      <c r="AC617" s="322"/>
      <c r="AD617" s="322"/>
      <c r="AE617" s="322"/>
      <c r="AF617" s="322"/>
      <c r="AG617" s="322"/>
      <c r="AH617" s="322"/>
      <c r="AI617" s="322"/>
      <c r="AJ617" s="322"/>
      <c r="AK617" s="322"/>
    </row>
    <row r="618" customFormat="false" ht="12.75" hidden="false" customHeight="false" outlineLevel="0" collapsed="false">
      <c r="D618" s="321"/>
      <c r="E618" s="321"/>
      <c r="F618" s="321"/>
      <c r="G618" s="321"/>
      <c r="H618" s="321"/>
      <c r="I618" s="321"/>
      <c r="J618" s="321"/>
      <c r="K618" s="321"/>
      <c r="L618" s="321"/>
      <c r="M618" s="321"/>
      <c r="N618" s="321"/>
      <c r="O618" s="321"/>
      <c r="P618" s="322"/>
      <c r="Q618" s="322"/>
      <c r="R618" s="322"/>
      <c r="S618" s="322"/>
      <c r="T618" s="322"/>
      <c r="U618" s="322"/>
      <c r="V618" s="322"/>
      <c r="W618" s="322"/>
      <c r="X618" s="322"/>
      <c r="Y618" s="322"/>
      <c r="Z618" s="322"/>
      <c r="AA618" s="322"/>
      <c r="AB618" s="322"/>
      <c r="AC618" s="322"/>
      <c r="AD618" s="322"/>
      <c r="AE618" s="322"/>
      <c r="AF618" s="322"/>
      <c r="AG618" s="322"/>
      <c r="AH618" s="322"/>
      <c r="AI618" s="322"/>
      <c r="AJ618" s="322"/>
      <c r="AK618" s="322"/>
    </row>
    <row r="619" customFormat="false" ht="12.75" hidden="false" customHeight="false" outlineLevel="0" collapsed="false">
      <c r="D619" s="321"/>
      <c r="E619" s="321"/>
      <c r="F619" s="321"/>
      <c r="G619" s="321"/>
      <c r="H619" s="321"/>
      <c r="I619" s="321"/>
      <c r="J619" s="321"/>
      <c r="K619" s="321"/>
      <c r="L619" s="321"/>
      <c r="M619" s="321"/>
      <c r="N619" s="321"/>
      <c r="O619" s="321"/>
      <c r="P619" s="322"/>
      <c r="Q619" s="322"/>
      <c r="R619" s="322"/>
      <c r="S619" s="322"/>
      <c r="T619" s="322"/>
      <c r="U619" s="322"/>
      <c r="V619" s="322"/>
      <c r="W619" s="322"/>
      <c r="X619" s="322"/>
      <c r="Y619" s="322"/>
      <c r="Z619" s="322"/>
      <c r="AA619" s="322"/>
      <c r="AB619" s="322"/>
      <c r="AC619" s="322"/>
      <c r="AD619" s="322"/>
      <c r="AE619" s="322"/>
      <c r="AF619" s="322"/>
      <c r="AG619" s="322"/>
      <c r="AH619" s="322"/>
      <c r="AI619" s="322"/>
      <c r="AJ619" s="322"/>
      <c r="AK619" s="322"/>
    </row>
    <row r="620" customFormat="false" ht="12.75" hidden="false" customHeight="false" outlineLevel="0" collapsed="false">
      <c r="D620" s="321"/>
      <c r="E620" s="321"/>
      <c r="F620" s="321"/>
      <c r="G620" s="321"/>
      <c r="H620" s="321"/>
      <c r="I620" s="321"/>
      <c r="J620" s="321"/>
      <c r="K620" s="321"/>
      <c r="L620" s="321"/>
      <c r="M620" s="321"/>
      <c r="N620" s="321"/>
      <c r="O620" s="321"/>
      <c r="P620" s="322"/>
      <c r="Q620" s="322"/>
      <c r="R620" s="322"/>
      <c r="S620" s="322"/>
      <c r="T620" s="322"/>
      <c r="U620" s="322"/>
      <c r="V620" s="322"/>
      <c r="W620" s="322"/>
      <c r="X620" s="322"/>
      <c r="Y620" s="322"/>
      <c r="Z620" s="322"/>
      <c r="AA620" s="322"/>
      <c r="AB620" s="322"/>
      <c r="AC620" s="322"/>
      <c r="AD620" s="322"/>
      <c r="AE620" s="322"/>
      <c r="AF620" s="322"/>
      <c r="AG620" s="322"/>
      <c r="AH620" s="322"/>
      <c r="AI620" s="322"/>
      <c r="AJ620" s="322"/>
      <c r="AK620" s="322"/>
    </row>
    <row r="621" customFormat="false" ht="12.75" hidden="false" customHeight="false" outlineLevel="0" collapsed="false">
      <c r="D621" s="321"/>
      <c r="E621" s="321"/>
      <c r="F621" s="321"/>
      <c r="G621" s="321"/>
      <c r="H621" s="321"/>
      <c r="I621" s="321"/>
      <c r="J621" s="321"/>
      <c r="K621" s="321"/>
      <c r="L621" s="321"/>
      <c r="M621" s="321"/>
      <c r="N621" s="321"/>
      <c r="O621" s="321"/>
      <c r="P621" s="322"/>
      <c r="Q621" s="322"/>
      <c r="R621" s="322"/>
      <c r="S621" s="322"/>
      <c r="T621" s="322"/>
      <c r="U621" s="322"/>
      <c r="V621" s="322"/>
      <c r="W621" s="322"/>
      <c r="X621" s="322"/>
      <c r="Y621" s="322"/>
      <c r="Z621" s="322"/>
      <c r="AA621" s="322"/>
      <c r="AB621" s="322"/>
      <c r="AC621" s="322"/>
      <c r="AD621" s="322"/>
      <c r="AE621" s="322"/>
      <c r="AF621" s="322"/>
      <c r="AG621" s="322"/>
      <c r="AH621" s="322"/>
      <c r="AI621" s="322"/>
      <c r="AJ621" s="322"/>
      <c r="AK621" s="322"/>
    </row>
    <row r="622" customFormat="false" ht="12.75" hidden="false" customHeight="false" outlineLevel="0" collapsed="false">
      <c r="D622" s="321"/>
      <c r="E622" s="321"/>
      <c r="F622" s="321"/>
      <c r="G622" s="321"/>
      <c r="H622" s="321"/>
      <c r="I622" s="321"/>
      <c r="J622" s="321"/>
      <c r="K622" s="321"/>
      <c r="L622" s="321"/>
      <c r="M622" s="321"/>
      <c r="N622" s="321"/>
      <c r="O622" s="321"/>
      <c r="P622" s="322"/>
      <c r="Q622" s="322"/>
      <c r="R622" s="322"/>
      <c r="S622" s="322"/>
      <c r="T622" s="322"/>
      <c r="U622" s="322"/>
      <c r="V622" s="322"/>
      <c r="W622" s="322"/>
      <c r="X622" s="322"/>
      <c r="Y622" s="322"/>
      <c r="Z622" s="322"/>
      <c r="AA622" s="322"/>
      <c r="AB622" s="322"/>
      <c r="AC622" s="322"/>
      <c r="AD622" s="322"/>
      <c r="AE622" s="322"/>
      <c r="AF622" s="322"/>
      <c r="AG622" s="322"/>
      <c r="AH622" s="322"/>
      <c r="AI622" s="322"/>
      <c r="AJ622" s="322"/>
      <c r="AK622" s="322"/>
    </row>
    <row r="623" customFormat="false" ht="12.75" hidden="false" customHeight="false" outlineLevel="0" collapsed="false">
      <c r="D623" s="321"/>
      <c r="E623" s="321"/>
      <c r="F623" s="321"/>
      <c r="G623" s="321"/>
      <c r="H623" s="321"/>
      <c r="I623" s="321"/>
      <c r="J623" s="321"/>
      <c r="K623" s="321"/>
      <c r="L623" s="321"/>
      <c r="M623" s="321"/>
      <c r="N623" s="321"/>
      <c r="O623" s="321"/>
      <c r="P623" s="322"/>
      <c r="Q623" s="322"/>
      <c r="R623" s="322"/>
      <c r="S623" s="322"/>
      <c r="T623" s="322"/>
      <c r="U623" s="322"/>
      <c r="V623" s="322"/>
      <c r="W623" s="322"/>
      <c r="X623" s="322"/>
      <c r="Y623" s="322"/>
      <c r="Z623" s="322"/>
      <c r="AA623" s="322"/>
      <c r="AB623" s="322"/>
      <c r="AC623" s="322"/>
      <c r="AD623" s="322"/>
      <c r="AE623" s="322"/>
      <c r="AF623" s="322"/>
      <c r="AG623" s="322"/>
      <c r="AH623" s="322"/>
      <c r="AI623" s="322"/>
      <c r="AJ623" s="322"/>
      <c r="AK623" s="322"/>
    </row>
    <row r="624" customFormat="false" ht="12.75" hidden="false" customHeight="false" outlineLevel="0" collapsed="false">
      <c r="D624" s="321"/>
      <c r="E624" s="321"/>
      <c r="F624" s="321"/>
      <c r="G624" s="321"/>
      <c r="H624" s="321"/>
      <c r="I624" s="321"/>
      <c r="J624" s="321"/>
      <c r="K624" s="321"/>
      <c r="L624" s="321"/>
      <c r="M624" s="321"/>
      <c r="N624" s="321"/>
      <c r="O624" s="321"/>
      <c r="P624" s="322"/>
      <c r="Q624" s="322"/>
      <c r="R624" s="322"/>
      <c r="S624" s="322"/>
      <c r="T624" s="322"/>
      <c r="U624" s="322"/>
      <c r="V624" s="322"/>
      <c r="W624" s="322"/>
      <c r="X624" s="322"/>
      <c r="Y624" s="322"/>
      <c r="Z624" s="322"/>
      <c r="AA624" s="322"/>
      <c r="AB624" s="322"/>
      <c r="AC624" s="322"/>
      <c r="AD624" s="322"/>
      <c r="AE624" s="322"/>
      <c r="AF624" s="322"/>
      <c r="AG624" s="322"/>
      <c r="AH624" s="322"/>
      <c r="AI624" s="322"/>
      <c r="AJ624" s="322"/>
      <c r="AK624" s="322"/>
    </row>
    <row r="625" customFormat="false" ht="12.75" hidden="false" customHeight="false" outlineLevel="0" collapsed="false">
      <c r="D625" s="321"/>
      <c r="E625" s="321"/>
      <c r="F625" s="321"/>
      <c r="G625" s="321"/>
      <c r="H625" s="321"/>
      <c r="I625" s="321"/>
      <c r="J625" s="321"/>
      <c r="K625" s="321"/>
      <c r="L625" s="321"/>
      <c r="M625" s="321"/>
      <c r="N625" s="321"/>
      <c r="O625" s="321"/>
      <c r="P625" s="322"/>
      <c r="Q625" s="322"/>
      <c r="R625" s="322"/>
      <c r="S625" s="322"/>
      <c r="T625" s="322"/>
      <c r="U625" s="322"/>
      <c r="V625" s="322"/>
      <c r="W625" s="322"/>
      <c r="X625" s="322"/>
      <c r="Y625" s="322"/>
      <c r="Z625" s="322"/>
      <c r="AA625" s="322"/>
      <c r="AB625" s="322"/>
      <c r="AC625" s="322"/>
      <c r="AD625" s="322"/>
      <c r="AE625" s="322"/>
      <c r="AF625" s="322"/>
      <c r="AG625" s="322"/>
      <c r="AH625" s="322"/>
      <c r="AI625" s="322"/>
      <c r="AJ625" s="322"/>
      <c r="AK625" s="322"/>
    </row>
    <row r="626" customFormat="false" ht="12.75" hidden="false" customHeight="false" outlineLevel="0" collapsed="false">
      <c r="D626" s="321"/>
      <c r="E626" s="321"/>
      <c r="F626" s="321"/>
      <c r="G626" s="321"/>
      <c r="H626" s="321"/>
      <c r="I626" s="321"/>
      <c r="J626" s="321"/>
      <c r="K626" s="321"/>
      <c r="L626" s="321"/>
      <c r="M626" s="321"/>
      <c r="N626" s="321"/>
      <c r="O626" s="321"/>
      <c r="P626" s="322"/>
      <c r="Q626" s="322"/>
      <c r="R626" s="322"/>
      <c r="S626" s="322"/>
      <c r="T626" s="322"/>
      <c r="U626" s="322"/>
      <c r="V626" s="322"/>
      <c r="W626" s="322"/>
      <c r="X626" s="322"/>
      <c r="Y626" s="322"/>
      <c r="Z626" s="322"/>
      <c r="AA626" s="322"/>
      <c r="AB626" s="322"/>
      <c r="AC626" s="322"/>
      <c r="AD626" s="322"/>
      <c r="AE626" s="322"/>
      <c r="AF626" s="322"/>
      <c r="AG626" s="322"/>
      <c r="AH626" s="322"/>
      <c r="AI626" s="322"/>
      <c r="AJ626" s="322"/>
      <c r="AK626" s="322"/>
    </row>
    <row r="627" customFormat="false" ht="12.75" hidden="false" customHeight="false" outlineLevel="0" collapsed="false">
      <c r="D627" s="321"/>
      <c r="E627" s="321"/>
      <c r="F627" s="321"/>
      <c r="G627" s="321"/>
      <c r="H627" s="321"/>
      <c r="I627" s="321"/>
      <c r="J627" s="321"/>
      <c r="K627" s="321"/>
      <c r="L627" s="321"/>
      <c r="M627" s="321"/>
      <c r="N627" s="321"/>
      <c r="O627" s="321"/>
      <c r="P627" s="322"/>
      <c r="Q627" s="322"/>
      <c r="R627" s="322"/>
      <c r="S627" s="322"/>
      <c r="T627" s="322"/>
      <c r="U627" s="322"/>
      <c r="V627" s="322"/>
      <c r="W627" s="322"/>
      <c r="X627" s="322"/>
      <c r="Y627" s="322"/>
      <c r="Z627" s="322"/>
      <c r="AA627" s="322"/>
      <c r="AB627" s="322"/>
      <c r="AC627" s="322"/>
      <c r="AD627" s="322"/>
      <c r="AE627" s="322"/>
      <c r="AF627" s="322"/>
      <c r="AG627" s="322"/>
      <c r="AH627" s="322"/>
      <c r="AI627" s="322"/>
      <c r="AJ627" s="322"/>
      <c r="AK627" s="322"/>
    </row>
    <row r="628" customFormat="false" ht="12.75" hidden="false" customHeight="false" outlineLevel="0" collapsed="false">
      <c r="D628" s="321"/>
      <c r="E628" s="321"/>
      <c r="F628" s="321"/>
      <c r="G628" s="321"/>
      <c r="H628" s="321"/>
      <c r="I628" s="321"/>
      <c r="J628" s="321"/>
      <c r="K628" s="321"/>
      <c r="L628" s="321"/>
      <c r="M628" s="321"/>
      <c r="N628" s="321"/>
      <c r="O628" s="321"/>
      <c r="P628" s="322"/>
      <c r="Q628" s="322"/>
      <c r="R628" s="322"/>
      <c r="S628" s="322"/>
      <c r="T628" s="322"/>
      <c r="U628" s="322"/>
      <c r="V628" s="322"/>
      <c r="W628" s="322"/>
      <c r="X628" s="322"/>
      <c r="Y628" s="322"/>
      <c r="Z628" s="322"/>
      <c r="AA628" s="322"/>
      <c r="AB628" s="322"/>
      <c r="AC628" s="322"/>
      <c r="AD628" s="322"/>
      <c r="AE628" s="322"/>
      <c r="AF628" s="322"/>
      <c r="AG628" s="322"/>
      <c r="AH628" s="322"/>
      <c r="AI628" s="322"/>
      <c r="AJ628" s="322"/>
      <c r="AK628" s="322"/>
    </row>
    <row r="629" customFormat="false" ht="12.75" hidden="false" customHeight="false" outlineLevel="0" collapsed="false">
      <c r="D629" s="321"/>
      <c r="E629" s="321"/>
      <c r="F629" s="321"/>
      <c r="G629" s="321"/>
      <c r="H629" s="321"/>
      <c r="I629" s="321"/>
      <c r="J629" s="321"/>
      <c r="K629" s="321"/>
      <c r="L629" s="321"/>
      <c r="M629" s="321"/>
      <c r="N629" s="321"/>
      <c r="O629" s="321"/>
      <c r="P629" s="322"/>
      <c r="Q629" s="322"/>
      <c r="R629" s="322"/>
      <c r="S629" s="322"/>
      <c r="T629" s="322"/>
      <c r="U629" s="322"/>
      <c r="V629" s="322"/>
      <c r="W629" s="322"/>
      <c r="X629" s="322"/>
      <c r="Y629" s="322"/>
      <c r="Z629" s="322"/>
      <c r="AA629" s="322"/>
      <c r="AB629" s="322"/>
      <c r="AC629" s="322"/>
      <c r="AD629" s="322"/>
      <c r="AE629" s="322"/>
      <c r="AF629" s="322"/>
      <c r="AG629" s="322"/>
      <c r="AH629" s="322"/>
      <c r="AI629" s="322"/>
      <c r="AJ629" s="322"/>
      <c r="AK629" s="322"/>
    </row>
    <row r="630" customFormat="false" ht="12.75" hidden="false" customHeight="false" outlineLevel="0" collapsed="false">
      <c r="D630" s="321"/>
      <c r="E630" s="321"/>
      <c r="F630" s="321"/>
      <c r="G630" s="321"/>
      <c r="H630" s="321"/>
      <c r="I630" s="321"/>
      <c r="J630" s="321"/>
      <c r="K630" s="321"/>
      <c r="L630" s="321"/>
      <c r="M630" s="321"/>
      <c r="N630" s="321"/>
      <c r="O630" s="321"/>
      <c r="P630" s="322"/>
      <c r="Q630" s="322"/>
      <c r="R630" s="322"/>
      <c r="S630" s="322"/>
      <c r="T630" s="322"/>
      <c r="U630" s="322"/>
      <c r="V630" s="322"/>
      <c r="W630" s="322"/>
      <c r="X630" s="322"/>
      <c r="Y630" s="322"/>
      <c r="Z630" s="322"/>
      <c r="AA630" s="322"/>
      <c r="AB630" s="322"/>
      <c r="AC630" s="322"/>
      <c r="AD630" s="322"/>
      <c r="AE630" s="322"/>
      <c r="AF630" s="322"/>
      <c r="AG630" s="322"/>
      <c r="AH630" s="322"/>
      <c r="AI630" s="322"/>
      <c r="AJ630" s="322"/>
      <c r="AK630" s="322"/>
    </row>
    <row r="631" customFormat="false" ht="12.75" hidden="false" customHeight="false" outlineLevel="0" collapsed="false">
      <c r="D631" s="321"/>
      <c r="E631" s="321"/>
      <c r="F631" s="321"/>
      <c r="G631" s="321"/>
      <c r="H631" s="321"/>
      <c r="I631" s="321"/>
      <c r="J631" s="321"/>
      <c r="K631" s="321"/>
      <c r="L631" s="321"/>
      <c r="M631" s="321"/>
      <c r="N631" s="321"/>
      <c r="O631" s="321"/>
      <c r="P631" s="322"/>
      <c r="Q631" s="322"/>
      <c r="R631" s="322"/>
      <c r="S631" s="322"/>
      <c r="T631" s="322"/>
      <c r="U631" s="322"/>
      <c r="V631" s="322"/>
      <c r="W631" s="322"/>
      <c r="X631" s="322"/>
      <c r="Y631" s="322"/>
      <c r="Z631" s="322"/>
      <c r="AA631" s="322"/>
      <c r="AB631" s="322"/>
      <c r="AC631" s="322"/>
      <c r="AD631" s="322"/>
      <c r="AE631" s="322"/>
      <c r="AF631" s="322"/>
      <c r="AG631" s="322"/>
      <c r="AH631" s="322"/>
      <c r="AI631" s="322"/>
      <c r="AJ631" s="322"/>
      <c r="AK631" s="322"/>
    </row>
    <row r="632" customFormat="false" ht="12.75" hidden="false" customHeight="false" outlineLevel="0" collapsed="false">
      <c r="D632" s="321"/>
      <c r="E632" s="321"/>
      <c r="F632" s="321"/>
      <c r="G632" s="321"/>
      <c r="H632" s="321"/>
      <c r="I632" s="321"/>
      <c r="J632" s="321"/>
      <c r="K632" s="321"/>
      <c r="L632" s="321"/>
      <c r="M632" s="321"/>
      <c r="N632" s="321"/>
      <c r="O632" s="321"/>
      <c r="P632" s="322"/>
      <c r="Q632" s="322"/>
      <c r="R632" s="322"/>
      <c r="S632" s="322"/>
      <c r="T632" s="322"/>
      <c r="U632" s="322"/>
      <c r="V632" s="322"/>
      <c r="W632" s="322"/>
      <c r="X632" s="322"/>
      <c r="Y632" s="322"/>
      <c r="Z632" s="322"/>
      <c r="AA632" s="322"/>
      <c r="AB632" s="322"/>
      <c r="AC632" s="322"/>
      <c r="AD632" s="322"/>
      <c r="AE632" s="322"/>
      <c r="AF632" s="322"/>
      <c r="AG632" s="322"/>
      <c r="AH632" s="322"/>
      <c r="AI632" s="322"/>
      <c r="AJ632" s="322"/>
      <c r="AK632" s="322"/>
    </row>
    <row r="633" customFormat="false" ht="12.75" hidden="false" customHeight="false" outlineLevel="0" collapsed="false">
      <c r="D633" s="321"/>
      <c r="E633" s="321"/>
      <c r="F633" s="321"/>
      <c r="G633" s="321"/>
      <c r="H633" s="321"/>
      <c r="I633" s="321"/>
      <c r="J633" s="321"/>
      <c r="K633" s="321"/>
      <c r="L633" s="321"/>
      <c r="M633" s="321"/>
      <c r="N633" s="321"/>
      <c r="O633" s="321"/>
      <c r="P633" s="322"/>
      <c r="Q633" s="322"/>
      <c r="R633" s="322"/>
      <c r="S633" s="322"/>
      <c r="T633" s="322"/>
      <c r="U633" s="322"/>
      <c r="V633" s="322"/>
      <c r="W633" s="322"/>
      <c r="X633" s="322"/>
      <c r="Y633" s="322"/>
      <c r="Z633" s="322"/>
      <c r="AA633" s="322"/>
      <c r="AB633" s="322"/>
      <c r="AC633" s="322"/>
      <c r="AD633" s="322"/>
      <c r="AE633" s="322"/>
      <c r="AF633" s="322"/>
      <c r="AG633" s="322"/>
      <c r="AH633" s="322"/>
      <c r="AI633" s="322"/>
      <c r="AJ633" s="322"/>
      <c r="AK633" s="322"/>
    </row>
    <row r="634" customFormat="false" ht="12.75" hidden="false" customHeight="false" outlineLevel="0" collapsed="false">
      <c r="D634" s="321"/>
      <c r="E634" s="321"/>
      <c r="F634" s="321"/>
      <c r="G634" s="321"/>
      <c r="H634" s="321"/>
      <c r="I634" s="321"/>
      <c r="J634" s="321"/>
      <c r="K634" s="321"/>
      <c r="L634" s="321"/>
      <c r="M634" s="321"/>
      <c r="N634" s="321"/>
      <c r="O634" s="321"/>
      <c r="P634" s="322"/>
      <c r="Q634" s="322"/>
      <c r="R634" s="322"/>
      <c r="S634" s="322"/>
      <c r="T634" s="322"/>
      <c r="U634" s="322"/>
      <c r="V634" s="322"/>
      <c r="W634" s="322"/>
      <c r="X634" s="322"/>
      <c r="Y634" s="322"/>
      <c r="Z634" s="322"/>
      <c r="AA634" s="322"/>
      <c r="AB634" s="322"/>
      <c r="AC634" s="322"/>
      <c r="AD634" s="322"/>
      <c r="AE634" s="322"/>
      <c r="AF634" s="322"/>
      <c r="AG634" s="322"/>
      <c r="AH634" s="322"/>
      <c r="AI634" s="322"/>
      <c r="AJ634" s="322"/>
      <c r="AK634" s="322"/>
    </row>
    <row r="635" customFormat="false" ht="12.75" hidden="false" customHeight="false" outlineLevel="0" collapsed="false">
      <c r="D635" s="321"/>
      <c r="E635" s="321"/>
      <c r="F635" s="321"/>
      <c r="G635" s="321"/>
      <c r="H635" s="321"/>
      <c r="I635" s="321"/>
      <c r="J635" s="321"/>
      <c r="K635" s="321"/>
      <c r="L635" s="321"/>
      <c r="M635" s="321"/>
      <c r="N635" s="321"/>
      <c r="O635" s="321"/>
      <c r="P635" s="322"/>
      <c r="Q635" s="322"/>
      <c r="R635" s="322"/>
      <c r="S635" s="322"/>
      <c r="T635" s="322"/>
      <c r="U635" s="322"/>
      <c r="V635" s="322"/>
      <c r="W635" s="322"/>
      <c r="X635" s="322"/>
      <c r="Y635" s="322"/>
      <c r="Z635" s="322"/>
      <c r="AA635" s="322"/>
      <c r="AB635" s="322"/>
      <c r="AC635" s="322"/>
      <c r="AD635" s="322"/>
      <c r="AE635" s="322"/>
      <c r="AF635" s="322"/>
      <c r="AG635" s="322"/>
      <c r="AH635" s="322"/>
      <c r="AI635" s="322"/>
      <c r="AJ635" s="322"/>
      <c r="AK635" s="322"/>
    </row>
    <row r="636" customFormat="false" ht="12.75" hidden="false" customHeight="false" outlineLevel="0" collapsed="false">
      <c r="D636" s="321"/>
      <c r="E636" s="321"/>
      <c r="F636" s="321"/>
      <c r="G636" s="321"/>
      <c r="H636" s="321"/>
      <c r="I636" s="321"/>
      <c r="J636" s="321"/>
      <c r="K636" s="321"/>
      <c r="L636" s="321"/>
      <c r="M636" s="321"/>
      <c r="N636" s="321"/>
      <c r="O636" s="321"/>
      <c r="P636" s="322"/>
      <c r="Q636" s="322"/>
      <c r="R636" s="322"/>
      <c r="S636" s="322"/>
      <c r="T636" s="322"/>
      <c r="U636" s="322"/>
      <c r="V636" s="322"/>
      <c r="W636" s="322"/>
      <c r="X636" s="322"/>
      <c r="Y636" s="322"/>
      <c r="Z636" s="322"/>
      <c r="AA636" s="322"/>
      <c r="AB636" s="322"/>
      <c r="AC636" s="322"/>
      <c r="AD636" s="322"/>
      <c r="AE636" s="322"/>
      <c r="AF636" s="322"/>
      <c r="AG636" s="322"/>
      <c r="AH636" s="322"/>
      <c r="AI636" s="322"/>
      <c r="AJ636" s="322"/>
      <c r="AK636" s="322"/>
    </row>
    <row r="637" customFormat="false" ht="12.75" hidden="false" customHeight="false" outlineLevel="0" collapsed="false">
      <c r="D637" s="321"/>
      <c r="E637" s="321"/>
      <c r="F637" s="321"/>
      <c r="G637" s="321"/>
      <c r="H637" s="321"/>
      <c r="I637" s="321"/>
      <c r="J637" s="321"/>
      <c r="K637" s="321"/>
      <c r="L637" s="321"/>
      <c r="M637" s="321"/>
      <c r="N637" s="321"/>
      <c r="O637" s="321"/>
      <c r="P637" s="322"/>
      <c r="Q637" s="322"/>
      <c r="R637" s="322"/>
      <c r="S637" s="322"/>
      <c r="T637" s="322"/>
      <c r="U637" s="322"/>
      <c r="V637" s="322"/>
      <c r="W637" s="322"/>
      <c r="X637" s="322"/>
      <c r="Y637" s="322"/>
      <c r="Z637" s="322"/>
      <c r="AA637" s="322"/>
      <c r="AB637" s="322"/>
      <c r="AC637" s="322"/>
      <c r="AD637" s="322"/>
      <c r="AE637" s="322"/>
      <c r="AF637" s="322"/>
      <c r="AG637" s="322"/>
      <c r="AH637" s="322"/>
      <c r="AI637" s="322"/>
      <c r="AJ637" s="322"/>
      <c r="AK637" s="322"/>
    </row>
    <row r="638" customFormat="false" ht="12.75" hidden="false" customHeight="false" outlineLevel="0" collapsed="false">
      <c r="D638" s="321"/>
      <c r="E638" s="321"/>
      <c r="F638" s="321"/>
      <c r="G638" s="321"/>
      <c r="H638" s="321"/>
      <c r="I638" s="321"/>
      <c r="J638" s="321"/>
      <c r="K638" s="321"/>
      <c r="L638" s="321"/>
      <c r="M638" s="321"/>
      <c r="N638" s="321"/>
      <c r="O638" s="321"/>
      <c r="P638" s="322"/>
      <c r="Q638" s="322"/>
      <c r="R638" s="322"/>
      <c r="S638" s="322"/>
      <c r="T638" s="322"/>
      <c r="U638" s="322"/>
      <c r="V638" s="322"/>
      <c r="W638" s="322"/>
      <c r="X638" s="322"/>
      <c r="Y638" s="322"/>
      <c r="Z638" s="322"/>
      <c r="AA638" s="322"/>
      <c r="AB638" s="322"/>
      <c r="AC638" s="322"/>
      <c r="AD638" s="322"/>
      <c r="AE638" s="322"/>
      <c r="AF638" s="322"/>
      <c r="AG638" s="322"/>
      <c r="AH638" s="322"/>
      <c r="AI638" s="322"/>
      <c r="AJ638" s="322"/>
      <c r="AK638" s="322"/>
    </row>
    <row r="639" customFormat="false" ht="12.75" hidden="false" customHeight="false" outlineLevel="0" collapsed="false">
      <c r="D639" s="321"/>
      <c r="E639" s="321"/>
      <c r="F639" s="321"/>
      <c r="G639" s="321"/>
      <c r="H639" s="321"/>
      <c r="I639" s="321"/>
      <c r="J639" s="321"/>
      <c r="K639" s="321"/>
      <c r="L639" s="321"/>
      <c r="M639" s="321"/>
      <c r="N639" s="321"/>
      <c r="O639" s="321"/>
      <c r="P639" s="322"/>
      <c r="Q639" s="322"/>
      <c r="R639" s="322"/>
      <c r="S639" s="322"/>
      <c r="T639" s="322"/>
      <c r="U639" s="322"/>
      <c r="V639" s="322"/>
      <c r="W639" s="322"/>
      <c r="X639" s="322"/>
      <c r="Y639" s="322"/>
      <c r="Z639" s="322"/>
      <c r="AA639" s="322"/>
      <c r="AB639" s="322"/>
      <c r="AC639" s="322"/>
      <c r="AD639" s="322"/>
      <c r="AE639" s="322"/>
      <c r="AF639" s="322"/>
      <c r="AG639" s="322"/>
      <c r="AH639" s="322"/>
      <c r="AI639" s="322"/>
      <c r="AJ639" s="322"/>
      <c r="AK639" s="322"/>
    </row>
    <row r="640" customFormat="false" ht="12.75" hidden="false" customHeight="false" outlineLevel="0" collapsed="false">
      <c r="D640" s="321"/>
      <c r="E640" s="321"/>
      <c r="F640" s="321"/>
      <c r="G640" s="321"/>
      <c r="H640" s="321"/>
      <c r="I640" s="321"/>
      <c r="J640" s="321"/>
      <c r="K640" s="321"/>
      <c r="L640" s="321"/>
      <c r="M640" s="321"/>
      <c r="N640" s="321"/>
      <c r="O640" s="321"/>
      <c r="P640" s="322"/>
      <c r="Q640" s="322"/>
      <c r="R640" s="322"/>
      <c r="S640" s="322"/>
      <c r="T640" s="322"/>
      <c r="U640" s="322"/>
      <c r="V640" s="322"/>
      <c r="W640" s="322"/>
      <c r="X640" s="322"/>
      <c r="Y640" s="322"/>
      <c r="Z640" s="322"/>
      <c r="AA640" s="322"/>
      <c r="AB640" s="322"/>
      <c r="AC640" s="322"/>
      <c r="AD640" s="322"/>
      <c r="AE640" s="322"/>
      <c r="AF640" s="322"/>
      <c r="AG640" s="322"/>
      <c r="AH640" s="322"/>
      <c r="AI640" s="322"/>
      <c r="AJ640" s="322"/>
      <c r="AK640" s="322"/>
    </row>
    <row r="641" customFormat="false" ht="12.75" hidden="false" customHeight="false" outlineLevel="0" collapsed="false">
      <c r="D641" s="321"/>
      <c r="E641" s="321"/>
      <c r="F641" s="321"/>
      <c r="G641" s="321"/>
      <c r="H641" s="321"/>
      <c r="I641" s="321"/>
      <c r="J641" s="321"/>
      <c r="K641" s="321"/>
      <c r="L641" s="321"/>
      <c r="M641" s="321"/>
      <c r="N641" s="321"/>
      <c r="O641" s="321"/>
      <c r="P641" s="322"/>
      <c r="Q641" s="322"/>
      <c r="R641" s="322"/>
      <c r="S641" s="322"/>
      <c r="T641" s="322"/>
      <c r="U641" s="322"/>
      <c r="V641" s="322"/>
      <c r="W641" s="322"/>
      <c r="X641" s="322"/>
      <c r="Y641" s="322"/>
      <c r="Z641" s="322"/>
      <c r="AA641" s="322"/>
      <c r="AB641" s="322"/>
      <c r="AC641" s="322"/>
      <c r="AD641" s="322"/>
      <c r="AE641" s="322"/>
      <c r="AF641" s="322"/>
      <c r="AG641" s="322"/>
      <c r="AH641" s="322"/>
      <c r="AI641" s="322"/>
      <c r="AJ641" s="322"/>
      <c r="AK641" s="322"/>
    </row>
    <row r="642" customFormat="false" ht="12.75" hidden="false" customHeight="false" outlineLevel="0" collapsed="false">
      <c r="D642" s="321"/>
      <c r="E642" s="321"/>
      <c r="F642" s="321"/>
      <c r="G642" s="321"/>
      <c r="H642" s="321"/>
      <c r="I642" s="321"/>
      <c r="J642" s="321"/>
      <c r="K642" s="321"/>
      <c r="L642" s="321"/>
      <c r="M642" s="321"/>
      <c r="N642" s="321"/>
      <c r="O642" s="321"/>
      <c r="P642" s="322"/>
      <c r="Q642" s="322"/>
      <c r="R642" s="322"/>
      <c r="S642" s="322"/>
      <c r="T642" s="322"/>
      <c r="U642" s="322"/>
      <c r="V642" s="322"/>
      <c r="W642" s="322"/>
      <c r="X642" s="322"/>
      <c r="Y642" s="322"/>
      <c r="Z642" s="322"/>
      <c r="AA642" s="322"/>
      <c r="AB642" s="322"/>
      <c r="AC642" s="322"/>
      <c r="AD642" s="322"/>
      <c r="AE642" s="322"/>
      <c r="AF642" s="322"/>
      <c r="AG642" s="322"/>
      <c r="AH642" s="322"/>
      <c r="AI642" s="322"/>
      <c r="AJ642" s="322"/>
      <c r="AK642" s="322"/>
    </row>
    <row r="643" customFormat="false" ht="12.75" hidden="false" customHeight="false" outlineLevel="0" collapsed="false">
      <c r="D643" s="321"/>
      <c r="E643" s="321"/>
      <c r="F643" s="321"/>
      <c r="G643" s="321"/>
      <c r="H643" s="321"/>
      <c r="I643" s="321"/>
      <c r="J643" s="321"/>
      <c r="K643" s="321"/>
      <c r="L643" s="321"/>
      <c r="M643" s="321"/>
      <c r="N643" s="321"/>
      <c r="O643" s="321"/>
      <c r="P643" s="322"/>
      <c r="Q643" s="322"/>
      <c r="R643" s="322"/>
      <c r="S643" s="322"/>
      <c r="T643" s="322"/>
      <c r="U643" s="322"/>
      <c r="V643" s="322"/>
      <c r="W643" s="322"/>
      <c r="X643" s="322"/>
      <c r="Y643" s="322"/>
      <c r="Z643" s="322"/>
      <c r="AA643" s="322"/>
      <c r="AB643" s="322"/>
      <c r="AC643" s="322"/>
      <c r="AD643" s="322"/>
      <c r="AE643" s="322"/>
      <c r="AF643" s="322"/>
      <c r="AG643" s="322"/>
      <c r="AH643" s="322"/>
      <c r="AI643" s="322"/>
      <c r="AJ643" s="322"/>
      <c r="AK643" s="322"/>
    </row>
    <row r="644" customFormat="false" ht="12.75" hidden="false" customHeight="false" outlineLevel="0" collapsed="false">
      <c r="D644" s="321"/>
      <c r="E644" s="321"/>
      <c r="F644" s="321"/>
      <c r="G644" s="321"/>
      <c r="H644" s="321"/>
      <c r="I644" s="321"/>
      <c r="J644" s="321"/>
      <c r="K644" s="321"/>
      <c r="L644" s="321"/>
      <c r="M644" s="321"/>
      <c r="N644" s="321"/>
      <c r="O644" s="321"/>
      <c r="P644" s="322"/>
      <c r="Q644" s="322"/>
      <c r="R644" s="322"/>
      <c r="S644" s="322"/>
      <c r="T644" s="322"/>
      <c r="U644" s="322"/>
      <c r="V644" s="322"/>
      <c r="W644" s="322"/>
      <c r="X644" s="322"/>
      <c r="Y644" s="322"/>
      <c r="Z644" s="322"/>
      <c r="AA644" s="322"/>
      <c r="AB644" s="322"/>
      <c r="AC644" s="322"/>
      <c r="AD644" s="322"/>
      <c r="AE644" s="322"/>
      <c r="AF644" s="322"/>
      <c r="AG644" s="322"/>
      <c r="AH644" s="322"/>
      <c r="AI644" s="322"/>
      <c r="AJ644" s="322"/>
      <c r="AK644" s="322"/>
    </row>
    <row r="645" customFormat="false" ht="12.75" hidden="false" customHeight="false" outlineLevel="0" collapsed="false">
      <c r="D645" s="321"/>
      <c r="E645" s="321"/>
      <c r="F645" s="321"/>
      <c r="G645" s="321"/>
      <c r="H645" s="321"/>
      <c r="I645" s="321"/>
      <c r="J645" s="321"/>
      <c r="K645" s="321"/>
      <c r="L645" s="321"/>
      <c r="M645" s="321"/>
      <c r="N645" s="321"/>
      <c r="O645" s="321"/>
      <c r="P645" s="322"/>
      <c r="Q645" s="322"/>
      <c r="R645" s="322"/>
      <c r="S645" s="322"/>
      <c r="T645" s="322"/>
      <c r="U645" s="322"/>
      <c r="V645" s="322"/>
      <c r="W645" s="322"/>
      <c r="X645" s="322"/>
      <c r="Y645" s="322"/>
      <c r="Z645" s="322"/>
      <c r="AA645" s="322"/>
      <c r="AB645" s="322"/>
      <c r="AC645" s="322"/>
      <c r="AD645" s="322"/>
      <c r="AE645" s="322"/>
      <c r="AF645" s="322"/>
      <c r="AG645" s="322"/>
      <c r="AH645" s="322"/>
      <c r="AI645" s="322"/>
      <c r="AJ645" s="322"/>
      <c r="AK645" s="322"/>
    </row>
    <row r="646" customFormat="false" ht="12.75" hidden="false" customHeight="false" outlineLevel="0" collapsed="false">
      <c r="D646" s="321"/>
      <c r="E646" s="321"/>
      <c r="F646" s="321"/>
      <c r="G646" s="321"/>
      <c r="H646" s="321"/>
      <c r="I646" s="321"/>
      <c r="J646" s="321"/>
      <c r="K646" s="321"/>
      <c r="L646" s="321"/>
      <c r="M646" s="321"/>
      <c r="N646" s="321"/>
      <c r="O646" s="321"/>
      <c r="P646" s="322"/>
      <c r="Q646" s="322"/>
      <c r="R646" s="322"/>
      <c r="S646" s="322"/>
      <c r="T646" s="322"/>
      <c r="U646" s="322"/>
      <c r="V646" s="322"/>
      <c r="W646" s="322"/>
      <c r="X646" s="322"/>
      <c r="Y646" s="322"/>
      <c r="Z646" s="322"/>
      <c r="AA646" s="322"/>
      <c r="AB646" s="322"/>
      <c r="AC646" s="322"/>
      <c r="AD646" s="322"/>
      <c r="AE646" s="322"/>
      <c r="AF646" s="322"/>
      <c r="AG646" s="322"/>
      <c r="AH646" s="322"/>
      <c r="AI646" s="322"/>
      <c r="AJ646" s="322"/>
      <c r="AK646" s="322"/>
    </row>
    <row r="647" customFormat="false" ht="12.75" hidden="false" customHeight="false" outlineLevel="0" collapsed="false">
      <c r="D647" s="321"/>
      <c r="E647" s="321"/>
      <c r="F647" s="321"/>
      <c r="G647" s="321"/>
      <c r="H647" s="321"/>
      <c r="I647" s="321"/>
      <c r="J647" s="321"/>
      <c r="K647" s="321"/>
      <c r="L647" s="321"/>
      <c r="M647" s="321"/>
      <c r="N647" s="321"/>
      <c r="O647" s="321"/>
      <c r="P647" s="322"/>
      <c r="Q647" s="322"/>
      <c r="R647" s="322"/>
      <c r="S647" s="322"/>
      <c r="T647" s="322"/>
      <c r="U647" s="322"/>
      <c r="V647" s="322"/>
      <c r="W647" s="322"/>
      <c r="X647" s="322"/>
      <c r="Y647" s="322"/>
      <c r="Z647" s="322"/>
      <c r="AA647" s="322"/>
      <c r="AB647" s="322"/>
      <c r="AC647" s="322"/>
      <c r="AD647" s="322"/>
      <c r="AE647" s="322"/>
      <c r="AF647" s="322"/>
      <c r="AG647" s="322"/>
      <c r="AH647" s="322"/>
      <c r="AI647" s="322"/>
      <c r="AJ647" s="322"/>
      <c r="AK647" s="322"/>
    </row>
    <row r="648" customFormat="false" ht="12.75" hidden="false" customHeight="false" outlineLevel="0" collapsed="false">
      <c r="D648" s="321"/>
      <c r="E648" s="321"/>
      <c r="F648" s="321"/>
      <c r="G648" s="321"/>
      <c r="H648" s="321"/>
      <c r="I648" s="321"/>
      <c r="J648" s="321"/>
      <c r="K648" s="321"/>
      <c r="L648" s="321"/>
      <c r="M648" s="321"/>
      <c r="N648" s="321"/>
      <c r="O648" s="321"/>
      <c r="P648" s="322"/>
      <c r="Q648" s="322"/>
      <c r="R648" s="322"/>
      <c r="S648" s="322"/>
      <c r="T648" s="322"/>
      <c r="U648" s="322"/>
      <c r="V648" s="322"/>
      <c r="W648" s="322"/>
      <c r="X648" s="322"/>
      <c r="Y648" s="322"/>
      <c r="Z648" s="322"/>
      <c r="AA648" s="322"/>
      <c r="AB648" s="322"/>
      <c r="AC648" s="322"/>
      <c r="AD648" s="322"/>
      <c r="AE648" s="322"/>
      <c r="AF648" s="322"/>
      <c r="AG648" s="322"/>
      <c r="AH648" s="322"/>
      <c r="AI648" s="322"/>
      <c r="AJ648" s="322"/>
      <c r="AK648" s="322"/>
    </row>
    <row r="649" customFormat="false" ht="12.75" hidden="false" customHeight="false" outlineLevel="0" collapsed="false">
      <c r="D649" s="321"/>
      <c r="E649" s="321"/>
      <c r="F649" s="321"/>
      <c r="G649" s="321"/>
      <c r="H649" s="321"/>
      <c r="I649" s="321"/>
      <c r="J649" s="321"/>
      <c r="K649" s="321"/>
      <c r="L649" s="321"/>
      <c r="M649" s="321"/>
      <c r="N649" s="321"/>
      <c r="O649" s="321"/>
      <c r="P649" s="322"/>
      <c r="Q649" s="322"/>
      <c r="R649" s="322"/>
      <c r="S649" s="322"/>
      <c r="T649" s="322"/>
      <c r="U649" s="322"/>
      <c r="V649" s="322"/>
      <c r="W649" s="322"/>
      <c r="X649" s="322"/>
      <c r="Y649" s="322"/>
      <c r="Z649" s="322"/>
      <c r="AA649" s="322"/>
      <c r="AB649" s="322"/>
      <c r="AC649" s="322"/>
      <c r="AD649" s="322"/>
      <c r="AE649" s="322"/>
      <c r="AF649" s="322"/>
      <c r="AG649" s="322"/>
      <c r="AH649" s="322"/>
      <c r="AI649" s="322"/>
      <c r="AJ649" s="322"/>
      <c r="AK649" s="322"/>
    </row>
    <row r="650" customFormat="false" ht="12.75" hidden="false" customHeight="false" outlineLevel="0" collapsed="false">
      <c r="D650" s="321"/>
      <c r="E650" s="321"/>
      <c r="F650" s="321"/>
      <c r="G650" s="321"/>
      <c r="H650" s="321"/>
      <c r="I650" s="321"/>
      <c r="J650" s="321"/>
      <c r="K650" s="321"/>
      <c r="L650" s="321"/>
      <c r="M650" s="321"/>
      <c r="N650" s="321"/>
      <c r="O650" s="321"/>
      <c r="P650" s="322"/>
      <c r="Q650" s="322"/>
      <c r="R650" s="322"/>
      <c r="S650" s="322"/>
      <c r="T650" s="322"/>
      <c r="U650" s="322"/>
      <c r="V650" s="322"/>
      <c r="W650" s="322"/>
      <c r="X650" s="322"/>
      <c r="Y650" s="322"/>
      <c r="Z650" s="322"/>
      <c r="AA650" s="322"/>
      <c r="AB650" s="322"/>
      <c r="AC650" s="322"/>
      <c r="AD650" s="322"/>
      <c r="AE650" s="322"/>
      <c r="AF650" s="322"/>
      <c r="AG650" s="322"/>
      <c r="AH650" s="322"/>
      <c r="AI650" s="322"/>
      <c r="AJ650" s="322"/>
      <c r="AK650" s="322"/>
    </row>
    <row r="651" customFormat="false" ht="12.75" hidden="false" customHeight="false" outlineLevel="0" collapsed="false">
      <c r="D651" s="321"/>
      <c r="E651" s="321"/>
      <c r="F651" s="321"/>
      <c r="G651" s="321"/>
      <c r="H651" s="321"/>
      <c r="I651" s="321"/>
      <c r="J651" s="321"/>
      <c r="K651" s="321"/>
      <c r="L651" s="321"/>
      <c r="M651" s="321"/>
      <c r="N651" s="321"/>
      <c r="O651" s="321"/>
      <c r="P651" s="322"/>
      <c r="Q651" s="322"/>
      <c r="R651" s="322"/>
      <c r="S651" s="322"/>
      <c r="T651" s="322"/>
      <c r="U651" s="322"/>
      <c r="V651" s="322"/>
      <c r="W651" s="322"/>
      <c r="X651" s="322"/>
      <c r="Y651" s="322"/>
      <c r="Z651" s="322"/>
      <c r="AA651" s="322"/>
      <c r="AB651" s="322"/>
      <c r="AC651" s="322"/>
      <c r="AD651" s="322"/>
      <c r="AE651" s="322"/>
      <c r="AF651" s="322"/>
      <c r="AG651" s="322"/>
      <c r="AH651" s="322"/>
      <c r="AI651" s="322"/>
      <c r="AJ651" s="322"/>
      <c r="AK651" s="322"/>
    </row>
    <row r="652" customFormat="false" ht="12.75" hidden="false" customHeight="false" outlineLevel="0" collapsed="false">
      <c r="D652" s="321"/>
      <c r="E652" s="321"/>
      <c r="F652" s="321"/>
      <c r="G652" s="321"/>
      <c r="H652" s="321"/>
      <c r="I652" s="321"/>
      <c r="J652" s="321"/>
      <c r="K652" s="321"/>
      <c r="L652" s="321"/>
      <c r="M652" s="321"/>
      <c r="N652" s="321"/>
      <c r="O652" s="321"/>
      <c r="P652" s="322"/>
      <c r="Q652" s="322"/>
      <c r="R652" s="322"/>
      <c r="S652" s="322"/>
      <c r="T652" s="322"/>
      <c r="U652" s="322"/>
      <c r="V652" s="322"/>
      <c r="W652" s="322"/>
      <c r="X652" s="322"/>
      <c r="Y652" s="322"/>
      <c r="Z652" s="322"/>
      <c r="AA652" s="322"/>
      <c r="AB652" s="322"/>
      <c r="AC652" s="322"/>
      <c r="AD652" s="322"/>
      <c r="AE652" s="322"/>
      <c r="AF652" s="322"/>
      <c r="AG652" s="322"/>
      <c r="AH652" s="322"/>
      <c r="AI652" s="322"/>
      <c r="AJ652" s="322"/>
      <c r="AK652" s="322"/>
    </row>
    <row r="653" customFormat="false" ht="12.75" hidden="false" customHeight="false" outlineLevel="0" collapsed="false">
      <c r="D653" s="321"/>
      <c r="E653" s="321"/>
      <c r="F653" s="321"/>
      <c r="G653" s="321"/>
      <c r="H653" s="321"/>
      <c r="I653" s="321"/>
      <c r="J653" s="321"/>
      <c r="K653" s="321"/>
      <c r="L653" s="321"/>
      <c r="M653" s="321"/>
      <c r="N653" s="321"/>
      <c r="O653" s="321"/>
      <c r="P653" s="322"/>
      <c r="Q653" s="322"/>
      <c r="R653" s="322"/>
      <c r="S653" s="322"/>
      <c r="T653" s="322"/>
      <c r="U653" s="322"/>
      <c r="V653" s="322"/>
      <c r="W653" s="322"/>
      <c r="X653" s="322"/>
      <c r="Y653" s="322"/>
      <c r="Z653" s="322"/>
      <c r="AA653" s="322"/>
      <c r="AB653" s="322"/>
      <c r="AC653" s="322"/>
      <c r="AD653" s="322"/>
      <c r="AE653" s="322"/>
      <c r="AF653" s="322"/>
      <c r="AG653" s="322"/>
      <c r="AH653" s="322"/>
      <c r="AI653" s="322"/>
      <c r="AJ653" s="322"/>
      <c r="AK653" s="322"/>
    </row>
    <row r="654" customFormat="false" ht="12.75" hidden="false" customHeight="false" outlineLevel="0" collapsed="false">
      <c r="D654" s="321"/>
      <c r="E654" s="321"/>
      <c r="F654" s="321"/>
      <c r="G654" s="321"/>
      <c r="H654" s="321"/>
      <c r="I654" s="321"/>
      <c r="J654" s="321"/>
      <c r="K654" s="321"/>
      <c r="L654" s="321"/>
      <c r="M654" s="321"/>
      <c r="N654" s="321"/>
      <c r="O654" s="321"/>
      <c r="P654" s="322"/>
      <c r="Q654" s="322"/>
      <c r="R654" s="322"/>
      <c r="S654" s="322"/>
      <c r="T654" s="322"/>
      <c r="U654" s="322"/>
      <c r="V654" s="322"/>
      <c r="W654" s="322"/>
      <c r="X654" s="322"/>
      <c r="Y654" s="322"/>
      <c r="Z654" s="322"/>
      <c r="AA654" s="322"/>
      <c r="AB654" s="322"/>
      <c r="AC654" s="322"/>
      <c r="AD654" s="322"/>
      <c r="AE654" s="322"/>
      <c r="AF654" s="322"/>
      <c r="AG654" s="322"/>
      <c r="AH654" s="322"/>
      <c r="AI654" s="322"/>
      <c r="AJ654" s="322"/>
      <c r="AK654" s="322"/>
    </row>
    <row r="655" customFormat="false" ht="12.75" hidden="false" customHeight="false" outlineLevel="0" collapsed="false">
      <c r="D655" s="321"/>
      <c r="E655" s="321"/>
      <c r="F655" s="321"/>
      <c r="G655" s="321"/>
      <c r="H655" s="321"/>
      <c r="I655" s="321"/>
      <c r="J655" s="321"/>
      <c r="K655" s="321"/>
      <c r="L655" s="321"/>
      <c r="M655" s="321"/>
      <c r="N655" s="321"/>
      <c r="O655" s="321"/>
      <c r="P655" s="322"/>
      <c r="Q655" s="322"/>
      <c r="R655" s="322"/>
      <c r="S655" s="322"/>
      <c r="T655" s="322"/>
      <c r="U655" s="322"/>
      <c r="V655" s="322"/>
      <c r="W655" s="322"/>
      <c r="X655" s="322"/>
      <c r="Y655" s="322"/>
      <c r="Z655" s="322"/>
      <c r="AA655" s="322"/>
      <c r="AB655" s="322"/>
      <c r="AC655" s="322"/>
      <c r="AD655" s="322"/>
      <c r="AE655" s="322"/>
      <c r="AF655" s="322"/>
      <c r="AG655" s="322"/>
      <c r="AH655" s="322"/>
      <c r="AI655" s="322"/>
      <c r="AJ655" s="322"/>
      <c r="AK655" s="322"/>
    </row>
    <row r="656" customFormat="false" ht="12.75" hidden="false" customHeight="false" outlineLevel="0" collapsed="false">
      <c r="D656" s="321"/>
      <c r="E656" s="321"/>
      <c r="F656" s="321"/>
      <c r="G656" s="321"/>
      <c r="H656" s="321"/>
      <c r="I656" s="321"/>
      <c r="J656" s="321"/>
      <c r="K656" s="321"/>
      <c r="L656" s="321"/>
      <c r="M656" s="321"/>
      <c r="N656" s="321"/>
      <c r="O656" s="321"/>
      <c r="P656" s="322"/>
      <c r="Q656" s="322"/>
      <c r="R656" s="322"/>
      <c r="S656" s="322"/>
      <c r="T656" s="322"/>
      <c r="U656" s="322"/>
      <c r="V656" s="322"/>
      <c r="W656" s="322"/>
      <c r="X656" s="322"/>
      <c r="Y656" s="322"/>
      <c r="Z656" s="322"/>
      <c r="AA656" s="322"/>
      <c r="AB656" s="322"/>
      <c r="AC656" s="322"/>
      <c r="AD656" s="322"/>
      <c r="AE656" s="322"/>
      <c r="AF656" s="322"/>
      <c r="AG656" s="322"/>
      <c r="AH656" s="322"/>
      <c r="AI656" s="322"/>
      <c r="AJ656" s="322"/>
      <c r="AK656" s="322"/>
    </row>
    <row r="657" customFormat="false" ht="12.75" hidden="false" customHeight="false" outlineLevel="0" collapsed="false">
      <c r="D657" s="321"/>
      <c r="E657" s="321"/>
      <c r="F657" s="321"/>
      <c r="G657" s="321"/>
      <c r="H657" s="321"/>
      <c r="I657" s="321"/>
      <c r="J657" s="321"/>
      <c r="K657" s="321"/>
      <c r="L657" s="321"/>
      <c r="M657" s="321"/>
      <c r="N657" s="321"/>
      <c r="O657" s="321"/>
      <c r="P657" s="322"/>
      <c r="Q657" s="322"/>
      <c r="R657" s="322"/>
      <c r="S657" s="322"/>
      <c r="T657" s="322"/>
      <c r="U657" s="322"/>
      <c r="V657" s="322"/>
      <c r="W657" s="322"/>
      <c r="X657" s="322"/>
      <c r="Y657" s="322"/>
      <c r="Z657" s="322"/>
      <c r="AA657" s="322"/>
      <c r="AB657" s="322"/>
      <c r="AC657" s="322"/>
      <c r="AD657" s="322"/>
      <c r="AE657" s="322"/>
      <c r="AF657" s="322"/>
      <c r="AG657" s="322"/>
      <c r="AH657" s="322"/>
      <c r="AI657" s="322"/>
      <c r="AJ657" s="322"/>
      <c r="AK657" s="322"/>
    </row>
    <row r="658" customFormat="false" ht="12.75" hidden="false" customHeight="false" outlineLevel="0" collapsed="false">
      <c r="D658" s="321"/>
      <c r="E658" s="321"/>
      <c r="F658" s="321"/>
      <c r="G658" s="321"/>
      <c r="H658" s="321"/>
      <c r="I658" s="321"/>
      <c r="J658" s="321"/>
      <c r="K658" s="321"/>
      <c r="L658" s="321"/>
      <c r="M658" s="321"/>
      <c r="N658" s="321"/>
      <c r="O658" s="321"/>
      <c r="P658" s="322"/>
      <c r="Q658" s="322"/>
      <c r="R658" s="322"/>
      <c r="S658" s="322"/>
      <c r="T658" s="322"/>
      <c r="U658" s="322"/>
      <c r="V658" s="322"/>
      <c r="W658" s="322"/>
      <c r="X658" s="322"/>
      <c r="Y658" s="322"/>
      <c r="Z658" s="322"/>
      <c r="AA658" s="322"/>
      <c r="AB658" s="322"/>
      <c r="AC658" s="322"/>
      <c r="AD658" s="322"/>
      <c r="AE658" s="322"/>
      <c r="AF658" s="322"/>
      <c r="AG658" s="322"/>
      <c r="AH658" s="322"/>
      <c r="AI658" s="322"/>
      <c r="AJ658" s="322"/>
      <c r="AK658" s="322"/>
    </row>
    <row r="659" customFormat="false" ht="12.75" hidden="false" customHeight="false" outlineLevel="0" collapsed="false">
      <c r="D659" s="321"/>
      <c r="E659" s="321"/>
      <c r="F659" s="321"/>
      <c r="G659" s="321"/>
      <c r="H659" s="321"/>
      <c r="I659" s="321"/>
      <c r="J659" s="321"/>
      <c r="K659" s="321"/>
      <c r="L659" s="321"/>
      <c r="M659" s="321"/>
      <c r="N659" s="321"/>
      <c r="O659" s="321"/>
      <c r="P659" s="322"/>
      <c r="Q659" s="322"/>
      <c r="R659" s="322"/>
      <c r="S659" s="322"/>
      <c r="T659" s="322"/>
      <c r="U659" s="322"/>
      <c r="V659" s="322"/>
      <c r="W659" s="322"/>
      <c r="X659" s="322"/>
      <c r="Y659" s="322"/>
      <c r="Z659" s="322"/>
      <c r="AA659" s="322"/>
      <c r="AB659" s="322"/>
      <c r="AC659" s="322"/>
      <c r="AD659" s="322"/>
      <c r="AE659" s="322"/>
      <c r="AF659" s="322"/>
      <c r="AG659" s="322"/>
      <c r="AH659" s="322"/>
      <c r="AI659" s="322"/>
      <c r="AJ659" s="322"/>
      <c r="AK659" s="322"/>
    </row>
    <row r="660" customFormat="false" ht="12.75" hidden="false" customHeight="false" outlineLevel="0" collapsed="false">
      <c r="D660" s="321"/>
      <c r="E660" s="321"/>
      <c r="F660" s="321"/>
      <c r="G660" s="321"/>
      <c r="H660" s="321"/>
      <c r="I660" s="321"/>
      <c r="J660" s="321"/>
      <c r="K660" s="321"/>
      <c r="L660" s="321"/>
      <c r="M660" s="321"/>
      <c r="N660" s="321"/>
      <c r="O660" s="321"/>
      <c r="P660" s="322"/>
      <c r="Q660" s="322"/>
      <c r="R660" s="322"/>
      <c r="S660" s="322"/>
      <c r="T660" s="322"/>
      <c r="U660" s="322"/>
      <c r="V660" s="322"/>
      <c r="W660" s="322"/>
      <c r="X660" s="322"/>
      <c r="Y660" s="322"/>
      <c r="Z660" s="322"/>
      <c r="AA660" s="322"/>
      <c r="AB660" s="322"/>
      <c r="AC660" s="322"/>
      <c r="AD660" s="322"/>
      <c r="AE660" s="322"/>
      <c r="AF660" s="322"/>
      <c r="AG660" s="322"/>
      <c r="AH660" s="322"/>
      <c r="AI660" s="322"/>
      <c r="AJ660" s="322"/>
      <c r="AK660" s="322"/>
    </row>
    <row r="661" customFormat="false" ht="12.75" hidden="false" customHeight="false" outlineLevel="0" collapsed="false">
      <c r="D661" s="321"/>
      <c r="E661" s="321"/>
      <c r="F661" s="321"/>
      <c r="G661" s="321"/>
      <c r="H661" s="321"/>
      <c r="I661" s="321"/>
      <c r="J661" s="321"/>
      <c r="K661" s="321"/>
      <c r="L661" s="321"/>
      <c r="M661" s="321"/>
      <c r="N661" s="321"/>
      <c r="O661" s="321"/>
      <c r="P661" s="322"/>
      <c r="Q661" s="322"/>
      <c r="R661" s="322"/>
      <c r="S661" s="322"/>
      <c r="T661" s="322"/>
      <c r="U661" s="322"/>
      <c r="V661" s="322"/>
      <c r="W661" s="322"/>
      <c r="X661" s="322"/>
      <c r="Y661" s="322"/>
      <c r="Z661" s="322"/>
      <c r="AA661" s="322"/>
      <c r="AB661" s="322"/>
      <c r="AC661" s="322"/>
      <c r="AD661" s="322"/>
      <c r="AE661" s="322"/>
      <c r="AF661" s="322"/>
      <c r="AG661" s="322"/>
      <c r="AH661" s="322"/>
      <c r="AI661" s="322"/>
      <c r="AJ661" s="322"/>
      <c r="AK661" s="322"/>
    </row>
    <row r="662" customFormat="false" ht="12.75" hidden="false" customHeight="false" outlineLevel="0" collapsed="false">
      <c r="D662" s="321"/>
      <c r="E662" s="321"/>
      <c r="F662" s="321"/>
      <c r="G662" s="321"/>
      <c r="H662" s="321"/>
      <c r="I662" s="321"/>
      <c r="J662" s="321"/>
      <c r="K662" s="321"/>
      <c r="L662" s="321"/>
      <c r="M662" s="321"/>
      <c r="N662" s="321"/>
      <c r="O662" s="321"/>
      <c r="P662" s="322"/>
      <c r="Q662" s="322"/>
      <c r="R662" s="322"/>
      <c r="S662" s="322"/>
      <c r="T662" s="322"/>
      <c r="U662" s="322"/>
      <c r="V662" s="322"/>
      <c r="W662" s="322"/>
      <c r="X662" s="322"/>
      <c r="Y662" s="322"/>
      <c r="Z662" s="322"/>
      <c r="AA662" s="322"/>
      <c r="AB662" s="322"/>
      <c r="AC662" s="322"/>
      <c r="AD662" s="322"/>
      <c r="AE662" s="322"/>
      <c r="AF662" s="322"/>
      <c r="AG662" s="322"/>
      <c r="AH662" s="322"/>
      <c r="AI662" s="322"/>
      <c r="AJ662" s="322"/>
      <c r="AK662" s="322"/>
    </row>
    <row r="663" customFormat="false" ht="12.75" hidden="false" customHeight="false" outlineLevel="0" collapsed="false">
      <c r="D663" s="321"/>
      <c r="E663" s="321"/>
      <c r="F663" s="321"/>
      <c r="G663" s="321"/>
      <c r="H663" s="321"/>
      <c r="I663" s="321"/>
      <c r="J663" s="321"/>
      <c r="K663" s="321"/>
      <c r="L663" s="321"/>
      <c r="M663" s="321"/>
      <c r="N663" s="321"/>
      <c r="O663" s="321"/>
      <c r="P663" s="322"/>
      <c r="Q663" s="322"/>
      <c r="R663" s="322"/>
      <c r="S663" s="322"/>
      <c r="T663" s="322"/>
      <c r="U663" s="322"/>
      <c r="V663" s="322"/>
      <c r="W663" s="322"/>
      <c r="X663" s="322"/>
      <c r="Y663" s="322"/>
      <c r="Z663" s="322"/>
      <c r="AA663" s="322"/>
      <c r="AB663" s="322"/>
      <c r="AC663" s="322"/>
      <c r="AD663" s="322"/>
      <c r="AE663" s="322"/>
      <c r="AF663" s="322"/>
      <c r="AG663" s="322"/>
      <c r="AH663" s="322"/>
      <c r="AI663" s="322"/>
      <c r="AJ663" s="322"/>
      <c r="AK663" s="322"/>
    </row>
    <row r="664" customFormat="false" ht="12.75" hidden="false" customHeight="false" outlineLevel="0" collapsed="false">
      <c r="D664" s="321"/>
      <c r="E664" s="321"/>
      <c r="F664" s="321"/>
      <c r="G664" s="321"/>
      <c r="H664" s="321"/>
      <c r="I664" s="321"/>
      <c r="J664" s="321"/>
      <c r="K664" s="321"/>
      <c r="L664" s="321"/>
      <c r="M664" s="321"/>
      <c r="N664" s="321"/>
      <c r="O664" s="321"/>
      <c r="P664" s="322"/>
      <c r="Q664" s="322"/>
      <c r="R664" s="322"/>
      <c r="S664" s="322"/>
      <c r="T664" s="322"/>
      <c r="U664" s="322"/>
      <c r="V664" s="322"/>
      <c r="W664" s="322"/>
      <c r="X664" s="322"/>
      <c r="Y664" s="322"/>
      <c r="Z664" s="322"/>
      <c r="AA664" s="322"/>
      <c r="AB664" s="322"/>
      <c r="AC664" s="322"/>
      <c r="AD664" s="322"/>
      <c r="AE664" s="322"/>
      <c r="AF664" s="322"/>
      <c r="AG664" s="322"/>
      <c r="AH664" s="322"/>
      <c r="AI664" s="322"/>
      <c r="AJ664" s="322"/>
      <c r="AK664" s="322"/>
    </row>
    <row r="665" customFormat="false" ht="12.75" hidden="false" customHeight="false" outlineLevel="0" collapsed="false">
      <c r="D665" s="321"/>
      <c r="E665" s="321"/>
      <c r="F665" s="321"/>
      <c r="G665" s="321"/>
      <c r="H665" s="321"/>
      <c r="I665" s="321"/>
      <c r="J665" s="321"/>
      <c r="K665" s="321"/>
      <c r="L665" s="321"/>
      <c r="M665" s="321"/>
      <c r="N665" s="321"/>
      <c r="O665" s="321"/>
      <c r="P665" s="322"/>
      <c r="Q665" s="322"/>
      <c r="R665" s="322"/>
      <c r="S665" s="322"/>
      <c r="T665" s="322"/>
      <c r="U665" s="322"/>
      <c r="V665" s="322"/>
      <c r="W665" s="322"/>
      <c r="X665" s="322"/>
      <c r="Y665" s="322"/>
      <c r="Z665" s="322"/>
      <c r="AA665" s="322"/>
      <c r="AB665" s="322"/>
      <c r="AC665" s="322"/>
      <c r="AD665" s="322"/>
      <c r="AE665" s="322"/>
      <c r="AF665" s="322"/>
      <c r="AG665" s="322"/>
      <c r="AH665" s="322"/>
      <c r="AI665" s="322"/>
      <c r="AJ665" s="322"/>
      <c r="AK665" s="322"/>
    </row>
    <row r="666" customFormat="false" ht="12.75" hidden="false" customHeight="false" outlineLevel="0" collapsed="false">
      <c r="D666" s="321"/>
      <c r="E666" s="321"/>
      <c r="F666" s="321"/>
      <c r="G666" s="321"/>
      <c r="H666" s="321"/>
      <c r="I666" s="321"/>
      <c r="J666" s="321"/>
      <c r="K666" s="321"/>
      <c r="L666" s="321"/>
      <c r="M666" s="321"/>
      <c r="N666" s="321"/>
      <c r="O666" s="321"/>
      <c r="P666" s="322"/>
      <c r="Q666" s="322"/>
      <c r="R666" s="322"/>
      <c r="S666" s="322"/>
      <c r="T666" s="322"/>
      <c r="U666" s="322"/>
      <c r="V666" s="322"/>
      <c r="W666" s="322"/>
      <c r="X666" s="322"/>
      <c r="Y666" s="322"/>
      <c r="Z666" s="322"/>
      <c r="AA666" s="322"/>
      <c r="AB666" s="322"/>
      <c r="AC666" s="322"/>
      <c r="AD666" s="322"/>
      <c r="AE666" s="322"/>
      <c r="AF666" s="322"/>
      <c r="AG666" s="322"/>
      <c r="AH666" s="322"/>
      <c r="AI666" s="322"/>
      <c r="AJ666" s="322"/>
      <c r="AK666" s="322"/>
    </row>
    <row r="667" customFormat="false" ht="12.75" hidden="false" customHeight="false" outlineLevel="0" collapsed="false">
      <c r="D667" s="321"/>
      <c r="E667" s="321"/>
      <c r="F667" s="321"/>
      <c r="G667" s="321"/>
      <c r="H667" s="321"/>
      <c r="I667" s="321"/>
      <c r="J667" s="321"/>
      <c r="K667" s="321"/>
      <c r="L667" s="321"/>
      <c r="M667" s="321"/>
      <c r="N667" s="321"/>
      <c r="O667" s="321"/>
      <c r="P667" s="322"/>
      <c r="Q667" s="322"/>
      <c r="R667" s="322"/>
      <c r="S667" s="322"/>
      <c r="T667" s="322"/>
      <c r="U667" s="322"/>
      <c r="V667" s="322"/>
      <c r="W667" s="322"/>
      <c r="X667" s="322"/>
      <c r="Y667" s="322"/>
      <c r="Z667" s="322"/>
      <c r="AA667" s="322"/>
      <c r="AB667" s="322"/>
      <c r="AC667" s="322"/>
      <c r="AD667" s="322"/>
      <c r="AE667" s="322"/>
      <c r="AF667" s="322"/>
      <c r="AG667" s="322"/>
      <c r="AH667" s="322"/>
      <c r="AI667" s="322"/>
      <c r="AJ667" s="322"/>
      <c r="AK667" s="322"/>
    </row>
    <row r="668" customFormat="false" ht="12.75" hidden="false" customHeight="false" outlineLevel="0" collapsed="false">
      <c r="D668" s="321"/>
      <c r="E668" s="321"/>
      <c r="F668" s="321"/>
      <c r="G668" s="321"/>
      <c r="H668" s="321"/>
      <c r="I668" s="321"/>
      <c r="J668" s="321"/>
      <c r="K668" s="321"/>
      <c r="L668" s="321"/>
      <c r="M668" s="321"/>
      <c r="N668" s="321"/>
      <c r="O668" s="321"/>
      <c r="P668" s="322"/>
      <c r="Q668" s="322"/>
      <c r="R668" s="322"/>
      <c r="S668" s="322"/>
      <c r="T668" s="322"/>
      <c r="U668" s="322"/>
      <c r="V668" s="322"/>
      <c r="W668" s="322"/>
      <c r="X668" s="322"/>
      <c r="Y668" s="322"/>
      <c r="Z668" s="322"/>
      <c r="AA668" s="322"/>
      <c r="AB668" s="322"/>
      <c r="AC668" s="322"/>
      <c r="AD668" s="322"/>
      <c r="AE668" s="322"/>
      <c r="AF668" s="322"/>
      <c r="AG668" s="322"/>
      <c r="AH668" s="322"/>
      <c r="AI668" s="322"/>
      <c r="AJ668" s="322"/>
      <c r="AK668" s="322"/>
    </row>
    <row r="669" customFormat="false" ht="12.75" hidden="false" customHeight="false" outlineLevel="0" collapsed="false">
      <c r="D669" s="321"/>
      <c r="E669" s="321"/>
      <c r="F669" s="321"/>
      <c r="G669" s="321"/>
      <c r="H669" s="321"/>
      <c r="I669" s="321"/>
      <c r="J669" s="321"/>
      <c r="K669" s="321"/>
      <c r="L669" s="321"/>
      <c r="M669" s="321"/>
      <c r="N669" s="321"/>
      <c r="O669" s="321"/>
      <c r="P669" s="322"/>
      <c r="Q669" s="322"/>
      <c r="R669" s="322"/>
      <c r="S669" s="322"/>
      <c r="T669" s="322"/>
      <c r="U669" s="322"/>
      <c r="V669" s="322"/>
      <c r="W669" s="322"/>
      <c r="X669" s="322"/>
      <c r="Y669" s="322"/>
      <c r="Z669" s="322"/>
      <c r="AA669" s="322"/>
      <c r="AB669" s="322"/>
      <c r="AC669" s="322"/>
      <c r="AD669" s="322"/>
      <c r="AE669" s="322"/>
      <c r="AF669" s="322"/>
      <c r="AG669" s="322"/>
      <c r="AH669" s="322"/>
      <c r="AI669" s="322"/>
      <c r="AJ669" s="322"/>
      <c r="AK669" s="322"/>
    </row>
    <row r="670" customFormat="false" ht="12.75" hidden="false" customHeight="false" outlineLevel="0" collapsed="false">
      <c r="D670" s="321"/>
      <c r="E670" s="321"/>
      <c r="F670" s="321"/>
      <c r="G670" s="321"/>
      <c r="H670" s="321"/>
      <c r="I670" s="321"/>
      <c r="J670" s="321"/>
      <c r="K670" s="321"/>
      <c r="L670" s="321"/>
      <c r="M670" s="321"/>
      <c r="N670" s="321"/>
      <c r="O670" s="321"/>
      <c r="P670" s="322"/>
      <c r="Q670" s="322"/>
      <c r="R670" s="322"/>
      <c r="S670" s="322"/>
      <c r="T670" s="322"/>
      <c r="U670" s="322"/>
      <c r="V670" s="322"/>
      <c r="W670" s="322"/>
      <c r="X670" s="322"/>
      <c r="Y670" s="322"/>
      <c r="Z670" s="322"/>
      <c r="AA670" s="322"/>
      <c r="AB670" s="322"/>
      <c r="AC670" s="322"/>
      <c r="AD670" s="322"/>
      <c r="AE670" s="322"/>
      <c r="AF670" s="322"/>
      <c r="AG670" s="322"/>
      <c r="AH670" s="322"/>
      <c r="AI670" s="322"/>
      <c r="AJ670" s="322"/>
      <c r="AK670" s="322"/>
    </row>
    <row r="671" customFormat="false" ht="12.75" hidden="false" customHeight="false" outlineLevel="0" collapsed="false">
      <c r="D671" s="321"/>
      <c r="E671" s="321"/>
      <c r="F671" s="321"/>
      <c r="G671" s="321"/>
      <c r="H671" s="321"/>
      <c r="I671" s="321"/>
      <c r="J671" s="321"/>
      <c r="K671" s="321"/>
      <c r="L671" s="321"/>
      <c r="M671" s="321"/>
      <c r="N671" s="321"/>
      <c r="O671" s="321"/>
      <c r="P671" s="322"/>
      <c r="Q671" s="322"/>
      <c r="R671" s="322"/>
      <c r="S671" s="322"/>
      <c r="T671" s="322"/>
      <c r="U671" s="322"/>
      <c r="V671" s="322"/>
      <c r="W671" s="322"/>
      <c r="X671" s="322"/>
      <c r="Y671" s="322"/>
      <c r="Z671" s="322"/>
      <c r="AA671" s="322"/>
      <c r="AB671" s="322"/>
      <c r="AC671" s="322"/>
      <c r="AD671" s="322"/>
      <c r="AE671" s="322"/>
      <c r="AF671" s="322"/>
      <c r="AG671" s="322"/>
      <c r="AH671" s="322"/>
      <c r="AI671" s="322"/>
      <c r="AJ671" s="322"/>
      <c r="AK671" s="322"/>
    </row>
    <row r="672" customFormat="false" ht="12.75" hidden="false" customHeight="false" outlineLevel="0" collapsed="false">
      <c r="D672" s="321"/>
      <c r="E672" s="321"/>
      <c r="F672" s="321"/>
      <c r="G672" s="321"/>
      <c r="H672" s="321"/>
      <c r="I672" s="321"/>
      <c r="J672" s="321"/>
      <c r="K672" s="321"/>
      <c r="L672" s="321"/>
      <c r="M672" s="321"/>
      <c r="N672" s="321"/>
      <c r="O672" s="321"/>
      <c r="P672" s="322"/>
      <c r="Q672" s="322"/>
      <c r="R672" s="322"/>
      <c r="S672" s="322"/>
      <c r="T672" s="322"/>
      <c r="U672" s="322"/>
      <c r="V672" s="322"/>
      <c r="W672" s="322"/>
      <c r="X672" s="322"/>
      <c r="Y672" s="322"/>
      <c r="Z672" s="322"/>
      <c r="AA672" s="322"/>
      <c r="AB672" s="322"/>
      <c r="AC672" s="322"/>
      <c r="AD672" s="322"/>
      <c r="AE672" s="322"/>
      <c r="AF672" s="322"/>
      <c r="AG672" s="322"/>
      <c r="AH672" s="322"/>
      <c r="AI672" s="322"/>
      <c r="AJ672" s="322"/>
      <c r="AK672" s="322"/>
    </row>
    <row r="673" customFormat="false" ht="12.75" hidden="false" customHeight="false" outlineLevel="0" collapsed="false">
      <c r="D673" s="321"/>
      <c r="E673" s="321"/>
      <c r="F673" s="321"/>
      <c r="G673" s="321"/>
      <c r="H673" s="321"/>
      <c r="I673" s="321"/>
      <c r="J673" s="321"/>
      <c r="K673" s="321"/>
      <c r="L673" s="321"/>
      <c r="M673" s="321"/>
      <c r="N673" s="321"/>
      <c r="O673" s="321"/>
      <c r="P673" s="322"/>
      <c r="Q673" s="322"/>
      <c r="R673" s="322"/>
      <c r="S673" s="322"/>
      <c r="T673" s="322"/>
      <c r="U673" s="322"/>
      <c r="V673" s="322"/>
      <c r="W673" s="322"/>
      <c r="X673" s="322"/>
      <c r="Y673" s="322"/>
      <c r="Z673" s="322"/>
      <c r="AA673" s="322"/>
      <c r="AB673" s="322"/>
      <c r="AC673" s="322"/>
      <c r="AD673" s="322"/>
      <c r="AE673" s="322"/>
      <c r="AF673" s="322"/>
      <c r="AG673" s="322"/>
      <c r="AH673" s="322"/>
      <c r="AI673" s="322"/>
      <c r="AJ673" s="322"/>
      <c r="AK673" s="322"/>
    </row>
    <row r="674" customFormat="false" ht="12.75" hidden="false" customHeight="false" outlineLevel="0" collapsed="false">
      <c r="D674" s="321"/>
      <c r="E674" s="321"/>
      <c r="F674" s="321"/>
      <c r="G674" s="321"/>
      <c r="H674" s="321"/>
      <c r="I674" s="321"/>
      <c r="J674" s="321"/>
      <c r="K674" s="321"/>
      <c r="L674" s="321"/>
      <c r="M674" s="321"/>
      <c r="N674" s="321"/>
      <c r="O674" s="321"/>
      <c r="P674" s="322"/>
      <c r="Q674" s="322"/>
      <c r="R674" s="322"/>
      <c r="S674" s="322"/>
      <c r="T674" s="322"/>
      <c r="U674" s="322"/>
      <c r="V674" s="322"/>
      <c r="W674" s="322"/>
      <c r="X674" s="322"/>
      <c r="Y674" s="322"/>
      <c r="Z674" s="322"/>
      <c r="AA674" s="322"/>
      <c r="AB674" s="322"/>
      <c r="AC674" s="322"/>
      <c r="AD674" s="322"/>
      <c r="AE674" s="322"/>
      <c r="AF674" s="322"/>
      <c r="AG674" s="322"/>
      <c r="AH674" s="322"/>
      <c r="AI674" s="322"/>
      <c r="AJ674" s="322"/>
      <c r="AK674" s="322"/>
    </row>
    <row r="675" customFormat="false" ht="12.75" hidden="false" customHeight="false" outlineLevel="0" collapsed="false">
      <c r="D675" s="321"/>
      <c r="E675" s="321"/>
      <c r="F675" s="321"/>
      <c r="G675" s="321"/>
      <c r="H675" s="321"/>
      <c r="I675" s="321"/>
      <c r="J675" s="321"/>
      <c r="K675" s="321"/>
      <c r="L675" s="321"/>
      <c r="M675" s="321"/>
      <c r="N675" s="321"/>
      <c r="O675" s="321"/>
      <c r="P675" s="322"/>
      <c r="Q675" s="322"/>
      <c r="R675" s="322"/>
      <c r="S675" s="322"/>
      <c r="T675" s="322"/>
      <c r="U675" s="322"/>
      <c r="V675" s="322"/>
      <c r="W675" s="322"/>
      <c r="X675" s="322"/>
      <c r="Y675" s="322"/>
      <c r="Z675" s="322"/>
      <c r="AA675" s="322"/>
      <c r="AB675" s="322"/>
      <c r="AC675" s="322"/>
      <c r="AD675" s="322"/>
      <c r="AE675" s="322"/>
      <c r="AF675" s="322"/>
      <c r="AG675" s="322"/>
      <c r="AH675" s="322"/>
      <c r="AI675" s="322"/>
      <c r="AJ675" s="322"/>
      <c r="AK675" s="322"/>
    </row>
    <row r="676" customFormat="false" ht="12.75" hidden="false" customHeight="false" outlineLevel="0" collapsed="false">
      <c r="D676" s="321"/>
      <c r="E676" s="321"/>
      <c r="F676" s="321"/>
      <c r="G676" s="321"/>
      <c r="H676" s="321"/>
      <c r="I676" s="321"/>
      <c r="J676" s="321"/>
      <c r="K676" s="321"/>
      <c r="L676" s="321"/>
      <c r="M676" s="321"/>
      <c r="N676" s="321"/>
      <c r="O676" s="321"/>
      <c r="P676" s="322"/>
      <c r="Q676" s="322"/>
      <c r="R676" s="322"/>
      <c r="S676" s="322"/>
      <c r="T676" s="322"/>
      <c r="U676" s="322"/>
      <c r="V676" s="322"/>
      <c r="W676" s="322"/>
      <c r="X676" s="322"/>
      <c r="Y676" s="322"/>
      <c r="Z676" s="322"/>
      <c r="AA676" s="322"/>
      <c r="AB676" s="322"/>
      <c r="AC676" s="322"/>
      <c r="AD676" s="322"/>
      <c r="AE676" s="322"/>
      <c r="AF676" s="322"/>
      <c r="AG676" s="322"/>
      <c r="AH676" s="322"/>
      <c r="AI676" s="322"/>
      <c r="AJ676" s="322"/>
      <c r="AK676" s="322"/>
    </row>
    <row r="677" customFormat="false" ht="12.75" hidden="false" customHeight="false" outlineLevel="0" collapsed="false">
      <c r="D677" s="321"/>
      <c r="E677" s="321"/>
      <c r="F677" s="321"/>
      <c r="G677" s="321"/>
      <c r="H677" s="321"/>
      <c r="I677" s="321"/>
      <c r="J677" s="321"/>
      <c r="K677" s="321"/>
      <c r="L677" s="321"/>
      <c r="M677" s="321"/>
      <c r="N677" s="321"/>
      <c r="O677" s="321"/>
      <c r="P677" s="322"/>
      <c r="Q677" s="322"/>
      <c r="R677" s="322"/>
      <c r="S677" s="322"/>
      <c r="T677" s="322"/>
      <c r="U677" s="322"/>
      <c r="V677" s="322"/>
      <c r="W677" s="322"/>
      <c r="X677" s="322"/>
      <c r="Y677" s="322"/>
      <c r="Z677" s="322"/>
      <c r="AA677" s="322"/>
      <c r="AB677" s="322"/>
      <c r="AC677" s="322"/>
      <c r="AD677" s="322"/>
      <c r="AE677" s="322"/>
      <c r="AF677" s="322"/>
      <c r="AG677" s="322"/>
      <c r="AH677" s="322"/>
      <c r="AI677" s="322"/>
      <c r="AJ677" s="322"/>
      <c r="AK677" s="322"/>
    </row>
    <row r="678" customFormat="false" ht="12.75" hidden="false" customHeight="false" outlineLevel="0" collapsed="false">
      <c r="D678" s="321"/>
      <c r="E678" s="321"/>
      <c r="F678" s="321"/>
      <c r="G678" s="321"/>
      <c r="H678" s="321"/>
      <c r="I678" s="321"/>
      <c r="J678" s="321"/>
      <c r="K678" s="321"/>
      <c r="L678" s="321"/>
      <c r="M678" s="321"/>
      <c r="N678" s="321"/>
      <c r="O678" s="321"/>
      <c r="P678" s="322"/>
      <c r="Q678" s="322"/>
      <c r="R678" s="322"/>
      <c r="S678" s="322"/>
      <c r="T678" s="322"/>
      <c r="U678" s="322"/>
      <c r="V678" s="322"/>
      <c r="W678" s="322"/>
      <c r="X678" s="322"/>
      <c r="Y678" s="322"/>
      <c r="Z678" s="322"/>
      <c r="AA678" s="322"/>
      <c r="AB678" s="322"/>
      <c r="AC678" s="322"/>
      <c r="AD678" s="322"/>
      <c r="AE678" s="322"/>
      <c r="AF678" s="322"/>
      <c r="AG678" s="322"/>
      <c r="AH678" s="322"/>
      <c r="AI678" s="322"/>
      <c r="AJ678" s="322"/>
      <c r="AK678" s="322"/>
    </row>
    <row r="679" customFormat="false" ht="12.75" hidden="false" customHeight="false" outlineLevel="0" collapsed="false">
      <c r="D679" s="321"/>
      <c r="E679" s="321"/>
      <c r="F679" s="321"/>
      <c r="G679" s="321"/>
      <c r="H679" s="321"/>
      <c r="I679" s="321"/>
      <c r="J679" s="321"/>
      <c r="K679" s="321"/>
      <c r="L679" s="321"/>
      <c r="M679" s="321"/>
      <c r="N679" s="321"/>
      <c r="O679" s="321"/>
      <c r="P679" s="322"/>
      <c r="Q679" s="322"/>
      <c r="R679" s="322"/>
      <c r="S679" s="322"/>
      <c r="T679" s="322"/>
      <c r="U679" s="322"/>
      <c r="V679" s="322"/>
      <c r="W679" s="322"/>
      <c r="X679" s="322"/>
      <c r="Y679" s="322"/>
      <c r="Z679" s="322"/>
      <c r="AA679" s="322"/>
      <c r="AB679" s="322"/>
      <c r="AC679" s="322"/>
      <c r="AD679" s="322"/>
      <c r="AE679" s="322"/>
      <c r="AF679" s="322"/>
      <c r="AG679" s="322"/>
      <c r="AH679" s="322"/>
      <c r="AI679" s="322"/>
      <c r="AJ679" s="322"/>
      <c r="AK679" s="322"/>
    </row>
    <row r="680" customFormat="false" ht="12.75" hidden="false" customHeight="false" outlineLevel="0" collapsed="false">
      <c r="D680" s="321"/>
      <c r="E680" s="321"/>
      <c r="F680" s="321"/>
      <c r="G680" s="321"/>
      <c r="H680" s="321"/>
      <c r="I680" s="321"/>
      <c r="J680" s="321"/>
      <c r="K680" s="321"/>
      <c r="L680" s="321"/>
      <c r="M680" s="321"/>
      <c r="N680" s="321"/>
      <c r="O680" s="321"/>
      <c r="P680" s="322"/>
      <c r="Q680" s="322"/>
      <c r="R680" s="322"/>
      <c r="S680" s="322"/>
      <c r="T680" s="322"/>
      <c r="U680" s="322"/>
      <c r="V680" s="322"/>
      <c r="W680" s="322"/>
      <c r="X680" s="322"/>
      <c r="Y680" s="322"/>
      <c r="Z680" s="322"/>
      <c r="AA680" s="322"/>
      <c r="AB680" s="322"/>
      <c r="AC680" s="322"/>
      <c r="AD680" s="322"/>
      <c r="AE680" s="322"/>
      <c r="AF680" s="322"/>
      <c r="AG680" s="322"/>
      <c r="AH680" s="322"/>
      <c r="AI680" s="322"/>
      <c r="AJ680" s="322"/>
      <c r="AK680" s="322"/>
    </row>
    <row r="681" customFormat="false" ht="12.75" hidden="false" customHeight="false" outlineLevel="0" collapsed="false">
      <c r="D681" s="321"/>
      <c r="E681" s="321"/>
      <c r="F681" s="321"/>
      <c r="G681" s="321"/>
      <c r="H681" s="321"/>
      <c r="I681" s="321"/>
      <c r="J681" s="321"/>
      <c r="K681" s="321"/>
      <c r="L681" s="321"/>
      <c r="M681" s="321"/>
      <c r="N681" s="321"/>
      <c r="O681" s="321"/>
      <c r="P681" s="322"/>
      <c r="Q681" s="322"/>
      <c r="R681" s="322"/>
      <c r="S681" s="322"/>
      <c r="T681" s="322"/>
      <c r="U681" s="322"/>
      <c r="V681" s="322"/>
      <c r="W681" s="322"/>
      <c r="X681" s="322"/>
      <c r="Y681" s="322"/>
      <c r="Z681" s="322"/>
      <c r="AA681" s="322"/>
      <c r="AB681" s="322"/>
      <c r="AC681" s="322"/>
      <c r="AD681" s="322"/>
      <c r="AE681" s="322"/>
      <c r="AF681" s="322"/>
      <c r="AG681" s="322"/>
      <c r="AH681" s="322"/>
      <c r="AI681" s="322"/>
      <c r="AJ681" s="322"/>
      <c r="AK681" s="322"/>
    </row>
    <row r="682" customFormat="false" ht="12.75" hidden="false" customHeight="false" outlineLevel="0" collapsed="false">
      <c r="D682" s="321"/>
      <c r="E682" s="321"/>
      <c r="F682" s="321"/>
      <c r="G682" s="321"/>
      <c r="H682" s="321"/>
      <c r="I682" s="321"/>
      <c r="J682" s="321"/>
      <c r="K682" s="321"/>
      <c r="L682" s="321"/>
      <c r="M682" s="321"/>
      <c r="N682" s="321"/>
      <c r="O682" s="321"/>
      <c r="P682" s="322"/>
      <c r="Q682" s="322"/>
      <c r="R682" s="322"/>
      <c r="S682" s="322"/>
      <c r="T682" s="322"/>
      <c r="U682" s="322"/>
      <c r="V682" s="322"/>
      <c r="W682" s="322"/>
      <c r="X682" s="322"/>
      <c r="Y682" s="322"/>
      <c r="Z682" s="322"/>
      <c r="AA682" s="322"/>
      <c r="AB682" s="322"/>
      <c r="AC682" s="322"/>
      <c r="AD682" s="322"/>
      <c r="AE682" s="322"/>
      <c r="AF682" s="322"/>
      <c r="AG682" s="322"/>
      <c r="AH682" s="322"/>
      <c r="AI682" s="322"/>
      <c r="AJ682" s="322"/>
      <c r="AK682" s="322"/>
    </row>
    <row r="683" customFormat="false" ht="12.75" hidden="false" customHeight="false" outlineLevel="0" collapsed="false">
      <c r="D683" s="321"/>
      <c r="E683" s="321"/>
      <c r="F683" s="321"/>
      <c r="G683" s="321"/>
      <c r="H683" s="321"/>
      <c r="I683" s="321"/>
      <c r="J683" s="321"/>
      <c r="K683" s="321"/>
      <c r="L683" s="321"/>
      <c r="M683" s="321"/>
      <c r="N683" s="321"/>
      <c r="O683" s="321"/>
      <c r="P683" s="322"/>
      <c r="Q683" s="322"/>
      <c r="R683" s="322"/>
      <c r="S683" s="322"/>
      <c r="T683" s="322"/>
      <c r="U683" s="322"/>
      <c r="V683" s="322"/>
      <c r="W683" s="322"/>
      <c r="X683" s="322"/>
      <c r="Y683" s="322"/>
      <c r="Z683" s="322"/>
      <c r="AA683" s="322"/>
      <c r="AB683" s="322"/>
      <c r="AC683" s="322"/>
      <c r="AD683" s="322"/>
      <c r="AE683" s="322"/>
      <c r="AF683" s="322"/>
      <c r="AG683" s="322"/>
      <c r="AH683" s="322"/>
      <c r="AI683" s="322"/>
      <c r="AJ683" s="322"/>
      <c r="AK683" s="322"/>
    </row>
    <row r="684" customFormat="false" ht="12.75" hidden="false" customHeight="false" outlineLevel="0" collapsed="false">
      <c r="D684" s="321"/>
      <c r="E684" s="321"/>
      <c r="F684" s="321"/>
      <c r="G684" s="321"/>
      <c r="H684" s="321"/>
      <c r="I684" s="321"/>
      <c r="J684" s="321"/>
      <c r="K684" s="321"/>
      <c r="L684" s="321"/>
      <c r="M684" s="321"/>
      <c r="N684" s="321"/>
      <c r="O684" s="321"/>
      <c r="P684" s="322"/>
      <c r="Q684" s="322"/>
      <c r="R684" s="322"/>
      <c r="S684" s="322"/>
      <c r="T684" s="322"/>
      <c r="U684" s="322"/>
      <c r="V684" s="322"/>
      <c r="W684" s="322"/>
      <c r="X684" s="322"/>
      <c r="Y684" s="322"/>
      <c r="Z684" s="322"/>
      <c r="AA684" s="322"/>
      <c r="AB684" s="322"/>
      <c r="AC684" s="322"/>
      <c r="AD684" s="322"/>
      <c r="AE684" s="322"/>
      <c r="AF684" s="322"/>
      <c r="AG684" s="322"/>
      <c r="AH684" s="322"/>
      <c r="AI684" s="322"/>
      <c r="AJ684" s="322"/>
      <c r="AK684" s="322"/>
    </row>
    <row r="685" customFormat="false" ht="12.75" hidden="false" customHeight="false" outlineLevel="0" collapsed="false">
      <c r="D685" s="321"/>
      <c r="E685" s="321"/>
      <c r="F685" s="321"/>
      <c r="G685" s="321"/>
      <c r="H685" s="321"/>
      <c r="I685" s="321"/>
      <c r="J685" s="321"/>
      <c r="K685" s="321"/>
      <c r="L685" s="321"/>
      <c r="M685" s="321"/>
      <c r="N685" s="321"/>
      <c r="O685" s="321"/>
      <c r="P685" s="322"/>
      <c r="Q685" s="322"/>
      <c r="R685" s="322"/>
      <c r="S685" s="322"/>
      <c r="T685" s="322"/>
      <c r="U685" s="322"/>
      <c r="V685" s="322"/>
      <c r="W685" s="322"/>
      <c r="X685" s="322"/>
      <c r="Y685" s="322"/>
      <c r="Z685" s="322"/>
      <c r="AA685" s="322"/>
      <c r="AB685" s="322"/>
      <c r="AC685" s="322"/>
      <c r="AD685" s="322"/>
      <c r="AE685" s="322"/>
      <c r="AF685" s="322"/>
      <c r="AG685" s="322"/>
      <c r="AH685" s="322"/>
      <c r="AI685" s="322"/>
      <c r="AJ685" s="322"/>
      <c r="AK685" s="322"/>
    </row>
    <row r="686" customFormat="false" ht="12.75" hidden="false" customHeight="false" outlineLevel="0" collapsed="false">
      <c r="D686" s="321"/>
      <c r="E686" s="321"/>
      <c r="F686" s="321"/>
      <c r="G686" s="321"/>
      <c r="H686" s="321"/>
      <c r="I686" s="321"/>
      <c r="J686" s="321"/>
      <c r="K686" s="321"/>
      <c r="L686" s="321"/>
      <c r="M686" s="321"/>
      <c r="N686" s="321"/>
      <c r="O686" s="321"/>
      <c r="P686" s="322"/>
      <c r="Q686" s="322"/>
      <c r="R686" s="322"/>
      <c r="S686" s="322"/>
      <c r="T686" s="322"/>
      <c r="U686" s="322"/>
      <c r="V686" s="322"/>
      <c r="W686" s="322"/>
      <c r="X686" s="322"/>
      <c r="Y686" s="322"/>
      <c r="Z686" s="322"/>
      <c r="AA686" s="322"/>
      <c r="AB686" s="322"/>
      <c r="AC686" s="322"/>
      <c r="AD686" s="322"/>
      <c r="AE686" s="322"/>
      <c r="AF686" s="322"/>
      <c r="AG686" s="322"/>
      <c r="AH686" s="322"/>
      <c r="AI686" s="322"/>
      <c r="AJ686" s="322"/>
      <c r="AK686" s="322"/>
    </row>
    <row r="687" customFormat="false" ht="12.75" hidden="false" customHeight="false" outlineLevel="0" collapsed="false">
      <c r="D687" s="321"/>
      <c r="E687" s="321"/>
      <c r="F687" s="321"/>
      <c r="G687" s="321"/>
      <c r="H687" s="321"/>
      <c r="I687" s="321"/>
      <c r="J687" s="321"/>
      <c r="K687" s="321"/>
      <c r="L687" s="321"/>
      <c r="M687" s="321"/>
      <c r="N687" s="321"/>
      <c r="O687" s="321"/>
      <c r="P687" s="322"/>
      <c r="Q687" s="322"/>
      <c r="R687" s="322"/>
      <c r="S687" s="322"/>
      <c r="T687" s="322"/>
      <c r="U687" s="322"/>
      <c r="V687" s="322"/>
      <c r="W687" s="322"/>
      <c r="X687" s="322"/>
      <c r="Y687" s="322"/>
      <c r="Z687" s="322"/>
      <c r="AA687" s="322"/>
      <c r="AB687" s="322"/>
      <c r="AC687" s="322"/>
      <c r="AD687" s="322"/>
      <c r="AE687" s="322"/>
      <c r="AF687" s="322"/>
      <c r="AG687" s="322"/>
      <c r="AH687" s="322"/>
      <c r="AI687" s="322"/>
      <c r="AJ687" s="322"/>
      <c r="AK687" s="322"/>
    </row>
    <row r="688" customFormat="false" ht="12.75" hidden="false" customHeight="false" outlineLevel="0" collapsed="false">
      <c r="D688" s="321"/>
      <c r="E688" s="321"/>
      <c r="F688" s="321"/>
      <c r="G688" s="321"/>
      <c r="H688" s="321"/>
      <c r="I688" s="321"/>
      <c r="J688" s="321"/>
      <c r="K688" s="321"/>
      <c r="L688" s="321"/>
      <c r="M688" s="321"/>
      <c r="N688" s="321"/>
      <c r="O688" s="321"/>
      <c r="P688" s="322"/>
      <c r="Q688" s="322"/>
      <c r="R688" s="322"/>
      <c r="S688" s="322"/>
      <c r="T688" s="322"/>
      <c r="U688" s="322"/>
      <c r="V688" s="322"/>
      <c r="W688" s="322"/>
      <c r="X688" s="322"/>
      <c r="Y688" s="322"/>
      <c r="Z688" s="322"/>
      <c r="AA688" s="322"/>
      <c r="AB688" s="322"/>
      <c r="AC688" s="322"/>
      <c r="AD688" s="322"/>
      <c r="AE688" s="322"/>
      <c r="AF688" s="322"/>
      <c r="AG688" s="322"/>
      <c r="AH688" s="322"/>
      <c r="AI688" s="322"/>
      <c r="AJ688" s="322"/>
      <c r="AK688" s="322"/>
    </row>
    <row r="689" customFormat="false" ht="12.75" hidden="false" customHeight="false" outlineLevel="0" collapsed="false">
      <c r="D689" s="321"/>
      <c r="E689" s="321"/>
      <c r="F689" s="321"/>
      <c r="G689" s="321"/>
      <c r="H689" s="321"/>
      <c r="I689" s="321"/>
      <c r="J689" s="321"/>
      <c r="K689" s="321"/>
      <c r="L689" s="321"/>
      <c r="M689" s="321"/>
      <c r="N689" s="321"/>
      <c r="O689" s="321"/>
      <c r="P689" s="322"/>
      <c r="Q689" s="322"/>
      <c r="R689" s="322"/>
      <c r="S689" s="322"/>
      <c r="T689" s="322"/>
      <c r="U689" s="322"/>
      <c r="V689" s="322"/>
      <c r="W689" s="322"/>
      <c r="X689" s="322"/>
      <c r="Y689" s="322"/>
      <c r="Z689" s="322"/>
      <c r="AA689" s="322"/>
      <c r="AB689" s="322"/>
      <c r="AC689" s="322"/>
      <c r="AD689" s="322"/>
      <c r="AE689" s="322"/>
      <c r="AF689" s="322"/>
      <c r="AG689" s="322"/>
      <c r="AH689" s="322"/>
      <c r="AI689" s="322"/>
      <c r="AJ689" s="322"/>
      <c r="AK689" s="322"/>
    </row>
    <row r="690" customFormat="false" ht="12.75" hidden="false" customHeight="false" outlineLevel="0" collapsed="false">
      <c r="D690" s="321"/>
      <c r="E690" s="321"/>
      <c r="F690" s="321"/>
      <c r="G690" s="321"/>
      <c r="H690" s="321"/>
      <c r="I690" s="321"/>
      <c r="J690" s="321"/>
      <c r="K690" s="321"/>
      <c r="L690" s="321"/>
      <c r="M690" s="321"/>
      <c r="N690" s="321"/>
      <c r="O690" s="321"/>
      <c r="P690" s="322"/>
      <c r="Q690" s="322"/>
      <c r="R690" s="322"/>
      <c r="S690" s="322"/>
      <c r="T690" s="322"/>
      <c r="U690" s="322"/>
      <c r="V690" s="322"/>
      <c r="W690" s="322"/>
      <c r="X690" s="322"/>
      <c r="Y690" s="322"/>
      <c r="Z690" s="322"/>
      <c r="AA690" s="322"/>
      <c r="AB690" s="322"/>
      <c r="AC690" s="322"/>
      <c r="AD690" s="322"/>
      <c r="AE690" s="322"/>
      <c r="AF690" s="322"/>
      <c r="AG690" s="322"/>
      <c r="AH690" s="322"/>
      <c r="AI690" s="322"/>
      <c r="AJ690" s="322"/>
      <c r="AK690" s="322"/>
    </row>
    <row r="691" customFormat="false" ht="12.75" hidden="false" customHeight="false" outlineLevel="0" collapsed="false">
      <c r="D691" s="321"/>
      <c r="E691" s="321"/>
      <c r="F691" s="321"/>
      <c r="G691" s="321"/>
      <c r="H691" s="321"/>
      <c r="I691" s="321"/>
      <c r="J691" s="321"/>
      <c r="K691" s="321"/>
      <c r="L691" s="321"/>
      <c r="M691" s="321"/>
      <c r="N691" s="321"/>
      <c r="O691" s="321"/>
      <c r="P691" s="322"/>
      <c r="Q691" s="322"/>
      <c r="R691" s="322"/>
      <c r="S691" s="322"/>
      <c r="T691" s="322"/>
      <c r="U691" s="322"/>
      <c r="V691" s="322"/>
      <c r="W691" s="322"/>
      <c r="X691" s="322"/>
      <c r="Y691" s="322"/>
      <c r="Z691" s="322"/>
      <c r="AA691" s="322"/>
      <c r="AB691" s="322"/>
      <c r="AC691" s="322"/>
      <c r="AD691" s="322"/>
      <c r="AE691" s="322"/>
      <c r="AF691" s="322"/>
      <c r="AG691" s="322"/>
      <c r="AH691" s="322"/>
      <c r="AI691" s="322"/>
      <c r="AJ691" s="322"/>
      <c r="AK691" s="322"/>
    </row>
    <row r="692" customFormat="false" ht="12.75" hidden="false" customHeight="false" outlineLevel="0" collapsed="false">
      <c r="D692" s="321"/>
      <c r="E692" s="321"/>
      <c r="F692" s="321"/>
      <c r="G692" s="321"/>
      <c r="H692" s="321"/>
      <c r="I692" s="321"/>
      <c r="J692" s="321"/>
      <c r="K692" s="321"/>
      <c r="L692" s="321"/>
      <c r="M692" s="321"/>
      <c r="N692" s="321"/>
      <c r="O692" s="321"/>
      <c r="P692" s="322"/>
      <c r="Q692" s="322"/>
      <c r="R692" s="322"/>
      <c r="S692" s="322"/>
      <c r="T692" s="322"/>
      <c r="U692" s="322"/>
      <c r="V692" s="322"/>
      <c r="W692" s="322"/>
      <c r="X692" s="322"/>
      <c r="Y692" s="322"/>
      <c r="Z692" s="322"/>
      <c r="AA692" s="322"/>
      <c r="AB692" s="322"/>
      <c r="AC692" s="322"/>
      <c r="AD692" s="322"/>
      <c r="AE692" s="322"/>
      <c r="AF692" s="322"/>
      <c r="AG692" s="322"/>
      <c r="AH692" s="322"/>
      <c r="AI692" s="322"/>
      <c r="AJ692" s="322"/>
      <c r="AK692" s="322"/>
    </row>
    <row r="693" customFormat="false" ht="12.75" hidden="false" customHeight="false" outlineLevel="0" collapsed="false">
      <c r="D693" s="321"/>
      <c r="E693" s="321"/>
      <c r="F693" s="321"/>
      <c r="G693" s="321"/>
      <c r="H693" s="321"/>
      <c r="I693" s="321"/>
      <c r="J693" s="321"/>
      <c r="K693" s="321"/>
      <c r="L693" s="321"/>
      <c r="M693" s="321"/>
      <c r="N693" s="321"/>
      <c r="O693" s="321"/>
      <c r="P693" s="322"/>
      <c r="Q693" s="322"/>
      <c r="R693" s="322"/>
      <c r="S693" s="322"/>
      <c r="T693" s="322"/>
      <c r="U693" s="322"/>
      <c r="V693" s="322"/>
      <c r="W693" s="322"/>
      <c r="X693" s="322"/>
      <c r="Y693" s="322"/>
      <c r="Z693" s="322"/>
      <c r="AA693" s="322"/>
      <c r="AB693" s="322"/>
      <c r="AC693" s="322"/>
      <c r="AD693" s="322"/>
      <c r="AE693" s="322"/>
      <c r="AF693" s="322"/>
      <c r="AG693" s="322"/>
      <c r="AH693" s="322"/>
      <c r="AI693" s="322"/>
      <c r="AJ693" s="322"/>
      <c r="AK693" s="322"/>
    </row>
    <row r="694" customFormat="false" ht="12.75" hidden="false" customHeight="false" outlineLevel="0" collapsed="false">
      <c r="D694" s="321"/>
      <c r="E694" s="321"/>
      <c r="F694" s="321"/>
      <c r="G694" s="321"/>
      <c r="H694" s="321"/>
      <c r="I694" s="321"/>
      <c r="J694" s="321"/>
      <c r="K694" s="321"/>
      <c r="L694" s="321"/>
      <c r="M694" s="321"/>
      <c r="N694" s="321"/>
      <c r="O694" s="321"/>
      <c r="P694" s="322"/>
      <c r="Q694" s="322"/>
      <c r="R694" s="322"/>
      <c r="S694" s="322"/>
      <c r="T694" s="322"/>
      <c r="U694" s="322"/>
      <c r="V694" s="322"/>
      <c r="W694" s="322"/>
      <c r="X694" s="322"/>
      <c r="Y694" s="322"/>
      <c r="Z694" s="322"/>
      <c r="AA694" s="322"/>
      <c r="AB694" s="322"/>
      <c r="AC694" s="322"/>
      <c r="AD694" s="322"/>
      <c r="AE694" s="322"/>
      <c r="AF694" s="322"/>
      <c r="AG694" s="322"/>
      <c r="AH694" s="322"/>
      <c r="AI694" s="322"/>
      <c r="AJ694" s="322"/>
      <c r="AK694" s="322"/>
    </row>
    <row r="695" customFormat="false" ht="12.75" hidden="false" customHeight="false" outlineLevel="0" collapsed="false">
      <c r="D695" s="321"/>
      <c r="E695" s="321"/>
      <c r="F695" s="321"/>
      <c r="G695" s="321"/>
      <c r="H695" s="321"/>
      <c r="I695" s="321"/>
      <c r="J695" s="321"/>
      <c r="K695" s="321"/>
      <c r="L695" s="321"/>
      <c r="M695" s="321"/>
      <c r="N695" s="321"/>
      <c r="O695" s="321"/>
      <c r="P695" s="322"/>
      <c r="Q695" s="322"/>
      <c r="R695" s="322"/>
      <c r="S695" s="322"/>
      <c r="T695" s="322"/>
      <c r="U695" s="322"/>
      <c r="V695" s="322"/>
      <c r="W695" s="322"/>
      <c r="X695" s="322"/>
      <c r="Y695" s="322"/>
      <c r="Z695" s="322"/>
      <c r="AA695" s="322"/>
      <c r="AB695" s="322"/>
      <c r="AC695" s="322"/>
      <c r="AD695" s="322"/>
      <c r="AE695" s="322"/>
      <c r="AF695" s="322"/>
      <c r="AG695" s="322"/>
      <c r="AH695" s="322"/>
      <c r="AI695" s="322"/>
      <c r="AJ695" s="322"/>
      <c r="AK695" s="322"/>
    </row>
    <row r="696" customFormat="false" ht="12.75" hidden="false" customHeight="false" outlineLevel="0" collapsed="false">
      <c r="D696" s="321"/>
      <c r="E696" s="321"/>
      <c r="F696" s="321"/>
      <c r="G696" s="321"/>
      <c r="H696" s="321"/>
      <c r="I696" s="321"/>
      <c r="J696" s="321"/>
      <c r="K696" s="321"/>
      <c r="L696" s="321"/>
      <c r="M696" s="321"/>
      <c r="N696" s="321"/>
      <c r="O696" s="321"/>
      <c r="P696" s="322"/>
      <c r="Q696" s="322"/>
      <c r="R696" s="322"/>
      <c r="S696" s="322"/>
      <c r="T696" s="322"/>
      <c r="U696" s="322"/>
      <c r="V696" s="322"/>
      <c r="W696" s="322"/>
      <c r="X696" s="322"/>
      <c r="Y696" s="322"/>
      <c r="Z696" s="322"/>
      <c r="AA696" s="322"/>
      <c r="AB696" s="322"/>
      <c r="AC696" s="322"/>
      <c r="AD696" s="322"/>
      <c r="AE696" s="322"/>
      <c r="AF696" s="322"/>
      <c r="AG696" s="322"/>
      <c r="AH696" s="322"/>
      <c r="AI696" s="322"/>
      <c r="AJ696" s="322"/>
      <c r="AK696" s="322"/>
    </row>
    <row r="697" customFormat="false" ht="12.75" hidden="false" customHeight="false" outlineLevel="0" collapsed="false">
      <c r="D697" s="321"/>
      <c r="E697" s="321"/>
      <c r="F697" s="321"/>
      <c r="G697" s="321"/>
      <c r="H697" s="321"/>
      <c r="I697" s="321"/>
      <c r="J697" s="321"/>
      <c r="K697" s="321"/>
      <c r="L697" s="321"/>
      <c r="M697" s="321"/>
      <c r="N697" s="321"/>
      <c r="O697" s="321"/>
      <c r="P697" s="322"/>
      <c r="Q697" s="322"/>
      <c r="R697" s="322"/>
      <c r="S697" s="322"/>
      <c r="T697" s="322"/>
      <c r="U697" s="322"/>
      <c r="V697" s="322"/>
      <c r="W697" s="322"/>
      <c r="X697" s="322"/>
      <c r="Y697" s="322"/>
      <c r="Z697" s="322"/>
      <c r="AA697" s="322"/>
      <c r="AB697" s="322"/>
      <c r="AC697" s="322"/>
      <c r="AD697" s="322"/>
      <c r="AE697" s="322"/>
      <c r="AF697" s="322"/>
      <c r="AG697" s="322"/>
      <c r="AH697" s="322"/>
      <c r="AI697" s="322"/>
      <c r="AJ697" s="322"/>
      <c r="AK697" s="322"/>
    </row>
    <row r="698" customFormat="false" ht="12.75" hidden="false" customHeight="false" outlineLevel="0" collapsed="false">
      <c r="D698" s="321"/>
      <c r="E698" s="321"/>
      <c r="F698" s="321"/>
      <c r="G698" s="321"/>
      <c r="H698" s="321"/>
      <c r="I698" s="321"/>
      <c r="J698" s="321"/>
      <c r="K698" s="321"/>
      <c r="L698" s="321"/>
      <c r="M698" s="321"/>
      <c r="N698" s="321"/>
      <c r="O698" s="321"/>
      <c r="P698" s="322"/>
      <c r="Q698" s="322"/>
      <c r="R698" s="322"/>
      <c r="S698" s="322"/>
      <c r="T698" s="322"/>
      <c r="U698" s="322"/>
      <c r="V698" s="322"/>
      <c r="W698" s="322"/>
      <c r="X698" s="322"/>
      <c r="Y698" s="322"/>
      <c r="Z698" s="322"/>
      <c r="AA698" s="322"/>
      <c r="AB698" s="322"/>
      <c r="AC698" s="322"/>
      <c r="AD698" s="322"/>
      <c r="AE698" s="322"/>
      <c r="AF698" s="322"/>
      <c r="AG698" s="322"/>
      <c r="AH698" s="322"/>
      <c r="AI698" s="322"/>
      <c r="AJ698" s="322"/>
      <c r="AK698" s="322"/>
    </row>
    <row r="699" customFormat="false" ht="12.75" hidden="false" customHeight="false" outlineLevel="0" collapsed="false">
      <c r="D699" s="321"/>
      <c r="E699" s="321"/>
      <c r="F699" s="321"/>
      <c r="G699" s="321"/>
      <c r="H699" s="321"/>
      <c r="I699" s="321"/>
      <c r="J699" s="321"/>
      <c r="K699" s="321"/>
      <c r="L699" s="321"/>
      <c r="M699" s="321"/>
      <c r="N699" s="321"/>
      <c r="O699" s="321"/>
      <c r="P699" s="322"/>
      <c r="Q699" s="322"/>
      <c r="R699" s="322"/>
      <c r="S699" s="322"/>
      <c r="T699" s="322"/>
      <c r="U699" s="322"/>
      <c r="V699" s="322"/>
      <c r="W699" s="322"/>
      <c r="X699" s="322"/>
      <c r="Y699" s="322"/>
      <c r="Z699" s="322"/>
      <c r="AA699" s="322"/>
      <c r="AB699" s="322"/>
      <c r="AC699" s="322"/>
      <c r="AD699" s="322"/>
      <c r="AE699" s="322"/>
      <c r="AF699" s="322"/>
      <c r="AG699" s="322"/>
      <c r="AH699" s="322"/>
      <c r="AI699" s="322"/>
      <c r="AJ699" s="322"/>
      <c r="AK699" s="322"/>
    </row>
    <row r="700" customFormat="false" ht="12.75" hidden="false" customHeight="false" outlineLevel="0" collapsed="false">
      <c r="D700" s="321"/>
      <c r="E700" s="321"/>
      <c r="F700" s="321"/>
      <c r="G700" s="321"/>
      <c r="H700" s="321"/>
      <c r="I700" s="321"/>
      <c r="J700" s="321"/>
      <c r="K700" s="321"/>
      <c r="L700" s="321"/>
      <c r="M700" s="321"/>
      <c r="N700" s="321"/>
      <c r="O700" s="321"/>
      <c r="P700" s="322"/>
      <c r="Q700" s="322"/>
      <c r="R700" s="322"/>
      <c r="S700" s="322"/>
      <c r="T700" s="322"/>
      <c r="U700" s="322"/>
      <c r="V700" s="322"/>
      <c r="W700" s="322"/>
      <c r="X700" s="322"/>
      <c r="Y700" s="322"/>
      <c r="Z700" s="322"/>
      <c r="AA700" s="322"/>
      <c r="AB700" s="322"/>
      <c r="AC700" s="322"/>
      <c r="AD700" s="322"/>
      <c r="AE700" s="322"/>
      <c r="AF700" s="322"/>
      <c r="AG700" s="322"/>
      <c r="AH700" s="322"/>
      <c r="AI700" s="322"/>
      <c r="AJ700" s="322"/>
      <c r="AK700" s="322"/>
    </row>
    <row r="701" customFormat="false" ht="12.75" hidden="false" customHeight="false" outlineLevel="0" collapsed="false">
      <c r="D701" s="321"/>
      <c r="E701" s="321"/>
      <c r="F701" s="321"/>
      <c r="G701" s="321"/>
      <c r="H701" s="321"/>
      <c r="I701" s="321"/>
      <c r="J701" s="321"/>
      <c r="K701" s="321"/>
      <c r="L701" s="321"/>
      <c r="M701" s="321"/>
      <c r="N701" s="321"/>
      <c r="O701" s="321"/>
      <c r="P701" s="322"/>
      <c r="Q701" s="322"/>
      <c r="R701" s="322"/>
      <c r="S701" s="322"/>
      <c r="T701" s="322"/>
      <c r="U701" s="322"/>
      <c r="V701" s="322"/>
      <c r="W701" s="322"/>
      <c r="X701" s="322"/>
      <c r="Y701" s="322"/>
      <c r="Z701" s="322"/>
      <c r="AA701" s="322"/>
      <c r="AB701" s="322"/>
      <c r="AC701" s="322"/>
      <c r="AD701" s="322"/>
      <c r="AE701" s="322"/>
      <c r="AF701" s="322"/>
      <c r="AG701" s="322"/>
      <c r="AH701" s="322"/>
      <c r="AI701" s="322"/>
      <c r="AJ701" s="322"/>
      <c r="AK701" s="322"/>
    </row>
    <row r="702" customFormat="false" ht="12.75" hidden="false" customHeight="false" outlineLevel="0" collapsed="false">
      <c r="D702" s="321"/>
      <c r="E702" s="321"/>
      <c r="F702" s="321"/>
      <c r="G702" s="321"/>
      <c r="H702" s="321"/>
      <c r="I702" s="321"/>
      <c r="J702" s="321"/>
      <c r="K702" s="321"/>
      <c r="L702" s="321"/>
      <c r="M702" s="321"/>
      <c r="N702" s="321"/>
      <c r="O702" s="321"/>
      <c r="P702" s="322"/>
      <c r="Q702" s="322"/>
      <c r="R702" s="322"/>
      <c r="S702" s="322"/>
      <c r="T702" s="322"/>
      <c r="U702" s="322"/>
      <c r="V702" s="322"/>
      <c r="W702" s="322"/>
      <c r="X702" s="322"/>
      <c r="Y702" s="322"/>
      <c r="Z702" s="322"/>
      <c r="AA702" s="322"/>
      <c r="AB702" s="322"/>
      <c r="AC702" s="322"/>
      <c r="AD702" s="322"/>
      <c r="AE702" s="322"/>
      <c r="AF702" s="322"/>
      <c r="AG702" s="322"/>
      <c r="AH702" s="322"/>
      <c r="AI702" s="322"/>
      <c r="AJ702" s="322"/>
      <c r="AK702" s="322"/>
    </row>
    <row r="703" customFormat="false" ht="12.75" hidden="false" customHeight="false" outlineLevel="0" collapsed="false">
      <c r="D703" s="321"/>
      <c r="E703" s="321"/>
      <c r="F703" s="321"/>
      <c r="G703" s="321"/>
      <c r="H703" s="321"/>
      <c r="I703" s="321"/>
      <c r="J703" s="321"/>
      <c r="K703" s="321"/>
      <c r="L703" s="321"/>
      <c r="M703" s="321"/>
      <c r="N703" s="321"/>
      <c r="O703" s="321"/>
      <c r="P703" s="322"/>
      <c r="Q703" s="322"/>
      <c r="R703" s="322"/>
      <c r="S703" s="322"/>
      <c r="T703" s="322"/>
      <c r="U703" s="322"/>
      <c r="V703" s="322"/>
      <c r="W703" s="322"/>
      <c r="X703" s="322"/>
      <c r="Y703" s="322"/>
      <c r="Z703" s="322"/>
      <c r="AA703" s="322"/>
      <c r="AB703" s="322"/>
      <c r="AC703" s="322"/>
      <c r="AD703" s="322"/>
      <c r="AE703" s="322"/>
      <c r="AF703" s="322"/>
      <c r="AG703" s="322"/>
      <c r="AH703" s="322"/>
      <c r="AI703" s="322"/>
      <c r="AJ703" s="322"/>
      <c r="AK703" s="322"/>
    </row>
    <row r="704" customFormat="false" ht="12.75" hidden="false" customHeight="false" outlineLevel="0" collapsed="false">
      <c r="D704" s="321"/>
      <c r="E704" s="321"/>
      <c r="F704" s="321"/>
      <c r="G704" s="321"/>
      <c r="H704" s="321"/>
      <c r="I704" s="321"/>
      <c r="J704" s="321"/>
      <c r="K704" s="321"/>
      <c r="L704" s="321"/>
      <c r="M704" s="321"/>
      <c r="N704" s="321"/>
      <c r="O704" s="321"/>
      <c r="P704" s="322"/>
      <c r="Q704" s="322"/>
      <c r="R704" s="322"/>
      <c r="S704" s="322"/>
      <c r="T704" s="322"/>
      <c r="U704" s="322"/>
      <c r="V704" s="322"/>
      <c r="W704" s="322"/>
      <c r="X704" s="322"/>
      <c r="Y704" s="322"/>
      <c r="Z704" s="322"/>
      <c r="AA704" s="322"/>
      <c r="AB704" s="322"/>
      <c r="AC704" s="322"/>
      <c r="AD704" s="322"/>
      <c r="AE704" s="322"/>
      <c r="AF704" s="322"/>
      <c r="AG704" s="322"/>
      <c r="AH704" s="322"/>
      <c r="AI704" s="322"/>
      <c r="AJ704" s="322"/>
      <c r="AK704" s="322"/>
    </row>
    <row r="705" customFormat="false" ht="12.75" hidden="false" customHeight="false" outlineLevel="0" collapsed="false">
      <c r="D705" s="321"/>
      <c r="E705" s="321"/>
      <c r="F705" s="321"/>
      <c r="G705" s="321"/>
      <c r="H705" s="321"/>
      <c r="I705" s="321"/>
      <c r="J705" s="321"/>
      <c r="K705" s="321"/>
      <c r="L705" s="321"/>
      <c r="M705" s="321"/>
      <c r="N705" s="321"/>
      <c r="O705" s="321"/>
      <c r="P705" s="322"/>
      <c r="Q705" s="322"/>
      <c r="R705" s="322"/>
      <c r="S705" s="322"/>
      <c r="T705" s="322"/>
      <c r="U705" s="322"/>
      <c r="V705" s="322"/>
      <c r="W705" s="322"/>
      <c r="X705" s="322"/>
      <c r="Y705" s="322"/>
      <c r="Z705" s="322"/>
      <c r="AA705" s="322"/>
      <c r="AB705" s="322"/>
      <c r="AC705" s="322"/>
      <c r="AD705" s="322"/>
      <c r="AE705" s="322"/>
      <c r="AF705" s="322"/>
      <c r="AG705" s="322"/>
      <c r="AH705" s="322"/>
      <c r="AI705" s="322"/>
      <c r="AJ705" s="322"/>
      <c r="AK705" s="322"/>
    </row>
    <row r="706" customFormat="false" ht="12.75" hidden="false" customHeight="false" outlineLevel="0" collapsed="false">
      <c r="D706" s="321"/>
      <c r="E706" s="321"/>
      <c r="F706" s="321"/>
      <c r="G706" s="321"/>
      <c r="H706" s="321"/>
      <c r="I706" s="321"/>
      <c r="J706" s="321"/>
      <c r="K706" s="321"/>
      <c r="L706" s="321"/>
      <c r="M706" s="321"/>
      <c r="N706" s="321"/>
      <c r="O706" s="321"/>
      <c r="P706" s="322"/>
      <c r="Q706" s="322"/>
      <c r="R706" s="322"/>
      <c r="S706" s="322"/>
      <c r="T706" s="322"/>
      <c r="U706" s="322"/>
      <c r="V706" s="322"/>
      <c r="W706" s="322"/>
      <c r="X706" s="322"/>
      <c r="Y706" s="322"/>
      <c r="Z706" s="322"/>
      <c r="AA706" s="322"/>
      <c r="AB706" s="322"/>
      <c r="AC706" s="322"/>
      <c r="AD706" s="322"/>
      <c r="AE706" s="322"/>
      <c r="AF706" s="322"/>
      <c r="AG706" s="322"/>
      <c r="AH706" s="322"/>
      <c r="AI706" s="322"/>
      <c r="AJ706" s="322"/>
      <c r="AK706" s="322"/>
    </row>
    <row r="707" customFormat="false" ht="12.75" hidden="false" customHeight="false" outlineLevel="0" collapsed="false">
      <c r="D707" s="321"/>
      <c r="E707" s="321"/>
      <c r="F707" s="321"/>
      <c r="G707" s="321"/>
      <c r="H707" s="321"/>
      <c r="I707" s="321"/>
      <c r="J707" s="321"/>
      <c r="K707" s="321"/>
      <c r="L707" s="321"/>
      <c r="M707" s="321"/>
      <c r="N707" s="321"/>
      <c r="O707" s="321"/>
      <c r="P707" s="322"/>
      <c r="Q707" s="322"/>
      <c r="R707" s="322"/>
      <c r="S707" s="322"/>
      <c r="T707" s="322"/>
      <c r="U707" s="322"/>
      <c r="V707" s="322"/>
      <c r="W707" s="322"/>
      <c r="X707" s="322"/>
      <c r="Y707" s="322"/>
      <c r="Z707" s="322"/>
      <c r="AA707" s="322"/>
      <c r="AB707" s="322"/>
      <c r="AC707" s="322"/>
      <c r="AD707" s="322"/>
      <c r="AE707" s="322"/>
      <c r="AF707" s="322"/>
      <c r="AG707" s="322"/>
      <c r="AH707" s="322"/>
      <c r="AI707" s="322"/>
      <c r="AJ707" s="322"/>
      <c r="AK707" s="322"/>
    </row>
    <row r="708" customFormat="false" ht="12.75" hidden="false" customHeight="false" outlineLevel="0" collapsed="false">
      <c r="D708" s="321"/>
      <c r="E708" s="321"/>
      <c r="F708" s="321"/>
      <c r="G708" s="321"/>
      <c r="H708" s="321"/>
      <c r="I708" s="321"/>
      <c r="J708" s="321"/>
      <c r="K708" s="321"/>
      <c r="L708" s="321"/>
      <c r="M708" s="321"/>
      <c r="N708" s="321"/>
      <c r="O708" s="321"/>
      <c r="P708" s="322"/>
      <c r="Q708" s="322"/>
      <c r="R708" s="322"/>
      <c r="S708" s="322"/>
      <c r="T708" s="322"/>
      <c r="U708" s="322"/>
      <c r="V708" s="322"/>
      <c r="W708" s="322"/>
      <c r="X708" s="322"/>
      <c r="Y708" s="322"/>
      <c r="Z708" s="322"/>
      <c r="AA708" s="322"/>
      <c r="AB708" s="322"/>
      <c r="AC708" s="322"/>
      <c r="AD708" s="322"/>
      <c r="AE708" s="322"/>
      <c r="AF708" s="322"/>
      <c r="AG708" s="322"/>
      <c r="AH708" s="322"/>
      <c r="AI708" s="322"/>
      <c r="AJ708" s="322"/>
      <c r="AK708" s="322"/>
    </row>
    <row r="709" customFormat="false" ht="12.75" hidden="false" customHeight="false" outlineLevel="0" collapsed="false">
      <c r="D709" s="321"/>
      <c r="E709" s="321"/>
      <c r="F709" s="321"/>
      <c r="G709" s="321"/>
      <c r="H709" s="321"/>
      <c r="I709" s="321"/>
      <c r="J709" s="321"/>
      <c r="K709" s="321"/>
      <c r="L709" s="321"/>
      <c r="M709" s="321"/>
      <c r="N709" s="321"/>
      <c r="O709" s="321"/>
      <c r="P709" s="322"/>
      <c r="Q709" s="322"/>
      <c r="R709" s="322"/>
      <c r="S709" s="322"/>
      <c r="T709" s="322"/>
      <c r="U709" s="322"/>
      <c r="V709" s="322"/>
      <c r="W709" s="322"/>
      <c r="X709" s="322"/>
      <c r="Y709" s="322"/>
      <c r="Z709" s="322"/>
      <c r="AA709" s="322"/>
      <c r="AB709" s="322"/>
      <c r="AC709" s="322"/>
      <c r="AD709" s="322"/>
      <c r="AE709" s="322"/>
      <c r="AF709" s="322"/>
      <c r="AG709" s="322"/>
      <c r="AH709" s="322"/>
      <c r="AI709" s="322"/>
      <c r="AJ709" s="322"/>
      <c r="AK709" s="322"/>
    </row>
    <row r="710" customFormat="false" ht="12.75" hidden="false" customHeight="false" outlineLevel="0" collapsed="false">
      <c r="D710" s="321"/>
      <c r="E710" s="321"/>
      <c r="F710" s="321"/>
      <c r="G710" s="321"/>
      <c r="H710" s="321"/>
      <c r="I710" s="321"/>
      <c r="J710" s="321"/>
      <c r="K710" s="321"/>
      <c r="L710" s="321"/>
      <c r="M710" s="321"/>
      <c r="N710" s="321"/>
      <c r="O710" s="321"/>
      <c r="P710" s="322"/>
      <c r="Q710" s="322"/>
      <c r="R710" s="322"/>
      <c r="S710" s="322"/>
      <c r="T710" s="322"/>
      <c r="U710" s="322"/>
      <c r="V710" s="322"/>
      <c r="W710" s="322"/>
      <c r="X710" s="322"/>
      <c r="Y710" s="322"/>
      <c r="Z710" s="322"/>
      <c r="AA710" s="322"/>
      <c r="AB710" s="322"/>
      <c r="AC710" s="322"/>
      <c r="AD710" s="322"/>
      <c r="AE710" s="322"/>
      <c r="AF710" s="322"/>
      <c r="AG710" s="322"/>
      <c r="AH710" s="322"/>
      <c r="AI710" s="322"/>
      <c r="AJ710" s="322"/>
      <c r="AK710" s="322"/>
    </row>
    <row r="711" customFormat="false" ht="12.75" hidden="false" customHeight="false" outlineLevel="0" collapsed="false">
      <c r="D711" s="321"/>
      <c r="E711" s="321"/>
      <c r="F711" s="321"/>
      <c r="G711" s="321"/>
      <c r="H711" s="321"/>
      <c r="I711" s="321"/>
      <c r="J711" s="321"/>
      <c r="K711" s="321"/>
      <c r="L711" s="321"/>
      <c r="M711" s="321"/>
      <c r="N711" s="321"/>
      <c r="O711" s="321"/>
      <c r="P711" s="322"/>
      <c r="Q711" s="322"/>
      <c r="R711" s="322"/>
      <c r="S711" s="322"/>
      <c r="T711" s="322"/>
      <c r="U711" s="322"/>
      <c r="V711" s="322"/>
      <c r="W711" s="322"/>
      <c r="X711" s="322"/>
      <c r="Y711" s="322"/>
      <c r="Z711" s="322"/>
      <c r="AA711" s="322"/>
      <c r="AB711" s="322"/>
      <c r="AC711" s="322"/>
      <c r="AD711" s="322"/>
      <c r="AE711" s="322"/>
      <c r="AF711" s="322"/>
      <c r="AG711" s="322"/>
      <c r="AH711" s="322"/>
      <c r="AI711" s="322"/>
      <c r="AJ711" s="322"/>
      <c r="AK711" s="322"/>
    </row>
    <row r="712" customFormat="false" ht="12.75" hidden="false" customHeight="false" outlineLevel="0" collapsed="false">
      <c r="D712" s="321"/>
      <c r="E712" s="321"/>
      <c r="F712" s="321"/>
      <c r="G712" s="321"/>
      <c r="H712" s="321"/>
      <c r="I712" s="321"/>
      <c r="J712" s="321"/>
      <c r="K712" s="321"/>
      <c r="L712" s="321"/>
      <c r="M712" s="321"/>
      <c r="N712" s="321"/>
      <c r="O712" s="321"/>
      <c r="P712" s="322"/>
      <c r="Q712" s="322"/>
      <c r="R712" s="322"/>
      <c r="S712" s="322"/>
      <c r="T712" s="322"/>
      <c r="U712" s="322"/>
      <c r="V712" s="322"/>
      <c r="W712" s="322"/>
      <c r="X712" s="322"/>
      <c r="Y712" s="322"/>
      <c r="Z712" s="322"/>
      <c r="AA712" s="322"/>
      <c r="AB712" s="322"/>
      <c r="AC712" s="322"/>
      <c r="AD712" s="322"/>
      <c r="AE712" s="322"/>
      <c r="AF712" s="322"/>
      <c r="AG712" s="322"/>
      <c r="AH712" s="322"/>
      <c r="AI712" s="322"/>
      <c r="AJ712" s="322"/>
      <c r="AK712" s="322"/>
    </row>
    <row r="713" customFormat="false" ht="12.75" hidden="false" customHeight="false" outlineLevel="0" collapsed="false">
      <c r="D713" s="321"/>
      <c r="E713" s="321"/>
      <c r="F713" s="321"/>
      <c r="G713" s="321"/>
      <c r="H713" s="321"/>
      <c r="I713" s="321"/>
      <c r="J713" s="321"/>
      <c r="K713" s="321"/>
      <c r="L713" s="321"/>
      <c r="M713" s="321"/>
      <c r="N713" s="321"/>
      <c r="O713" s="321"/>
      <c r="P713" s="322"/>
      <c r="Q713" s="322"/>
      <c r="R713" s="322"/>
      <c r="S713" s="322"/>
      <c r="T713" s="322"/>
      <c r="U713" s="322"/>
      <c r="V713" s="322"/>
      <c r="W713" s="322"/>
      <c r="X713" s="322"/>
      <c r="Y713" s="322"/>
      <c r="Z713" s="322"/>
      <c r="AA713" s="322"/>
      <c r="AB713" s="322"/>
      <c r="AC713" s="322"/>
      <c r="AD713" s="322"/>
      <c r="AE713" s="322"/>
      <c r="AF713" s="322"/>
      <c r="AG713" s="322"/>
      <c r="AH713" s="322"/>
      <c r="AI713" s="322"/>
      <c r="AJ713" s="322"/>
      <c r="AK713" s="322"/>
    </row>
    <row r="714" customFormat="false" ht="12.75" hidden="false" customHeight="false" outlineLevel="0" collapsed="false">
      <c r="D714" s="321"/>
      <c r="E714" s="321"/>
      <c r="F714" s="321"/>
      <c r="G714" s="321"/>
      <c r="H714" s="321"/>
      <c r="I714" s="321"/>
      <c r="J714" s="321"/>
      <c r="K714" s="321"/>
      <c r="L714" s="321"/>
      <c r="M714" s="321"/>
      <c r="N714" s="321"/>
      <c r="O714" s="321"/>
      <c r="P714" s="322"/>
      <c r="Q714" s="322"/>
      <c r="R714" s="322"/>
      <c r="S714" s="322"/>
      <c r="T714" s="322"/>
      <c r="U714" s="322"/>
      <c r="V714" s="322"/>
      <c r="W714" s="322"/>
      <c r="X714" s="322"/>
      <c r="Y714" s="322"/>
      <c r="Z714" s="322"/>
      <c r="AA714" s="322"/>
      <c r="AB714" s="322"/>
      <c r="AC714" s="322"/>
      <c r="AD714" s="322"/>
      <c r="AE714" s="322"/>
      <c r="AF714" s="322"/>
      <c r="AG714" s="322"/>
      <c r="AH714" s="322"/>
      <c r="AI714" s="322"/>
      <c r="AJ714" s="322"/>
      <c r="AK714" s="322"/>
    </row>
    <row r="715" customFormat="false" ht="12.75" hidden="false" customHeight="false" outlineLevel="0" collapsed="false">
      <c r="D715" s="321"/>
      <c r="E715" s="321"/>
      <c r="F715" s="321"/>
      <c r="G715" s="321"/>
      <c r="H715" s="321"/>
      <c r="I715" s="321"/>
      <c r="J715" s="321"/>
      <c r="K715" s="321"/>
      <c r="L715" s="321"/>
      <c r="M715" s="321"/>
      <c r="N715" s="321"/>
      <c r="O715" s="321"/>
      <c r="P715" s="322"/>
      <c r="Q715" s="322"/>
      <c r="R715" s="322"/>
      <c r="S715" s="322"/>
      <c r="T715" s="322"/>
      <c r="U715" s="322"/>
      <c r="V715" s="322"/>
      <c r="W715" s="322"/>
      <c r="X715" s="322"/>
      <c r="Y715" s="322"/>
      <c r="Z715" s="322"/>
      <c r="AA715" s="322"/>
      <c r="AB715" s="322"/>
      <c r="AC715" s="322"/>
      <c r="AD715" s="322"/>
      <c r="AE715" s="322"/>
      <c r="AF715" s="322"/>
      <c r="AG715" s="322"/>
      <c r="AH715" s="322"/>
      <c r="AI715" s="322"/>
      <c r="AJ715" s="322"/>
      <c r="AK715" s="322"/>
    </row>
    <row r="716" customFormat="false" ht="12.75" hidden="false" customHeight="false" outlineLevel="0" collapsed="false">
      <c r="D716" s="321"/>
      <c r="E716" s="321"/>
      <c r="F716" s="321"/>
      <c r="G716" s="321"/>
      <c r="H716" s="321"/>
      <c r="I716" s="321"/>
      <c r="J716" s="321"/>
      <c r="K716" s="321"/>
      <c r="L716" s="321"/>
      <c r="M716" s="321"/>
      <c r="N716" s="321"/>
      <c r="O716" s="321"/>
      <c r="P716" s="322"/>
      <c r="Q716" s="322"/>
      <c r="R716" s="322"/>
      <c r="S716" s="322"/>
      <c r="T716" s="322"/>
      <c r="U716" s="322"/>
      <c r="V716" s="322"/>
      <c r="W716" s="322"/>
      <c r="X716" s="322"/>
      <c r="Y716" s="322"/>
      <c r="Z716" s="322"/>
      <c r="AA716" s="322"/>
      <c r="AB716" s="322"/>
      <c r="AC716" s="322"/>
      <c r="AD716" s="322"/>
      <c r="AE716" s="322"/>
      <c r="AF716" s="322"/>
      <c r="AG716" s="322"/>
      <c r="AH716" s="322"/>
      <c r="AI716" s="322"/>
      <c r="AJ716" s="322"/>
      <c r="AK716" s="322"/>
    </row>
    <row r="717" customFormat="false" ht="12.75" hidden="false" customHeight="false" outlineLevel="0" collapsed="false">
      <c r="D717" s="321"/>
      <c r="E717" s="321"/>
      <c r="F717" s="321"/>
      <c r="G717" s="321"/>
      <c r="H717" s="321"/>
      <c r="I717" s="321"/>
      <c r="J717" s="321"/>
      <c r="K717" s="321"/>
      <c r="L717" s="321"/>
      <c r="M717" s="321"/>
      <c r="N717" s="321"/>
      <c r="O717" s="321"/>
      <c r="P717" s="322"/>
      <c r="Q717" s="322"/>
      <c r="R717" s="322"/>
      <c r="S717" s="322"/>
      <c r="T717" s="322"/>
      <c r="U717" s="322"/>
      <c r="V717" s="322"/>
      <c r="W717" s="322"/>
      <c r="X717" s="322"/>
      <c r="Y717" s="322"/>
      <c r="Z717" s="322"/>
      <c r="AA717" s="322"/>
      <c r="AB717" s="322"/>
      <c r="AC717" s="322"/>
      <c r="AD717" s="322"/>
      <c r="AE717" s="322"/>
      <c r="AF717" s="322"/>
      <c r="AG717" s="322"/>
      <c r="AH717" s="322"/>
      <c r="AI717" s="322"/>
      <c r="AJ717" s="322"/>
      <c r="AK717" s="322"/>
    </row>
    <row r="718" customFormat="false" ht="12.75" hidden="false" customHeight="false" outlineLevel="0" collapsed="false">
      <c r="D718" s="321"/>
      <c r="E718" s="321"/>
      <c r="F718" s="321"/>
      <c r="G718" s="321"/>
      <c r="H718" s="321"/>
      <c r="I718" s="321"/>
      <c r="J718" s="321"/>
      <c r="K718" s="321"/>
      <c r="L718" s="321"/>
      <c r="M718" s="321"/>
      <c r="N718" s="321"/>
      <c r="O718" s="321"/>
      <c r="P718" s="322"/>
      <c r="Q718" s="322"/>
      <c r="R718" s="322"/>
      <c r="S718" s="322"/>
      <c r="T718" s="322"/>
      <c r="U718" s="322"/>
      <c r="V718" s="322"/>
      <c r="W718" s="322"/>
      <c r="X718" s="322"/>
      <c r="Y718" s="322"/>
      <c r="Z718" s="322"/>
      <c r="AA718" s="322"/>
      <c r="AB718" s="322"/>
      <c r="AC718" s="322"/>
      <c r="AD718" s="322"/>
      <c r="AE718" s="322"/>
      <c r="AF718" s="322"/>
      <c r="AG718" s="322"/>
      <c r="AH718" s="322"/>
      <c r="AI718" s="322"/>
      <c r="AJ718" s="322"/>
      <c r="AK718" s="322"/>
    </row>
    <row r="719" customFormat="false" ht="12.75" hidden="false" customHeight="false" outlineLevel="0" collapsed="false">
      <c r="D719" s="321"/>
      <c r="E719" s="321"/>
      <c r="F719" s="321"/>
      <c r="G719" s="321"/>
      <c r="H719" s="321"/>
      <c r="I719" s="321"/>
      <c r="J719" s="321"/>
      <c r="K719" s="321"/>
      <c r="L719" s="321"/>
      <c r="M719" s="321"/>
      <c r="N719" s="321"/>
      <c r="O719" s="321"/>
      <c r="P719" s="322"/>
      <c r="Q719" s="322"/>
      <c r="R719" s="322"/>
      <c r="S719" s="322"/>
      <c r="T719" s="322"/>
      <c r="U719" s="322"/>
      <c r="V719" s="322"/>
      <c r="W719" s="322"/>
      <c r="X719" s="322"/>
      <c r="Y719" s="322"/>
      <c r="Z719" s="322"/>
      <c r="AA719" s="322"/>
      <c r="AB719" s="322"/>
      <c r="AC719" s="322"/>
      <c r="AD719" s="322"/>
      <c r="AE719" s="322"/>
      <c r="AF719" s="322"/>
      <c r="AG719" s="322"/>
      <c r="AH719" s="322"/>
      <c r="AI719" s="322"/>
      <c r="AJ719" s="322"/>
      <c r="AK719" s="322"/>
    </row>
    <row r="720" customFormat="false" ht="12.75" hidden="false" customHeight="false" outlineLevel="0" collapsed="false">
      <c r="D720" s="321"/>
      <c r="E720" s="321"/>
      <c r="F720" s="321"/>
      <c r="G720" s="321"/>
      <c r="H720" s="321"/>
      <c r="I720" s="321"/>
      <c r="J720" s="321"/>
      <c r="K720" s="321"/>
      <c r="L720" s="321"/>
      <c r="M720" s="321"/>
      <c r="N720" s="321"/>
      <c r="O720" s="321"/>
      <c r="P720" s="322"/>
      <c r="Q720" s="322"/>
      <c r="R720" s="322"/>
      <c r="S720" s="322"/>
      <c r="T720" s="322"/>
      <c r="U720" s="322"/>
      <c r="V720" s="322"/>
      <c r="W720" s="322"/>
      <c r="X720" s="322"/>
      <c r="Y720" s="322"/>
      <c r="Z720" s="322"/>
      <c r="AA720" s="322"/>
      <c r="AB720" s="322"/>
      <c r="AC720" s="322"/>
      <c r="AD720" s="322"/>
      <c r="AE720" s="322"/>
      <c r="AF720" s="322"/>
      <c r="AG720" s="322"/>
      <c r="AH720" s="322"/>
      <c r="AI720" s="322"/>
      <c r="AJ720" s="322"/>
      <c r="AK720" s="322"/>
    </row>
    <row r="721" customFormat="false" ht="12.75" hidden="false" customHeight="false" outlineLevel="0" collapsed="false">
      <c r="D721" s="321"/>
      <c r="E721" s="321"/>
      <c r="F721" s="321"/>
      <c r="G721" s="321"/>
      <c r="H721" s="321"/>
      <c r="I721" s="321"/>
      <c r="J721" s="321"/>
      <c r="K721" s="321"/>
      <c r="L721" s="321"/>
      <c r="M721" s="321"/>
      <c r="N721" s="321"/>
      <c r="O721" s="321"/>
      <c r="P721" s="322"/>
      <c r="Q721" s="322"/>
      <c r="R721" s="322"/>
      <c r="S721" s="322"/>
      <c r="T721" s="322"/>
      <c r="U721" s="322"/>
      <c r="V721" s="322"/>
      <c r="W721" s="322"/>
      <c r="X721" s="322"/>
      <c r="Y721" s="322"/>
      <c r="Z721" s="322"/>
      <c r="AA721" s="322"/>
      <c r="AB721" s="322"/>
      <c r="AC721" s="322"/>
      <c r="AD721" s="322"/>
      <c r="AE721" s="322"/>
      <c r="AF721" s="322"/>
      <c r="AG721" s="322"/>
      <c r="AH721" s="322"/>
      <c r="AI721" s="322"/>
      <c r="AJ721" s="322"/>
      <c r="AK721" s="322"/>
    </row>
    <row r="722" customFormat="false" ht="12.75" hidden="false" customHeight="false" outlineLevel="0" collapsed="false">
      <c r="D722" s="321"/>
      <c r="E722" s="321"/>
      <c r="F722" s="321"/>
      <c r="G722" s="321"/>
      <c r="H722" s="321"/>
      <c r="I722" s="321"/>
      <c r="J722" s="321"/>
      <c r="K722" s="321"/>
      <c r="L722" s="321"/>
      <c r="M722" s="321"/>
      <c r="N722" s="321"/>
      <c r="O722" s="321"/>
      <c r="P722" s="322"/>
      <c r="Q722" s="322"/>
      <c r="R722" s="322"/>
      <c r="S722" s="322"/>
      <c r="T722" s="322"/>
      <c r="U722" s="322"/>
      <c r="V722" s="322"/>
      <c r="W722" s="322"/>
      <c r="X722" s="322"/>
      <c r="Y722" s="322"/>
      <c r="Z722" s="322"/>
      <c r="AA722" s="322"/>
      <c r="AB722" s="322"/>
      <c r="AC722" s="322"/>
      <c r="AD722" s="322"/>
      <c r="AE722" s="322"/>
      <c r="AF722" s="322"/>
      <c r="AG722" s="322"/>
      <c r="AH722" s="322"/>
      <c r="AI722" s="322"/>
      <c r="AJ722" s="322"/>
      <c r="AK722" s="322"/>
    </row>
    <row r="723" customFormat="false" ht="12.75" hidden="false" customHeight="false" outlineLevel="0" collapsed="false">
      <c r="D723" s="321"/>
      <c r="E723" s="321"/>
      <c r="F723" s="321"/>
      <c r="G723" s="321"/>
      <c r="H723" s="321"/>
      <c r="I723" s="321"/>
      <c r="J723" s="321"/>
      <c r="K723" s="321"/>
      <c r="L723" s="321"/>
      <c r="M723" s="321"/>
      <c r="N723" s="321"/>
      <c r="O723" s="321"/>
      <c r="P723" s="322"/>
      <c r="Q723" s="322"/>
      <c r="R723" s="322"/>
      <c r="S723" s="322"/>
      <c r="T723" s="322"/>
      <c r="U723" s="322"/>
      <c r="V723" s="322"/>
      <c r="W723" s="322"/>
      <c r="X723" s="322"/>
      <c r="Y723" s="322"/>
      <c r="Z723" s="322"/>
      <c r="AA723" s="322"/>
      <c r="AB723" s="322"/>
      <c r="AC723" s="322"/>
      <c r="AD723" s="322"/>
      <c r="AE723" s="322"/>
      <c r="AF723" s="322"/>
      <c r="AG723" s="322"/>
      <c r="AH723" s="322"/>
      <c r="AI723" s="322"/>
      <c r="AJ723" s="322"/>
      <c r="AK723" s="322"/>
    </row>
    <row r="724" customFormat="false" ht="12.75" hidden="false" customHeight="false" outlineLevel="0" collapsed="false">
      <c r="D724" s="321"/>
      <c r="E724" s="321"/>
      <c r="F724" s="321"/>
      <c r="G724" s="321"/>
      <c r="H724" s="321"/>
      <c r="I724" s="321"/>
      <c r="J724" s="321"/>
      <c r="K724" s="321"/>
      <c r="L724" s="321"/>
      <c r="M724" s="321"/>
      <c r="N724" s="321"/>
      <c r="O724" s="321"/>
      <c r="P724" s="322"/>
      <c r="Q724" s="322"/>
      <c r="R724" s="322"/>
      <c r="S724" s="322"/>
      <c r="T724" s="322"/>
      <c r="U724" s="322"/>
      <c r="V724" s="322"/>
      <c r="W724" s="322"/>
      <c r="X724" s="322"/>
      <c r="Y724" s="322"/>
      <c r="Z724" s="322"/>
      <c r="AA724" s="322"/>
      <c r="AB724" s="322"/>
      <c r="AC724" s="322"/>
      <c r="AD724" s="322"/>
      <c r="AE724" s="322"/>
      <c r="AF724" s="322"/>
      <c r="AG724" s="322"/>
      <c r="AH724" s="322"/>
      <c r="AI724" s="322"/>
      <c r="AJ724" s="322"/>
      <c r="AK724" s="322"/>
    </row>
    <row r="725" customFormat="false" ht="12.75" hidden="false" customHeight="false" outlineLevel="0" collapsed="false">
      <c r="D725" s="321"/>
      <c r="E725" s="321"/>
      <c r="F725" s="321"/>
      <c r="G725" s="321"/>
      <c r="H725" s="321"/>
      <c r="I725" s="321"/>
      <c r="J725" s="321"/>
      <c r="K725" s="321"/>
      <c r="L725" s="321"/>
      <c r="M725" s="321"/>
      <c r="N725" s="321"/>
      <c r="O725" s="321"/>
      <c r="P725" s="322"/>
      <c r="Q725" s="322"/>
      <c r="R725" s="322"/>
      <c r="S725" s="322"/>
      <c r="T725" s="322"/>
      <c r="U725" s="322"/>
      <c r="V725" s="322"/>
      <c r="W725" s="322"/>
      <c r="X725" s="322"/>
      <c r="Y725" s="322"/>
      <c r="Z725" s="322"/>
      <c r="AA725" s="322"/>
      <c r="AB725" s="322"/>
      <c r="AC725" s="322"/>
      <c r="AD725" s="322"/>
      <c r="AE725" s="322"/>
      <c r="AF725" s="322"/>
      <c r="AG725" s="322"/>
      <c r="AH725" s="322"/>
      <c r="AI725" s="322"/>
      <c r="AJ725" s="322"/>
      <c r="AK725" s="322"/>
    </row>
    <row r="726" customFormat="false" ht="12.75" hidden="false" customHeight="false" outlineLevel="0" collapsed="false">
      <c r="D726" s="321"/>
      <c r="E726" s="321"/>
      <c r="F726" s="321"/>
      <c r="G726" s="321"/>
      <c r="H726" s="321"/>
      <c r="I726" s="321"/>
      <c r="J726" s="321"/>
      <c r="K726" s="321"/>
      <c r="L726" s="321"/>
      <c r="M726" s="321"/>
      <c r="N726" s="321"/>
      <c r="O726" s="321"/>
      <c r="P726" s="322"/>
      <c r="Q726" s="322"/>
      <c r="R726" s="322"/>
      <c r="S726" s="322"/>
      <c r="T726" s="322"/>
      <c r="U726" s="322"/>
      <c r="V726" s="322"/>
      <c r="W726" s="322"/>
      <c r="X726" s="322"/>
      <c r="Y726" s="322"/>
      <c r="Z726" s="322"/>
      <c r="AA726" s="322"/>
      <c r="AB726" s="322"/>
      <c r="AC726" s="322"/>
      <c r="AD726" s="322"/>
      <c r="AE726" s="322"/>
      <c r="AF726" s="322"/>
      <c r="AG726" s="322"/>
      <c r="AH726" s="322"/>
      <c r="AI726" s="322"/>
      <c r="AJ726" s="322"/>
      <c r="AK726" s="322"/>
    </row>
    <row r="727" customFormat="false" ht="12.75" hidden="false" customHeight="false" outlineLevel="0" collapsed="false">
      <c r="D727" s="321"/>
      <c r="E727" s="321"/>
      <c r="F727" s="321"/>
      <c r="G727" s="321"/>
      <c r="H727" s="321"/>
      <c r="I727" s="321"/>
      <c r="J727" s="321"/>
      <c r="K727" s="321"/>
      <c r="L727" s="321"/>
      <c r="M727" s="321"/>
      <c r="N727" s="321"/>
      <c r="O727" s="321"/>
      <c r="P727" s="322"/>
      <c r="Q727" s="322"/>
      <c r="R727" s="322"/>
      <c r="S727" s="322"/>
      <c r="T727" s="322"/>
      <c r="U727" s="322"/>
      <c r="V727" s="322"/>
      <c r="W727" s="322"/>
      <c r="X727" s="322"/>
      <c r="Y727" s="322"/>
      <c r="Z727" s="322"/>
      <c r="AA727" s="322"/>
      <c r="AB727" s="322"/>
      <c r="AC727" s="322"/>
      <c r="AD727" s="322"/>
      <c r="AE727" s="322"/>
      <c r="AF727" s="322"/>
      <c r="AG727" s="322"/>
      <c r="AH727" s="322"/>
      <c r="AI727" s="322"/>
      <c r="AJ727" s="322"/>
      <c r="AK727" s="322"/>
    </row>
    <row r="728" customFormat="false" ht="12.75" hidden="false" customHeight="false" outlineLevel="0" collapsed="false">
      <c r="D728" s="321"/>
      <c r="E728" s="321"/>
      <c r="F728" s="321"/>
      <c r="G728" s="321"/>
      <c r="H728" s="321"/>
      <c r="I728" s="321"/>
      <c r="J728" s="321"/>
      <c r="K728" s="321"/>
      <c r="L728" s="321"/>
      <c r="M728" s="321"/>
      <c r="N728" s="321"/>
      <c r="O728" s="321"/>
      <c r="P728" s="322"/>
      <c r="Q728" s="322"/>
      <c r="R728" s="322"/>
      <c r="S728" s="322"/>
      <c r="T728" s="322"/>
      <c r="U728" s="322"/>
      <c r="V728" s="322"/>
      <c r="W728" s="322"/>
      <c r="X728" s="322"/>
      <c r="Y728" s="322"/>
      <c r="Z728" s="322"/>
      <c r="AA728" s="322"/>
      <c r="AB728" s="322"/>
      <c r="AC728" s="322"/>
      <c r="AD728" s="322"/>
      <c r="AE728" s="322"/>
      <c r="AF728" s="322"/>
      <c r="AG728" s="322"/>
      <c r="AH728" s="322"/>
      <c r="AI728" s="322"/>
      <c r="AJ728" s="322"/>
      <c r="AK728" s="322"/>
    </row>
    <row r="729" customFormat="false" ht="12.75" hidden="false" customHeight="false" outlineLevel="0" collapsed="false">
      <c r="D729" s="321"/>
      <c r="E729" s="321"/>
      <c r="F729" s="321"/>
      <c r="G729" s="321"/>
      <c r="H729" s="321"/>
      <c r="I729" s="321"/>
      <c r="J729" s="321"/>
      <c r="K729" s="321"/>
      <c r="L729" s="321"/>
      <c r="M729" s="321"/>
      <c r="N729" s="321"/>
      <c r="O729" s="321"/>
      <c r="P729" s="322"/>
      <c r="Q729" s="322"/>
      <c r="R729" s="322"/>
      <c r="S729" s="322"/>
      <c r="T729" s="322"/>
      <c r="U729" s="322"/>
      <c r="V729" s="322"/>
      <c r="W729" s="322"/>
      <c r="X729" s="322"/>
      <c r="Y729" s="322"/>
      <c r="Z729" s="322"/>
      <c r="AA729" s="322"/>
      <c r="AB729" s="322"/>
      <c r="AC729" s="322"/>
      <c r="AD729" s="322"/>
      <c r="AE729" s="322"/>
      <c r="AF729" s="322"/>
      <c r="AG729" s="322"/>
      <c r="AH729" s="322"/>
      <c r="AI729" s="322"/>
      <c r="AJ729" s="322"/>
      <c r="AK729" s="322"/>
    </row>
    <row r="730" customFormat="false" ht="12.75" hidden="false" customHeight="false" outlineLevel="0" collapsed="false">
      <c r="D730" s="321"/>
      <c r="E730" s="321"/>
      <c r="F730" s="321"/>
      <c r="G730" s="321"/>
      <c r="H730" s="321"/>
      <c r="I730" s="321"/>
      <c r="J730" s="321"/>
      <c r="K730" s="321"/>
      <c r="L730" s="321"/>
      <c r="M730" s="321"/>
      <c r="N730" s="321"/>
      <c r="O730" s="321"/>
      <c r="P730" s="322"/>
      <c r="Q730" s="322"/>
      <c r="R730" s="322"/>
      <c r="S730" s="322"/>
      <c r="T730" s="322"/>
      <c r="U730" s="322"/>
      <c r="V730" s="322"/>
      <c r="W730" s="322"/>
      <c r="X730" s="322"/>
      <c r="Y730" s="322"/>
      <c r="Z730" s="322"/>
      <c r="AA730" s="322"/>
      <c r="AB730" s="322"/>
      <c r="AC730" s="322"/>
      <c r="AD730" s="322"/>
      <c r="AE730" s="322"/>
      <c r="AF730" s="322"/>
      <c r="AG730" s="322"/>
      <c r="AH730" s="322"/>
      <c r="AI730" s="322"/>
      <c r="AJ730" s="322"/>
      <c r="AK730" s="322"/>
    </row>
    <row r="731" customFormat="false" ht="12.75" hidden="false" customHeight="false" outlineLevel="0" collapsed="false">
      <c r="D731" s="321"/>
      <c r="E731" s="321"/>
      <c r="F731" s="321"/>
      <c r="G731" s="321"/>
      <c r="H731" s="321"/>
      <c r="I731" s="321"/>
      <c r="J731" s="321"/>
      <c r="K731" s="321"/>
      <c r="L731" s="321"/>
      <c r="M731" s="321"/>
      <c r="N731" s="321"/>
      <c r="O731" s="321"/>
      <c r="P731" s="322"/>
      <c r="Q731" s="322"/>
      <c r="R731" s="322"/>
      <c r="S731" s="322"/>
      <c r="T731" s="322"/>
      <c r="U731" s="322"/>
      <c r="V731" s="322"/>
      <c r="W731" s="322"/>
      <c r="X731" s="322"/>
      <c r="Y731" s="322"/>
      <c r="Z731" s="322"/>
      <c r="AA731" s="322"/>
      <c r="AB731" s="322"/>
      <c r="AC731" s="322"/>
      <c r="AD731" s="322"/>
      <c r="AE731" s="322"/>
      <c r="AF731" s="322"/>
      <c r="AG731" s="322"/>
      <c r="AH731" s="322"/>
      <c r="AI731" s="322"/>
      <c r="AJ731" s="322"/>
      <c r="AK731" s="322"/>
    </row>
    <row r="732" customFormat="false" ht="12.75" hidden="false" customHeight="false" outlineLevel="0" collapsed="false">
      <c r="D732" s="321"/>
      <c r="E732" s="321"/>
      <c r="F732" s="321"/>
      <c r="G732" s="321"/>
      <c r="H732" s="321"/>
      <c r="I732" s="321"/>
      <c r="J732" s="321"/>
      <c r="K732" s="321"/>
      <c r="L732" s="321"/>
      <c r="M732" s="321"/>
      <c r="N732" s="321"/>
      <c r="O732" s="321"/>
      <c r="P732" s="322"/>
      <c r="Q732" s="322"/>
      <c r="R732" s="322"/>
      <c r="S732" s="322"/>
      <c r="T732" s="322"/>
      <c r="U732" s="322"/>
      <c r="V732" s="322"/>
      <c r="W732" s="322"/>
      <c r="X732" s="322"/>
      <c r="Y732" s="322"/>
      <c r="Z732" s="322"/>
      <c r="AA732" s="322"/>
      <c r="AB732" s="322"/>
      <c r="AC732" s="322"/>
      <c r="AD732" s="322"/>
      <c r="AE732" s="322"/>
      <c r="AF732" s="322"/>
      <c r="AG732" s="322"/>
      <c r="AH732" s="322"/>
      <c r="AI732" s="322"/>
      <c r="AJ732" s="322"/>
      <c r="AK732" s="322"/>
    </row>
    <row r="733" customFormat="false" ht="12.75" hidden="false" customHeight="false" outlineLevel="0" collapsed="false">
      <c r="D733" s="321"/>
      <c r="E733" s="321"/>
      <c r="F733" s="321"/>
      <c r="G733" s="321"/>
      <c r="H733" s="321"/>
      <c r="I733" s="321"/>
      <c r="J733" s="321"/>
      <c r="K733" s="321"/>
      <c r="L733" s="321"/>
      <c r="M733" s="321"/>
      <c r="N733" s="321"/>
      <c r="O733" s="321"/>
      <c r="P733" s="322"/>
      <c r="Q733" s="322"/>
      <c r="R733" s="322"/>
      <c r="S733" s="322"/>
      <c r="T733" s="322"/>
      <c r="U733" s="322"/>
      <c r="V733" s="322"/>
      <c r="W733" s="322"/>
      <c r="X733" s="322"/>
      <c r="Y733" s="322"/>
      <c r="Z733" s="322"/>
      <c r="AA733" s="322"/>
      <c r="AB733" s="322"/>
      <c r="AC733" s="322"/>
      <c r="AD733" s="322"/>
      <c r="AE733" s="322"/>
      <c r="AF733" s="322"/>
      <c r="AG733" s="322"/>
      <c r="AH733" s="322"/>
      <c r="AI733" s="322"/>
      <c r="AJ733" s="322"/>
      <c r="AK733" s="322"/>
    </row>
    <row r="734" customFormat="false" ht="12.75" hidden="false" customHeight="false" outlineLevel="0" collapsed="false">
      <c r="D734" s="321"/>
      <c r="E734" s="321"/>
      <c r="F734" s="321"/>
      <c r="G734" s="321"/>
      <c r="H734" s="321"/>
      <c r="I734" s="321"/>
      <c r="J734" s="321"/>
      <c r="K734" s="321"/>
      <c r="L734" s="321"/>
      <c r="M734" s="321"/>
      <c r="N734" s="321"/>
      <c r="O734" s="321"/>
      <c r="P734" s="322"/>
      <c r="Q734" s="322"/>
      <c r="R734" s="322"/>
      <c r="S734" s="322"/>
      <c r="T734" s="322"/>
      <c r="U734" s="322"/>
      <c r="V734" s="322"/>
      <c r="W734" s="322"/>
      <c r="X734" s="322"/>
      <c r="Y734" s="322"/>
      <c r="Z734" s="322"/>
      <c r="AA734" s="322"/>
      <c r="AB734" s="322"/>
      <c r="AC734" s="322"/>
      <c r="AD734" s="322"/>
      <c r="AE734" s="322"/>
      <c r="AF734" s="322"/>
      <c r="AG734" s="322"/>
      <c r="AH734" s="322"/>
      <c r="AI734" s="322"/>
      <c r="AJ734" s="322"/>
      <c r="AK734" s="322"/>
    </row>
    <row r="735" customFormat="false" ht="12.75" hidden="false" customHeight="false" outlineLevel="0" collapsed="false">
      <c r="D735" s="321"/>
      <c r="E735" s="321"/>
      <c r="F735" s="321"/>
      <c r="G735" s="321"/>
      <c r="H735" s="321"/>
      <c r="I735" s="321"/>
      <c r="J735" s="321"/>
      <c r="K735" s="321"/>
      <c r="L735" s="321"/>
      <c r="M735" s="321"/>
      <c r="N735" s="321"/>
      <c r="O735" s="321"/>
      <c r="P735" s="322"/>
      <c r="Q735" s="322"/>
      <c r="R735" s="322"/>
      <c r="S735" s="322"/>
      <c r="T735" s="322"/>
      <c r="U735" s="322"/>
      <c r="V735" s="322"/>
      <c r="W735" s="322"/>
      <c r="X735" s="322"/>
      <c r="Y735" s="322"/>
      <c r="Z735" s="322"/>
      <c r="AA735" s="322"/>
      <c r="AB735" s="322"/>
      <c r="AC735" s="322"/>
      <c r="AD735" s="322"/>
      <c r="AE735" s="322"/>
      <c r="AF735" s="322"/>
      <c r="AG735" s="322"/>
      <c r="AH735" s="322"/>
      <c r="AI735" s="322"/>
      <c r="AJ735" s="322"/>
      <c r="AK735" s="322"/>
    </row>
    <row r="736" customFormat="false" ht="12.75" hidden="false" customHeight="false" outlineLevel="0" collapsed="false">
      <c r="D736" s="321"/>
      <c r="E736" s="321"/>
      <c r="F736" s="321"/>
      <c r="G736" s="321"/>
      <c r="H736" s="321"/>
      <c r="I736" s="321"/>
      <c r="J736" s="321"/>
      <c r="K736" s="321"/>
      <c r="L736" s="321"/>
      <c r="M736" s="321"/>
      <c r="N736" s="321"/>
      <c r="O736" s="321"/>
      <c r="P736" s="322"/>
      <c r="Q736" s="322"/>
      <c r="R736" s="322"/>
      <c r="S736" s="322"/>
      <c r="T736" s="322"/>
      <c r="U736" s="322"/>
      <c r="V736" s="322"/>
      <c r="W736" s="322"/>
      <c r="X736" s="322"/>
      <c r="Y736" s="322"/>
      <c r="Z736" s="322"/>
      <c r="AA736" s="322"/>
      <c r="AB736" s="322"/>
      <c r="AC736" s="322"/>
      <c r="AD736" s="322"/>
      <c r="AE736" s="322"/>
      <c r="AF736" s="322"/>
      <c r="AG736" s="322"/>
      <c r="AH736" s="322"/>
      <c r="AI736" s="322"/>
      <c r="AJ736" s="322"/>
      <c r="AK736" s="322"/>
    </row>
    <row r="737" customFormat="false" ht="12.75" hidden="false" customHeight="false" outlineLevel="0" collapsed="false">
      <c r="D737" s="321"/>
      <c r="E737" s="321"/>
      <c r="F737" s="321"/>
      <c r="G737" s="321"/>
      <c r="H737" s="321"/>
      <c r="I737" s="321"/>
      <c r="J737" s="321"/>
      <c r="K737" s="321"/>
      <c r="L737" s="321"/>
      <c r="M737" s="321"/>
      <c r="N737" s="321"/>
      <c r="O737" s="321"/>
      <c r="P737" s="322"/>
      <c r="Q737" s="322"/>
      <c r="R737" s="322"/>
      <c r="S737" s="322"/>
      <c r="T737" s="322"/>
      <c r="U737" s="322"/>
      <c r="V737" s="322"/>
      <c r="W737" s="322"/>
      <c r="X737" s="322"/>
      <c r="Y737" s="322"/>
      <c r="Z737" s="322"/>
      <c r="AA737" s="322"/>
      <c r="AB737" s="322"/>
      <c r="AC737" s="322"/>
      <c r="AD737" s="322"/>
      <c r="AE737" s="322"/>
      <c r="AF737" s="322"/>
      <c r="AG737" s="322"/>
      <c r="AH737" s="322"/>
      <c r="AI737" s="322"/>
      <c r="AJ737" s="322"/>
      <c r="AK737" s="322"/>
    </row>
    <row r="738" customFormat="false" ht="12.75" hidden="false" customHeight="false" outlineLevel="0" collapsed="false">
      <c r="D738" s="321"/>
      <c r="E738" s="321"/>
      <c r="F738" s="321"/>
      <c r="G738" s="321"/>
      <c r="H738" s="321"/>
      <c r="I738" s="321"/>
      <c r="J738" s="321"/>
      <c r="K738" s="321"/>
      <c r="L738" s="321"/>
      <c r="M738" s="321"/>
      <c r="N738" s="321"/>
      <c r="O738" s="321"/>
      <c r="P738" s="322"/>
      <c r="Q738" s="322"/>
      <c r="R738" s="322"/>
      <c r="S738" s="322"/>
      <c r="T738" s="322"/>
      <c r="U738" s="322"/>
      <c r="V738" s="322"/>
      <c r="W738" s="322"/>
      <c r="X738" s="322"/>
      <c r="Y738" s="322"/>
      <c r="Z738" s="322"/>
      <c r="AA738" s="322"/>
      <c r="AB738" s="322"/>
      <c r="AC738" s="322"/>
      <c r="AD738" s="322"/>
      <c r="AE738" s="322"/>
      <c r="AF738" s="322"/>
      <c r="AG738" s="322"/>
      <c r="AH738" s="322"/>
      <c r="AI738" s="322"/>
      <c r="AJ738" s="322"/>
      <c r="AK738" s="322"/>
    </row>
    <row r="739" customFormat="false" ht="12.75" hidden="false" customHeight="false" outlineLevel="0" collapsed="false">
      <c r="D739" s="321"/>
      <c r="E739" s="321"/>
      <c r="F739" s="321"/>
      <c r="G739" s="321"/>
      <c r="H739" s="321"/>
      <c r="I739" s="321"/>
      <c r="J739" s="321"/>
      <c r="K739" s="321"/>
      <c r="L739" s="321"/>
      <c r="M739" s="321"/>
      <c r="N739" s="321"/>
      <c r="O739" s="321"/>
      <c r="P739" s="322"/>
      <c r="Q739" s="322"/>
      <c r="R739" s="322"/>
      <c r="S739" s="322"/>
      <c r="T739" s="322"/>
      <c r="U739" s="322"/>
      <c r="V739" s="322"/>
      <c r="W739" s="322"/>
      <c r="X739" s="322"/>
      <c r="Y739" s="322"/>
      <c r="Z739" s="322"/>
      <c r="AA739" s="322"/>
      <c r="AB739" s="322"/>
      <c r="AC739" s="322"/>
      <c r="AD739" s="322"/>
      <c r="AE739" s="322"/>
      <c r="AF739" s="322"/>
      <c r="AG739" s="322"/>
      <c r="AH739" s="322"/>
      <c r="AI739" s="322"/>
      <c r="AJ739" s="322"/>
      <c r="AK739" s="322"/>
    </row>
    <row r="740" customFormat="false" ht="12.75" hidden="false" customHeight="false" outlineLevel="0" collapsed="false">
      <c r="D740" s="321"/>
      <c r="E740" s="321"/>
      <c r="F740" s="321"/>
      <c r="G740" s="321"/>
      <c r="H740" s="321"/>
      <c r="I740" s="321"/>
      <c r="J740" s="321"/>
      <c r="K740" s="321"/>
      <c r="L740" s="321"/>
      <c r="M740" s="321"/>
      <c r="N740" s="321"/>
      <c r="O740" s="321"/>
      <c r="P740" s="322"/>
      <c r="Q740" s="322"/>
      <c r="R740" s="322"/>
      <c r="S740" s="322"/>
      <c r="T740" s="322"/>
      <c r="U740" s="322"/>
      <c r="V740" s="322"/>
      <c r="W740" s="322"/>
      <c r="X740" s="322"/>
      <c r="Y740" s="322"/>
      <c r="Z740" s="322"/>
      <c r="AA740" s="322"/>
      <c r="AB740" s="322"/>
      <c r="AC740" s="322"/>
      <c r="AD740" s="322"/>
      <c r="AE740" s="322"/>
      <c r="AF740" s="322"/>
      <c r="AG740" s="322"/>
      <c r="AH740" s="322"/>
      <c r="AI740" s="322"/>
      <c r="AJ740" s="322"/>
      <c r="AK740" s="322"/>
    </row>
    <row r="741" customFormat="false" ht="12.75" hidden="false" customHeight="false" outlineLevel="0" collapsed="false">
      <c r="D741" s="321"/>
      <c r="E741" s="321"/>
      <c r="F741" s="321"/>
      <c r="G741" s="321"/>
      <c r="H741" s="321"/>
      <c r="I741" s="321"/>
      <c r="J741" s="321"/>
      <c r="K741" s="321"/>
      <c r="L741" s="321"/>
      <c r="M741" s="321"/>
      <c r="N741" s="321"/>
      <c r="O741" s="321"/>
      <c r="P741" s="322"/>
      <c r="Q741" s="322"/>
      <c r="R741" s="322"/>
      <c r="S741" s="322"/>
      <c r="T741" s="322"/>
      <c r="U741" s="322"/>
      <c r="V741" s="322"/>
      <c r="W741" s="322"/>
      <c r="X741" s="322"/>
      <c r="Y741" s="322"/>
      <c r="Z741" s="322"/>
      <c r="AA741" s="322"/>
      <c r="AB741" s="322"/>
      <c r="AC741" s="322"/>
      <c r="AD741" s="322"/>
      <c r="AE741" s="322"/>
      <c r="AF741" s="322"/>
      <c r="AG741" s="322"/>
      <c r="AH741" s="322"/>
      <c r="AI741" s="322"/>
      <c r="AJ741" s="322"/>
      <c r="AK741" s="322"/>
    </row>
    <row r="742" customFormat="false" ht="12.75" hidden="false" customHeight="false" outlineLevel="0" collapsed="false">
      <c r="D742" s="321"/>
      <c r="E742" s="321"/>
      <c r="F742" s="321"/>
      <c r="G742" s="321"/>
      <c r="H742" s="321"/>
      <c r="I742" s="321"/>
      <c r="J742" s="321"/>
      <c r="K742" s="321"/>
      <c r="L742" s="321"/>
      <c r="M742" s="321"/>
      <c r="N742" s="321"/>
      <c r="O742" s="321"/>
      <c r="P742" s="322"/>
      <c r="Q742" s="322"/>
      <c r="R742" s="322"/>
      <c r="S742" s="322"/>
      <c r="T742" s="322"/>
      <c r="U742" s="322"/>
      <c r="V742" s="322"/>
      <c r="W742" s="322"/>
      <c r="X742" s="322"/>
      <c r="Y742" s="322"/>
      <c r="Z742" s="322"/>
      <c r="AA742" s="322"/>
      <c r="AB742" s="322"/>
      <c r="AC742" s="322"/>
      <c r="AD742" s="322"/>
      <c r="AE742" s="322"/>
      <c r="AF742" s="322"/>
      <c r="AG742" s="322"/>
      <c r="AH742" s="322"/>
      <c r="AI742" s="322"/>
      <c r="AJ742" s="322"/>
      <c r="AK742" s="322"/>
    </row>
    <row r="743" customFormat="false" ht="12.75" hidden="false" customHeight="false" outlineLevel="0" collapsed="false">
      <c r="D743" s="321"/>
      <c r="E743" s="321"/>
      <c r="F743" s="321"/>
      <c r="G743" s="321"/>
      <c r="H743" s="321"/>
      <c r="I743" s="321"/>
      <c r="J743" s="321"/>
      <c r="K743" s="321"/>
      <c r="L743" s="321"/>
      <c r="M743" s="321"/>
      <c r="N743" s="321"/>
      <c r="O743" s="321"/>
      <c r="P743" s="322"/>
      <c r="Q743" s="322"/>
      <c r="R743" s="322"/>
      <c r="S743" s="322"/>
      <c r="T743" s="322"/>
      <c r="U743" s="322"/>
      <c r="V743" s="322"/>
      <c r="W743" s="322"/>
      <c r="X743" s="322"/>
      <c r="Y743" s="322"/>
      <c r="Z743" s="322"/>
      <c r="AA743" s="322"/>
      <c r="AB743" s="322"/>
      <c r="AC743" s="322"/>
      <c r="AD743" s="322"/>
      <c r="AE743" s="322"/>
      <c r="AF743" s="322"/>
      <c r="AG743" s="322"/>
      <c r="AH743" s="322"/>
      <c r="AI743" s="322"/>
      <c r="AJ743" s="322"/>
      <c r="AK743" s="322"/>
    </row>
    <row r="744" customFormat="false" ht="12.75" hidden="false" customHeight="false" outlineLevel="0" collapsed="false">
      <c r="D744" s="321"/>
      <c r="E744" s="321"/>
      <c r="F744" s="321"/>
      <c r="G744" s="321"/>
      <c r="H744" s="321"/>
      <c r="I744" s="321"/>
      <c r="J744" s="321"/>
      <c r="K744" s="321"/>
      <c r="L744" s="321"/>
      <c r="M744" s="321"/>
      <c r="N744" s="321"/>
      <c r="O744" s="321"/>
      <c r="P744" s="322"/>
      <c r="Q744" s="322"/>
      <c r="R744" s="322"/>
      <c r="S744" s="322"/>
      <c r="T744" s="322"/>
      <c r="U744" s="322"/>
      <c r="V744" s="322"/>
      <c r="W744" s="322"/>
      <c r="X744" s="322"/>
      <c r="Y744" s="322"/>
      <c r="Z744" s="322"/>
      <c r="AA744" s="322"/>
      <c r="AB744" s="322"/>
      <c r="AC744" s="322"/>
      <c r="AD744" s="322"/>
      <c r="AE744" s="322"/>
      <c r="AF744" s="322"/>
      <c r="AG744" s="322"/>
      <c r="AH744" s="322"/>
      <c r="AI744" s="322"/>
      <c r="AJ744" s="322"/>
      <c r="AK744" s="322"/>
    </row>
    <row r="745" customFormat="false" ht="12.75" hidden="false" customHeight="false" outlineLevel="0" collapsed="false">
      <c r="D745" s="321"/>
      <c r="E745" s="321"/>
      <c r="F745" s="321"/>
      <c r="G745" s="321"/>
      <c r="H745" s="321"/>
      <c r="I745" s="321"/>
      <c r="J745" s="321"/>
      <c r="K745" s="321"/>
      <c r="L745" s="321"/>
      <c r="M745" s="321"/>
      <c r="N745" s="321"/>
      <c r="O745" s="321"/>
      <c r="P745" s="322"/>
      <c r="Q745" s="322"/>
      <c r="R745" s="322"/>
      <c r="S745" s="322"/>
      <c r="T745" s="322"/>
      <c r="U745" s="322"/>
      <c r="V745" s="322"/>
      <c r="W745" s="322"/>
      <c r="X745" s="322"/>
      <c r="Y745" s="322"/>
      <c r="Z745" s="322"/>
      <c r="AA745" s="322"/>
      <c r="AB745" s="322"/>
      <c r="AC745" s="322"/>
      <c r="AD745" s="322"/>
      <c r="AE745" s="322"/>
      <c r="AF745" s="322"/>
      <c r="AG745" s="322"/>
      <c r="AH745" s="322"/>
      <c r="AI745" s="322"/>
      <c r="AJ745" s="322"/>
      <c r="AK745" s="322"/>
    </row>
    <row r="746" customFormat="false" ht="12.75" hidden="false" customHeight="false" outlineLevel="0" collapsed="false">
      <c r="D746" s="321"/>
      <c r="E746" s="321"/>
      <c r="F746" s="321"/>
      <c r="G746" s="321"/>
      <c r="H746" s="321"/>
      <c r="I746" s="321"/>
      <c r="J746" s="321"/>
      <c r="K746" s="321"/>
      <c r="L746" s="321"/>
      <c r="M746" s="321"/>
      <c r="N746" s="321"/>
      <c r="O746" s="321"/>
      <c r="P746" s="322"/>
      <c r="Q746" s="322"/>
      <c r="R746" s="322"/>
      <c r="S746" s="322"/>
      <c r="T746" s="322"/>
      <c r="U746" s="322"/>
      <c r="V746" s="322"/>
      <c r="W746" s="322"/>
      <c r="X746" s="322"/>
      <c r="Y746" s="322"/>
      <c r="Z746" s="322"/>
      <c r="AA746" s="322"/>
      <c r="AB746" s="322"/>
      <c r="AC746" s="322"/>
      <c r="AD746" s="322"/>
      <c r="AE746" s="322"/>
      <c r="AF746" s="322"/>
      <c r="AG746" s="322"/>
      <c r="AH746" s="322"/>
      <c r="AI746" s="322"/>
      <c r="AJ746" s="322"/>
      <c r="AK746" s="322"/>
    </row>
    <row r="747" customFormat="false" ht="12.75" hidden="false" customHeight="false" outlineLevel="0" collapsed="false">
      <c r="D747" s="321"/>
      <c r="E747" s="321"/>
      <c r="F747" s="321"/>
      <c r="G747" s="321"/>
      <c r="H747" s="321"/>
      <c r="I747" s="321"/>
      <c r="J747" s="321"/>
      <c r="K747" s="321"/>
      <c r="L747" s="321"/>
      <c r="M747" s="321"/>
      <c r="N747" s="321"/>
      <c r="O747" s="321"/>
      <c r="P747" s="322"/>
      <c r="Q747" s="322"/>
      <c r="R747" s="322"/>
      <c r="S747" s="322"/>
      <c r="T747" s="322"/>
      <c r="U747" s="322"/>
      <c r="V747" s="322"/>
      <c r="W747" s="322"/>
      <c r="X747" s="322"/>
      <c r="Y747" s="322"/>
      <c r="Z747" s="322"/>
      <c r="AA747" s="322"/>
      <c r="AB747" s="322"/>
      <c r="AC747" s="322"/>
      <c r="AD747" s="322"/>
      <c r="AE747" s="322"/>
      <c r="AF747" s="322"/>
      <c r="AG747" s="322"/>
      <c r="AH747" s="322"/>
      <c r="AI747" s="322"/>
      <c r="AJ747" s="322"/>
      <c r="AK747" s="322"/>
    </row>
    <row r="748" customFormat="false" ht="12.75" hidden="false" customHeight="false" outlineLevel="0" collapsed="false">
      <c r="D748" s="321"/>
      <c r="E748" s="321"/>
      <c r="F748" s="321"/>
      <c r="G748" s="321"/>
      <c r="H748" s="321"/>
      <c r="I748" s="321"/>
      <c r="J748" s="321"/>
      <c r="K748" s="321"/>
      <c r="L748" s="321"/>
      <c r="M748" s="321"/>
      <c r="N748" s="321"/>
      <c r="O748" s="321"/>
      <c r="P748" s="322"/>
      <c r="Q748" s="322"/>
      <c r="R748" s="322"/>
      <c r="S748" s="322"/>
      <c r="T748" s="322"/>
      <c r="U748" s="322"/>
      <c r="V748" s="322"/>
      <c r="W748" s="322"/>
      <c r="X748" s="322"/>
      <c r="Y748" s="322"/>
      <c r="Z748" s="322"/>
      <c r="AA748" s="322"/>
      <c r="AB748" s="322"/>
      <c r="AC748" s="322"/>
      <c r="AD748" s="322"/>
      <c r="AE748" s="322"/>
      <c r="AF748" s="322"/>
      <c r="AG748" s="322"/>
      <c r="AH748" s="322"/>
      <c r="AI748" s="322"/>
      <c r="AJ748" s="322"/>
      <c r="AK748" s="322"/>
    </row>
    <row r="749" customFormat="false" ht="12.75" hidden="false" customHeight="false" outlineLevel="0" collapsed="false">
      <c r="D749" s="321"/>
      <c r="E749" s="321"/>
      <c r="F749" s="321"/>
      <c r="G749" s="321"/>
      <c r="H749" s="321"/>
      <c r="I749" s="321"/>
      <c r="J749" s="321"/>
      <c r="K749" s="321"/>
      <c r="L749" s="321"/>
      <c r="M749" s="321"/>
      <c r="N749" s="321"/>
      <c r="O749" s="321"/>
      <c r="P749" s="322"/>
      <c r="Q749" s="322"/>
      <c r="R749" s="322"/>
      <c r="S749" s="322"/>
      <c r="T749" s="322"/>
      <c r="U749" s="322"/>
      <c r="V749" s="322"/>
      <c r="W749" s="322"/>
      <c r="X749" s="322"/>
      <c r="Y749" s="322"/>
      <c r="Z749" s="322"/>
      <c r="AA749" s="322"/>
      <c r="AB749" s="322"/>
      <c r="AC749" s="322"/>
      <c r="AD749" s="322"/>
      <c r="AE749" s="322"/>
      <c r="AF749" s="322"/>
      <c r="AG749" s="322"/>
      <c r="AH749" s="322"/>
      <c r="AI749" s="322"/>
      <c r="AJ749" s="322"/>
      <c r="AK749" s="322"/>
    </row>
    <row r="750" customFormat="false" ht="12.75" hidden="false" customHeight="false" outlineLevel="0" collapsed="false">
      <c r="D750" s="321"/>
      <c r="E750" s="321"/>
      <c r="F750" s="321"/>
      <c r="G750" s="321"/>
      <c r="H750" s="321"/>
      <c r="I750" s="321"/>
      <c r="J750" s="321"/>
      <c r="K750" s="321"/>
      <c r="L750" s="321"/>
      <c r="M750" s="321"/>
      <c r="N750" s="321"/>
      <c r="O750" s="321"/>
      <c r="P750" s="322"/>
      <c r="Q750" s="322"/>
      <c r="R750" s="322"/>
      <c r="S750" s="322"/>
      <c r="T750" s="322"/>
      <c r="U750" s="322"/>
      <c r="V750" s="322"/>
      <c r="W750" s="322"/>
      <c r="X750" s="322"/>
      <c r="Y750" s="322"/>
      <c r="Z750" s="322"/>
      <c r="AA750" s="322"/>
      <c r="AB750" s="322"/>
      <c r="AC750" s="322"/>
      <c r="AD750" s="322"/>
      <c r="AE750" s="322"/>
      <c r="AF750" s="322"/>
      <c r="AG750" s="322"/>
      <c r="AH750" s="322"/>
      <c r="AI750" s="322"/>
      <c r="AJ750" s="322"/>
      <c r="AK750" s="322"/>
    </row>
    <row r="751" customFormat="false" ht="12.75" hidden="false" customHeight="false" outlineLevel="0" collapsed="false">
      <c r="D751" s="321"/>
      <c r="E751" s="321"/>
      <c r="F751" s="321"/>
      <c r="G751" s="321"/>
      <c r="H751" s="321"/>
      <c r="I751" s="321"/>
      <c r="J751" s="321"/>
      <c r="K751" s="321"/>
      <c r="L751" s="321"/>
      <c r="M751" s="321"/>
      <c r="N751" s="321"/>
      <c r="O751" s="321"/>
      <c r="P751" s="322"/>
      <c r="Q751" s="322"/>
      <c r="R751" s="322"/>
      <c r="S751" s="322"/>
      <c r="T751" s="322"/>
      <c r="U751" s="322"/>
      <c r="V751" s="322"/>
      <c r="W751" s="322"/>
      <c r="X751" s="322"/>
      <c r="Y751" s="322"/>
      <c r="Z751" s="322"/>
      <c r="AA751" s="322"/>
      <c r="AB751" s="322"/>
      <c r="AC751" s="322"/>
      <c r="AD751" s="322"/>
      <c r="AE751" s="322"/>
      <c r="AF751" s="322"/>
      <c r="AG751" s="322"/>
      <c r="AH751" s="322"/>
      <c r="AI751" s="322"/>
      <c r="AJ751" s="322"/>
      <c r="AK751" s="322"/>
    </row>
    <row r="752" customFormat="false" ht="12.75" hidden="false" customHeight="false" outlineLevel="0" collapsed="false">
      <c r="D752" s="321"/>
      <c r="E752" s="321"/>
      <c r="F752" s="321"/>
      <c r="G752" s="321"/>
      <c r="H752" s="321"/>
      <c r="I752" s="321"/>
      <c r="J752" s="321"/>
      <c r="K752" s="321"/>
      <c r="L752" s="321"/>
      <c r="M752" s="321"/>
      <c r="N752" s="321"/>
      <c r="O752" s="321"/>
      <c r="P752" s="322"/>
      <c r="Q752" s="322"/>
      <c r="R752" s="322"/>
      <c r="S752" s="322"/>
      <c r="T752" s="322"/>
      <c r="U752" s="322"/>
      <c r="V752" s="322"/>
      <c r="W752" s="322"/>
      <c r="X752" s="322"/>
      <c r="Y752" s="322"/>
      <c r="Z752" s="322"/>
      <c r="AA752" s="322"/>
      <c r="AB752" s="322"/>
      <c r="AC752" s="322"/>
      <c r="AD752" s="322"/>
      <c r="AE752" s="322"/>
      <c r="AF752" s="322"/>
      <c r="AG752" s="322"/>
      <c r="AH752" s="322"/>
      <c r="AI752" s="322"/>
      <c r="AJ752" s="322"/>
      <c r="AK752" s="322"/>
    </row>
    <row r="753" customFormat="false" ht="12.75" hidden="false" customHeight="false" outlineLevel="0" collapsed="false">
      <c r="D753" s="321"/>
      <c r="E753" s="321"/>
      <c r="F753" s="321"/>
      <c r="G753" s="321"/>
      <c r="H753" s="321"/>
      <c r="I753" s="321"/>
      <c r="J753" s="321"/>
      <c r="K753" s="321"/>
      <c r="L753" s="321"/>
      <c r="M753" s="321"/>
      <c r="N753" s="321"/>
      <c r="O753" s="321"/>
      <c r="P753" s="322"/>
      <c r="Q753" s="322"/>
      <c r="R753" s="322"/>
      <c r="S753" s="322"/>
      <c r="T753" s="322"/>
      <c r="U753" s="322"/>
      <c r="V753" s="322"/>
      <c r="W753" s="322"/>
      <c r="X753" s="322"/>
      <c r="Y753" s="322"/>
      <c r="Z753" s="322"/>
      <c r="AA753" s="322"/>
      <c r="AB753" s="322"/>
      <c r="AC753" s="322"/>
      <c r="AD753" s="322"/>
      <c r="AE753" s="322"/>
      <c r="AF753" s="322"/>
      <c r="AG753" s="322"/>
      <c r="AH753" s="322"/>
      <c r="AI753" s="322"/>
      <c r="AJ753" s="322"/>
      <c r="AK753" s="322"/>
    </row>
    <row r="754" customFormat="false" ht="12.75" hidden="false" customHeight="false" outlineLevel="0" collapsed="false">
      <c r="D754" s="321"/>
      <c r="E754" s="321"/>
      <c r="F754" s="321"/>
      <c r="G754" s="321"/>
      <c r="H754" s="321"/>
      <c r="I754" s="321"/>
      <c r="J754" s="321"/>
      <c r="K754" s="321"/>
      <c r="L754" s="321"/>
      <c r="M754" s="321"/>
      <c r="N754" s="321"/>
      <c r="O754" s="321"/>
      <c r="P754" s="322"/>
      <c r="Q754" s="322"/>
      <c r="R754" s="322"/>
      <c r="S754" s="322"/>
      <c r="T754" s="322"/>
      <c r="U754" s="322"/>
      <c r="V754" s="322"/>
      <c r="W754" s="322"/>
      <c r="X754" s="322"/>
      <c r="Y754" s="322"/>
      <c r="Z754" s="322"/>
      <c r="AA754" s="322"/>
      <c r="AB754" s="322"/>
      <c r="AC754" s="322"/>
      <c r="AD754" s="322"/>
      <c r="AE754" s="322"/>
      <c r="AF754" s="322"/>
      <c r="AG754" s="322"/>
      <c r="AH754" s="322"/>
      <c r="AI754" s="322"/>
      <c r="AJ754" s="322"/>
      <c r="AK754" s="322"/>
    </row>
    <row r="755" customFormat="false" ht="12.75" hidden="false" customHeight="false" outlineLevel="0" collapsed="false">
      <c r="D755" s="321"/>
      <c r="E755" s="321"/>
      <c r="F755" s="321"/>
      <c r="G755" s="321"/>
      <c r="H755" s="321"/>
      <c r="I755" s="321"/>
      <c r="J755" s="321"/>
      <c r="K755" s="321"/>
      <c r="L755" s="321"/>
      <c r="M755" s="321"/>
      <c r="N755" s="321"/>
      <c r="O755" s="321"/>
      <c r="P755" s="322"/>
      <c r="Q755" s="322"/>
      <c r="R755" s="322"/>
      <c r="S755" s="322"/>
      <c r="T755" s="322"/>
      <c r="U755" s="322"/>
      <c r="V755" s="322"/>
      <c r="W755" s="322"/>
      <c r="X755" s="322"/>
      <c r="Y755" s="322"/>
      <c r="Z755" s="322"/>
      <c r="AA755" s="322"/>
      <c r="AB755" s="322"/>
      <c r="AC755" s="322"/>
      <c r="AD755" s="322"/>
      <c r="AE755" s="322"/>
      <c r="AF755" s="322"/>
      <c r="AG755" s="322"/>
      <c r="AH755" s="322"/>
      <c r="AI755" s="322"/>
      <c r="AJ755" s="322"/>
      <c r="AK755" s="322"/>
    </row>
    <row r="756" customFormat="false" ht="12.75" hidden="false" customHeight="false" outlineLevel="0" collapsed="false">
      <c r="D756" s="321"/>
      <c r="E756" s="321"/>
      <c r="F756" s="321"/>
      <c r="G756" s="321"/>
      <c r="H756" s="321"/>
      <c r="I756" s="321"/>
      <c r="J756" s="321"/>
      <c r="K756" s="321"/>
      <c r="L756" s="321"/>
      <c r="M756" s="321"/>
      <c r="N756" s="321"/>
      <c r="O756" s="321"/>
      <c r="P756" s="322"/>
      <c r="Q756" s="322"/>
      <c r="R756" s="322"/>
      <c r="S756" s="322"/>
      <c r="T756" s="322"/>
      <c r="U756" s="322"/>
      <c r="V756" s="322"/>
      <c r="W756" s="322"/>
      <c r="X756" s="322"/>
      <c r="Y756" s="322"/>
      <c r="Z756" s="322"/>
      <c r="AA756" s="322"/>
      <c r="AB756" s="322"/>
      <c r="AC756" s="322"/>
      <c r="AD756" s="322"/>
      <c r="AE756" s="322"/>
      <c r="AF756" s="322"/>
      <c r="AG756" s="322"/>
      <c r="AH756" s="322"/>
      <c r="AI756" s="322"/>
      <c r="AJ756" s="322"/>
      <c r="AK756" s="322"/>
    </row>
    <row r="757" customFormat="false" ht="12.75" hidden="false" customHeight="false" outlineLevel="0" collapsed="false">
      <c r="D757" s="321"/>
      <c r="E757" s="321"/>
      <c r="F757" s="321"/>
      <c r="G757" s="321"/>
      <c r="H757" s="321"/>
      <c r="I757" s="321"/>
      <c r="J757" s="321"/>
      <c r="K757" s="321"/>
      <c r="L757" s="321"/>
      <c r="M757" s="321"/>
      <c r="N757" s="321"/>
      <c r="O757" s="321"/>
      <c r="P757" s="322"/>
      <c r="Q757" s="322"/>
      <c r="R757" s="322"/>
      <c r="S757" s="322"/>
      <c r="T757" s="322"/>
      <c r="U757" s="322"/>
      <c r="V757" s="322"/>
      <c r="W757" s="322"/>
      <c r="X757" s="322"/>
      <c r="Y757" s="322"/>
      <c r="Z757" s="322"/>
      <c r="AA757" s="322"/>
      <c r="AB757" s="322"/>
      <c r="AC757" s="322"/>
      <c r="AD757" s="322"/>
      <c r="AE757" s="322"/>
      <c r="AF757" s="322"/>
      <c r="AG757" s="322"/>
      <c r="AH757" s="322"/>
      <c r="AI757" s="322"/>
      <c r="AJ757" s="322"/>
      <c r="AK757" s="322"/>
    </row>
    <row r="758" customFormat="false" ht="12.75" hidden="false" customHeight="false" outlineLevel="0" collapsed="false">
      <c r="D758" s="321"/>
      <c r="E758" s="321"/>
      <c r="F758" s="321"/>
      <c r="G758" s="321"/>
      <c r="H758" s="321"/>
      <c r="I758" s="321"/>
      <c r="J758" s="321"/>
      <c r="K758" s="321"/>
      <c r="L758" s="321"/>
      <c r="M758" s="321"/>
      <c r="N758" s="321"/>
      <c r="O758" s="321"/>
      <c r="P758" s="322"/>
      <c r="Q758" s="322"/>
      <c r="R758" s="322"/>
      <c r="S758" s="322"/>
      <c r="T758" s="322"/>
      <c r="U758" s="322"/>
      <c r="V758" s="322"/>
      <c r="W758" s="322"/>
      <c r="X758" s="322"/>
      <c r="Y758" s="322"/>
      <c r="Z758" s="322"/>
      <c r="AA758" s="322"/>
      <c r="AB758" s="322"/>
      <c r="AC758" s="322"/>
      <c r="AD758" s="322"/>
      <c r="AE758" s="322"/>
      <c r="AF758" s="322"/>
      <c r="AG758" s="322"/>
      <c r="AH758" s="322"/>
      <c r="AI758" s="322"/>
      <c r="AJ758" s="322"/>
      <c r="AK758" s="322"/>
    </row>
    <row r="759" customFormat="false" ht="12.75" hidden="false" customHeight="false" outlineLevel="0" collapsed="false">
      <c r="D759" s="321"/>
      <c r="E759" s="321"/>
      <c r="F759" s="321"/>
      <c r="G759" s="321"/>
      <c r="H759" s="321"/>
      <c r="I759" s="321"/>
      <c r="J759" s="321"/>
      <c r="K759" s="321"/>
      <c r="L759" s="321"/>
      <c r="M759" s="321"/>
      <c r="N759" s="321"/>
      <c r="O759" s="321"/>
      <c r="P759" s="322"/>
      <c r="Q759" s="322"/>
      <c r="R759" s="322"/>
      <c r="S759" s="322"/>
      <c r="T759" s="322"/>
      <c r="U759" s="322"/>
      <c r="V759" s="322"/>
      <c r="W759" s="322"/>
      <c r="X759" s="322"/>
      <c r="Y759" s="322"/>
      <c r="Z759" s="322"/>
      <c r="AA759" s="322"/>
      <c r="AB759" s="322"/>
      <c r="AC759" s="322"/>
      <c r="AD759" s="322"/>
      <c r="AE759" s="322"/>
      <c r="AF759" s="322"/>
      <c r="AG759" s="322"/>
      <c r="AH759" s="322"/>
      <c r="AI759" s="322"/>
      <c r="AJ759" s="322"/>
      <c r="AK759" s="322"/>
    </row>
    <row r="760" customFormat="false" ht="12.75" hidden="false" customHeight="false" outlineLevel="0" collapsed="false">
      <c r="D760" s="321"/>
      <c r="E760" s="321"/>
      <c r="F760" s="321"/>
      <c r="G760" s="321"/>
      <c r="H760" s="321"/>
      <c r="I760" s="321"/>
      <c r="J760" s="321"/>
      <c r="K760" s="321"/>
      <c r="L760" s="321"/>
      <c r="M760" s="321"/>
      <c r="N760" s="321"/>
      <c r="O760" s="321"/>
      <c r="P760" s="322"/>
      <c r="Q760" s="322"/>
      <c r="R760" s="322"/>
      <c r="S760" s="322"/>
      <c r="T760" s="322"/>
      <c r="U760" s="322"/>
      <c r="V760" s="322"/>
      <c r="W760" s="322"/>
      <c r="X760" s="322"/>
      <c r="Y760" s="322"/>
      <c r="Z760" s="322"/>
      <c r="AA760" s="322"/>
      <c r="AB760" s="322"/>
      <c r="AC760" s="322"/>
      <c r="AD760" s="322"/>
      <c r="AE760" s="322"/>
      <c r="AF760" s="322"/>
      <c r="AG760" s="322"/>
      <c r="AH760" s="322"/>
      <c r="AI760" s="322"/>
      <c r="AJ760" s="322"/>
      <c r="AK760" s="322"/>
    </row>
    <row r="761" customFormat="false" ht="12.75" hidden="false" customHeight="false" outlineLevel="0" collapsed="false">
      <c r="D761" s="321"/>
      <c r="E761" s="321"/>
      <c r="F761" s="321"/>
      <c r="G761" s="321"/>
      <c r="H761" s="321"/>
      <c r="I761" s="321"/>
      <c r="J761" s="321"/>
      <c r="K761" s="321"/>
      <c r="L761" s="321"/>
      <c r="M761" s="321"/>
      <c r="N761" s="321"/>
      <c r="O761" s="321"/>
      <c r="P761" s="322"/>
      <c r="Q761" s="322"/>
      <c r="R761" s="322"/>
      <c r="S761" s="322"/>
      <c r="T761" s="322"/>
      <c r="U761" s="322"/>
      <c r="V761" s="322"/>
      <c r="W761" s="322"/>
      <c r="X761" s="322"/>
      <c r="Y761" s="322"/>
      <c r="Z761" s="322"/>
      <c r="AA761" s="322"/>
      <c r="AB761" s="322"/>
      <c r="AC761" s="322"/>
      <c r="AD761" s="322"/>
      <c r="AE761" s="322"/>
      <c r="AF761" s="322"/>
      <c r="AG761" s="322"/>
      <c r="AH761" s="322"/>
      <c r="AI761" s="322"/>
      <c r="AJ761" s="322"/>
      <c r="AK761" s="322"/>
    </row>
    <row r="762" customFormat="false" ht="12.75" hidden="false" customHeight="false" outlineLevel="0" collapsed="false">
      <c r="D762" s="321"/>
      <c r="E762" s="321"/>
      <c r="F762" s="321"/>
      <c r="G762" s="321"/>
      <c r="H762" s="321"/>
      <c r="I762" s="321"/>
      <c r="J762" s="321"/>
      <c r="K762" s="321"/>
      <c r="L762" s="321"/>
      <c r="M762" s="321"/>
      <c r="N762" s="321"/>
      <c r="O762" s="321"/>
      <c r="P762" s="322"/>
      <c r="Q762" s="322"/>
      <c r="R762" s="322"/>
      <c r="S762" s="322"/>
      <c r="T762" s="322"/>
      <c r="U762" s="322"/>
      <c r="V762" s="322"/>
      <c r="W762" s="322"/>
      <c r="X762" s="322"/>
      <c r="Y762" s="322"/>
      <c r="Z762" s="322"/>
      <c r="AA762" s="322"/>
      <c r="AB762" s="322"/>
      <c r="AC762" s="322"/>
      <c r="AD762" s="322"/>
      <c r="AE762" s="322"/>
      <c r="AF762" s="322"/>
      <c r="AG762" s="322"/>
      <c r="AH762" s="322"/>
      <c r="AI762" s="322"/>
      <c r="AJ762" s="322"/>
      <c r="AK762" s="322"/>
    </row>
    <row r="763" customFormat="false" ht="12.75" hidden="false" customHeight="false" outlineLevel="0" collapsed="false">
      <c r="D763" s="321"/>
      <c r="E763" s="321"/>
      <c r="F763" s="321"/>
      <c r="G763" s="321"/>
      <c r="H763" s="321"/>
      <c r="I763" s="321"/>
      <c r="J763" s="321"/>
      <c r="K763" s="321"/>
      <c r="L763" s="321"/>
      <c r="M763" s="321"/>
      <c r="N763" s="321"/>
      <c r="O763" s="321"/>
      <c r="P763" s="322"/>
      <c r="Q763" s="322"/>
      <c r="R763" s="322"/>
      <c r="S763" s="322"/>
      <c r="T763" s="322"/>
      <c r="U763" s="322"/>
      <c r="V763" s="322"/>
      <c r="W763" s="322"/>
      <c r="X763" s="322"/>
      <c r="Y763" s="322"/>
      <c r="Z763" s="322"/>
      <c r="AA763" s="322"/>
      <c r="AB763" s="322"/>
      <c r="AC763" s="322"/>
      <c r="AD763" s="322"/>
      <c r="AE763" s="322"/>
      <c r="AF763" s="322"/>
      <c r="AG763" s="322"/>
      <c r="AH763" s="322"/>
      <c r="AI763" s="322"/>
      <c r="AJ763" s="322"/>
      <c r="AK763" s="322"/>
    </row>
    <row r="764" customFormat="false" ht="12.75" hidden="false" customHeight="false" outlineLevel="0" collapsed="false">
      <c r="D764" s="321"/>
      <c r="E764" s="321"/>
      <c r="F764" s="321"/>
      <c r="G764" s="321"/>
      <c r="H764" s="321"/>
      <c r="I764" s="321"/>
      <c r="J764" s="321"/>
      <c r="K764" s="321"/>
      <c r="L764" s="321"/>
      <c r="M764" s="321"/>
      <c r="N764" s="321"/>
      <c r="O764" s="321"/>
      <c r="P764" s="322"/>
      <c r="Q764" s="322"/>
      <c r="R764" s="322"/>
      <c r="S764" s="322"/>
      <c r="T764" s="322"/>
      <c r="U764" s="322"/>
      <c r="V764" s="322"/>
      <c r="W764" s="322"/>
      <c r="X764" s="322"/>
      <c r="Y764" s="322"/>
      <c r="Z764" s="322"/>
      <c r="AA764" s="322"/>
      <c r="AB764" s="322"/>
      <c r="AC764" s="322"/>
      <c r="AD764" s="322"/>
      <c r="AE764" s="322"/>
      <c r="AF764" s="322"/>
      <c r="AG764" s="322"/>
      <c r="AH764" s="322"/>
      <c r="AI764" s="322"/>
      <c r="AJ764" s="322"/>
      <c r="AK764" s="322"/>
    </row>
    <row r="765" customFormat="false" ht="12.75" hidden="false" customHeight="false" outlineLevel="0" collapsed="false">
      <c r="D765" s="321"/>
      <c r="E765" s="321"/>
      <c r="F765" s="321"/>
      <c r="G765" s="321"/>
      <c r="H765" s="321"/>
      <c r="I765" s="321"/>
      <c r="J765" s="321"/>
      <c r="K765" s="321"/>
      <c r="L765" s="321"/>
      <c r="M765" s="321"/>
      <c r="N765" s="321"/>
      <c r="O765" s="321"/>
      <c r="P765" s="322"/>
      <c r="Q765" s="322"/>
      <c r="R765" s="322"/>
      <c r="S765" s="322"/>
      <c r="T765" s="322"/>
      <c r="U765" s="322"/>
      <c r="V765" s="322"/>
      <c r="W765" s="322"/>
      <c r="X765" s="322"/>
      <c r="Y765" s="322"/>
      <c r="Z765" s="322"/>
      <c r="AA765" s="322"/>
      <c r="AB765" s="322"/>
      <c r="AC765" s="322"/>
      <c r="AD765" s="322"/>
      <c r="AE765" s="322"/>
      <c r="AF765" s="322"/>
      <c r="AG765" s="322"/>
      <c r="AH765" s="322"/>
      <c r="AI765" s="322"/>
      <c r="AJ765" s="322"/>
      <c r="AK765" s="322"/>
    </row>
    <row r="766" customFormat="false" ht="12.75" hidden="false" customHeight="false" outlineLevel="0" collapsed="false">
      <c r="D766" s="321"/>
      <c r="E766" s="321"/>
      <c r="F766" s="321"/>
      <c r="G766" s="321"/>
      <c r="H766" s="321"/>
      <c r="I766" s="321"/>
      <c r="J766" s="321"/>
      <c r="K766" s="321"/>
      <c r="L766" s="321"/>
      <c r="M766" s="321"/>
      <c r="N766" s="321"/>
      <c r="O766" s="321"/>
      <c r="P766" s="322"/>
      <c r="Q766" s="322"/>
      <c r="R766" s="322"/>
      <c r="S766" s="322"/>
      <c r="T766" s="322"/>
      <c r="U766" s="322"/>
      <c r="V766" s="322"/>
      <c r="W766" s="322"/>
      <c r="X766" s="322"/>
      <c r="Y766" s="322"/>
      <c r="Z766" s="322"/>
      <c r="AA766" s="322"/>
      <c r="AB766" s="322"/>
      <c r="AC766" s="322"/>
      <c r="AD766" s="322"/>
      <c r="AE766" s="322"/>
      <c r="AF766" s="322"/>
      <c r="AG766" s="322"/>
      <c r="AH766" s="322"/>
      <c r="AI766" s="322"/>
      <c r="AJ766" s="322"/>
      <c r="AK766" s="322"/>
    </row>
    <row r="767" customFormat="false" ht="12.75" hidden="false" customHeight="false" outlineLevel="0" collapsed="false">
      <c r="D767" s="321"/>
      <c r="E767" s="321"/>
      <c r="F767" s="321"/>
      <c r="G767" s="321"/>
      <c r="H767" s="321"/>
      <c r="I767" s="321"/>
      <c r="J767" s="321"/>
      <c r="K767" s="321"/>
      <c r="L767" s="321"/>
      <c r="M767" s="321"/>
      <c r="N767" s="321"/>
      <c r="O767" s="321"/>
      <c r="P767" s="322"/>
      <c r="Q767" s="322"/>
      <c r="R767" s="322"/>
      <c r="S767" s="322"/>
      <c r="T767" s="322"/>
      <c r="U767" s="322"/>
      <c r="V767" s="322"/>
      <c r="W767" s="322"/>
      <c r="X767" s="322"/>
      <c r="Y767" s="322"/>
      <c r="Z767" s="322"/>
      <c r="AA767" s="322"/>
      <c r="AB767" s="322"/>
      <c r="AC767" s="322"/>
      <c r="AD767" s="322"/>
      <c r="AE767" s="322"/>
      <c r="AF767" s="322"/>
      <c r="AG767" s="322"/>
      <c r="AH767" s="322"/>
      <c r="AI767" s="322"/>
      <c r="AJ767" s="322"/>
      <c r="AK767" s="322"/>
    </row>
    <row r="768" customFormat="false" ht="12.75" hidden="false" customHeight="false" outlineLevel="0" collapsed="false">
      <c r="D768" s="321"/>
      <c r="E768" s="321"/>
      <c r="F768" s="321"/>
      <c r="G768" s="321"/>
      <c r="H768" s="321"/>
      <c r="I768" s="321"/>
      <c r="J768" s="321"/>
      <c r="K768" s="321"/>
      <c r="L768" s="321"/>
      <c r="M768" s="321"/>
      <c r="N768" s="321"/>
      <c r="O768" s="321"/>
      <c r="P768" s="322"/>
      <c r="Q768" s="322"/>
      <c r="R768" s="322"/>
      <c r="S768" s="322"/>
      <c r="T768" s="322"/>
      <c r="U768" s="322"/>
      <c r="V768" s="322"/>
      <c r="W768" s="322"/>
      <c r="X768" s="322"/>
      <c r="Y768" s="322"/>
      <c r="Z768" s="322"/>
      <c r="AA768" s="322"/>
      <c r="AB768" s="322"/>
      <c r="AC768" s="322"/>
      <c r="AD768" s="322"/>
      <c r="AE768" s="322"/>
      <c r="AF768" s="322"/>
      <c r="AG768" s="322"/>
      <c r="AH768" s="322"/>
      <c r="AI768" s="322"/>
      <c r="AJ768" s="322"/>
      <c r="AK768" s="322"/>
    </row>
    <row r="769" customFormat="false" ht="12.75" hidden="false" customHeight="false" outlineLevel="0" collapsed="false">
      <c r="D769" s="321"/>
      <c r="E769" s="321"/>
      <c r="F769" s="321"/>
      <c r="G769" s="321"/>
      <c r="H769" s="321"/>
      <c r="I769" s="321"/>
      <c r="J769" s="321"/>
      <c r="K769" s="321"/>
      <c r="L769" s="321"/>
      <c r="M769" s="321"/>
      <c r="N769" s="321"/>
      <c r="O769" s="321"/>
      <c r="P769" s="322"/>
      <c r="Q769" s="322"/>
      <c r="R769" s="322"/>
      <c r="S769" s="322"/>
      <c r="T769" s="322"/>
      <c r="U769" s="322"/>
      <c r="V769" s="322"/>
      <c r="W769" s="322"/>
      <c r="X769" s="322"/>
      <c r="Y769" s="322"/>
      <c r="Z769" s="322"/>
      <c r="AA769" s="322"/>
      <c r="AB769" s="322"/>
      <c r="AC769" s="322"/>
      <c r="AD769" s="322"/>
      <c r="AE769" s="322"/>
      <c r="AF769" s="322"/>
      <c r="AG769" s="322"/>
      <c r="AH769" s="322"/>
      <c r="AI769" s="322"/>
      <c r="AJ769" s="322"/>
      <c r="AK769" s="322"/>
    </row>
    <row r="770" customFormat="false" ht="12.75" hidden="false" customHeight="false" outlineLevel="0" collapsed="false">
      <c r="D770" s="321"/>
      <c r="E770" s="321"/>
      <c r="F770" s="321"/>
      <c r="G770" s="321"/>
      <c r="H770" s="321"/>
      <c r="I770" s="321"/>
      <c r="J770" s="321"/>
      <c r="K770" s="321"/>
      <c r="L770" s="321"/>
      <c r="M770" s="321"/>
      <c r="N770" s="321"/>
      <c r="O770" s="321"/>
      <c r="P770" s="322"/>
      <c r="Q770" s="322"/>
      <c r="R770" s="322"/>
      <c r="S770" s="322"/>
      <c r="T770" s="322"/>
      <c r="U770" s="322"/>
      <c r="V770" s="322"/>
      <c r="W770" s="322"/>
      <c r="X770" s="322"/>
      <c r="Y770" s="322"/>
      <c r="Z770" s="322"/>
      <c r="AA770" s="322"/>
      <c r="AB770" s="322"/>
      <c r="AC770" s="322"/>
      <c r="AD770" s="322"/>
      <c r="AE770" s="322"/>
      <c r="AF770" s="322"/>
      <c r="AG770" s="322"/>
      <c r="AH770" s="322"/>
      <c r="AI770" s="322"/>
      <c r="AJ770" s="322"/>
      <c r="AK770" s="322"/>
    </row>
    <row r="771" customFormat="false" ht="12.75" hidden="false" customHeight="false" outlineLevel="0" collapsed="false">
      <c r="D771" s="321"/>
      <c r="E771" s="321"/>
      <c r="F771" s="321"/>
      <c r="G771" s="321"/>
      <c r="H771" s="321"/>
      <c r="I771" s="321"/>
      <c r="J771" s="321"/>
      <c r="K771" s="321"/>
      <c r="L771" s="321"/>
      <c r="M771" s="321"/>
      <c r="N771" s="321"/>
      <c r="O771" s="321"/>
      <c r="P771" s="322"/>
      <c r="Q771" s="322"/>
      <c r="R771" s="322"/>
      <c r="S771" s="322"/>
      <c r="T771" s="322"/>
      <c r="U771" s="322"/>
      <c r="V771" s="322"/>
      <c r="W771" s="322"/>
      <c r="X771" s="322"/>
      <c r="Y771" s="322"/>
      <c r="Z771" s="322"/>
      <c r="AA771" s="322"/>
      <c r="AB771" s="322"/>
      <c r="AC771" s="322"/>
      <c r="AD771" s="322"/>
      <c r="AE771" s="322"/>
      <c r="AF771" s="322"/>
      <c r="AG771" s="322"/>
      <c r="AH771" s="322"/>
      <c r="AI771" s="322"/>
      <c r="AJ771" s="322"/>
      <c r="AK771" s="322"/>
    </row>
    <row r="772" customFormat="false" ht="12.75" hidden="false" customHeight="false" outlineLevel="0" collapsed="false">
      <c r="D772" s="321"/>
      <c r="E772" s="321"/>
      <c r="F772" s="321"/>
      <c r="G772" s="321"/>
      <c r="H772" s="321"/>
      <c r="I772" s="321"/>
      <c r="J772" s="321"/>
      <c r="K772" s="321"/>
      <c r="L772" s="321"/>
      <c r="M772" s="321"/>
      <c r="N772" s="321"/>
      <c r="O772" s="321"/>
      <c r="P772" s="322"/>
      <c r="Q772" s="322"/>
      <c r="R772" s="322"/>
      <c r="S772" s="322"/>
      <c r="T772" s="322"/>
      <c r="U772" s="322"/>
      <c r="V772" s="322"/>
      <c r="W772" s="322"/>
      <c r="X772" s="322"/>
      <c r="Y772" s="322"/>
      <c r="Z772" s="322"/>
      <c r="AA772" s="322"/>
      <c r="AB772" s="322"/>
      <c r="AC772" s="322"/>
      <c r="AD772" s="322"/>
      <c r="AE772" s="322"/>
      <c r="AF772" s="322"/>
      <c r="AG772" s="322"/>
      <c r="AH772" s="322"/>
      <c r="AI772" s="322"/>
      <c r="AJ772" s="322"/>
      <c r="AK772" s="322"/>
    </row>
    <row r="773" customFormat="false" ht="12.75" hidden="false" customHeight="false" outlineLevel="0" collapsed="false">
      <c r="D773" s="321"/>
      <c r="E773" s="321"/>
      <c r="F773" s="321"/>
      <c r="G773" s="321"/>
      <c r="H773" s="321"/>
      <c r="I773" s="321"/>
      <c r="J773" s="321"/>
      <c r="K773" s="321"/>
      <c r="L773" s="321"/>
      <c r="M773" s="321"/>
      <c r="N773" s="321"/>
      <c r="O773" s="321"/>
      <c r="P773" s="322"/>
      <c r="Q773" s="322"/>
      <c r="R773" s="322"/>
      <c r="S773" s="322"/>
      <c r="T773" s="322"/>
      <c r="U773" s="322"/>
      <c r="V773" s="322"/>
      <c r="W773" s="322"/>
      <c r="X773" s="322"/>
      <c r="Y773" s="322"/>
      <c r="Z773" s="322"/>
      <c r="AA773" s="322"/>
      <c r="AB773" s="322"/>
      <c r="AC773" s="322"/>
      <c r="AD773" s="322"/>
      <c r="AE773" s="322"/>
      <c r="AF773" s="322"/>
      <c r="AG773" s="322"/>
      <c r="AH773" s="322"/>
      <c r="AI773" s="322"/>
      <c r="AJ773" s="322"/>
      <c r="AK773" s="322"/>
    </row>
    <row r="774" customFormat="false" ht="12.75" hidden="false" customHeight="false" outlineLevel="0" collapsed="false">
      <c r="D774" s="321"/>
      <c r="E774" s="321"/>
      <c r="F774" s="321"/>
      <c r="G774" s="321"/>
      <c r="H774" s="321"/>
      <c r="I774" s="321"/>
      <c r="J774" s="321"/>
      <c r="K774" s="321"/>
      <c r="L774" s="321"/>
      <c r="M774" s="321"/>
      <c r="N774" s="321"/>
      <c r="O774" s="321"/>
      <c r="P774" s="322"/>
      <c r="Q774" s="322"/>
      <c r="R774" s="322"/>
      <c r="S774" s="322"/>
      <c r="T774" s="322"/>
      <c r="U774" s="322"/>
      <c r="V774" s="322"/>
      <c r="W774" s="322"/>
      <c r="X774" s="322"/>
      <c r="Y774" s="322"/>
      <c r="Z774" s="322"/>
      <c r="AA774" s="322"/>
      <c r="AB774" s="322"/>
      <c r="AC774" s="322"/>
      <c r="AD774" s="322"/>
      <c r="AE774" s="322"/>
      <c r="AF774" s="322"/>
      <c r="AG774" s="322"/>
      <c r="AH774" s="322"/>
      <c r="AI774" s="322"/>
      <c r="AJ774" s="322"/>
      <c r="AK774" s="322"/>
    </row>
    <row r="775" customFormat="false" ht="12.75" hidden="false" customHeight="false" outlineLevel="0" collapsed="false">
      <c r="D775" s="321"/>
      <c r="E775" s="321"/>
      <c r="F775" s="321"/>
      <c r="G775" s="321"/>
      <c r="H775" s="321"/>
      <c r="I775" s="321"/>
      <c r="J775" s="321"/>
      <c r="K775" s="321"/>
      <c r="L775" s="321"/>
      <c r="M775" s="321"/>
      <c r="N775" s="321"/>
      <c r="O775" s="321"/>
      <c r="P775" s="322"/>
      <c r="Q775" s="322"/>
      <c r="R775" s="322"/>
      <c r="S775" s="322"/>
      <c r="T775" s="322"/>
      <c r="U775" s="322"/>
      <c r="V775" s="322"/>
      <c r="W775" s="322"/>
      <c r="X775" s="322"/>
      <c r="Y775" s="322"/>
      <c r="Z775" s="322"/>
      <c r="AA775" s="322"/>
      <c r="AB775" s="322"/>
      <c r="AC775" s="322"/>
      <c r="AD775" s="322"/>
      <c r="AE775" s="322"/>
      <c r="AF775" s="322"/>
      <c r="AG775" s="322"/>
      <c r="AH775" s="322"/>
      <c r="AI775" s="322"/>
      <c r="AJ775" s="322"/>
      <c r="AK775" s="322"/>
    </row>
    <row r="776" customFormat="false" ht="12.75" hidden="false" customHeight="false" outlineLevel="0" collapsed="false">
      <c r="D776" s="321"/>
      <c r="E776" s="321"/>
      <c r="F776" s="321"/>
      <c r="G776" s="321"/>
      <c r="H776" s="321"/>
      <c r="I776" s="321"/>
      <c r="J776" s="321"/>
      <c r="K776" s="321"/>
      <c r="L776" s="321"/>
      <c r="M776" s="321"/>
      <c r="N776" s="321"/>
      <c r="O776" s="321"/>
      <c r="P776" s="322"/>
      <c r="Q776" s="322"/>
      <c r="R776" s="322"/>
      <c r="S776" s="322"/>
      <c r="T776" s="322"/>
      <c r="U776" s="322"/>
      <c r="V776" s="322"/>
      <c r="W776" s="322"/>
      <c r="X776" s="322"/>
      <c r="Y776" s="322"/>
      <c r="Z776" s="322"/>
      <c r="AA776" s="322"/>
      <c r="AB776" s="322"/>
      <c r="AC776" s="322"/>
      <c r="AD776" s="322"/>
      <c r="AE776" s="322"/>
      <c r="AF776" s="322"/>
      <c r="AG776" s="322"/>
      <c r="AH776" s="322"/>
      <c r="AI776" s="322"/>
      <c r="AJ776" s="322"/>
      <c r="AK776" s="322"/>
    </row>
    <row r="777" customFormat="false" ht="12.75" hidden="false" customHeight="false" outlineLevel="0" collapsed="false">
      <c r="D777" s="321"/>
      <c r="E777" s="321"/>
      <c r="F777" s="321"/>
      <c r="G777" s="321"/>
      <c r="H777" s="321"/>
      <c r="I777" s="321"/>
      <c r="J777" s="321"/>
      <c r="K777" s="321"/>
      <c r="L777" s="321"/>
      <c r="M777" s="321"/>
      <c r="N777" s="321"/>
      <c r="O777" s="321"/>
      <c r="P777" s="322"/>
      <c r="Q777" s="322"/>
      <c r="R777" s="322"/>
      <c r="S777" s="322"/>
      <c r="T777" s="322"/>
      <c r="U777" s="322"/>
      <c r="V777" s="322"/>
      <c r="W777" s="322"/>
      <c r="X777" s="322"/>
      <c r="Y777" s="322"/>
      <c r="Z777" s="322"/>
      <c r="AA777" s="322"/>
      <c r="AB777" s="322"/>
      <c r="AC777" s="322"/>
      <c r="AD777" s="322"/>
      <c r="AE777" s="322"/>
      <c r="AF777" s="322"/>
      <c r="AG777" s="322"/>
      <c r="AH777" s="322"/>
      <c r="AI777" s="322"/>
      <c r="AJ777" s="322"/>
      <c r="AK777" s="322"/>
    </row>
    <row r="778" customFormat="false" ht="12.75" hidden="false" customHeight="false" outlineLevel="0" collapsed="false">
      <c r="D778" s="321"/>
      <c r="E778" s="321"/>
      <c r="F778" s="321"/>
      <c r="G778" s="321"/>
      <c r="H778" s="321"/>
      <c r="I778" s="321"/>
      <c r="J778" s="321"/>
      <c r="K778" s="321"/>
      <c r="L778" s="321"/>
      <c r="M778" s="321"/>
      <c r="N778" s="321"/>
      <c r="O778" s="321"/>
      <c r="P778" s="322"/>
      <c r="Q778" s="322"/>
      <c r="R778" s="322"/>
      <c r="S778" s="322"/>
      <c r="T778" s="322"/>
      <c r="U778" s="322"/>
      <c r="V778" s="322"/>
      <c r="W778" s="322"/>
      <c r="X778" s="322"/>
      <c r="Y778" s="322"/>
      <c r="Z778" s="322"/>
      <c r="AA778" s="322"/>
      <c r="AB778" s="322"/>
      <c r="AC778" s="322"/>
      <c r="AD778" s="322"/>
      <c r="AE778" s="322"/>
      <c r="AF778" s="322"/>
      <c r="AG778" s="322"/>
      <c r="AH778" s="322"/>
      <c r="AI778" s="322"/>
      <c r="AJ778" s="322"/>
      <c r="AK778" s="322"/>
    </row>
    <row r="779" customFormat="false" ht="12.75" hidden="false" customHeight="false" outlineLevel="0" collapsed="false">
      <c r="D779" s="321"/>
      <c r="E779" s="321"/>
      <c r="F779" s="321"/>
      <c r="G779" s="321"/>
      <c r="H779" s="321"/>
      <c r="I779" s="321"/>
      <c r="J779" s="321"/>
      <c r="K779" s="321"/>
      <c r="L779" s="321"/>
      <c r="M779" s="321"/>
      <c r="N779" s="321"/>
      <c r="O779" s="321"/>
      <c r="P779" s="322"/>
      <c r="Q779" s="322"/>
      <c r="R779" s="322"/>
      <c r="S779" s="322"/>
      <c r="T779" s="322"/>
      <c r="U779" s="322"/>
      <c r="V779" s="322"/>
      <c r="W779" s="322"/>
      <c r="X779" s="322"/>
      <c r="Y779" s="322"/>
      <c r="Z779" s="322"/>
      <c r="AA779" s="322"/>
      <c r="AB779" s="322"/>
      <c r="AC779" s="322"/>
      <c r="AD779" s="322"/>
      <c r="AE779" s="322"/>
      <c r="AF779" s="322"/>
      <c r="AG779" s="322"/>
      <c r="AH779" s="322"/>
      <c r="AI779" s="322"/>
      <c r="AJ779" s="322"/>
      <c r="AK779" s="322"/>
    </row>
    <row r="780" customFormat="false" ht="12.75" hidden="false" customHeight="false" outlineLevel="0" collapsed="false">
      <c r="D780" s="321"/>
      <c r="E780" s="321"/>
      <c r="F780" s="321"/>
      <c r="G780" s="321"/>
      <c r="H780" s="321"/>
      <c r="I780" s="321"/>
      <c r="J780" s="321"/>
      <c r="K780" s="321"/>
      <c r="L780" s="321"/>
      <c r="M780" s="321"/>
      <c r="N780" s="321"/>
      <c r="O780" s="321"/>
      <c r="P780" s="322"/>
      <c r="Q780" s="322"/>
      <c r="R780" s="322"/>
      <c r="S780" s="322"/>
      <c r="T780" s="322"/>
      <c r="U780" s="322"/>
      <c r="V780" s="322"/>
      <c r="W780" s="322"/>
      <c r="X780" s="322"/>
      <c r="Y780" s="322"/>
      <c r="Z780" s="322"/>
      <c r="AA780" s="322"/>
      <c r="AB780" s="322"/>
      <c r="AC780" s="322"/>
      <c r="AD780" s="322"/>
      <c r="AE780" s="322"/>
      <c r="AF780" s="322"/>
      <c r="AG780" s="322"/>
      <c r="AH780" s="322"/>
      <c r="AI780" s="322"/>
      <c r="AJ780" s="322"/>
      <c r="AK780" s="322"/>
    </row>
    <row r="781" customFormat="false" ht="12.75" hidden="false" customHeight="false" outlineLevel="0" collapsed="false">
      <c r="D781" s="321"/>
      <c r="E781" s="321"/>
      <c r="F781" s="321"/>
      <c r="G781" s="321"/>
      <c r="H781" s="321"/>
      <c r="I781" s="321"/>
      <c r="J781" s="321"/>
      <c r="K781" s="321"/>
      <c r="L781" s="321"/>
      <c r="M781" s="321"/>
      <c r="N781" s="321"/>
      <c r="O781" s="321"/>
      <c r="P781" s="322"/>
      <c r="Q781" s="322"/>
      <c r="R781" s="322"/>
      <c r="S781" s="322"/>
      <c r="T781" s="322"/>
      <c r="U781" s="322"/>
      <c r="V781" s="322"/>
      <c r="W781" s="322"/>
      <c r="X781" s="322"/>
      <c r="Y781" s="322"/>
      <c r="Z781" s="322"/>
      <c r="AA781" s="322"/>
      <c r="AB781" s="322"/>
      <c r="AC781" s="322"/>
      <c r="AD781" s="322"/>
      <c r="AE781" s="322"/>
      <c r="AF781" s="322"/>
      <c r="AG781" s="322"/>
      <c r="AH781" s="322"/>
      <c r="AI781" s="322"/>
      <c r="AJ781" s="322"/>
      <c r="AK781" s="322"/>
    </row>
    <row r="782" customFormat="false" ht="12.75" hidden="false" customHeight="false" outlineLevel="0" collapsed="false">
      <c r="D782" s="321"/>
      <c r="E782" s="321"/>
      <c r="F782" s="321"/>
      <c r="G782" s="321"/>
      <c r="H782" s="321"/>
      <c r="I782" s="321"/>
      <c r="J782" s="321"/>
      <c r="K782" s="321"/>
      <c r="L782" s="321"/>
      <c r="M782" s="321"/>
      <c r="N782" s="321"/>
      <c r="O782" s="321"/>
      <c r="P782" s="322"/>
      <c r="Q782" s="322"/>
      <c r="R782" s="322"/>
      <c r="S782" s="322"/>
      <c r="T782" s="322"/>
      <c r="U782" s="322"/>
      <c r="V782" s="322"/>
      <c r="W782" s="322"/>
      <c r="X782" s="322"/>
      <c r="Y782" s="322"/>
      <c r="Z782" s="322"/>
      <c r="AA782" s="322"/>
      <c r="AB782" s="322"/>
      <c r="AC782" s="322"/>
      <c r="AD782" s="322"/>
      <c r="AE782" s="322"/>
      <c r="AF782" s="322"/>
      <c r="AG782" s="322"/>
      <c r="AH782" s="322"/>
      <c r="AI782" s="322"/>
      <c r="AJ782" s="322"/>
      <c r="AK782" s="322"/>
    </row>
    <row r="783" customFormat="false" ht="12.75" hidden="false" customHeight="false" outlineLevel="0" collapsed="false">
      <c r="D783" s="321"/>
      <c r="E783" s="321"/>
      <c r="F783" s="321"/>
      <c r="G783" s="321"/>
      <c r="H783" s="321"/>
      <c r="I783" s="321"/>
      <c r="J783" s="321"/>
      <c r="K783" s="321"/>
      <c r="L783" s="321"/>
      <c r="M783" s="321"/>
      <c r="N783" s="321"/>
      <c r="O783" s="321"/>
      <c r="P783" s="322"/>
      <c r="Q783" s="322"/>
      <c r="R783" s="322"/>
      <c r="S783" s="322"/>
      <c r="T783" s="322"/>
      <c r="U783" s="322"/>
      <c r="V783" s="322"/>
      <c r="W783" s="322"/>
      <c r="X783" s="322"/>
      <c r="Y783" s="322"/>
      <c r="Z783" s="322"/>
      <c r="AA783" s="322"/>
      <c r="AB783" s="322"/>
      <c r="AC783" s="322"/>
      <c r="AD783" s="322"/>
      <c r="AE783" s="322"/>
      <c r="AF783" s="322"/>
      <c r="AG783" s="322"/>
      <c r="AH783" s="322"/>
      <c r="AI783" s="322"/>
      <c r="AJ783" s="322"/>
      <c r="AK783" s="322"/>
    </row>
    <row r="784" customFormat="false" ht="12.75" hidden="false" customHeight="false" outlineLevel="0" collapsed="false">
      <c r="D784" s="321"/>
      <c r="E784" s="321"/>
      <c r="F784" s="321"/>
      <c r="G784" s="321"/>
      <c r="H784" s="321"/>
      <c r="I784" s="321"/>
      <c r="J784" s="321"/>
      <c r="K784" s="321"/>
      <c r="L784" s="321"/>
      <c r="M784" s="321"/>
      <c r="N784" s="321"/>
      <c r="O784" s="321"/>
      <c r="P784" s="322"/>
      <c r="Q784" s="322"/>
      <c r="R784" s="322"/>
      <c r="S784" s="322"/>
      <c r="T784" s="322"/>
      <c r="U784" s="322"/>
      <c r="V784" s="322"/>
      <c r="W784" s="322"/>
      <c r="X784" s="322"/>
      <c r="Y784" s="322"/>
      <c r="Z784" s="322"/>
      <c r="AA784" s="322"/>
      <c r="AB784" s="322"/>
      <c r="AC784" s="322"/>
      <c r="AD784" s="322"/>
      <c r="AE784" s="322"/>
      <c r="AF784" s="322"/>
      <c r="AG784" s="322"/>
      <c r="AH784" s="322"/>
      <c r="AI784" s="322"/>
      <c r="AJ784" s="322"/>
      <c r="AK784" s="322"/>
    </row>
    <row r="785" customFormat="false" ht="12.75" hidden="false" customHeight="false" outlineLevel="0" collapsed="false">
      <c r="D785" s="321"/>
      <c r="E785" s="321"/>
      <c r="F785" s="321"/>
      <c r="G785" s="321"/>
      <c r="H785" s="321"/>
      <c r="I785" s="321"/>
      <c r="J785" s="321"/>
      <c r="K785" s="321"/>
      <c r="L785" s="321"/>
      <c r="M785" s="321"/>
      <c r="N785" s="321"/>
      <c r="O785" s="321"/>
      <c r="P785" s="322"/>
      <c r="Q785" s="322"/>
      <c r="R785" s="322"/>
      <c r="S785" s="322"/>
      <c r="T785" s="322"/>
      <c r="U785" s="322"/>
      <c r="V785" s="322"/>
      <c r="W785" s="322"/>
      <c r="X785" s="322"/>
      <c r="Y785" s="322"/>
      <c r="Z785" s="322"/>
      <c r="AA785" s="322"/>
      <c r="AB785" s="322"/>
      <c r="AC785" s="322"/>
      <c r="AD785" s="322"/>
      <c r="AE785" s="322"/>
      <c r="AF785" s="322"/>
      <c r="AG785" s="322"/>
      <c r="AH785" s="322"/>
      <c r="AI785" s="322"/>
      <c r="AJ785" s="322"/>
      <c r="AK785" s="322"/>
    </row>
    <row r="786" customFormat="false" ht="12.75" hidden="false" customHeight="false" outlineLevel="0" collapsed="false">
      <c r="D786" s="321"/>
      <c r="E786" s="321"/>
      <c r="F786" s="321"/>
      <c r="G786" s="321"/>
      <c r="H786" s="321"/>
      <c r="I786" s="321"/>
      <c r="J786" s="321"/>
      <c r="K786" s="321"/>
      <c r="L786" s="321"/>
      <c r="M786" s="321"/>
      <c r="N786" s="321"/>
      <c r="O786" s="321"/>
      <c r="P786" s="322"/>
      <c r="Q786" s="322"/>
      <c r="R786" s="322"/>
      <c r="S786" s="322"/>
      <c r="T786" s="322"/>
      <c r="U786" s="322"/>
      <c r="V786" s="322"/>
      <c r="W786" s="322"/>
      <c r="X786" s="322"/>
      <c r="Y786" s="322"/>
      <c r="Z786" s="322"/>
      <c r="AA786" s="322"/>
      <c r="AB786" s="322"/>
      <c r="AC786" s="322"/>
      <c r="AD786" s="322"/>
      <c r="AE786" s="322"/>
      <c r="AF786" s="322"/>
      <c r="AG786" s="322"/>
      <c r="AH786" s="322"/>
      <c r="AI786" s="322"/>
      <c r="AJ786" s="322"/>
      <c r="AK786" s="322"/>
    </row>
    <row r="787" customFormat="false" ht="12.75" hidden="false" customHeight="false" outlineLevel="0" collapsed="false">
      <c r="D787" s="321"/>
      <c r="E787" s="321"/>
      <c r="F787" s="321"/>
      <c r="G787" s="321"/>
      <c r="H787" s="321"/>
      <c r="I787" s="321"/>
      <c r="J787" s="321"/>
      <c r="K787" s="321"/>
      <c r="L787" s="321"/>
      <c r="M787" s="321"/>
      <c r="N787" s="321"/>
      <c r="O787" s="321"/>
      <c r="P787" s="322"/>
      <c r="Q787" s="322"/>
      <c r="R787" s="322"/>
      <c r="S787" s="322"/>
      <c r="T787" s="322"/>
      <c r="U787" s="322"/>
      <c r="V787" s="322"/>
      <c r="W787" s="322"/>
      <c r="X787" s="322"/>
      <c r="Y787" s="322"/>
      <c r="Z787" s="322"/>
      <c r="AA787" s="322"/>
      <c r="AB787" s="322"/>
      <c r="AC787" s="322"/>
      <c r="AD787" s="322"/>
      <c r="AE787" s="322"/>
      <c r="AF787" s="322"/>
      <c r="AG787" s="322"/>
      <c r="AH787" s="322"/>
      <c r="AI787" s="322"/>
      <c r="AJ787" s="322"/>
      <c r="AK787" s="322"/>
    </row>
    <row r="788" customFormat="false" ht="12.75" hidden="false" customHeight="false" outlineLevel="0" collapsed="false">
      <c r="D788" s="321"/>
      <c r="E788" s="321"/>
      <c r="F788" s="321"/>
      <c r="G788" s="321"/>
      <c r="H788" s="321"/>
      <c r="I788" s="321"/>
      <c r="J788" s="321"/>
      <c r="K788" s="321"/>
      <c r="L788" s="321"/>
      <c r="M788" s="321"/>
      <c r="N788" s="321"/>
      <c r="O788" s="321"/>
      <c r="P788" s="322"/>
      <c r="Q788" s="322"/>
      <c r="R788" s="322"/>
      <c r="S788" s="322"/>
      <c r="T788" s="322"/>
      <c r="U788" s="322"/>
      <c r="V788" s="322"/>
      <c r="W788" s="322"/>
      <c r="X788" s="322"/>
      <c r="Y788" s="322"/>
      <c r="Z788" s="322"/>
      <c r="AA788" s="322"/>
      <c r="AB788" s="322"/>
      <c r="AC788" s="322"/>
      <c r="AD788" s="322"/>
      <c r="AE788" s="322"/>
      <c r="AF788" s="322"/>
      <c r="AG788" s="322"/>
      <c r="AH788" s="322"/>
      <c r="AI788" s="322"/>
      <c r="AJ788" s="322"/>
      <c r="AK788" s="322"/>
    </row>
    <row r="789" customFormat="false" ht="12.75" hidden="false" customHeight="false" outlineLevel="0" collapsed="false">
      <c r="D789" s="321"/>
      <c r="E789" s="321"/>
      <c r="F789" s="321"/>
      <c r="G789" s="321"/>
      <c r="H789" s="321"/>
      <c r="I789" s="321"/>
      <c r="J789" s="321"/>
      <c r="K789" s="321"/>
      <c r="L789" s="321"/>
      <c r="M789" s="321"/>
      <c r="N789" s="321"/>
      <c r="O789" s="321"/>
      <c r="P789" s="322"/>
      <c r="Q789" s="322"/>
      <c r="R789" s="322"/>
      <c r="S789" s="322"/>
      <c r="T789" s="322"/>
      <c r="U789" s="322"/>
      <c r="V789" s="322"/>
      <c r="W789" s="322"/>
      <c r="X789" s="322"/>
      <c r="Y789" s="322"/>
      <c r="Z789" s="322"/>
      <c r="AA789" s="322"/>
      <c r="AB789" s="322"/>
      <c r="AC789" s="322"/>
      <c r="AD789" s="322"/>
      <c r="AE789" s="322"/>
      <c r="AF789" s="322"/>
      <c r="AG789" s="322"/>
      <c r="AH789" s="322"/>
      <c r="AI789" s="322"/>
      <c r="AJ789" s="322"/>
      <c r="AK789" s="322"/>
    </row>
    <row r="790" customFormat="false" ht="12.75" hidden="false" customHeight="false" outlineLevel="0" collapsed="false">
      <c r="D790" s="321"/>
      <c r="E790" s="321"/>
      <c r="F790" s="321"/>
      <c r="G790" s="321"/>
      <c r="H790" s="321"/>
      <c r="I790" s="321"/>
      <c r="J790" s="321"/>
      <c r="K790" s="321"/>
      <c r="L790" s="321"/>
      <c r="M790" s="321"/>
      <c r="N790" s="321"/>
      <c r="O790" s="321"/>
      <c r="P790" s="322"/>
      <c r="Q790" s="322"/>
      <c r="R790" s="322"/>
      <c r="S790" s="322"/>
      <c r="T790" s="322"/>
      <c r="U790" s="322"/>
      <c r="V790" s="322"/>
      <c r="W790" s="322"/>
      <c r="X790" s="322"/>
      <c r="Y790" s="322"/>
      <c r="Z790" s="322"/>
      <c r="AA790" s="322"/>
      <c r="AB790" s="322"/>
      <c r="AC790" s="322"/>
      <c r="AD790" s="322"/>
      <c r="AE790" s="322"/>
      <c r="AF790" s="322"/>
      <c r="AG790" s="322"/>
      <c r="AH790" s="322"/>
      <c r="AI790" s="322"/>
      <c r="AJ790" s="322"/>
      <c r="AK790" s="322"/>
    </row>
    <row r="791" customFormat="false" ht="12.75" hidden="false" customHeight="false" outlineLevel="0" collapsed="false">
      <c r="D791" s="321"/>
      <c r="E791" s="321"/>
      <c r="F791" s="321"/>
      <c r="G791" s="321"/>
      <c r="H791" s="321"/>
      <c r="I791" s="321"/>
      <c r="J791" s="321"/>
      <c r="K791" s="321"/>
      <c r="L791" s="321"/>
      <c r="M791" s="321"/>
      <c r="N791" s="321"/>
      <c r="O791" s="321"/>
      <c r="P791" s="322"/>
      <c r="Q791" s="322"/>
      <c r="R791" s="322"/>
      <c r="S791" s="322"/>
      <c r="T791" s="322"/>
      <c r="U791" s="322"/>
      <c r="V791" s="322"/>
      <c r="W791" s="322"/>
      <c r="X791" s="322"/>
      <c r="Y791" s="322"/>
      <c r="Z791" s="322"/>
      <c r="AA791" s="322"/>
      <c r="AB791" s="322"/>
      <c r="AC791" s="322"/>
      <c r="AD791" s="322"/>
      <c r="AE791" s="322"/>
      <c r="AF791" s="322"/>
      <c r="AG791" s="322"/>
      <c r="AH791" s="322"/>
      <c r="AI791" s="322"/>
      <c r="AJ791" s="322"/>
      <c r="AK791" s="322"/>
    </row>
    <row r="792" customFormat="false" ht="12.75" hidden="false" customHeight="false" outlineLevel="0" collapsed="false">
      <c r="D792" s="321"/>
      <c r="E792" s="321"/>
      <c r="F792" s="321"/>
      <c r="G792" s="321"/>
      <c r="H792" s="321"/>
      <c r="I792" s="321"/>
      <c r="J792" s="321"/>
      <c r="K792" s="321"/>
      <c r="L792" s="321"/>
      <c r="M792" s="321"/>
      <c r="N792" s="321"/>
      <c r="O792" s="321"/>
      <c r="P792" s="322"/>
      <c r="Q792" s="322"/>
      <c r="R792" s="322"/>
      <c r="S792" s="322"/>
      <c r="T792" s="322"/>
      <c r="U792" s="322"/>
      <c r="V792" s="322"/>
      <c r="W792" s="322"/>
      <c r="X792" s="322"/>
      <c r="Y792" s="322"/>
      <c r="Z792" s="322"/>
      <c r="AA792" s="322"/>
      <c r="AB792" s="322"/>
      <c r="AC792" s="322"/>
      <c r="AD792" s="322"/>
      <c r="AE792" s="322"/>
      <c r="AF792" s="322"/>
      <c r="AG792" s="322"/>
      <c r="AH792" s="322"/>
      <c r="AI792" s="322"/>
      <c r="AJ792" s="322"/>
      <c r="AK792" s="322"/>
    </row>
    <row r="793" customFormat="false" ht="12.75" hidden="false" customHeight="false" outlineLevel="0" collapsed="false">
      <c r="D793" s="321"/>
      <c r="E793" s="321"/>
      <c r="F793" s="321"/>
      <c r="G793" s="321"/>
      <c r="H793" s="321"/>
      <c r="I793" s="321"/>
      <c r="J793" s="321"/>
      <c r="K793" s="321"/>
      <c r="L793" s="321"/>
      <c r="M793" s="321"/>
      <c r="N793" s="321"/>
      <c r="O793" s="321"/>
      <c r="P793" s="322"/>
      <c r="Q793" s="322"/>
      <c r="R793" s="322"/>
      <c r="S793" s="322"/>
      <c r="T793" s="322"/>
      <c r="U793" s="322"/>
      <c r="V793" s="322"/>
      <c r="W793" s="322"/>
      <c r="X793" s="322"/>
      <c r="Y793" s="322"/>
      <c r="Z793" s="322"/>
      <c r="AA793" s="322"/>
      <c r="AB793" s="322"/>
      <c r="AC793" s="322"/>
      <c r="AD793" s="322"/>
      <c r="AE793" s="322"/>
      <c r="AF793" s="322"/>
      <c r="AG793" s="322"/>
      <c r="AH793" s="322"/>
      <c r="AI793" s="322"/>
      <c r="AJ793" s="322"/>
      <c r="AK793" s="322"/>
    </row>
    <row r="794" customFormat="false" ht="12.75" hidden="false" customHeight="false" outlineLevel="0" collapsed="false">
      <c r="D794" s="321"/>
      <c r="E794" s="321"/>
      <c r="F794" s="321"/>
      <c r="G794" s="321"/>
      <c r="H794" s="321"/>
      <c r="I794" s="321"/>
      <c r="J794" s="321"/>
      <c r="K794" s="321"/>
      <c r="L794" s="321"/>
      <c r="M794" s="321"/>
      <c r="N794" s="321"/>
      <c r="O794" s="321"/>
      <c r="P794" s="322"/>
      <c r="Q794" s="322"/>
      <c r="R794" s="322"/>
      <c r="S794" s="322"/>
      <c r="T794" s="322"/>
      <c r="U794" s="322"/>
      <c r="V794" s="322"/>
      <c r="W794" s="322"/>
      <c r="X794" s="322"/>
      <c r="Y794" s="322"/>
      <c r="Z794" s="322"/>
      <c r="AA794" s="322"/>
      <c r="AB794" s="322"/>
      <c r="AC794" s="322"/>
      <c r="AD794" s="322"/>
      <c r="AE794" s="322"/>
      <c r="AF794" s="322"/>
      <c r="AG794" s="322"/>
      <c r="AH794" s="322"/>
      <c r="AI794" s="322"/>
      <c r="AJ794" s="322"/>
      <c r="AK794" s="322"/>
    </row>
    <row r="795" customFormat="false" ht="12.75" hidden="false" customHeight="false" outlineLevel="0" collapsed="false">
      <c r="D795" s="321"/>
      <c r="E795" s="321"/>
      <c r="F795" s="321"/>
      <c r="G795" s="321"/>
      <c r="H795" s="321"/>
      <c r="I795" s="321"/>
      <c r="J795" s="321"/>
      <c r="K795" s="321"/>
      <c r="L795" s="321"/>
      <c r="M795" s="321"/>
      <c r="N795" s="321"/>
      <c r="O795" s="321"/>
      <c r="P795" s="322"/>
      <c r="Q795" s="322"/>
      <c r="R795" s="322"/>
      <c r="S795" s="322"/>
      <c r="T795" s="322"/>
      <c r="U795" s="322"/>
      <c r="V795" s="322"/>
      <c r="W795" s="322"/>
      <c r="X795" s="322"/>
      <c r="Y795" s="322"/>
      <c r="Z795" s="322"/>
      <c r="AA795" s="322"/>
      <c r="AB795" s="322"/>
      <c r="AC795" s="322"/>
      <c r="AD795" s="322"/>
      <c r="AE795" s="322"/>
      <c r="AF795" s="322"/>
      <c r="AG795" s="322"/>
      <c r="AH795" s="322"/>
      <c r="AI795" s="322"/>
      <c r="AJ795" s="322"/>
      <c r="AK795" s="322"/>
    </row>
    <row r="796" customFormat="false" ht="12.75" hidden="false" customHeight="false" outlineLevel="0" collapsed="false">
      <c r="D796" s="321"/>
      <c r="E796" s="321"/>
      <c r="F796" s="321"/>
      <c r="G796" s="321"/>
      <c r="H796" s="321"/>
      <c r="I796" s="321"/>
      <c r="J796" s="321"/>
      <c r="K796" s="321"/>
      <c r="L796" s="321"/>
      <c r="M796" s="321"/>
      <c r="N796" s="321"/>
      <c r="O796" s="321"/>
      <c r="P796" s="322"/>
      <c r="Q796" s="322"/>
      <c r="R796" s="322"/>
      <c r="S796" s="322"/>
      <c r="T796" s="322"/>
      <c r="U796" s="322"/>
      <c r="V796" s="322"/>
      <c r="W796" s="322"/>
      <c r="X796" s="322"/>
      <c r="Y796" s="322"/>
      <c r="Z796" s="322"/>
      <c r="AA796" s="322"/>
      <c r="AB796" s="322"/>
      <c r="AC796" s="322"/>
      <c r="AD796" s="322"/>
      <c r="AE796" s="322"/>
      <c r="AF796" s="322"/>
      <c r="AG796" s="322"/>
      <c r="AH796" s="322"/>
      <c r="AI796" s="322"/>
      <c r="AJ796" s="322"/>
      <c r="AK796" s="322"/>
    </row>
    <row r="797" customFormat="false" ht="12.75" hidden="false" customHeight="false" outlineLevel="0" collapsed="false">
      <c r="D797" s="321"/>
      <c r="E797" s="321"/>
      <c r="F797" s="321"/>
      <c r="G797" s="321"/>
      <c r="H797" s="321"/>
      <c r="I797" s="321"/>
      <c r="J797" s="321"/>
      <c r="K797" s="321"/>
      <c r="L797" s="321"/>
      <c r="M797" s="321"/>
      <c r="N797" s="321"/>
      <c r="O797" s="321"/>
      <c r="P797" s="322"/>
      <c r="Q797" s="322"/>
      <c r="R797" s="322"/>
      <c r="S797" s="322"/>
      <c r="T797" s="322"/>
      <c r="U797" s="322"/>
      <c r="V797" s="322"/>
      <c r="W797" s="322"/>
      <c r="X797" s="322"/>
      <c r="Y797" s="322"/>
      <c r="Z797" s="322"/>
      <c r="AA797" s="322"/>
      <c r="AB797" s="322"/>
      <c r="AC797" s="322"/>
      <c r="AD797" s="322"/>
      <c r="AE797" s="322"/>
      <c r="AF797" s="322"/>
      <c r="AG797" s="322"/>
      <c r="AH797" s="322"/>
      <c r="AI797" s="322"/>
      <c r="AJ797" s="322"/>
      <c r="AK797" s="322"/>
    </row>
    <row r="798" customFormat="false" ht="12.75" hidden="false" customHeight="false" outlineLevel="0" collapsed="false">
      <c r="D798" s="321"/>
      <c r="E798" s="321"/>
      <c r="F798" s="321"/>
      <c r="G798" s="321"/>
      <c r="H798" s="321"/>
      <c r="I798" s="321"/>
      <c r="J798" s="321"/>
      <c r="K798" s="321"/>
      <c r="L798" s="321"/>
      <c r="M798" s="321"/>
      <c r="N798" s="321"/>
      <c r="O798" s="321"/>
      <c r="P798" s="322"/>
      <c r="Q798" s="322"/>
      <c r="R798" s="322"/>
      <c r="S798" s="322"/>
      <c r="T798" s="322"/>
      <c r="U798" s="322"/>
      <c r="V798" s="322"/>
      <c r="W798" s="322"/>
      <c r="X798" s="322"/>
      <c r="Y798" s="322"/>
      <c r="Z798" s="322"/>
      <c r="AA798" s="322"/>
      <c r="AB798" s="322"/>
      <c r="AC798" s="322"/>
      <c r="AD798" s="322"/>
      <c r="AE798" s="322"/>
      <c r="AF798" s="322"/>
      <c r="AG798" s="322"/>
      <c r="AH798" s="322"/>
      <c r="AI798" s="322"/>
      <c r="AJ798" s="322"/>
      <c r="AK798" s="322"/>
    </row>
    <row r="799" customFormat="false" ht="12.75" hidden="false" customHeight="false" outlineLevel="0" collapsed="false">
      <c r="D799" s="321"/>
      <c r="E799" s="321"/>
      <c r="F799" s="321"/>
      <c r="G799" s="321"/>
      <c r="H799" s="321"/>
      <c r="I799" s="321"/>
      <c r="J799" s="321"/>
      <c r="K799" s="321"/>
      <c r="L799" s="321"/>
      <c r="M799" s="321"/>
      <c r="N799" s="321"/>
      <c r="O799" s="321"/>
      <c r="P799" s="322"/>
      <c r="Q799" s="322"/>
      <c r="R799" s="322"/>
      <c r="S799" s="322"/>
      <c r="T799" s="322"/>
      <c r="U799" s="322"/>
      <c r="V799" s="322"/>
      <c r="W799" s="322"/>
      <c r="X799" s="322"/>
      <c r="Y799" s="322"/>
      <c r="Z799" s="322"/>
      <c r="AA799" s="322"/>
      <c r="AB799" s="322"/>
      <c r="AC799" s="322"/>
      <c r="AD799" s="322"/>
      <c r="AE799" s="322"/>
      <c r="AF799" s="322"/>
      <c r="AG799" s="322"/>
      <c r="AH799" s="322"/>
      <c r="AI799" s="322"/>
      <c r="AJ799" s="322"/>
      <c r="AK799" s="322"/>
    </row>
    <row r="800" customFormat="false" ht="12.75" hidden="false" customHeight="false" outlineLevel="0" collapsed="false">
      <c r="D800" s="321"/>
      <c r="E800" s="321"/>
      <c r="F800" s="321"/>
      <c r="G800" s="321"/>
      <c r="H800" s="321"/>
      <c r="I800" s="321"/>
      <c r="J800" s="321"/>
      <c r="K800" s="321"/>
      <c r="L800" s="321"/>
      <c r="M800" s="321"/>
      <c r="N800" s="321"/>
      <c r="O800" s="321"/>
      <c r="P800" s="322"/>
      <c r="Q800" s="322"/>
      <c r="R800" s="322"/>
      <c r="S800" s="322"/>
      <c r="T800" s="322"/>
      <c r="U800" s="322"/>
      <c r="V800" s="322"/>
      <c r="W800" s="322"/>
      <c r="X800" s="322"/>
      <c r="Y800" s="322"/>
      <c r="Z800" s="322"/>
      <c r="AA800" s="322"/>
      <c r="AB800" s="322"/>
      <c r="AC800" s="322"/>
      <c r="AD800" s="322"/>
      <c r="AE800" s="322"/>
      <c r="AF800" s="322"/>
      <c r="AG800" s="322"/>
      <c r="AH800" s="322"/>
      <c r="AI800" s="322"/>
      <c r="AJ800" s="322"/>
      <c r="AK800" s="322"/>
    </row>
    <row r="801" customFormat="false" ht="12.75" hidden="false" customHeight="false" outlineLevel="0" collapsed="false">
      <c r="D801" s="321"/>
      <c r="E801" s="321"/>
      <c r="F801" s="321"/>
      <c r="G801" s="321"/>
      <c r="H801" s="321"/>
      <c r="I801" s="321"/>
      <c r="J801" s="321"/>
      <c r="K801" s="321"/>
      <c r="L801" s="321"/>
      <c r="M801" s="321"/>
      <c r="N801" s="321"/>
      <c r="O801" s="321"/>
      <c r="P801" s="322"/>
      <c r="Q801" s="322"/>
      <c r="R801" s="322"/>
      <c r="S801" s="322"/>
      <c r="T801" s="322"/>
      <c r="U801" s="322"/>
      <c r="V801" s="322"/>
      <c r="W801" s="322"/>
      <c r="X801" s="322"/>
      <c r="Y801" s="322"/>
      <c r="Z801" s="322"/>
      <c r="AA801" s="322"/>
      <c r="AB801" s="322"/>
      <c r="AC801" s="322"/>
      <c r="AD801" s="322"/>
      <c r="AE801" s="322"/>
      <c r="AF801" s="322"/>
      <c r="AG801" s="322"/>
      <c r="AH801" s="322"/>
      <c r="AI801" s="322"/>
      <c r="AJ801" s="322"/>
      <c r="AK801" s="322"/>
    </row>
    <row r="802" customFormat="false" ht="12.75" hidden="false" customHeight="false" outlineLevel="0" collapsed="false">
      <c r="D802" s="321"/>
      <c r="E802" s="321"/>
      <c r="F802" s="321"/>
      <c r="G802" s="321"/>
      <c r="H802" s="321"/>
      <c r="I802" s="321"/>
      <c r="J802" s="321"/>
      <c r="K802" s="321"/>
      <c r="L802" s="321"/>
      <c r="M802" s="321"/>
      <c r="N802" s="321"/>
      <c r="O802" s="321"/>
      <c r="P802" s="322"/>
      <c r="Q802" s="322"/>
      <c r="R802" s="322"/>
      <c r="S802" s="322"/>
      <c r="T802" s="322"/>
      <c r="U802" s="322"/>
      <c r="V802" s="322"/>
      <c r="W802" s="322"/>
      <c r="X802" s="322"/>
      <c r="Y802" s="322"/>
      <c r="Z802" s="322"/>
      <c r="AA802" s="322"/>
      <c r="AB802" s="322"/>
      <c r="AC802" s="322"/>
      <c r="AD802" s="322"/>
      <c r="AE802" s="322"/>
      <c r="AF802" s="322"/>
      <c r="AG802" s="322"/>
      <c r="AH802" s="322"/>
      <c r="AI802" s="322"/>
      <c r="AJ802" s="322"/>
      <c r="AK802" s="322"/>
    </row>
    <row r="803" customFormat="false" ht="12.75" hidden="false" customHeight="false" outlineLevel="0" collapsed="false">
      <c r="D803" s="321"/>
      <c r="E803" s="321"/>
      <c r="F803" s="321"/>
      <c r="G803" s="321"/>
      <c r="H803" s="321"/>
      <c r="I803" s="321"/>
      <c r="J803" s="321"/>
      <c r="K803" s="321"/>
      <c r="L803" s="321"/>
      <c r="M803" s="321"/>
      <c r="N803" s="321"/>
      <c r="O803" s="321"/>
      <c r="P803" s="322"/>
      <c r="Q803" s="322"/>
      <c r="R803" s="322"/>
      <c r="S803" s="322"/>
      <c r="T803" s="322"/>
      <c r="U803" s="322"/>
      <c r="V803" s="322"/>
      <c r="W803" s="322"/>
      <c r="X803" s="322"/>
      <c r="Y803" s="322"/>
      <c r="Z803" s="322"/>
      <c r="AA803" s="322"/>
      <c r="AB803" s="322"/>
      <c r="AC803" s="322"/>
      <c r="AD803" s="322"/>
      <c r="AE803" s="322"/>
      <c r="AF803" s="322"/>
      <c r="AG803" s="322"/>
      <c r="AH803" s="322"/>
      <c r="AI803" s="322"/>
      <c r="AJ803" s="322"/>
      <c r="AK803" s="322"/>
    </row>
    <row r="804" customFormat="false" ht="12.75" hidden="false" customHeight="false" outlineLevel="0" collapsed="false">
      <c r="D804" s="321"/>
      <c r="E804" s="321"/>
      <c r="F804" s="321"/>
      <c r="G804" s="321"/>
      <c r="H804" s="321"/>
      <c r="I804" s="321"/>
      <c r="J804" s="321"/>
      <c r="K804" s="321"/>
      <c r="L804" s="321"/>
      <c r="M804" s="321"/>
      <c r="N804" s="321"/>
      <c r="O804" s="321"/>
      <c r="P804" s="322"/>
      <c r="Q804" s="322"/>
      <c r="R804" s="322"/>
      <c r="S804" s="322"/>
      <c r="T804" s="322"/>
      <c r="U804" s="322"/>
      <c r="V804" s="322"/>
      <c r="W804" s="322"/>
      <c r="X804" s="322"/>
      <c r="Y804" s="322"/>
      <c r="Z804" s="322"/>
      <c r="AA804" s="322"/>
      <c r="AB804" s="322"/>
      <c r="AC804" s="322"/>
      <c r="AD804" s="322"/>
      <c r="AE804" s="322"/>
      <c r="AF804" s="322"/>
      <c r="AG804" s="322"/>
      <c r="AH804" s="322"/>
      <c r="AI804" s="322"/>
      <c r="AJ804" s="322"/>
      <c r="AK804" s="322"/>
    </row>
    <row r="805" customFormat="false" ht="12.75" hidden="false" customHeight="false" outlineLevel="0" collapsed="false">
      <c r="D805" s="321"/>
      <c r="E805" s="321"/>
      <c r="F805" s="321"/>
      <c r="G805" s="321"/>
      <c r="H805" s="321"/>
      <c r="I805" s="321"/>
      <c r="J805" s="321"/>
      <c r="K805" s="321"/>
      <c r="L805" s="321"/>
      <c r="M805" s="321"/>
      <c r="N805" s="321"/>
      <c r="O805" s="321"/>
      <c r="P805" s="322"/>
      <c r="Q805" s="322"/>
      <c r="R805" s="322"/>
      <c r="S805" s="322"/>
      <c r="T805" s="322"/>
      <c r="U805" s="322"/>
      <c r="V805" s="322"/>
      <c r="W805" s="322"/>
      <c r="X805" s="322"/>
      <c r="Y805" s="322"/>
      <c r="Z805" s="322"/>
      <c r="AA805" s="322"/>
      <c r="AB805" s="322"/>
      <c r="AC805" s="322"/>
      <c r="AD805" s="322"/>
      <c r="AE805" s="322"/>
      <c r="AF805" s="322"/>
      <c r="AG805" s="322"/>
      <c r="AH805" s="322"/>
      <c r="AI805" s="322"/>
      <c r="AJ805" s="322"/>
      <c r="AK805" s="322"/>
    </row>
    <row r="806" customFormat="false" ht="12.75" hidden="false" customHeight="false" outlineLevel="0" collapsed="false">
      <c r="D806" s="321"/>
      <c r="E806" s="321"/>
      <c r="F806" s="321"/>
      <c r="G806" s="321"/>
      <c r="H806" s="321"/>
      <c r="I806" s="321"/>
      <c r="J806" s="321"/>
      <c r="K806" s="321"/>
      <c r="L806" s="321"/>
      <c r="M806" s="321"/>
      <c r="N806" s="321"/>
      <c r="O806" s="321"/>
      <c r="P806" s="322"/>
      <c r="Q806" s="322"/>
      <c r="R806" s="322"/>
      <c r="S806" s="322"/>
      <c r="T806" s="322"/>
      <c r="U806" s="322"/>
      <c r="V806" s="322"/>
      <c r="W806" s="322"/>
      <c r="X806" s="322"/>
      <c r="Y806" s="322"/>
      <c r="Z806" s="322"/>
      <c r="AA806" s="322"/>
      <c r="AB806" s="322"/>
      <c r="AC806" s="322"/>
      <c r="AD806" s="322"/>
      <c r="AE806" s="322"/>
      <c r="AF806" s="322"/>
      <c r="AG806" s="322"/>
      <c r="AH806" s="322"/>
      <c r="AI806" s="322"/>
      <c r="AJ806" s="322"/>
      <c r="AK806" s="322"/>
    </row>
    <row r="807" customFormat="false" ht="12.75" hidden="false" customHeight="false" outlineLevel="0" collapsed="false">
      <c r="D807" s="321"/>
      <c r="E807" s="321"/>
      <c r="F807" s="321"/>
      <c r="G807" s="321"/>
      <c r="H807" s="321"/>
      <c r="I807" s="321"/>
      <c r="J807" s="321"/>
      <c r="K807" s="321"/>
      <c r="L807" s="321"/>
      <c r="M807" s="321"/>
      <c r="N807" s="321"/>
      <c r="O807" s="321"/>
      <c r="P807" s="322"/>
      <c r="Q807" s="322"/>
      <c r="R807" s="322"/>
      <c r="S807" s="322"/>
      <c r="T807" s="322"/>
      <c r="U807" s="322"/>
      <c r="V807" s="322"/>
      <c r="W807" s="322"/>
      <c r="X807" s="322"/>
      <c r="Y807" s="322"/>
      <c r="Z807" s="322"/>
      <c r="AA807" s="322"/>
      <c r="AB807" s="322"/>
      <c r="AC807" s="322"/>
      <c r="AD807" s="322"/>
      <c r="AE807" s="322"/>
      <c r="AF807" s="322"/>
      <c r="AG807" s="322"/>
      <c r="AH807" s="322"/>
      <c r="AI807" s="322"/>
      <c r="AJ807" s="322"/>
      <c r="AK807" s="322"/>
    </row>
    <row r="808" customFormat="false" ht="12.75" hidden="false" customHeight="false" outlineLevel="0" collapsed="false">
      <c r="D808" s="321"/>
      <c r="E808" s="321"/>
      <c r="F808" s="321"/>
      <c r="G808" s="321"/>
      <c r="H808" s="321"/>
      <c r="I808" s="321"/>
      <c r="J808" s="321"/>
      <c r="K808" s="321"/>
      <c r="L808" s="321"/>
      <c r="M808" s="321"/>
      <c r="N808" s="321"/>
      <c r="O808" s="321"/>
      <c r="P808" s="322"/>
      <c r="Q808" s="322"/>
      <c r="R808" s="322"/>
      <c r="S808" s="322"/>
      <c r="T808" s="322"/>
      <c r="U808" s="322"/>
      <c r="V808" s="322"/>
      <c r="W808" s="322"/>
      <c r="X808" s="322"/>
      <c r="Y808" s="322"/>
      <c r="Z808" s="322"/>
      <c r="AA808" s="322"/>
      <c r="AB808" s="322"/>
      <c r="AC808" s="322"/>
      <c r="AD808" s="322"/>
      <c r="AE808" s="322"/>
      <c r="AF808" s="322"/>
      <c r="AG808" s="322"/>
      <c r="AH808" s="322"/>
      <c r="AI808" s="322"/>
      <c r="AJ808" s="322"/>
      <c r="AK808" s="322"/>
    </row>
    <row r="809" customFormat="false" ht="12.75" hidden="false" customHeight="false" outlineLevel="0" collapsed="false">
      <c r="D809" s="321"/>
      <c r="E809" s="321"/>
      <c r="F809" s="321"/>
      <c r="G809" s="321"/>
      <c r="H809" s="321"/>
      <c r="I809" s="321"/>
      <c r="J809" s="321"/>
      <c r="K809" s="321"/>
      <c r="L809" s="321"/>
      <c r="M809" s="321"/>
      <c r="N809" s="321"/>
      <c r="O809" s="321"/>
      <c r="P809" s="322"/>
      <c r="Q809" s="322"/>
      <c r="R809" s="322"/>
      <c r="S809" s="322"/>
      <c r="T809" s="322"/>
      <c r="U809" s="322"/>
      <c r="V809" s="322"/>
      <c r="W809" s="322"/>
      <c r="X809" s="322"/>
      <c r="Y809" s="322"/>
      <c r="Z809" s="322"/>
      <c r="AA809" s="322"/>
      <c r="AB809" s="322"/>
      <c r="AC809" s="322"/>
      <c r="AD809" s="322"/>
      <c r="AE809" s="322"/>
      <c r="AF809" s="322"/>
      <c r="AG809" s="322"/>
      <c r="AH809" s="322"/>
      <c r="AI809" s="322"/>
      <c r="AJ809" s="322"/>
      <c r="AK809" s="322"/>
    </row>
    <row r="810" customFormat="false" ht="12.75" hidden="false" customHeight="false" outlineLevel="0" collapsed="false">
      <c r="D810" s="321"/>
      <c r="E810" s="321"/>
      <c r="F810" s="321"/>
      <c r="G810" s="321"/>
      <c r="H810" s="321"/>
      <c r="I810" s="321"/>
      <c r="J810" s="321"/>
      <c r="K810" s="321"/>
      <c r="L810" s="321"/>
      <c r="M810" s="321"/>
      <c r="N810" s="321"/>
      <c r="O810" s="321"/>
      <c r="P810" s="322"/>
      <c r="Q810" s="322"/>
      <c r="R810" s="322"/>
      <c r="S810" s="322"/>
      <c r="T810" s="322"/>
      <c r="U810" s="322"/>
      <c r="V810" s="322"/>
      <c r="W810" s="322"/>
      <c r="X810" s="322"/>
      <c r="Y810" s="322"/>
      <c r="Z810" s="322"/>
      <c r="AA810" s="322"/>
      <c r="AB810" s="322"/>
      <c r="AC810" s="322"/>
      <c r="AD810" s="322"/>
      <c r="AE810" s="322"/>
      <c r="AF810" s="322"/>
      <c r="AG810" s="322"/>
      <c r="AH810" s="322"/>
      <c r="AI810" s="322"/>
      <c r="AJ810" s="322"/>
      <c r="AK810" s="322"/>
    </row>
    <row r="811" customFormat="false" ht="12.75" hidden="false" customHeight="false" outlineLevel="0" collapsed="false">
      <c r="D811" s="321"/>
      <c r="E811" s="321"/>
      <c r="F811" s="321"/>
      <c r="G811" s="321"/>
      <c r="H811" s="321"/>
      <c r="I811" s="321"/>
      <c r="J811" s="321"/>
      <c r="K811" s="321"/>
      <c r="L811" s="321"/>
      <c r="M811" s="321"/>
      <c r="N811" s="321"/>
      <c r="O811" s="321"/>
      <c r="P811" s="322"/>
      <c r="Q811" s="322"/>
      <c r="R811" s="322"/>
      <c r="S811" s="322"/>
      <c r="T811" s="322"/>
      <c r="U811" s="322"/>
      <c r="V811" s="322"/>
      <c r="W811" s="322"/>
      <c r="X811" s="322"/>
      <c r="Y811" s="322"/>
      <c r="Z811" s="322"/>
      <c r="AA811" s="322"/>
      <c r="AB811" s="322"/>
      <c r="AC811" s="322"/>
      <c r="AD811" s="322"/>
      <c r="AE811" s="322"/>
      <c r="AF811" s="322"/>
      <c r="AG811" s="322"/>
      <c r="AH811" s="322"/>
      <c r="AI811" s="322"/>
      <c r="AJ811" s="322"/>
      <c r="AK811" s="322"/>
    </row>
    <row r="812" customFormat="false" ht="12.75" hidden="false" customHeight="false" outlineLevel="0" collapsed="false">
      <c r="D812" s="321"/>
      <c r="E812" s="321"/>
      <c r="F812" s="321"/>
      <c r="G812" s="321"/>
      <c r="H812" s="321"/>
      <c r="I812" s="321"/>
      <c r="J812" s="321"/>
      <c r="K812" s="321"/>
      <c r="L812" s="321"/>
      <c r="M812" s="321"/>
      <c r="N812" s="321"/>
      <c r="O812" s="321"/>
      <c r="P812" s="322"/>
      <c r="Q812" s="322"/>
      <c r="R812" s="322"/>
      <c r="S812" s="322"/>
      <c r="T812" s="322"/>
      <c r="U812" s="322"/>
      <c r="V812" s="322"/>
      <c r="W812" s="322"/>
      <c r="X812" s="322"/>
      <c r="Y812" s="322"/>
      <c r="Z812" s="322"/>
      <c r="AA812" s="322"/>
      <c r="AB812" s="322"/>
      <c r="AC812" s="322"/>
      <c r="AD812" s="322"/>
      <c r="AE812" s="322"/>
      <c r="AF812" s="322"/>
      <c r="AG812" s="322"/>
      <c r="AH812" s="322"/>
      <c r="AI812" s="322"/>
      <c r="AJ812" s="322"/>
      <c r="AK812" s="322"/>
    </row>
    <row r="813" customFormat="false" ht="12.75" hidden="false" customHeight="false" outlineLevel="0" collapsed="false">
      <c r="D813" s="321"/>
      <c r="E813" s="321"/>
      <c r="F813" s="321"/>
      <c r="G813" s="321"/>
      <c r="H813" s="321"/>
      <c r="I813" s="321"/>
      <c r="J813" s="321"/>
      <c r="K813" s="321"/>
      <c r="L813" s="321"/>
      <c r="M813" s="321"/>
      <c r="N813" s="321"/>
      <c r="O813" s="321"/>
      <c r="P813" s="322"/>
      <c r="Q813" s="322"/>
      <c r="R813" s="322"/>
      <c r="S813" s="322"/>
      <c r="T813" s="322"/>
      <c r="U813" s="322"/>
      <c r="V813" s="322"/>
      <c r="W813" s="322"/>
      <c r="X813" s="322"/>
      <c r="Y813" s="322"/>
      <c r="Z813" s="322"/>
      <c r="AA813" s="322"/>
      <c r="AB813" s="322"/>
      <c r="AC813" s="322"/>
      <c r="AD813" s="322"/>
      <c r="AE813" s="322"/>
      <c r="AF813" s="322"/>
      <c r="AG813" s="322"/>
      <c r="AH813" s="322"/>
      <c r="AI813" s="322"/>
      <c r="AJ813" s="322"/>
      <c r="AK813" s="322"/>
    </row>
    <row r="814" customFormat="false" ht="12.75" hidden="false" customHeight="false" outlineLevel="0" collapsed="false">
      <c r="D814" s="321"/>
      <c r="E814" s="321"/>
      <c r="F814" s="321"/>
      <c r="G814" s="321"/>
      <c r="H814" s="321"/>
      <c r="I814" s="321"/>
      <c r="J814" s="321"/>
      <c r="K814" s="321"/>
      <c r="L814" s="321"/>
      <c r="M814" s="321"/>
      <c r="N814" s="321"/>
      <c r="O814" s="321"/>
      <c r="P814" s="322"/>
      <c r="Q814" s="322"/>
      <c r="R814" s="322"/>
      <c r="S814" s="322"/>
      <c r="T814" s="322"/>
      <c r="U814" s="322"/>
      <c r="V814" s="322"/>
      <c r="W814" s="322"/>
      <c r="X814" s="322"/>
      <c r="Y814" s="322"/>
      <c r="Z814" s="322"/>
      <c r="AA814" s="322"/>
      <c r="AB814" s="322"/>
      <c r="AC814" s="322"/>
      <c r="AD814" s="322"/>
      <c r="AE814" s="322"/>
      <c r="AF814" s="322"/>
      <c r="AG814" s="322"/>
      <c r="AH814" s="322"/>
      <c r="AI814" s="322"/>
      <c r="AJ814" s="322"/>
      <c r="AK814" s="322"/>
    </row>
    <row r="815" customFormat="false" ht="12.75" hidden="false" customHeight="false" outlineLevel="0" collapsed="false">
      <c r="D815" s="321"/>
      <c r="E815" s="321"/>
      <c r="F815" s="321"/>
      <c r="G815" s="321"/>
      <c r="H815" s="321"/>
      <c r="I815" s="321"/>
      <c r="J815" s="321"/>
      <c r="K815" s="321"/>
      <c r="L815" s="321"/>
      <c r="M815" s="321"/>
      <c r="N815" s="321"/>
      <c r="O815" s="321"/>
      <c r="P815" s="322"/>
      <c r="Q815" s="322"/>
      <c r="R815" s="322"/>
      <c r="S815" s="322"/>
      <c r="T815" s="322"/>
      <c r="U815" s="322"/>
      <c r="V815" s="322"/>
      <c r="W815" s="322"/>
      <c r="X815" s="322"/>
      <c r="Y815" s="322"/>
      <c r="Z815" s="322"/>
      <c r="AA815" s="322"/>
      <c r="AB815" s="322"/>
      <c r="AC815" s="322"/>
      <c r="AD815" s="322"/>
      <c r="AE815" s="322"/>
      <c r="AF815" s="322"/>
      <c r="AG815" s="322"/>
      <c r="AH815" s="322"/>
      <c r="AI815" s="322"/>
      <c r="AJ815" s="322"/>
      <c r="AK815" s="322"/>
    </row>
    <row r="816" customFormat="false" ht="12.75" hidden="false" customHeight="false" outlineLevel="0" collapsed="false">
      <c r="D816" s="321"/>
      <c r="E816" s="321"/>
      <c r="F816" s="321"/>
      <c r="G816" s="321"/>
      <c r="H816" s="321"/>
      <c r="I816" s="321"/>
      <c r="J816" s="321"/>
      <c r="K816" s="321"/>
      <c r="L816" s="321"/>
      <c r="M816" s="321"/>
      <c r="N816" s="321"/>
      <c r="O816" s="321"/>
      <c r="P816" s="322"/>
      <c r="Q816" s="322"/>
      <c r="R816" s="322"/>
      <c r="S816" s="322"/>
      <c r="T816" s="322"/>
      <c r="U816" s="322"/>
      <c r="V816" s="322"/>
      <c r="W816" s="322"/>
      <c r="X816" s="322"/>
      <c r="Y816" s="322"/>
      <c r="Z816" s="322"/>
      <c r="AA816" s="322"/>
      <c r="AB816" s="322"/>
      <c r="AC816" s="322"/>
      <c r="AD816" s="322"/>
      <c r="AE816" s="322"/>
      <c r="AF816" s="322"/>
      <c r="AG816" s="322"/>
      <c r="AH816" s="322"/>
      <c r="AI816" s="322"/>
      <c r="AJ816" s="322"/>
      <c r="AK816" s="322"/>
    </row>
    <row r="817" customFormat="false" ht="12.75" hidden="false" customHeight="false" outlineLevel="0" collapsed="false">
      <c r="D817" s="321"/>
      <c r="E817" s="321"/>
      <c r="F817" s="321"/>
      <c r="G817" s="321"/>
      <c r="H817" s="321"/>
      <c r="I817" s="321"/>
      <c r="J817" s="321"/>
      <c r="K817" s="321"/>
      <c r="L817" s="321"/>
      <c r="M817" s="321"/>
      <c r="N817" s="321"/>
      <c r="O817" s="321"/>
      <c r="P817" s="322"/>
      <c r="Q817" s="322"/>
      <c r="R817" s="322"/>
      <c r="S817" s="322"/>
      <c r="T817" s="322"/>
      <c r="U817" s="322"/>
      <c r="V817" s="322"/>
      <c r="W817" s="322"/>
      <c r="X817" s="322"/>
      <c r="Y817" s="322"/>
      <c r="Z817" s="322"/>
      <c r="AA817" s="322"/>
      <c r="AB817" s="322"/>
      <c r="AC817" s="322"/>
      <c r="AD817" s="322"/>
      <c r="AE817" s="322"/>
      <c r="AF817" s="322"/>
      <c r="AG817" s="322"/>
      <c r="AH817" s="322"/>
      <c r="AI817" s="322"/>
      <c r="AJ817" s="322"/>
      <c r="AK817" s="322"/>
    </row>
    <row r="818" customFormat="false" ht="12.75" hidden="false" customHeight="false" outlineLevel="0" collapsed="false">
      <c r="D818" s="321"/>
      <c r="E818" s="321"/>
      <c r="F818" s="321"/>
      <c r="G818" s="321"/>
      <c r="H818" s="321"/>
      <c r="I818" s="321"/>
      <c r="J818" s="321"/>
      <c r="K818" s="321"/>
      <c r="L818" s="321"/>
      <c r="M818" s="321"/>
      <c r="N818" s="321"/>
      <c r="O818" s="321"/>
      <c r="P818" s="322"/>
      <c r="Q818" s="322"/>
      <c r="R818" s="322"/>
      <c r="S818" s="322"/>
      <c r="T818" s="322"/>
      <c r="U818" s="322"/>
      <c r="V818" s="322"/>
      <c r="W818" s="322"/>
      <c r="X818" s="322"/>
      <c r="Y818" s="322"/>
      <c r="Z818" s="322"/>
      <c r="AA818" s="322"/>
      <c r="AB818" s="322"/>
      <c r="AC818" s="322"/>
      <c r="AD818" s="322"/>
      <c r="AE818" s="322"/>
      <c r="AF818" s="322"/>
      <c r="AG818" s="322"/>
      <c r="AH818" s="322"/>
      <c r="AI818" s="322"/>
      <c r="AJ818" s="322"/>
      <c r="AK818" s="322"/>
    </row>
    <row r="819" customFormat="false" ht="12.75" hidden="false" customHeight="false" outlineLevel="0" collapsed="false">
      <c r="D819" s="321"/>
      <c r="E819" s="321"/>
      <c r="F819" s="321"/>
      <c r="G819" s="321"/>
      <c r="H819" s="321"/>
      <c r="I819" s="321"/>
      <c r="J819" s="321"/>
      <c r="K819" s="321"/>
      <c r="L819" s="321"/>
      <c r="M819" s="321"/>
      <c r="N819" s="321"/>
      <c r="O819" s="321"/>
      <c r="P819" s="322"/>
      <c r="Q819" s="322"/>
      <c r="R819" s="322"/>
      <c r="S819" s="322"/>
      <c r="T819" s="322"/>
      <c r="U819" s="322"/>
      <c r="V819" s="322"/>
      <c r="W819" s="322"/>
      <c r="X819" s="322"/>
      <c r="Y819" s="322"/>
      <c r="Z819" s="322"/>
      <c r="AA819" s="322"/>
      <c r="AB819" s="322"/>
      <c r="AC819" s="322"/>
      <c r="AD819" s="322"/>
      <c r="AE819" s="322"/>
      <c r="AF819" s="322"/>
      <c r="AG819" s="322"/>
      <c r="AH819" s="322"/>
      <c r="AI819" s="322"/>
      <c r="AJ819" s="322"/>
      <c r="AK819" s="322"/>
    </row>
    <row r="820" customFormat="false" ht="12.75" hidden="false" customHeight="false" outlineLevel="0" collapsed="false">
      <c r="D820" s="321"/>
      <c r="E820" s="321"/>
      <c r="F820" s="321"/>
      <c r="G820" s="321"/>
      <c r="H820" s="321"/>
      <c r="I820" s="321"/>
      <c r="J820" s="321"/>
      <c r="K820" s="321"/>
      <c r="L820" s="321"/>
      <c r="M820" s="321"/>
      <c r="N820" s="321"/>
      <c r="O820" s="321"/>
      <c r="P820" s="322"/>
      <c r="Q820" s="322"/>
      <c r="R820" s="322"/>
      <c r="S820" s="322"/>
      <c r="T820" s="322"/>
      <c r="U820" s="322"/>
      <c r="V820" s="322"/>
      <c r="W820" s="322"/>
      <c r="X820" s="322"/>
      <c r="Y820" s="322"/>
      <c r="Z820" s="322"/>
      <c r="AA820" s="322"/>
      <c r="AB820" s="322"/>
      <c r="AC820" s="322"/>
      <c r="AD820" s="322"/>
      <c r="AE820" s="322"/>
      <c r="AF820" s="322"/>
      <c r="AG820" s="322"/>
      <c r="AH820" s="322"/>
      <c r="AI820" s="322"/>
      <c r="AJ820" s="322"/>
      <c r="AK820" s="322"/>
    </row>
    <row r="821" customFormat="false" ht="12.75" hidden="false" customHeight="false" outlineLevel="0" collapsed="false">
      <c r="D821" s="321"/>
      <c r="E821" s="321"/>
      <c r="F821" s="321"/>
      <c r="G821" s="321"/>
      <c r="H821" s="321"/>
      <c r="I821" s="321"/>
      <c r="J821" s="321"/>
      <c r="K821" s="321"/>
      <c r="L821" s="321"/>
      <c r="M821" s="321"/>
      <c r="N821" s="321"/>
      <c r="O821" s="321"/>
      <c r="P821" s="322"/>
      <c r="Q821" s="322"/>
      <c r="R821" s="322"/>
      <c r="S821" s="322"/>
      <c r="T821" s="322"/>
      <c r="U821" s="322"/>
      <c r="V821" s="322"/>
      <c r="W821" s="322"/>
      <c r="X821" s="322"/>
      <c r="Y821" s="322"/>
      <c r="Z821" s="322"/>
      <c r="AA821" s="322"/>
      <c r="AB821" s="322"/>
      <c r="AC821" s="322"/>
      <c r="AD821" s="322"/>
      <c r="AE821" s="322"/>
      <c r="AF821" s="322"/>
      <c r="AG821" s="322"/>
      <c r="AH821" s="322"/>
      <c r="AI821" s="322"/>
      <c r="AJ821" s="322"/>
      <c r="AK821" s="322"/>
    </row>
    <row r="822" customFormat="false" ht="12.75" hidden="false" customHeight="false" outlineLevel="0" collapsed="false">
      <c r="D822" s="321"/>
      <c r="E822" s="321"/>
      <c r="F822" s="321"/>
      <c r="G822" s="321"/>
      <c r="H822" s="321"/>
      <c r="I822" s="321"/>
      <c r="J822" s="321"/>
      <c r="K822" s="321"/>
      <c r="L822" s="321"/>
      <c r="M822" s="321"/>
      <c r="N822" s="321"/>
      <c r="O822" s="321"/>
      <c r="P822" s="322"/>
      <c r="Q822" s="322"/>
      <c r="R822" s="322"/>
      <c r="S822" s="322"/>
      <c r="T822" s="322"/>
      <c r="U822" s="322"/>
      <c r="V822" s="322"/>
      <c r="W822" s="322"/>
      <c r="X822" s="322"/>
      <c r="Y822" s="322"/>
      <c r="Z822" s="322"/>
      <c r="AA822" s="322"/>
      <c r="AB822" s="322"/>
      <c r="AC822" s="322"/>
      <c r="AD822" s="322"/>
      <c r="AE822" s="322"/>
      <c r="AF822" s="322"/>
      <c r="AG822" s="322"/>
      <c r="AH822" s="322"/>
      <c r="AI822" s="322"/>
      <c r="AJ822" s="322"/>
      <c r="AK822" s="322"/>
    </row>
    <row r="823" customFormat="false" ht="12.75" hidden="false" customHeight="false" outlineLevel="0" collapsed="false">
      <c r="D823" s="321"/>
      <c r="E823" s="321"/>
      <c r="F823" s="321"/>
      <c r="G823" s="321"/>
      <c r="H823" s="321"/>
      <c r="I823" s="321"/>
      <c r="J823" s="321"/>
      <c r="K823" s="321"/>
      <c r="L823" s="321"/>
      <c r="M823" s="321"/>
      <c r="N823" s="321"/>
      <c r="O823" s="321"/>
      <c r="P823" s="322"/>
      <c r="Q823" s="322"/>
      <c r="R823" s="322"/>
      <c r="S823" s="322"/>
      <c r="T823" s="322"/>
      <c r="U823" s="322"/>
      <c r="V823" s="322"/>
      <c r="W823" s="322"/>
      <c r="X823" s="322"/>
      <c r="Y823" s="322"/>
      <c r="Z823" s="322"/>
      <c r="AA823" s="322"/>
      <c r="AB823" s="322"/>
      <c r="AC823" s="322"/>
      <c r="AD823" s="322"/>
      <c r="AE823" s="322"/>
      <c r="AF823" s="322"/>
      <c r="AG823" s="322"/>
      <c r="AH823" s="322"/>
      <c r="AI823" s="322"/>
      <c r="AJ823" s="322"/>
      <c r="AK823" s="322"/>
    </row>
    <row r="824" customFormat="false" ht="12.75" hidden="false" customHeight="false" outlineLevel="0" collapsed="false">
      <c r="D824" s="321"/>
      <c r="E824" s="321"/>
      <c r="F824" s="321"/>
      <c r="G824" s="321"/>
      <c r="H824" s="321"/>
      <c r="I824" s="321"/>
      <c r="J824" s="321"/>
      <c r="K824" s="321"/>
      <c r="L824" s="321"/>
      <c r="M824" s="321"/>
      <c r="N824" s="321"/>
      <c r="O824" s="321"/>
      <c r="P824" s="322"/>
      <c r="Q824" s="322"/>
      <c r="R824" s="322"/>
      <c r="S824" s="322"/>
      <c r="T824" s="322"/>
      <c r="U824" s="322"/>
      <c r="V824" s="322"/>
      <c r="W824" s="322"/>
      <c r="X824" s="322"/>
      <c r="Y824" s="322"/>
      <c r="Z824" s="322"/>
      <c r="AA824" s="322"/>
      <c r="AB824" s="322"/>
      <c r="AC824" s="322"/>
      <c r="AD824" s="322"/>
      <c r="AE824" s="322"/>
      <c r="AF824" s="322"/>
      <c r="AG824" s="322"/>
      <c r="AH824" s="322"/>
      <c r="AI824" s="322"/>
      <c r="AJ824" s="322"/>
      <c r="AK824" s="322"/>
    </row>
    <row r="825" customFormat="false" ht="12.75" hidden="false" customHeight="false" outlineLevel="0" collapsed="false">
      <c r="D825" s="321"/>
      <c r="E825" s="321"/>
      <c r="F825" s="321"/>
      <c r="G825" s="321"/>
      <c r="H825" s="321"/>
      <c r="I825" s="321"/>
      <c r="J825" s="321"/>
      <c r="K825" s="321"/>
      <c r="L825" s="321"/>
      <c r="M825" s="321"/>
      <c r="N825" s="321"/>
      <c r="O825" s="321"/>
      <c r="P825" s="322"/>
      <c r="Q825" s="322"/>
      <c r="R825" s="322"/>
      <c r="S825" s="322"/>
      <c r="T825" s="322"/>
      <c r="U825" s="322"/>
      <c r="V825" s="322"/>
      <c r="W825" s="322"/>
      <c r="X825" s="322"/>
      <c r="Y825" s="322"/>
      <c r="Z825" s="322"/>
      <c r="AA825" s="322"/>
      <c r="AB825" s="322"/>
      <c r="AC825" s="322"/>
      <c r="AD825" s="322"/>
      <c r="AE825" s="322"/>
      <c r="AF825" s="322"/>
      <c r="AG825" s="322"/>
      <c r="AH825" s="322"/>
      <c r="AI825" s="322"/>
      <c r="AJ825" s="322"/>
      <c r="AK825" s="322"/>
    </row>
    <row r="826" customFormat="false" ht="12.75" hidden="false" customHeight="false" outlineLevel="0" collapsed="false">
      <c r="D826" s="321"/>
      <c r="E826" s="321"/>
      <c r="F826" s="321"/>
      <c r="G826" s="321"/>
      <c r="H826" s="321"/>
      <c r="I826" s="321"/>
      <c r="J826" s="321"/>
      <c r="K826" s="321"/>
      <c r="L826" s="321"/>
      <c r="M826" s="321"/>
      <c r="N826" s="321"/>
      <c r="O826" s="321"/>
      <c r="P826" s="322"/>
      <c r="Q826" s="322"/>
      <c r="R826" s="322"/>
      <c r="S826" s="322"/>
      <c r="T826" s="322"/>
      <c r="U826" s="322"/>
      <c r="V826" s="322"/>
      <c r="W826" s="322"/>
      <c r="X826" s="322"/>
      <c r="Y826" s="322"/>
      <c r="Z826" s="322"/>
      <c r="AA826" s="322"/>
      <c r="AB826" s="322"/>
      <c r="AC826" s="322"/>
      <c r="AD826" s="322"/>
      <c r="AE826" s="322"/>
      <c r="AF826" s="322"/>
      <c r="AG826" s="322"/>
      <c r="AH826" s="322"/>
      <c r="AI826" s="322"/>
      <c r="AJ826" s="322"/>
      <c r="AK826" s="322"/>
    </row>
    <row r="827" customFormat="false" ht="12.75" hidden="false" customHeight="false" outlineLevel="0" collapsed="false">
      <c r="D827" s="321"/>
      <c r="E827" s="321"/>
      <c r="F827" s="321"/>
      <c r="G827" s="321"/>
      <c r="H827" s="321"/>
      <c r="I827" s="321"/>
      <c r="J827" s="321"/>
      <c r="K827" s="321"/>
      <c r="L827" s="321"/>
      <c r="M827" s="321"/>
      <c r="N827" s="321"/>
      <c r="O827" s="321"/>
      <c r="P827" s="322"/>
      <c r="Q827" s="322"/>
      <c r="R827" s="322"/>
      <c r="S827" s="322"/>
      <c r="T827" s="322"/>
      <c r="U827" s="322"/>
      <c r="V827" s="322"/>
      <c r="W827" s="322"/>
      <c r="X827" s="322"/>
      <c r="Y827" s="322"/>
      <c r="Z827" s="322"/>
      <c r="AA827" s="322"/>
      <c r="AB827" s="322"/>
      <c r="AC827" s="322"/>
      <c r="AD827" s="322"/>
      <c r="AE827" s="322"/>
      <c r="AF827" s="322"/>
      <c r="AG827" s="322"/>
      <c r="AH827" s="322"/>
      <c r="AI827" s="322"/>
      <c r="AJ827" s="322"/>
      <c r="AK827" s="322"/>
    </row>
    <row r="828" customFormat="false" ht="12.75" hidden="false" customHeight="false" outlineLevel="0" collapsed="false">
      <c r="D828" s="321"/>
      <c r="E828" s="321"/>
      <c r="F828" s="321"/>
      <c r="G828" s="321"/>
      <c r="H828" s="321"/>
      <c r="I828" s="321"/>
      <c r="J828" s="321"/>
      <c r="K828" s="321"/>
      <c r="L828" s="321"/>
      <c r="M828" s="321"/>
      <c r="N828" s="321"/>
      <c r="O828" s="321"/>
      <c r="P828" s="322"/>
      <c r="Q828" s="322"/>
      <c r="R828" s="322"/>
      <c r="S828" s="322"/>
      <c r="T828" s="322"/>
      <c r="U828" s="322"/>
      <c r="V828" s="322"/>
      <c r="W828" s="322"/>
      <c r="X828" s="322"/>
      <c r="Y828" s="322"/>
      <c r="Z828" s="322"/>
      <c r="AA828" s="322"/>
      <c r="AB828" s="322"/>
      <c r="AC828" s="322"/>
      <c r="AD828" s="322"/>
      <c r="AE828" s="322"/>
      <c r="AF828" s="322"/>
      <c r="AG828" s="322"/>
      <c r="AH828" s="322"/>
      <c r="AI828" s="322"/>
      <c r="AJ828" s="322"/>
      <c r="AK828" s="322"/>
    </row>
    <row r="829" customFormat="false" ht="12.75" hidden="false" customHeight="false" outlineLevel="0" collapsed="false">
      <c r="D829" s="321"/>
      <c r="E829" s="321"/>
      <c r="F829" s="321"/>
      <c r="G829" s="321"/>
      <c r="H829" s="321"/>
      <c r="I829" s="321"/>
      <c r="J829" s="321"/>
      <c r="K829" s="321"/>
      <c r="L829" s="321"/>
      <c r="M829" s="321"/>
      <c r="N829" s="321"/>
      <c r="O829" s="321"/>
      <c r="P829" s="322"/>
      <c r="Q829" s="322"/>
      <c r="R829" s="322"/>
      <c r="S829" s="322"/>
      <c r="T829" s="322"/>
      <c r="U829" s="322"/>
      <c r="V829" s="322"/>
      <c r="W829" s="322"/>
      <c r="X829" s="322"/>
      <c r="Y829" s="322"/>
      <c r="Z829" s="322"/>
      <c r="AA829" s="322"/>
      <c r="AB829" s="322"/>
      <c r="AC829" s="322"/>
      <c r="AD829" s="322"/>
      <c r="AE829" s="322"/>
      <c r="AF829" s="322"/>
      <c r="AG829" s="322"/>
      <c r="AH829" s="322"/>
      <c r="AI829" s="322"/>
      <c r="AJ829" s="322"/>
      <c r="AK829" s="322"/>
    </row>
    <row r="830" customFormat="false" ht="12.75" hidden="false" customHeight="false" outlineLevel="0" collapsed="false">
      <c r="D830" s="321"/>
      <c r="E830" s="321"/>
      <c r="F830" s="321"/>
      <c r="G830" s="321"/>
      <c r="H830" s="321"/>
      <c r="I830" s="321"/>
      <c r="J830" s="321"/>
      <c r="K830" s="321"/>
      <c r="L830" s="321"/>
      <c r="M830" s="321"/>
      <c r="N830" s="321"/>
      <c r="O830" s="321"/>
      <c r="P830" s="322"/>
      <c r="Q830" s="322"/>
      <c r="R830" s="322"/>
      <c r="S830" s="322"/>
      <c r="T830" s="322"/>
      <c r="U830" s="322"/>
      <c r="V830" s="322"/>
      <c r="W830" s="322"/>
      <c r="X830" s="322"/>
      <c r="Y830" s="322"/>
      <c r="Z830" s="322"/>
      <c r="AA830" s="322"/>
      <c r="AB830" s="322"/>
      <c r="AC830" s="322"/>
      <c r="AD830" s="322"/>
      <c r="AE830" s="322"/>
      <c r="AF830" s="322"/>
      <c r="AG830" s="322"/>
      <c r="AH830" s="322"/>
      <c r="AI830" s="322"/>
      <c r="AJ830" s="322"/>
      <c r="AK830" s="322"/>
    </row>
    <row r="831" customFormat="false" ht="12.75" hidden="false" customHeight="false" outlineLevel="0" collapsed="false">
      <c r="D831" s="321"/>
      <c r="E831" s="321"/>
      <c r="F831" s="321"/>
      <c r="G831" s="321"/>
      <c r="H831" s="321"/>
      <c r="I831" s="321"/>
      <c r="J831" s="321"/>
      <c r="K831" s="321"/>
      <c r="L831" s="321"/>
      <c r="M831" s="321"/>
      <c r="N831" s="321"/>
      <c r="O831" s="321"/>
      <c r="P831" s="322"/>
      <c r="Q831" s="322"/>
      <c r="R831" s="322"/>
      <c r="S831" s="322"/>
      <c r="T831" s="322"/>
      <c r="U831" s="322"/>
      <c r="V831" s="322"/>
      <c r="W831" s="322"/>
      <c r="X831" s="322"/>
      <c r="Y831" s="322"/>
      <c r="Z831" s="322"/>
      <c r="AA831" s="322"/>
      <c r="AB831" s="322"/>
      <c r="AC831" s="322"/>
      <c r="AD831" s="322"/>
      <c r="AE831" s="322"/>
      <c r="AF831" s="322"/>
      <c r="AG831" s="322"/>
      <c r="AH831" s="322"/>
      <c r="AI831" s="322"/>
      <c r="AJ831" s="322"/>
      <c r="AK831" s="322"/>
    </row>
    <row r="832" customFormat="false" ht="12.75" hidden="false" customHeight="false" outlineLevel="0" collapsed="false">
      <c r="D832" s="321"/>
      <c r="E832" s="321"/>
      <c r="F832" s="321"/>
      <c r="G832" s="321"/>
      <c r="H832" s="321"/>
      <c r="I832" s="321"/>
      <c r="J832" s="321"/>
      <c r="K832" s="321"/>
      <c r="L832" s="321"/>
      <c r="M832" s="321"/>
      <c r="N832" s="321"/>
      <c r="O832" s="321"/>
      <c r="P832" s="322"/>
      <c r="Q832" s="322"/>
      <c r="R832" s="322"/>
      <c r="S832" s="322"/>
      <c r="T832" s="322"/>
      <c r="U832" s="322"/>
      <c r="V832" s="322"/>
      <c r="W832" s="322"/>
      <c r="X832" s="322"/>
      <c r="Y832" s="322"/>
      <c r="Z832" s="322"/>
      <c r="AA832" s="322"/>
      <c r="AB832" s="322"/>
      <c r="AC832" s="322"/>
      <c r="AD832" s="322"/>
      <c r="AE832" s="322"/>
      <c r="AF832" s="322"/>
      <c r="AG832" s="322"/>
      <c r="AH832" s="322"/>
      <c r="AI832" s="322"/>
      <c r="AJ832" s="322"/>
      <c r="AK832" s="322"/>
    </row>
    <row r="833" customFormat="false" ht="12.75" hidden="false" customHeight="false" outlineLevel="0" collapsed="false">
      <c r="D833" s="321"/>
      <c r="E833" s="321"/>
      <c r="F833" s="321"/>
      <c r="G833" s="321"/>
      <c r="H833" s="321"/>
      <c r="I833" s="321"/>
      <c r="J833" s="321"/>
      <c r="K833" s="321"/>
      <c r="L833" s="321"/>
      <c r="M833" s="321"/>
      <c r="N833" s="321"/>
      <c r="O833" s="321"/>
      <c r="P833" s="322"/>
      <c r="Q833" s="322"/>
      <c r="R833" s="322"/>
      <c r="S833" s="322"/>
      <c r="T833" s="322"/>
      <c r="U833" s="322"/>
      <c r="V833" s="322"/>
      <c r="W833" s="322"/>
      <c r="X833" s="322"/>
      <c r="Y833" s="322"/>
      <c r="Z833" s="322"/>
      <c r="AA833" s="322"/>
      <c r="AB833" s="322"/>
      <c r="AC833" s="322"/>
      <c r="AD833" s="322"/>
      <c r="AE833" s="322"/>
      <c r="AF833" s="322"/>
      <c r="AG833" s="322"/>
      <c r="AH833" s="322"/>
      <c r="AI833" s="322"/>
      <c r="AJ833" s="322"/>
      <c r="AK833" s="322"/>
    </row>
    <row r="834" customFormat="false" ht="12.75" hidden="false" customHeight="false" outlineLevel="0" collapsed="false">
      <c r="D834" s="321"/>
      <c r="E834" s="321"/>
      <c r="F834" s="321"/>
      <c r="G834" s="321"/>
      <c r="H834" s="321"/>
      <c r="I834" s="321"/>
      <c r="J834" s="321"/>
      <c r="K834" s="321"/>
      <c r="L834" s="321"/>
      <c r="M834" s="321"/>
      <c r="N834" s="321"/>
      <c r="O834" s="321"/>
      <c r="P834" s="322"/>
      <c r="Q834" s="322"/>
      <c r="R834" s="322"/>
      <c r="S834" s="322"/>
      <c r="T834" s="322"/>
      <c r="U834" s="322"/>
      <c r="V834" s="322"/>
      <c r="W834" s="322"/>
      <c r="X834" s="322"/>
      <c r="Y834" s="322"/>
      <c r="Z834" s="322"/>
      <c r="AA834" s="322"/>
      <c r="AB834" s="322"/>
      <c r="AC834" s="322"/>
      <c r="AD834" s="322"/>
      <c r="AE834" s="322"/>
      <c r="AF834" s="322"/>
      <c r="AG834" s="322"/>
      <c r="AH834" s="322"/>
      <c r="AI834" s="322"/>
      <c r="AJ834" s="322"/>
      <c r="AK834" s="322"/>
    </row>
    <row r="835" customFormat="false" ht="12.75" hidden="false" customHeight="false" outlineLevel="0" collapsed="false">
      <c r="D835" s="321"/>
      <c r="E835" s="321"/>
      <c r="F835" s="321"/>
      <c r="G835" s="321"/>
      <c r="H835" s="321"/>
      <c r="I835" s="321"/>
      <c r="J835" s="321"/>
      <c r="K835" s="321"/>
      <c r="L835" s="321"/>
      <c r="M835" s="321"/>
      <c r="N835" s="321"/>
      <c r="O835" s="321"/>
      <c r="P835" s="322"/>
      <c r="Q835" s="322"/>
      <c r="R835" s="322"/>
      <c r="S835" s="322"/>
      <c r="T835" s="322"/>
      <c r="U835" s="322"/>
      <c r="V835" s="322"/>
      <c r="W835" s="322"/>
      <c r="X835" s="322"/>
      <c r="Y835" s="322"/>
      <c r="Z835" s="322"/>
      <c r="AA835" s="322"/>
      <c r="AB835" s="322"/>
      <c r="AC835" s="322"/>
      <c r="AD835" s="322"/>
      <c r="AE835" s="322"/>
      <c r="AF835" s="322"/>
      <c r="AG835" s="322"/>
      <c r="AH835" s="322"/>
      <c r="AI835" s="322"/>
      <c r="AJ835" s="322"/>
      <c r="AK835" s="322"/>
    </row>
    <row r="836" customFormat="false" ht="12.75" hidden="false" customHeight="false" outlineLevel="0" collapsed="false">
      <c r="D836" s="321"/>
      <c r="E836" s="321"/>
      <c r="F836" s="321"/>
      <c r="G836" s="321"/>
      <c r="H836" s="321"/>
      <c r="I836" s="321"/>
      <c r="J836" s="321"/>
      <c r="K836" s="321"/>
      <c r="L836" s="321"/>
      <c r="M836" s="321"/>
      <c r="N836" s="321"/>
      <c r="O836" s="321"/>
      <c r="P836" s="322"/>
      <c r="Q836" s="322"/>
      <c r="R836" s="322"/>
      <c r="S836" s="322"/>
      <c r="T836" s="322"/>
      <c r="U836" s="322"/>
      <c r="V836" s="322"/>
      <c r="W836" s="322"/>
      <c r="X836" s="322"/>
      <c r="Y836" s="322"/>
      <c r="Z836" s="322"/>
      <c r="AA836" s="322"/>
      <c r="AB836" s="322"/>
      <c r="AC836" s="322"/>
      <c r="AD836" s="322"/>
      <c r="AE836" s="322"/>
      <c r="AF836" s="322"/>
      <c r="AG836" s="322"/>
      <c r="AH836" s="322"/>
      <c r="AI836" s="322"/>
      <c r="AJ836" s="322"/>
      <c r="AK836" s="322"/>
    </row>
    <row r="837" customFormat="false" ht="12.75" hidden="false" customHeight="false" outlineLevel="0" collapsed="false">
      <c r="D837" s="321"/>
      <c r="E837" s="321"/>
      <c r="F837" s="321"/>
      <c r="G837" s="321"/>
      <c r="H837" s="321"/>
      <c r="I837" s="321"/>
      <c r="J837" s="321"/>
      <c r="K837" s="321"/>
      <c r="L837" s="321"/>
      <c r="M837" s="321"/>
      <c r="N837" s="321"/>
      <c r="O837" s="321"/>
      <c r="P837" s="322"/>
      <c r="Q837" s="322"/>
      <c r="R837" s="322"/>
      <c r="S837" s="322"/>
      <c r="T837" s="322"/>
      <c r="U837" s="322"/>
      <c r="V837" s="322"/>
      <c r="W837" s="322"/>
      <c r="X837" s="322"/>
      <c r="Y837" s="322"/>
      <c r="Z837" s="322"/>
      <c r="AA837" s="322"/>
      <c r="AB837" s="322"/>
      <c r="AC837" s="322"/>
      <c r="AD837" s="322"/>
      <c r="AE837" s="322"/>
      <c r="AF837" s="322"/>
      <c r="AG837" s="322"/>
      <c r="AH837" s="322"/>
      <c r="AI837" s="322"/>
      <c r="AJ837" s="322"/>
      <c r="AK837" s="322"/>
    </row>
    <row r="838" customFormat="false" ht="12.75" hidden="false" customHeight="false" outlineLevel="0" collapsed="false">
      <c r="D838" s="321"/>
      <c r="E838" s="321"/>
      <c r="F838" s="321"/>
      <c r="G838" s="321"/>
      <c r="H838" s="321"/>
      <c r="I838" s="321"/>
      <c r="J838" s="321"/>
      <c r="K838" s="321"/>
      <c r="L838" s="321"/>
      <c r="M838" s="321"/>
      <c r="N838" s="321"/>
      <c r="O838" s="321"/>
      <c r="P838" s="322"/>
      <c r="Q838" s="322"/>
      <c r="R838" s="322"/>
      <c r="S838" s="322"/>
      <c r="T838" s="322"/>
      <c r="U838" s="322"/>
      <c r="V838" s="322"/>
      <c r="W838" s="322"/>
      <c r="X838" s="322"/>
      <c r="Y838" s="322"/>
      <c r="Z838" s="322"/>
      <c r="AA838" s="322"/>
      <c r="AB838" s="322"/>
      <c r="AC838" s="322"/>
      <c r="AD838" s="322"/>
      <c r="AE838" s="322"/>
      <c r="AF838" s="322"/>
      <c r="AG838" s="322"/>
      <c r="AH838" s="322"/>
      <c r="AI838" s="322"/>
      <c r="AJ838" s="322"/>
      <c r="AK838" s="322"/>
    </row>
    <row r="839" customFormat="false" ht="12.75" hidden="false" customHeight="false" outlineLevel="0" collapsed="false">
      <c r="D839" s="321"/>
      <c r="E839" s="321"/>
      <c r="F839" s="321"/>
      <c r="G839" s="321"/>
      <c r="H839" s="321"/>
      <c r="I839" s="321"/>
      <c r="J839" s="321"/>
      <c r="K839" s="321"/>
      <c r="L839" s="321"/>
      <c r="M839" s="321"/>
      <c r="N839" s="321"/>
      <c r="O839" s="321"/>
      <c r="P839" s="322"/>
      <c r="Q839" s="322"/>
      <c r="R839" s="322"/>
      <c r="S839" s="322"/>
      <c r="T839" s="322"/>
      <c r="U839" s="322"/>
      <c r="V839" s="322"/>
      <c r="W839" s="322"/>
      <c r="X839" s="322"/>
      <c r="Y839" s="322"/>
      <c r="Z839" s="322"/>
      <c r="AA839" s="322"/>
      <c r="AB839" s="322"/>
      <c r="AC839" s="322"/>
      <c r="AD839" s="322"/>
      <c r="AE839" s="322"/>
      <c r="AF839" s="322"/>
      <c r="AG839" s="322"/>
      <c r="AH839" s="322"/>
      <c r="AI839" s="322"/>
      <c r="AJ839" s="322"/>
      <c r="AK839" s="322"/>
    </row>
    <row r="840" customFormat="false" ht="12.75" hidden="false" customHeight="false" outlineLevel="0" collapsed="false">
      <c r="D840" s="321"/>
      <c r="E840" s="321"/>
      <c r="F840" s="321"/>
      <c r="G840" s="321"/>
      <c r="H840" s="321"/>
      <c r="I840" s="321"/>
      <c r="J840" s="321"/>
      <c r="K840" s="321"/>
      <c r="L840" s="321"/>
      <c r="M840" s="321"/>
      <c r="N840" s="321"/>
      <c r="O840" s="321"/>
      <c r="P840" s="322"/>
      <c r="Q840" s="322"/>
      <c r="R840" s="322"/>
      <c r="S840" s="322"/>
      <c r="T840" s="322"/>
      <c r="U840" s="322"/>
      <c r="V840" s="322"/>
      <c r="W840" s="322"/>
      <c r="X840" s="322"/>
      <c r="Y840" s="322"/>
      <c r="Z840" s="322"/>
      <c r="AA840" s="322"/>
      <c r="AB840" s="322"/>
      <c r="AC840" s="322"/>
      <c r="AD840" s="322"/>
      <c r="AE840" s="322"/>
      <c r="AF840" s="322"/>
      <c r="AG840" s="322"/>
      <c r="AH840" s="322"/>
      <c r="AI840" s="322"/>
      <c r="AJ840" s="322"/>
      <c r="AK840" s="322"/>
    </row>
    <row r="841" customFormat="false" ht="12.75" hidden="false" customHeight="false" outlineLevel="0" collapsed="false">
      <c r="D841" s="321"/>
      <c r="E841" s="321"/>
      <c r="F841" s="321"/>
      <c r="G841" s="321"/>
      <c r="H841" s="321"/>
      <c r="I841" s="321"/>
      <c r="J841" s="321"/>
      <c r="K841" s="321"/>
      <c r="L841" s="321"/>
      <c r="M841" s="321"/>
      <c r="N841" s="321"/>
      <c r="O841" s="321"/>
      <c r="P841" s="322"/>
      <c r="Q841" s="322"/>
      <c r="R841" s="322"/>
      <c r="S841" s="322"/>
      <c r="T841" s="322"/>
      <c r="U841" s="322"/>
      <c r="V841" s="322"/>
      <c r="W841" s="322"/>
      <c r="X841" s="322"/>
      <c r="Y841" s="322"/>
      <c r="Z841" s="322"/>
      <c r="AA841" s="322"/>
      <c r="AB841" s="322"/>
      <c r="AC841" s="322"/>
      <c r="AD841" s="322"/>
      <c r="AE841" s="322"/>
      <c r="AF841" s="322"/>
      <c r="AG841" s="322"/>
      <c r="AH841" s="322"/>
      <c r="AI841" s="322"/>
      <c r="AJ841" s="322"/>
      <c r="AK841" s="322"/>
    </row>
    <row r="842" customFormat="false" ht="12.75" hidden="false" customHeight="false" outlineLevel="0" collapsed="false">
      <c r="D842" s="321"/>
      <c r="E842" s="321"/>
      <c r="F842" s="321"/>
      <c r="G842" s="321"/>
      <c r="H842" s="321"/>
      <c r="I842" s="321"/>
      <c r="J842" s="321"/>
      <c r="K842" s="321"/>
      <c r="L842" s="321"/>
      <c r="M842" s="321"/>
      <c r="N842" s="321"/>
      <c r="O842" s="321"/>
      <c r="P842" s="322"/>
      <c r="Q842" s="322"/>
      <c r="R842" s="322"/>
      <c r="S842" s="322"/>
      <c r="T842" s="322"/>
      <c r="U842" s="322"/>
      <c r="V842" s="322"/>
      <c r="W842" s="322"/>
      <c r="X842" s="322"/>
      <c r="Y842" s="322"/>
      <c r="Z842" s="322"/>
      <c r="AA842" s="322"/>
      <c r="AB842" s="322"/>
      <c r="AC842" s="322"/>
      <c r="AD842" s="322"/>
      <c r="AE842" s="322"/>
      <c r="AF842" s="322"/>
      <c r="AG842" s="322"/>
      <c r="AH842" s="322"/>
      <c r="AI842" s="322"/>
      <c r="AJ842" s="322"/>
      <c r="AK842" s="322"/>
    </row>
    <row r="843" customFormat="false" ht="12.75" hidden="false" customHeight="false" outlineLevel="0" collapsed="false">
      <c r="D843" s="321"/>
      <c r="E843" s="321"/>
      <c r="F843" s="321"/>
      <c r="G843" s="321"/>
      <c r="H843" s="321"/>
      <c r="I843" s="321"/>
      <c r="J843" s="321"/>
      <c r="K843" s="321"/>
      <c r="L843" s="321"/>
      <c r="M843" s="321"/>
      <c r="N843" s="321"/>
      <c r="O843" s="321"/>
      <c r="P843" s="322"/>
      <c r="Q843" s="322"/>
      <c r="R843" s="322"/>
      <c r="S843" s="322"/>
      <c r="T843" s="322"/>
      <c r="U843" s="322"/>
      <c r="V843" s="322"/>
      <c r="W843" s="322"/>
      <c r="X843" s="322"/>
      <c r="Y843" s="322"/>
      <c r="Z843" s="322"/>
      <c r="AA843" s="322"/>
      <c r="AB843" s="322"/>
      <c r="AC843" s="322"/>
      <c r="AD843" s="322"/>
      <c r="AE843" s="322"/>
      <c r="AF843" s="322"/>
      <c r="AG843" s="322"/>
      <c r="AH843" s="322"/>
      <c r="AI843" s="322"/>
      <c r="AJ843" s="322"/>
      <c r="AK843" s="322"/>
    </row>
    <row r="844" customFormat="false" ht="12.75" hidden="false" customHeight="false" outlineLevel="0" collapsed="false">
      <c r="D844" s="321"/>
      <c r="E844" s="321"/>
      <c r="F844" s="321"/>
      <c r="G844" s="321"/>
      <c r="H844" s="321"/>
      <c r="I844" s="321"/>
      <c r="J844" s="321"/>
      <c r="K844" s="321"/>
      <c r="L844" s="321"/>
      <c r="M844" s="321"/>
      <c r="N844" s="321"/>
      <c r="O844" s="321"/>
      <c r="P844" s="322"/>
      <c r="Q844" s="322"/>
      <c r="R844" s="322"/>
      <c r="S844" s="322"/>
      <c r="T844" s="322"/>
      <c r="U844" s="322"/>
      <c r="V844" s="322"/>
      <c r="W844" s="322"/>
      <c r="X844" s="322"/>
      <c r="Y844" s="322"/>
      <c r="Z844" s="322"/>
      <c r="AA844" s="322"/>
      <c r="AB844" s="322"/>
      <c r="AC844" s="322"/>
      <c r="AD844" s="322"/>
      <c r="AE844" s="322"/>
      <c r="AF844" s="322"/>
      <c r="AG844" s="322"/>
      <c r="AH844" s="322"/>
      <c r="AI844" s="322"/>
      <c r="AJ844" s="322"/>
      <c r="AK844" s="322"/>
    </row>
    <row r="845" customFormat="false" ht="12.75" hidden="false" customHeight="false" outlineLevel="0" collapsed="false">
      <c r="D845" s="321"/>
      <c r="E845" s="321"/>
      <c r="F845" s="321"/>
      <c r="G845" s="321"/>
      <c r="H845" s="321"/>
      <c r="I845" s="321"/>
      <c r="J845" s="321"/>
      <c r="K845" s="321"/>
      <c r="L845" s="321"/>
      <c r="M845" s="321"/>
      <c r="N845" s="321"/>
      <c r="O845" s="321"/>
      <c r="P845" s="322"/>
      <c r="Q845" s="322"/>
      <c r="R845" s="322"/>
      <c r="S845" s="322"/>
      <c r="T845" s="322"/>
      <c r="U845" s="322"/>
      <c r="V845" s="322"/>
      <c r="W845" s="322"/>
      <c r="X845" s="322"/>
      <c r="Y845" s="322"/>
      <c r="Z845" s="322"/>
      <c r="AA845" s="322"/>
      <c r="AB845" s="322"/>
      <c r="AC845" s="322"/>
      <c r="AD845" s="322"/>
      <c r="AE845" s="322"/>
      <c r="AF845" s="322"/>
      <c r="AG845" s="322"/>
      <c r="AH845" s="322"/>
      <c r="AI845" s="322"/>
      <c r="AJ845" s="322"/>
      <c r="AK845" s="322"/>
    </row>
    <row r="846" customFormat="false" ht="12.75" hidden="false" customHeight="false" outlineLevel="0" collapsed="false">
      <c r="D846" s="321"/>
      <c r="E846" s="321"/>
      <c r="F846" s="321"/>
      <c r="G846" s="321"/>
      <c r="H846" s="321"/>
      <c r="I846" s="321"/>
      <c r="J846" s="321"/>
      <c r="K846" s="321"/>
      <c r="L846" s="321"/>
      <c r="M846" s="321"/>
      <c r="N846" s="321"/>
      <c r="O846" s="321"/>
      <c r="P846" s="322"/>
      <c r="Q846" s="322"/>
      <c r="R846" s="322"/>
      <c r="S846" s="322"/>
      <c r="T846" s="322"/>
      <c r="U846" s="322"/>
      <c r="V846" s="322"/>
      <c r="W846" s="322"/>
      <c r="X846" s="322"/>
      <c r="Y846" s="322"/>
      <c r="Z846" s="322"/>
      <c r="AA846" s="322"/>
      <c r="AB846" s="322"/>
      <c r="AC846" s="322"/>
      <c r="AD846" s="322"/>
      <c r="AE846" s="322"/>
      <c r="AF846" s="322"/>
      <c r="AG846" s="322"/>
      <c r="AH846" s="322"/>
      <c r="AI846" s="322"/>
      <c r="AJ846" s="322"/>
      <c r="AK846" s="322"/>
    </row>
    <row r="847" customFormat="false" ht="12.75" hidden="false" customHeight="false" outlineLevel="0" collapsed="false">
      <c r="D847" s="321"/>
      <c r="E847" s="321"/>
      <c r="F847" s="321"/>
      <c r="G847" s="321"/>
      <c r="H847" s="321"/>
      <c r="I847" s="321"/>
      <c r="J847" s="321"/>
      <c r="K847" s="321"/>
      <c r="L847" s="321"/>
      <c r="M847" s="321"/>
      <c r="N847" s="321"/>
      <c r="O847" s="321"/>
      <c r="P847" s="322"/>
      <c r="Q847" s="322"/>
      <c r="R847" s="322"/>
      <c r="S847" s="322"/>
      <c r="T847" s="322"/>
      <c r="U847" s="322"/>
      <c r="V847" s="322"/>
      <c r="W847" s="322"/>
      <c r="X847" s="322"/>
      <c r="Y847" s="322"/>
      <c r="Z847" s="322"/>
      <c r="AA847" s="322"/>
      <c r="AB847" s="322"/>
      <c r="AC847" s="322"/>
      <c r="AD847" s="322"/>
      <c r="AE847" s="322"/>
      <c r="AF847" s="322"/>
      <c r="AG847" s="322"/>
      <c r="AH847" s="322"/>
      <c r="AI847" s="322"/>
      <c r="AJ847" s="322"/>
      <c r="AK847" s="322"/>
    </row>
    <row r="848" customFormat="false" ht="12.75" hidden="false" customHeight="false" outlineLevel="0" collapsed="false">
      <c r="D848" s="321"/>
      <c r="E848" s="321"/>
      <c r="F848" s="321"/>
      <c r="G848" s="321"/>
      <c r="H848" s="321"/>
      <c r="I848" s="321"/>
      <c r="J848" s="321"/>
      <c r="K848" s="321"/>
      <c r="L848" s="321"/>
      <c r="M848" s="321"/>
      <c r="N848" s="321"/>
      <c r="O848" s="321"/>
      <c r="P848" s="322"/>
      <c r="Q848" s="322"/>
      <c r="R848" s="322"/>
      <c r="S848" s="322"/>
      <c r="T848" s="322"/>
      <c r="U848" s="322"/>
      <c r="V848" s="322"/>
      <c r="W848" s="322"/>
      <c r="X848" s="322"/>
      <c r="Y848" s="322"/>
      <c r="Z848" s="322"/>
      <c r="AA848" s="322"/>
      <c r="AB848" s="322"/>
      <c r="AC848" s="322"/>
      <c r="AD848" s="322"/>
      <c r="AE848" s="322"/>
      <c r="AF848" s="322"/>
      <c r="AG848" s="322"/>
      <c r="AH848" s="322"/>
      <c r="AI848" s="322"/>
      <c r="AJ848" s="322"/>
      <c r="AK848" s="322"/>
    </row>
    <row r="849" customFormat="false" ht="12.75" hidden="false" customHeight="false" outlineLevel="0" collapsed="false">
      <c r="D849" s="321"/>
      <c r="E849" s="321"/>
      <c r="F849" s="321"/>
      <c r="G849" s="321"/>
      <c r="H849" s="321"/>
      <c r="I849" s="321"/>
      <c r="J849" s="321"/>
      <c r="K849" s="321"/>
      <c r="L849" s="321"/>
      <c r="M849" s="321"/>
      <c r="N849" s="321"/>
      <c r="O849" s="321"/>
      <c r="P849" s="322"/>
      <c r="Q849" s="322"/>
      <c r="R849" s="322"/>
      <c r="S849" s="322"/>
      <c r="T849" s="322"/>
      <c r="U849" s="322"/>
      <c r="V849" s="322"/>
      <c r="W849" s="322"/>
      <c r="X849" s="322"/>
      <c r="Y849" s="322"/>
      <c r="Z849" s="322"/>
      <c r="AA849" s="322"/>
      <c r="AB849" s="322"/>
      <c r="AC849" s="322"/>
      <c r="AD849" s="322"/>
      <c r="AE849" s="322"/>
      <c r="AF849" s="322"/>
      <c r="AG849" s="322"/>
      <c r="AH849" s="322"/>
      <c r="AI849" s="322"/>
      <c r="AJ849" s="322"/>
      <c r="AK849" s="322"/>
    </row>
    <row r="850" customFormat="false" ht="12.75" hidden="false" customHeight="false" outlineLevel="0" collapsed="false">
      <c r="D850" s="321"/>
      <c r="E850" s="321"/>
      <c r="F850" s="321"/>
      <c r="G850" s="321"/>
      <c r="H850" s="321"/>
      <c r="I850" s="321"/>
      <c r="J850" s="321"/>
      <c r="K850" s="321"/>
      <c r="L850" s="321"/>
      <c r="M850" s="321"/>
      <c r="N850" s="321"/>
      <c r="O850" s="321"/>
      <c r="P850" s="322"/>
      <c r="Q850" s="322"/>
      <c r="R850" s="322"/>
      <c r="S850" s="322"/>
      <c r="T850" s="322"/>
      <c r="U850" s="322"/>
      <c r="V850" s="322"/>
      <c r="W850" s="322"/>
      <c r="X850" s="322"/>
      <c r="Y850" s="322"/>
      <c r="Z850" s="322"/>
      <c r="AA850" s="322"/>
      <c r="AB850" s="322"/>
      <c r="AC850" s="322"/>
      <c r="AD850" s="322"/>
      <c r="AE850" s="322"/>
      <c r="AF850" s="322"/>
      <c r="AG850" s="322"/>
      <c r="AH850" s="322"/>
      <c r="AI850" s="322"/>
      <c r="AJ850" s="322"/>
      <c r="AK850" s="322"/>
    </row>
    <row r="851" customFormat="false" ht="12.75" hidden="false" customHeight="false" outlineLevel="0" collapsed="false">
      <c r="D851" s="321"/>
      <c r="E851" s="321"/>
      <c r="F851" s="321"/>
      <c r="G851" s="321"/>
      <c r="H851" s="321"/>
      <c r="I851" s="321"/>
      <c r="J851" s="321"/>
      <c r="K851" s="321"/>
      <c r="L851" s="321"/>
      <c r="M851" s="321"/>
      <c r="N851" s="321"/>
      <c r="O851" s="321"/>
      <c r="P851" s="322"/>
      <c r="Q851" s="322"/>
      <c r="R851" s="322"/>
      <c r="S851" s="322"/>
      <c r="T851" s="322"/>
      <c r="U851" s="322"/>
      <c r="V851" s="322"/>
      <c r="W851" s="322"/>
      <c r="X851" s="322"/>
      <c r="Y851" s="322"/>
      <c r="Z851" s="322"/>
      <c r="AA851" s="322"/>
      <c r="AB851" s="322"/>
      <c r="AC851" s="322"/>
      <c r="AD851" s="322"/>
      <c r="AE851" s="322"/>
      <c r="AF851" s="322"/>
      <c r="AG851" s="322"/>
      <c r="AH851" s="322"/>
      <c r="AI851" s="322"/>
      <c r="AJ851" s="322"/>
      <c r="AK851" s="322"/>
    </row>
    <row r="852" customFormat="false" ht="12.75" hidden="false" customHeight="false" outlineLevel="0" collapsed="false">
      <c r="D852" s="321"/>
      <c r="E852" s="321"/>
      <c r="F852" s="321"/>
      <c r="G852" s="321"/>
      <c r="H852" s="321"/>
      <c r="I852" s="321"/>
      <c r="J852" s="321"/>
      <c r="K852" s="321"/>
      <c r="L852" s="321"/>
      <c r="M852" s="321"/>
      <c r="N852" s="321"/>
      <c r="O852" s="321"/>
      <c r="P852" s="322"/>
      <c r="Q852" s="322"/>
      <c r="R852" s="322"/>
      <c r="S852" s="322"/>
      <c r="T852" s="322"/>
      <c r="U852" s="322"/>
      <c r="V852" s="322"/>
      <c r="W852" s="322"/>
      <c r="X852" s="322"/>
      <c r="Y852" s="322"/>
      <c r="Z852" s="322"/>
      <c r="AA852" s="322"/>
      <c r="AB852" s="322"/>
      <c r="AC852" s="322"/>
      <c r="AD852" s="322"/>
      <c r="AE852" s="322"/>
      <c r="AF852" s="322"/>
      <c r="AG852" s="322"/>
      <c r="AH852" s="322"/>
      <c r="AI852" s="322"/>
      <c r="AJ852" s="322"/>
      <c r="AK852" s="322"/>
    </row>
    <row r="853" customFormat="false" ht="12.75" hidden="false" customHeight="false" outlineLevel="0" collapsed="false">
      <c r="D853" s="321"/>
      <c r="E853" s="321"/>
      <c r="F853" s="321"/>
      <c r="G853" s="321"/>
      <c r="H853" s="321"/>
      <c r="I853" s="321"/>
      <c r="J853" s="321"/>
      <c r="K853" s="321"/>
      <c r="L853" s="321"/>
      <c r="M853" s="321"/>
      <c r="N853" s="321"/>
      <c r="O853" s="321"/>
      <c r="P853" s="322"/>
      <c r="Q853" s="322"/>
      <c r="R853" s="322"/>
      <c r="S853" s="322"/>
      <c r="T853" s="322"/>
      <c r="U853" s="322"/>
      <c r="V853" s="322"/>
      <c r="W853" s="322"/>
      <c r="X853" s="322"/>
      <c r="Y853" s="322"/>
      <c r="Z853" s="322"/>
      <c r="AA853" s="322"/>
      <c r="AB853" s="322"/>
      <c r="AC853" s="322"/>
      <c r="AD853" s="322"/>
      <c r="AE853" s="322"/>
      <c r="AF853" s="322"/>
      <c r="AG853" s="322"/>
      <c r="AH853" s="322"/>
      <c r="AI853" s="322"/>
      <c r="AJ853" s="322"/>
      <c r="AK853" s="322"/>
    </row>
    <row r="854" customFormat="false" ht="12.75" hidden="false" customHeight="false" outlineLevel="0" collapsed="false">
      <c r="D854" s="321"/>
      <c r="E854" s="321"/>
      <c r="F854" s="321"/>
      <c r="G854" s="321"/>
      <c r="H854" s="321"/>
      <c r="I854" s="321"/>
      <c r="J854" s="321"/>
      <c r="K854" s="321"/>
      <c r="L854" s="321"/>
      <c r="M854" s="321"/>
      <c r="N854" s="321"/>
      <c r="O854" s="321"/>
      <c r="P854" s="322"/>
      <c r="Q854" s="322"/>
      <c r="R854" s="322"/>
      <c r="S854" s="322"/>
      <c r="T854" s="322"/>
      <c r="U854" s="322"/>
      <c r="V854" s="322"/>
      <c r="W854" s="322"/>
      <c r="X854" s="322"/>
      <c r="Y854" s="322"/>
      <c r="Z854" s="322"/>
      <c r="AA854" s="322"/>
      <c r="AB854" s="322"/>
      <c r="AC854" s="322"/>
      <c r="AD854" s="322"/>
      <c r="AE854" s="322"/>
      <c r="AF854" s="322"/>
      <c r="AG854" s="322"/>
      <c r="AH854" s="322"/>
      <c r="AI854" s="322"/>
      <c r="AJ854" s="322"/>
      <c r="AK854" s="322"/>
    </row>
    <row r="855" customFormat="false" ht="12.75" hidden="false" customHeight="false" outlineLevel="0" collapsed="false">
      <c r="D855" s="321"/>
      <c r="E855" s="321"/>
      <c r="F855" s="321"/>
      <c r="G855" s="321"/>
      <c r="H855" s="321"/>
      <c r="I855" s="321"/>
      <c r="J855" s="321"/>
      <c r="K855" s="321"/>
      <c r="L855" s="321"/>
      <c r="M855" s="321"/>
      <c r="N855" s="321"/>
      <c r="O855" s="321"/>
      <c r="P855" s="322"/>
      <c r="Q855" s="322"/>
      <c r="R855" s="322"/>
      <c r="S855" s="322"/>
      <c r="T855" s="322"/>
      <c r="U855" s="322"/>
      <c r="V855" s="322"/>
      <c r="W855" s="322"/>
      <c r="X855" s="322"/>
      <c r="Y855" s="322"/>
      <c r="Z855" s="322"/>
      <c r="AA855" s="322"/>
      <c r="AB855" s="322"/>
      <c r="AC855" s="322"/>
      <c r="AD855" s="322"/>
      <c r="AE855" s="322"/>
      <c r="AF855" s="322"/>
      <c r="AG855" s="322"/>
      <c r="AH855" s="322"/>
      <c r="AI855" s="322"/>
      <c r="AJ855" s="322"/>
      <c r="AK855" s="322"/>
    </row>
    <row r="856" customFormat="false" ht="12.75" hidden="false" customHeight="false" outlineLevel="0" collapsed="false">
      <c r="D856" s="321"/>
      <c r="E856" s="321"/>
      <c r="F856" s="321"/>
      <c r="G856" s="321"/>
      <c r="H856" s="321"/>
      <c r="I856" s="321"/>
      <c r="J856" s="321"/>
      <c r="K856" s="321"/>
      <c r="L856" s="321"/>
      <c r="M856" s="321"/>
      <c r="N856" s="321"/>
      <c r="O856" s="321"/>
      <c r="P856" s="322"/>
      <c r="Q856" s="322"/>
      <c r="R856" s="322"/>
      <c r="S856" s="322"/>
      <c r="T856" s="322"/>
      <c r="U856" s="322"/>
      <c r="V856" s="322"/>
      <c r="W856" s="322"/>
      <c r="X856" s="322"/>
      <c r="Y856" s="322"/>
      <c r="Z856" s="322"/>
      <c r="AA856" s="322"/>
      <c r="AB856" s="322"/>
      <c r="AC856" s="322"/>
      <c r="AD856" s="322"/>
      <c r="AE856" s="322"/>
      <c r="AF856" s="322"/>
      <c r="AG856" s="322"/>
      <c r="AH856" s="322"/>
      <c r="AI856" s="322"/>
      <c r="AJ856" s="322"/>
      <c r="AK856" s="322"/>
    </row>
    <row r="857" customFormat="false" ht="12.75" hidden="false" customHeight="false" outlineLevel="0" collapsed="false">
      <c r="D857" s="321"/>
      <c r="E857" s="321"/>
      <c r="F857" s="321"/>
      <c r="G857" s="321"/>
      <c r="H857" s="321"/>
      <c r="I857" s="321"/>
      <c r="J857" s="321"/>
      <c r="K857" s="321"/>
      <c r="L857" s="321"/>
      <c r="M857" s="321"/>
      <c r="N857" s="321"/>
      <c r="O857" s="321"/>
      <c r="P857" s="322"/>
      <c r="Q857" s="322"/>
      <c r="R857" s="322"/>
      <c r="S857" s="322"/>
      <c r="T857" s="322"/>
      <c r="U857" s="322"/>
      <c r="V857" s="322"/>
      <c r="W857" s="322"/>
      <c r="X857" s="322"/>
      <c r="Y857" s="322"/>
      <c r="Z857" s="322"/>
      <c r="AA857" s="322"/>
      <c r="AB857" s="322"/>
      <c r="AC857" s="322"/>
      <c r="AD857" s="322"/>
      <c r="AE857" s="322"/>
      <c r="AF857" s="322"/>
      <c r="AG857" s="322"/>
      <c r="AH857" s="322"/>
      <c r="AI857" s="322"/>
      <c r="AJ857" s="322"/>
      <c r="AK857" s="322"/>
    </row>
    <row r="858" customFormat="false" ht="12.75" hidden="false" customHeight="false" outlineLevel="0" collapsed="false">
      <c r="D858" s="321"/>
      <c r="E858" s="321"/>
      <c r="F858" s="321"/>
      <c r="G858" s="321"/>
      <c r="H858" s="321"/>
      <c r="I858" s="321"/>
      <c r="J858" s="321"/>
      <c r="K858" s="321"/>
      <c r="L858" s="321"/>
      <c r="M858" s="321"/>
      <c r="N858" s="321"/>
      <c r="O858" s="321"/>
      <c r="P858" s="322"/>
      <c r="Q858" s="322"/>
      <c r="R858" s="322"/>
      <c r="S858" s="322"/>
      <c r="T858" s="322"/>
      <c r="U858" s="322"/>
      <c r="V858" s="322"/>
      <c r="W858" s="322"/>
      <c r="X858" s="322"/>
      <c r="Y858" s="322"/>
      <c r="Z858" s="322"/>
      <c r="AA858" s="322"/>
      <c r="AB858" s="322"/>
      <c r="AC858" s="322"/>
      <c r="AD858" s="322"/>
      <c r="AE858" s="322"/>
      <c r="AF858" s="322"/>
      <c r="AG858" s="322"/>
      <c r="AH858" s="322"/>
      <c r="AI858" s="322"/>
      <c r="AJ858" s="322"/>
      <c r="AK858" s="322"/>
    </row>
    <row r="859" customFormat="false" ht="12.75" hidden="false" customHeight="false" outlineLevel="0" collapsed="false">
      <c r="D859" s="321"/>
      <c r="E859" s="321"/>
      <c r="F859" s="321"/>
      <c r="G859" s="321"/>
      <c r="H859" s="321"/>
      <c r="I859" s="321"/>
      <c r="J859" s="321"/>
      <c r="K859" s="321"/>
      <c r="L859" s="321"/>
      <c r="M859" s="321"/>
      <c r="N859" s="321"/>
      <c r="O859" s="321"/>
      <c r="P859" s="322"/>
      <c r="Q859" s="322"/>
      <c r="R859" s="322"/>
      <c r="S859" s="322"/>
      <c r="T859" s="322"/>
      <c r="U859" s="322"/>
      <c r="V859" s="322"/>
      <c r="W859" s="322"/>
      <c r="X859" s="322"/>
      <c r="Y859" s="322"/>
      <c r="Z859" s="322"/>
      <c r="AA859" s="322"/>
      <c r="AB859" s="322"/>
      <c r="AC859" s="322"/>
      <c r="AD859" s="322"/>
      <c r="AE859" s="322"/>
      <c r="AF859" s="322"/>
      <c r="AG859" s="322"/>
      <c r="AH859" s="322"/>
      <c r="AI859" s="322"/>
      <c r="AJ859" s="322"/>
      <c r="AK859" s="322"/>
    </row>
    <row r="860" customFormat="false" ht="12.75" hidden="false" customHeight="false" outlineLevel="0" collapsed="false">
      <c r="D860" s="321"/>
      <c r="E860" s="321"/>
      <c r="F860" s="321"/>
      <c r="G860" s="321"/>
      <c r="H860" s="321"/>
      <c r="I860" s="321"/>
      <c r="J860" s="321"/>
      <c r="K860" s="321"/>
      <c r="L860" s="321"/>
      <c r="M860" s="321"/>
      <c r="N860" s="321"/>
      <c r="O860" s="321"/>
      <c r="P860" s="322"/>
      <c r="Q860" s="322"/>
      <c r="R860" s="322"/>
      <c r="S860" s="322"/>
      <c r="T860" s="322"/>
      <c r="U860" s="322"/>
      <c r="V860" s="322"/>
      <c r="W860" s="322"/>
      <c r="X860" s="322"/>
      <c r="Y860" s="322"/>
      <c r="Z860" s="322"/>
      <c r="AA860" s="322"/>
      <c r="AB860" s="322"/>
      <c r="AC860" s="322"/>
      <c r="AD860" s="322"/>
      <c r="AE860" s="322"/>
      <c r="AF860" s="322"/>
      <c r="AG860" s="322"/>
      <c r="AH860" s="322"/>
      <c r="AI860" s="322"/>
      <c r="AJ860" s="322"/>
      <c r="AK860" s="322"/>
    </row>
    <row r="861" customFormat="false" ht="12.75" hidden="false" customHeight="false" outlineLevel="0" collapsed="false">
      <c r="D861" s="321"/>
      <c r="E861" s="321"/>
      <c r="F861" s="321"/>
      <c r="G861" s="321"/>
      <c r="H861" s="321"/>
      <c r="I861" s="321"/>
      <c r="J861" s="321"/>
      <c r="K861" s="321"/>
      <c r="L861" s="321"/>
      <c r="M861" s="321"/>
      <c r="N861" s="321"/>
      <c r="O861" s="321"/>
      <c r="P861" s="322"/>
      <c r="Q861" s="322"/>
      <c r="R861" s="322"/>
      <c r="S861" s="322"/>
      <c r="T861" s="322"/>
      <c r="U861" s="322"/>
      <c r="V861" s="322"/>
      <c r="W861" s="322"/>
      <c r="X861" s="322"/>
      <c r="Y861" s="322"/>
      <c r="Z861" s="322"/>
      <c r="AA861" s="322"/>
      <c r="AB861" s="322"/>
      <c r="AC861" s="322"/>
      <c r="AD861" s="322"/>
      <c r="AE861" s="322"/>
      <c r="AF861" s="322"/>
      <c r="AG861" s="322"/>
      <c r="AH861" s="322"/>
      <c r="AI861" s="322"/>
      <c r="AJ861" s="322"/>
      <c r="AK861" s="322"/>
    </row>
    <row r="862" customFormat="false" ht="12.75" hidden="false" customHeight="false" outlineLevel="0" collapsed="false">
      <c r="D862" s="321"/>
      <c r="E862" s="321"/>
      <c r="F862" s="321"/>
      <c r="G862" s="321"/>
      <c r="H862" s="321"/>
      <c r="I862" s="321"/>
      <c r="J862" s="321"/>
      <c r="K862" s="321"/>
      <c r="L862" s="321"/>
      <c r="M862" s="321"/>
      <c r="N862" s="321"/>
      <c r="O862" s="321"/>
      <c r="P862" s="322"/>
      <c r="Q862" s="322"/>
      <c r="R862" s="322"/>
      <c r="S862" s="322"/>
      <c r="T862" s="322"/>
      <c r="U862" s="322"/>
      <c r="V862" s="322"/>
      <c r="W862" s="322"/>
      <c r="X862" s="322"/>
      <c r="Y862" s="322"/>
      <c r="Z862" s="322"/>
      <c r="AA862" s="322"/>
      <c r="AB862" s="322"/>
      <c r="AC862" s="322"/>
      <c r="AD862" s="322"/>
      <c r="AE862" s="322"/>
      <c r="AF862" s="322"/>
      <c r="AG862" s="322"/>
      <c r="AH862" s="322"/>
      <c r="AI862" s="322"/>
      <c r="AJ862" s="322"/>
      <c r="AK862" s="322"/>
    </row>
    <row r="863" customFormat="false" ht="12.75" hidden="false" customHeight="false" outlineLevel="0" collapsed="false">
      <c r="D863" s="321"/>
      <c r="E863" s="321"/>
      <c r="F863" s="321"/>
      <c r="G863" s="321"/>
      <c r="H863" s="321"/>
      <c r="I863" s="321"/>
      <c r="J863" s="321"/>
      <c r="K863" s="321"/>
      <c r="L863" s="321"/>
      <c r="M863" s="321"/>
      <c r="N863" s="321"/>
      <c r="O863" s="321"/>
      <c r="P863" s="322"/>
      <c r="Q863" s="322"/>
      <c r="R863" s="322"/>
      <c r="S863" s="322"/>
      <c r="T863" s="322"/>
      <c r="U863" s="322"/>
      <c r="V863" s="322"/>
      <c r="W863" s="322"/>
      <c r="X863" s="322"/>
      <c r="Y863" s="322"/>
      <c r="Z863" s="322"/>
      <c r="AA863" s="322"/>
      <c r="AB863" s="322"/>
      <c r="AC863" s="322"/>
      <c r="AD863" s="322"/>
      <c r="AE863" s="322"/>
      <c r="AF863" s="322"/>
      <c r="AG863" s="322"/>
      <c r="AH863" s="322"/>
      <c r="AI863" s="322"/>
      <c r="AJ863" s="322"/>
      <c r="AK863" s="322"/>
    </row>
    <row r="864" customFormat="false" ht="12.75" hidden="false" customHeight="false" outlineLevel="0" collapsed="false">
      <c r="D864" s="321"/>
      <c r="E864" s="321"/>
      <c r="F864" s="321"/>
      <c r="G864" s="321"/>
      <c r="H864" s="321"/>
      <c r="I864" s="321"/>
      <c r="J864" s="321"/>
      <c r="K864" s="321"/>
      <c r="L864" s="321"/>
      <c r="M864" s="321"/>
      <c r="N864" s="321"/>
      <c r="O864" s="321"/>
      <c r="P864" s="322"/>
      <c r="Q864" s="322"/>
      <c r="R864" s="322"/>
      <c r="S864" s="322"/>
      <c r="T864" s="322"/>
      <c r="U864" s="322"/>
      <c r="V864" s="322"/>
      <c r="W864" s="322"/>
      <c r="X864" s="322"/>
      <c r="Y864" s="322"/>
      <c r="Z864" s="322"/>
      <c r="AA864" s="322"/>
      <c r="AB864" s="322"/>
      <c r="AC864" s="322"/>
      <c r="AD864" s="322"/>
      <c r="AE864" s="322"/>
      <c r="AF864" s="322"/>
      <c r="AG864" s="322"/>
      <c r="AH864" s="322"/>
      <c r="AI864" s="322"/>
      <c r="AJ864" s="322"/>
      <c r="AK864" s="322"/>
    </row>
    <row r="865" customFormat="false" ht="12.75" hidden="false" customHeight="false" outlineLevel="0" collapsed="false">
      <c r="D865" s="321"/>
      <c r="E865" s="321"/>
      <c r="F865" s="321"/>
      <c r="G865" s="321"/>
      <c r="H865" s="321"/>
      <c r="I865" s="321"/>
      <c r="J865" s="321"/>
      <c r="K865" s="321"/>
      <c r="L865" s="321"/>
      <c r="M865" s="321"/>
      <c r="N865" s="321"/>
      <c r="O865" s="321"/>
      <c r="P865" s="322"/>
      <c r="Q865" s="322"/>
      <c r="R865" s="322"/>
      <c r="S865" s="322"/>
      <c r="T865" s="322"/>
      <c r="U865" s="322"/>
      <c r="V865" s="322"/>
      <c r="W865" s="322"/>
      <c r="X865" s="322"/>
      <c r="Y865" s="322"/>
      <c r="Z865" s="322"/>
      <c r="AA865" s="322"/>
      <c r="AB865" s="322"/>
      <c r="AC865" s="322"/>
      <c r="AD865" s="322"/>
      <c r="AE865" s="322"/>
      <c r="AF865" s="322"/>
      <c r="AG865" s="322"/>
      <c r="AH865" s="322"/>
      <c r="AI865" s="322"/>
      <c r="AJ865" s="322"/>
      <c r="AK865" s="322"/>
    </row>
    <row r="866" customFormat="false" ht="12.75" hidden="false" customHeight="false" outlineLevel="0" collapsed="false">
      <c r="D866" s="321"/>
      <c r="E866" s="321"/>
      <c r="F866" s="321"/>
      <c r="G866" s="321"/>
      <c r="H866" s="321"/>
      <c r="I866" s="321"/>
      <c r="J866" s="321"/>
      <c r="K866" s="321"/>
      <c r="L866" s="321"/>
      <c r="M866" s="321"/>
      <c r="N866" s="321"/>
      <c r="O866" s="321"/>
      <c r="P866" s="322"/>
      <c r="Q866" s="322"/>
      <c r="R866" s="322"/>
      <c r="S866" s="322"/>
      <c r="T866" s="322"/>
      <c r="U866" s="322"/>
      <c r="V866" s="322"/>
      <c r="W866" s="322"/>
      <c r="X866" s="322"/>
      <c r="Y866" s="322"/>
      <c r="Z866" s="322"/>
      <c r="AA866" s="322"/>
      <c r="AB866" s="322"/>
      <c r="AC866" s="322"/>
      <c r="AD866" s="322"/>
      <c r="AE866" s="322"/>
      <c r="AF866" s="322"/>
      <c r="AG866" s="322"/>
      <c r="AH866" s="322"/>
      <c r="AI866" s="322"/>
      <c r="AJ866" s="322"/>
      <c r="AK866" s="322"/>
    </row>
    <row r="867" customFormat="false" ht="12.75" hidden="false" customHeight="false" outlineLevel="0" collapsed="false">
      <c r="D867" s="321"/>
      <c r="E867" s="321"/>
      <c r="F867" s="321"/>
      <c r="G867" s="321"/>
      <c r="H867" s="321"/>
      <c r="I867" s="321"/>
      <c r="J867" s="321"/>
      <c r="K867" s="321"/>
      <c r="L867" s="321"/>
      <c r="M867" s="321"/>
      <c r="N867" s="321"/>
      <c r="O867" s="321"/>
      <c r="P867" s="322"/>
      <c r="Q867" s="322"/>
      <c r="R867" s="322"/>
      <c r="S867" s="322"/>
      <c r="T867" s="322"/>
      <c r="U867" s="322"/>
      <c r="V867" s="322"/>
      <c r="W867" s="322"/>
      <c r="X867" s="322"/>
      <c r="Y867" s="322"/>
      <c r="Z867" s="322"/>
      <c r="AA867" s="322"/>
      <c r="AB867" s="322"/>
      <c r="AC867" s="322"/>
      <c r="AD867" s="322"/>
      <c r="AE867" s="322"/>
      <c r="AF867" s="322"/>
      <c r="AG867" s="322"/>
      <c r="AH867" s="322"/>
      <c r="AI867" s="322"/>
      <c r="AJ867" s="322"/>
      <c r="AK867" s="322"/>
    </row>
    <row r="868" customFormat="false" ht="12.75" hidden="false" customHeight="false" outlineLevel="0" collapsed="false">
      <c r="D868" s="321"/>
      <c r="E868" s="321"/>
      <c r="F868" s="321"/>
      <c r="G868" s="321"/>
      <c r="H868" s="321"/>
      <c r="I868" s="321"/>
      <c r="J868" s="321"/>
      <c r="K868" s="321"/>
      <c r="L868" s="321"/>
      <c r="M868" s="321"/>
      <c r="N868" s="321"/>
      <c r="O868" s="321"/>
      <c r="P868" s="322"/>
      <c r="Q868" s="322"/>
      <c r="R868" s="322"/>
      <c r="S868" s="322"/>
      <c r="T868" s="322"/>
      <c r="U868" s="322"/>
      <c r="V868" s="322"/>
      <c r="W868" s="322"/>
      <c r="X868" s="322"/>
      <c r="Y868" s="322"/>
      <c r="Z868" s="322"/>
      <c r="AA868" s="322"/>
      <c r="AB868" s="322"/>
      <c r="AC868" s="322"/>
      <c r="AD868" s="322"/>
      <c r="AE868" s="322"/>
      <c r="AF868" s="322"/>
      <c r="AG868" s="322"/>
      <c r="AH868" s="322"/>
      <c r="AI868" s="322"/>
      <c r="AJ868" s="322"/>
      <c r="AK868" s="322"/>
    </row>
    <row r="869" customFormat="false" ht="12.75" hidden="false" customHeight="false" outlineLevel="0" collapsed="false">
      <c r="D869" s="321"/>
      <c r="E869" s="321"/>
      <c r="F869" s="321"/>
      <c r="G869" s="321"/>
      <c r="H869" s="321"/>
      <c r="I869" s="321"/>
      <c r="J869" s="321"/>
      <c r="K869" s="321"/>
      <c r="L869" s="321"/>
      <c r="M869" s="321"/>
      <c r="N869" s="321"/>
      <c r="O869" s="321"/>
      <c r="P869" s="322"/>
      <c r="Q869" s="322"/>
      <c r="R869" s="322"/>
      <c r="S869" s="322"/>
      <c r="T869" s="322"/>
      <c r="U869" s="322"/>
      <c r="V869" s="322"/>
      <c r="W869" s="322"/>
      <c r="X869" s="322"/>
      <c r="Y869" s="322"/>
      <c r="Z869" s="322"/>
      <c r="AA869" s="322"/>
      <c r="AB869" s="322"/>
      <c r="AC869" s="322"/>
      <c r="AD869" s="322"/>
      <c r="AE869" s="322"/>
      <c r="AF869" s="322"/>
      <c r="AG869" s="322"/>
      <c r="AH869" s="322"/>
      <c r="AI869" s="322"/>
      <c r="AJ869" s="322"/>
      <c r="AK869" s="322"/>
    </row>
    <row r="870" customFormat="false" ht="12.75" hidden="false" customHeight="false" outlineLevel="0" collapsed="false">
      <c r="D870" s="321"/>
      <c r="E870" s="321"/>
      <c r="F870" s="321"/>
      <c r="G870" s="321"/>
      <c r="H870" s="321"/>
      <c r="I870" s="321"/>
      <c r="J870" s="321"/>
      <c r="K870" s="321"/>
      <c r="L870" s="321"/>
      <c r="M870" s="321"/>
      <c r="N870" s="321"/>
      <c r="O870" s="321"/>
      <c r="P870" s="322"/>
      <c r="Q870" s="322"/>
      <c r="R870" s="322"/>
      <c r="S870" s="322"/>
      <c r="T870" s="322"/>
      <c r="U870" s="322"/>
      <c r="V870" s="322"/>
      <c r="W870" s="322"/>
      <c r="X870" s="322"/>
      <c r="Y870" s="322"/>
      <c r="Z870" s="322"/>
      <c r="AA870" s="322"/>
      <c r="AB870" s="322"/>
      <c r="AC870" s="322"/>
      <c r="AD870" s="322"/>
      <c r="AE870" s="322"/>
      <c r="AF870" s="322"/>
      <c r="AG870" s="322"/>
      <c r="AH870" s="322"/>
      <c r="AI870" s="322"/>
      <c r="AJ870" s="322"/>
      <c r="AK870" s="322"/>
    </row>
    <row r="871" customFormat="false" ht="12.75" hidden="false" customHeight="false" outlineLevel="0" collapsed="false">
      <c r="D871" s="321"/>
      <c r="E871" s="321"/>
      <c r="F871" s="321"/>
      <c r="G871" s="321"/>
      <c r="H871" s="321"/>
      <c r="I871" s="321"/>
      <c r="J871" s="321"/>
      <c r="K871" s="321"/>
      <c r="L871" s="321"/>
      <c r="M871" s="321"/>
      <c r="N871" s="321"/>
      <c r="O871" s="321"/>
      <c r="P871" s="322"/>
      <c r="Q871" s="322"/>
      <c r="R871" s="322"/>
      <c r="S871" s="322"/>
      <c r="T871" s="322"/>
      <c r="U871" s="322"/>
      <c r="V871" s="322"/>
      <c r="W871" s="322"/>
      <c r="X871" s="322"/>
      <c r="Y871" s="322"/>
      <c r="Z871" s="322"/>
      <c r="AA871" s="322"/>
      <c r="AB871" s="322"/>
      <c r="AC871" s="322"/>
      <c r="AD871" s="322"/>
      <c r="AE871" s="322"/>
      <c r="AF871" s="322"/>
      <c r="AG871" s="322"/>
      <c r="AH871" s="322"/>
      <c r="AI871" s="322"/>
      <c r="AJ871" s="322"/>
      <c r="AK871" s="322"/>
    </row>
    <row r="872" customFormat="false" ht="12.75" hidden="false" customHeight="false" outlineLevel="0" collapsed="false">
      <c r="D872" s="321"/>
      <c r="E872" s="321"/>
      <c r="F872" s="321"/>
      <c r="G872" s="321"/>
      <c r="H872" s="321"/>
      <c r="I872" s="321"/>
      <c r="J872" s="321"/>
      <c r="K872" s="321"/>
      <c r="L872" s="321"/>
      <c r="M872" s="321"/>
      <c r="N872" s="321"/>
      <c r="O872" s="321"/>
      <c r="P872" s="322"/>
      <c r="Q872" s="322"/>
      <c r="R872" s="322"/>
      <c r="S872" s="322"/>
      <c r="T872" s="322"/>
      <c r="U872" s="322"/>
      <c r="V872" s="322"/>
      <c r="W872" s="322"/>
      <c r="X872" s="322"/>
      <c r="Y872" s="322"/>
      <c r="Z872" s="322"/>
      <c r="AA872" s="322"/>
      <c r="AB872" s="322"/>
      <c r="AC872" s="322"/>
      <c r="AD872" s="322"/>
      <c r="AE872" s="322"/>
      <c r="AF872" s="322"/>
      <c r="AG872" s="322"/>
      <c r="AH872" s="322"/>
      <c r="AI872" s="322"/>
      <c r="AJ872" s="322"/>
      <c r="AK872" s="322"/>
    </row>
    <row r="873" customFormat="false" ht="12.75" hidden="false" customHeight="false" outlineLevel="0" collapsed="false">
      <c r="D873" s="321"/>
      <c r="E873" s="321"/>
      <c r="F873" s="321"/>
      <c r="G873" s="321"/>
      <c r="H873" s="321"/>
      <c r="I873" s="321"/>
      <c r="J873" s="321"/>
      <c r="K873" s="321"/>
      <c r="L873" s="321"/>
      <c r="M873" s="321"/>
      <c r="N873" s="321"/>
      <c r="O873" s="321"/>
      <c r="P873" s="322"/>
      <c r="Q873" s="322"/>
      <c r="R873" s="322"/>
      <c r="S873" s="322"/>
      <c r="T873" s="322"/>
      <c r="U873" s="322"/>
      <c r="V873" s="322"/>
      <c r="W873" s="322"/>
      <c r="X873" s="322"/>
      <c r="Y873" s="322"/>
      <c r="Z873" s="322"/>
      <c r="AA873" s="322"/>
      <c r="AB873" s="322"/>
      <c r="AC873" s="322"/>
      <c r="AD873" s="322"/>
      <c r="AE873" s="322"/>
      <c r="AF873" s="322"/>
      <c r="AG873" s="322"/>
      <c r="AH873" s="322"/>
      <c r="AI873" s="322"/>
      <c r="AJ873" s="322"/>
      <c r="AK873" s="322"/>
    </row>
    <row r="874" customFormat="false" ht="12.75" hidden="false" customHeight="false" outlineLevel="0" collapsed="false">
      <c r="D874" s="321"/>
      <c r="E874" s="321"/>
      <c r="F874" s="321"/>
      <c r="G874" s="321"/>
      <c r="H874" s="321"/>
      <c r="I874" s="321"/>
      <c r="J874" s="321"/>
      <c r="K874" s="321"/>
      <c r="L874" s="321"/>
      <c r="M874" s="321"/>
      <c r="N874" s="321"/>
      <c r="O874" s="321"/>
      <c r="P874" s="322"/>
      <c r="Q874" s="322"/>
      <c r="R874" s="322"/>
      <c r="S874" s="322"/>
      <c r="T874" s="322"/>
      <c r="U874" s="322"/>
      <c r="V874" s="322"/>
      <c r="W874" s="322"/>
      <c r="X874" s="322"/>
      <c r="Y874" s="322"/>
      <c r="Z874" s="322"/>
      <c r="AA874" s="322"/>
      <c r="AB874" s="322"/>
      <c r="AC874" s="322"/>
      <c r="AD874" s="322"/>
      <c r="AE874" s="322"/>
      <c r="AF874" s="322"/>
      <c r="AG874" s="322"/>
      <c r="AH874" s="322"/>
      <c r="AI874" s="322"/>
      <c r="AJ874" s="322"/>
      <c r="AK874" s="322"/>
    </row>
    <row r="875" customFormat="false" ht="12.75" hidden="false" customHeight="false" outlineLevel="0" collapsed="false">
      <c r="D875" s="321"/>
      <c r="E875" s="321"/>
      <c r="F875" s="321"/>
      <c r="G875" s="321"/>
      <c r="H875" s="321"/>
      <c r="I875" s="321"/>
      <c r="J875" s="321"/>
      <c r="K875" s="321"/>
      <c r="L875" s="321"/>
      <c r="M875" s="321"/>
      <c r="N875" s="321"/>
      <c r="O875" s="321"/>
      <c r="P875" s="322"/>
      <c r="Q875" s="322"/>
      <c r="R875" s="322"/>
      <c r="S875" s="322"/>
      <c r="T875" s="322"/>
      <c r="U875" s="322"/>
      <c r="V875" s="322"/>
      <c r="W875" s="322"/>
      <c r="X875" s="322"/>
      <c r="Y875" s="322"/>
      <c r="Z875" s="322"/>
      <c r="AA875" s="322"/>
      <c r="AB875" s="322"/>
      <c r="AC875" s="322"/>
      <c r="AD875" s="322"/>
      <c r="AE875" s="322"/>
      <c r="AF875" s="322"/>
      <c r="AG875" s="322"/>
      <c r="AH875" s="322"/>
      <c r="AI875" s="322"/>
      <c r="AJ875" s="322"/>
      <c r="AK875" s="322"/>
    </row>
    <row r="876" customFormat="false" ht="12.75" hidden="false" customHeight="false" outlineLevel="0" collapsed="false">
      <c r="D876" s="321"/>
      <c r="E876" s="321"/>
      <c r="F876" s="321"/>
      <c r="G876" s="321"/>
      <c r="H876" s="321"/>
      <c r="I876" s="321"/>
      <c r="J876" s="321"/>
      <c r="K876" s="321"/>
      <c r="L876" s="321"/>
      <c r="M876" s="321"/>
      <c r="N876" s="321"/>
      <c r="O876" s="321"/>
      <c r="P876" s="322"/>
      <c r="Q876" s="322"/>
      <c r="R876" s="322"/>
      <c r="S876" s="322"/>
      <c r="T876" s="322"/>
      <c r="U876" s="322"/>
      <c r="V876" s="322"/>
      <c r="W876" s="322"/>
      <c r="X876" s="322"/>
      <c r="Y876" s="322"/>
      <c r="Z876" s="322"/>
      <c r="AA876" s="322"/>
      <c r="AB876" s="322"/>
      <c r="AC876" s="322"/>
      <c r="AD876" s="322"/>
      <c r="AE876" s="322"/>
      <c r="AF876" s="322"/>
      <c r="AG876" s="322"/>
      <c r="AH876" s="322"/>
      <c r="AI876" s="322"/>
      <c r="AJ876" s="322"/>
      <c r="AK876" s="322"/>
    </row>
    <row r="877" customFormat="false" ht="12.75" hidden="false" customHeight="false" outlineLevel="0" collapsed="false">
      <c r="D877" s="321"/>
      <c r="E877" s="321"/>
      <c r="F877" s="321"/>
      <c r="G877" s="321"/>
      <c r="H877" s="321"/>
      <c r="I877" s="321"/>
      <c r="J877" s="321"/>
      <c r="K877" s="321"/>
      <c r="L877" s="321"/>
      <c r="M877" s="321"/>
      <c r="N877" s="321"/>
      <c r="O877" s="321"/>
      <c r="P877" s="322"/>
      <c r="Q877" s="322"/>
      <c r="R877" s="322"/>
      <c r="S877" s="322"/>
      <c r="T877" s="322"/>
      <c r="U877" s="322"/>
      <c r="V877" s="322"/>
      <c r="W877" s="322"/>
      <c r="X877" s="322"/>
      <c r="Y877" s="322"/>
      <c r="Z877" s="322"/>
      <c r="AA877" s="322"/>
      <c r="AB877" s="322"/>
      <c r="AC877" s="322"/>
      <c r="AD877" s="322"/>
      <c r="AE877" s="322"/>
      <c r="AF877" s="322"/>
      <c r="AG877" s="322"/>
      <c r="AH877" s="322"/>
      <c r="AI877" s="322"/>
      <c r="AJ877" s="322"/>
      <c r="AK877" s="322"/>
    </row>
    <row r="878" customFormat="false" ht="12.75" hidden="false" customHeight="false" outlineLevel="0" collapsed="false">
      <c r="D878" s="321"/>
      <c r="E878" s="321"/>
      <c r="F878" s="321"/>
      <c r="G878" s="321"/>
      <c r="H878" s="321"/>
      <c r="I878" s="321"/>
      <c r="J878" s="321"/>
      <c r="K878" s="321"/>
      <c r="L878" s="321"/>
      <c r="M878" s="321"/>
      <c r="N878" s="321"/>
      <c r="O878" s="321"/>
      <c r="P878" s="322"/>
      <c r="Q878" s="322"/>
      <c r="R878" s="322"/>
      <c r="S878" s="322"/>
      <c r="T878" s="322"/>
      <c r="U878" s="322"/>
      <c r="V878" s="322"/>
      <c r="W878" s="322"/>
      <c r="X878" s="322"/>
      <c r="Y878" s="322"/>
      <c r="Z878" s="322"/>
      <c r="AA878" s="322"/>
      <c r="AB878" s="322"/>
      <c r="AC878" s="322"/>
      <c r="AD878" s="322"/>
      <c r="AE878" s="322"/>
      <c r="AF878" s="322"/>
      <c r="AG878" s="322"/>
      <c r="AH878" s="322"/>
      <c r="AI878" s="322"/>
      <c r="AJ878" s="322"/>
      <c r="AK878" s="322"/>
    </row>
    <row r="879" customFormat="false" ht="12.75" hidden="false" customHeight="false" outlineLevel="0" collapsed="false">
      <c r="D879" s="321"/>
      <c r="E879" s="321"/>
      <c r="F879" s="321"/>
      <c r="G879" s="321"/>
      <c r="H879" s="321"/>
      <c r="I879" s="321"/>
      <c r="J879" s="321"/>
      <c r="K879" s="321"/>
      <c r="L879" s="321"/>
      <c r="M879" s="321"/>
      <c r="N879" s="321"/>
      <c r="O879" s="321"/>
      <c r="P879" s="322"/>
      <c r="Q879" s="322"/>
      <c r="R879" s="322"/>
      <c r="S879" s="322"/>
      <c r="T879" s="322"/>
      <c r="U879" s="322"/>
      <c r="V879" s="322"/>
      <c r="W879" s="322"/>
      <c r="X879" s="322"/>
      <c r="Y879" s="322"/>
      <c r="Z879" s="322"/>
      <c r="AA879" s="322"/>
      <c r="AB879" s="322"/>
      <c r="AC879" s="322"/>
      <c r="AD879" s="322"/>
      <c r="AE879" s="322"/>
      <c r="AF879" s="322"/>
      <c r="AG879" s="322"/>
      <c r="AH879" s="322"/>
      <c r="AI879" s="322"/>
      <c r="AJ879" s="322"/>
      <c r="AK879" s="322"/>
    </row>
    <row r="880" customFormat="false" ht="12.75" hidden="false" customHeight="false" outlineLevel="0" collapsed="false">
      <c r="D880" s="321"/>
      <c r="E880" s="321"/>
      <c r="F880" s="321"/>
      <c r="G880" s="321"/>
      <c r="H880" s="321"/>
      <c r="I880" s="321"/>
      <c r="J880" s="321"/>
      <c r="K880" s="321"/>
      <c r="L880" s="321"/>
      <c r="M880" s="321"/>
      <c r="N880" s="321"/>
      <c r="O880" s="321"/>
      <c r="P880" s="322"/>
      <c r="Q880" s="322"/>
      <c r="R880" s="322"/>
      <c r="S880" s="322"/>
      <c r="T880" s="322"/>
      <c r="U880" s="322"/>
      <c r="V880" s="322"/>
      <c r="W880" s="322"/>
      <c r="X880" s="322"/>
      <c r="Y880" s="322"/>
      <c r="Z880" s="322"/>
      <c r="AA880" s="322"/>
      <c r="AB880" s="322"/>
      <c r="AC880" s="322"/>
      <c r="AD880" s="322"/>
      <c r="AE880" s="322"/>
      <c r="AF880" s="322"/>
      <c r="AG880" s="322"/>
      <c r="AH880" s="322"/>
      <c r="AI880" s="322"/>
      <c r="AJ880" s="322"/>
      <c r="AK880" s="322"/>
    </row>
    <row r="881" customFormat="false" ht="12.75" hidden="false" customHeight="false" outlineLevel="0" collapsed="false">
      <c r="D881" s="321"/>
      <c r="E881" s="321"/>
      <c r="F881" s="321"/>
      <c r="G881" s="321"/>
      <c r="H881" s="321"/>
      <c r="I881" s="321"/>
      <c r="J881" s="321"/>
      <c r="K881" s="321"/>
      <c r="L881" s="321"/>
      <c r="M881" s="321"/>
      <c r="N881" s="321"/>
      <c r="O881" s="321"/>
      <c r="P881" s="322"/>
      <c r="Q881" s="322"/>
      <c r="R881" s="322"/>
      <c r="S881" s="322"/>
      <c r="T881" s="322"/>
      <c r="U881" s="322"/>
      <c r="V881" s="322"/>
      <c r="W881" s="322"/>
      <c r="X881" s="322"/>
      <c r="Y881" s="322"/>
      <c r="Z881" s="322"/>
      <c r="AA881" s="322"/>
      <c r="AB881" s="322"/>
      <c r="AC881" s="322"/>
      <c r="AD881" s="322"/>
      <c r="AE881" s="322"/>
      <c r="AF881" s="322"/>
      <c r="AG881" s="322"/>
      <c r="AH881" s="322"/>
      <c r="AI881" s="322"/>
      <c r="AJ881" s="322"/>
      <c r="AK881" s="322"/>
    </row>
    <row r="882" customFormat="false" ht="12.75" hidden="false" customHeight="false" outlineLevel="0" collapsed="false">
      <c r="D882" s="321"/>
      <c r="E882" s="321"/>
      <c r="F882" s="321"/>
      <c r="G882" s="321"/>
      <c r="H882" s="321"/>
      <c r="I882" s="321"/>
      <c r="J882" s="321"/>
      <c r="K882" s="321"/>
      <c r="L882" s="321"/>
      <c r="M882" s="321"/>
      <c r="N882" s="321"/>
      <c r="O882" s="321"/>
      <c r="P882" s="322"/>
      <c r="Q882" s="322"/>
      <c r="R882" s="322"/>
      <c r="S882" s="322"/>
      <c r="T882" s="322"/>
      <c r="U882" s="322"/>
      <c r="V882" s="322"/>
      <c r="W882" s="322"/>
      <c r="X882" s="322"/>
      <c r="Y882" s="322"/>
      <c r="Z882" s="322"/>
      <c r="AA882" s="322"/>
      <c r="AB882" s="322"/>
      <c r="AC882" s="322"/>
      <c r="AD882" s="322"/>
      <c r="AE882" s="322"/>
      <c r="AF882" s="322"/>
      <c r="AG882" s="322"/>
      <c r="AH882" s="322"/>
      <c r="AI882" s="322"/>
      <c r="AJ882" s="322"/>
      <c r="AK882" s="322"/>
    </row>
    <row r="883" customFormat="false" ht="12.75" hidden="false" customHeight="false" outlineLevel="0" collapsed="false">
      <c r="D883" s="321"/>
      <c r="E883" s="321"/>
      <c r="F883" s="321"/>
      <c r="G883" s="321"/>
      <c r="H883" s="321"/>
      <c r="I883" s="321"/>
      <c r="J883" s="321"/>
      <c r="K883" s="321"/>
      <c r="L883" s="321"/>
      <c r="M883" s="321"/>
      <c r="N883" s="321"/>
      <c r="O883" s="321"/>
      <c r="P883" s="322"/>
      <c r="Q883" s="322"/>
      <c r="R883" s="322"/>
      <c r="S883" s="322"/>
      <c r="T883" s="322"/>
      <c r="U883" s="322"/>
      <c r="V883" s="322"/>
      <c r="W883" s="322"/>
      <c r="X883" s="322"/>
      <c r="Y883" s="322"/>
      <c r="Z883" s="322"/>
      <c r="AA883" s="322"/>
      <c r="AB883" s="322"/>
      <c r="AC883" s="322"/>
      <c r="AD883" s="322"/>
      <c r="AE883" s="322"/>
      <c r="AF883" s="322"/>
      <c r="AG883" s="322"/>
      <c r="AH883" s="322"/>
      <c r="AI883" s="322"/>
      <c r="AJ883" s="322"/>
      <c r="AK883" s="322"/>
    </row>
    <row r="884" customFormat="false" ht="12.75" hidden="false" customHeight="false" outlineLevel="0" collapsed="false">
      <c r="D884" s="321"/>
      <c r="E884" s="321"/>
      <c r="F884" s="321"/>
      <c r="G884" s="321"/>
      <c r="H884" s="321"/>
      <c r="I884" s="321"/>
      <c r="J884" s="321"/>
      <c r="K884" s="321"/>
      <c r="L884" s="321"/>
      <c r="M884" s="321"/>
      <c r="N884" s="321"/>
      <c r="O884" s="321"/>
      <c r="P884" s="322"/>
      <c r="Q884" s="322"/>
      <c r="R884" s="322"/>
      <c r="S884" s="322"/>
      <c r="T884" s="322"/>
      <c r="U884" s="322"/>
      <c r="V884" s="322"/>
      <c r="W884" s="322"/>
      <c r="X884" s="322"/>
      <c r="Y884" s="322"/>
      <c r="Z884" s="322"/>
      <c r="AA884" s="322"/>
      <c r="AB884" s="322"/>
      <c r="AC884" s="322"/>
      <c r="AD884" s="322"/>
      <c r="AE884" s="322"/>
      <c r="AF884" s="322"/>
      <c r="AG884" s="322"/>
      <c r="AH884" s="322"/>
      <c r="AI884" s="322"/>
      <c r="AJ884" s="322"/>
      <c r="AK884" s="322"/>
    </row>
    <row r="885" customFormat="false" ht="12.75" hidden="false" customHeight="false" outlineLevel="0" collapsed="false">
      <c r="D885" s="321"/>
      <c r="E885" s="321"/>
      <c r="F885" s="321"/>
      <c r="G885" s="321"/>
      <c r="H885" s="321"/>
      <c r="I885" s="321"/>
      <c r="J885" s="321"/>
      <c r="K885" s="321"/>
      <c r="L885" s="321"/>
      <c r="M885" s="321"/>
      <c r="N885" s="321"/>
      <c r="O885" s="321"/>
      <c r="P885" s="322"/>
      <c r="Q885" s="322"/>
      <c r="R885" s="322"/>
      <c r="S885" s="322"/>
      <c r="T885" s="322"/>
      <c r="U885" s="322"/>
      <c r="V885" s="322"/>
      <c r="W885" s="322"/>
      <c r="X885" s="322"/>
      <c r="Y885" s="322"/>
      <c r="Z885" s="322"/>
      <c r="AA885" s="322"/>
      <c r="AB885" s="322"/>
      <c r="AC885" s="322"/>
      <c r="AD885" s="322"/>
      <c r="AE885" s="322"/>
      <c r="AF885" s="322"/>
      <c r="AG885" s="322"/>
      <c r="AH885" s="322"/>
      <c r="AI885" s="322"/>
      <c r="AJ885" s="322"/>
      <c r="AK885" s="322"/>
    </row>
    <row r="886" customFormat="false" ht="12.75" hidden="false" customHeight="false" outlineLevel="0" collapsed="false">
      <c r="D886" s="321"/>
      <c r="E886" s="321"/>
      <c r="F886" s="321"/>
      <c r="G886" s="321"/>
      <c r="H886" s="321"/>
      <c r="I886" s="321"/>
      <c r="J886" s="321"/>
      <c r="K886" s="321"/>
      <c r="L886" s="321"/>
      <c r="M886" s="321"/>
      <c r="N886" s="321"/>
      <c r="O886" s="321"/>
      <c r="P886" s="322"/>
      <c r="Q886" s="322"/>
      <c r="R886" s="322"/>
      <c r="S886" s="322"/>
      <c r="T886" s="322"/>
      <c r="U886" s="322"/>
      <c r="V886" s="322"/>
      <c r="W886" s="322"/>
      <c r="X886" s="322"/>
      <c r="Y886" s="322"/>
      <c r="Z886" s="322"/>
      <c r="AA886" s="322"/>
      <c r="AB886" s="322"/>
      <c r="AC886" s="322"/>
      <c r="AD886" s="322"/>
      <c r="AE886" s="322"/>
      <c r="AF886" s="322"/>
      <c r="AG886" s="322"/>
      <c r="AH886" s="322"/>
      <c r="AI886" s="322"/>
      <c r="AJ886" s="322"/>
      <c r="AK886" s="322"/>
    </row>
    <row r="887" customFormat="false" ht="12.75" hidden="false" customHeight="false" outlineLevel="0" collapsed="false">
      <c r="D887" s="321"/>
      <c r="E887" s="321"/>
      <c r="F887" s="321"/>
      <c r="G887" s="321"/>
      <c r="H887" s="321"/>
      <c r="I887" s="321"/>
      <c r="J887" s="321"/>
      <c r="K887" s="321"/>
      <c r="L887" s="321"/>
      <c r="M887" s="321"/>
      <c r="N887" s="321"/>
      <c r="O887" s="321"/>
      <c r="P887" s="322"/>
      <c r="Q887" s="322"/>
      <c r="R887" s="322"/>
      <c r="S887" s="322"/>
      <c r="T887" s="322"/>
      <c r="U887" s="322"/>
      <c r="V887" s="322"/>
      <c r="W887" s="322"/>
      <c r="X887" s="322"/>
      <c r="Y887" s="322"/>
      <c r="Z887" s="322"/>
      <c r="AA887" s="322"/>
      <c r="AB887" s="322"/>
      <c r="AC887" s="322"/>
      <c r="AD887" s="322"/>
      <c r="AE887" s="322"/>
      <c r="AF887" s="322"/>
      <c r="AG887" s="322"/>
      <c r="AH887" s="322"/>
      <c r="AI887" s="322"/>
      <c r="AJ887" s="322"/>
      <c r="AK887" s="322"/>
    </row>
    <row r="888" customFormat="false" ht="12.75" hidden="false" customHeight="false" outlineLevel="0" collapsed="false">
      <c r="D888" s="321"/>
      <c r="E888" s="321"/>
      <c r="F888" s="321"/>
      <c r="G888" s="321"/>
      <c r="H888" s="321"/>
      <c r="I888" s="321"/>
      <c r="J888" s="321"/>
      <c r="K888" s="321"/>
      <c r="L888" s="321"/>
      <c r="M888" s="321"/>
      <c r="N888" s="321"/>
      <c r="O888" s="321"/>
      <c r="P888" s="322"/>
      <c r="Q888" s="322"/>
      <c r="R888" s="322"/>
      <c r="S888" s="322"/>
      <c r="T888" s="322"/>
      <c r="U888" s="322"/>
      <c r="V888" s="322"/>
      <c r="W888" s="322"/>
      <c r="X888" s="322"/>
      <c r="Y888" s="322"/>
      <c r="Z888" s="322"/>
      <c r="AA888" s="322"/>
      <c r="AB888" s="322"/>
      <c r="AC888" s="322"/>
      <c r="AD888" s="322"/>
      <c r="AE888" s="322"/>
      <c r="AF888" s="322"/>
      <c r="AG888" s="322"/>
      <c r="AH888" s="322"/>
      <c r="AI888" s="322"/>
      <c r="AJ888" s="322"/>
      <c r="AK888" s="322"/>
    </row>
    <row r="889" customFormat="false" ht="12.75" hidden="false" customHeight="false" outlineLevel="0" collapsed="false">
      <c r="D889" s="321"/>
      <c r="E889" s="321"/>
      <c r="F889" s="321"/>
      <c r="G889" s="321"/>
      <c r="H889" s="321"/>
      <c r="I889" s="321"/>
      <c r="J889" s="321"/>
      <c r="K889" s="321"/>
      <c r="L889" s="321"/>
      <c r="M889" s="321"/>
      <c r="N889" s="321"/>
      <c r="O889" s="321"/>
      <c r="P889" s="322"/>
      <c r="Q889" s="322"/>
      <c r="R889" s="322"/>
      <c r="S889" s="322"/>
      <c r="T889" s="322"/>
      <c r="U889" s="322"/>
      <c r="V889" s="322"/>
      <c r="W889" s="322"/>
      <c r="X889" s="322"/>
      <c r="Y889" s="322"/>
      <c r="Z889" s="322"/>
      <c r="AA889" s="322"/>
      <c r="AB889" s="322"/>
      <c r="AC889" s="322"/>
      <c r="AD889" s="322"/>
      <c r="AE889" s="322"/>
      <c r="AF889" s="322"/>
      <c r="AG889" s="322"/>
      <c r="AH889" s="322"/>
      <c r="AI889" s="322"/>
      <c r="AJ889" s="322"/>
      <c r="AK889" s="322"/>
    </row>
    <row r="890" customFormat="false" ht="12.75" hidden="false" customHeight="false" outlineLevel="0" collapsed="false">
      <c r="D890" s="321"/>
      <c r="E890" s="321"/>
      <c r="F890" s="321"/>
      <c r="G890" s="321"/>
      <c r="H890" s="321"/>
      <c r="I890" s="321"/>
      <c r="J890" s="321"/>
      <c r="K890" s="321"/>
      <c r="L890" s="321"/>
      <c r="M890" s="321"/>
      <c r="N890" s="321"/>
      <c r="O890" s="321"/>
      <c r="P890" s="322"/>
      <c r="Q890" s="322"/>
      <c r="R890" s="322"/>
      <c r="S890" s="322"/>
      <c r="T890" s="322"/>
      <c r="U890" s="322"/>
      <c r="V890" s="322"/>
      <c r="W890" s="322"/>
      <c r="X890" s="322"/>
      <c r="Y890" s="322"/>
      <c r="Z890" s="322"/>
      <c r="AA890" s="322"/>
      <c r="AB890" s="322"/>
      <c r="AC890" s="322"/>
      <c r="AD890" s="322"/>
      <c r="AE890" s="322"/>
      <c r="AF890" s="322"/>
      <c r="AG890" s="322"/>
      <c r="AH890" s="322"/>
      <c r="AI890" s="322"/>
      <c r="AJ890" s="322"/>
      <c r="AK890" s="322"/>
    </row>
    <row r="891" customFormat="false" ht="12.75" hidden="false" customHeight="false" outlineLevel="0" collapsed="false">
      <c r="D891" s="321"/>
      <c r="E891" s="321"/>
      <c r="F891" s="321"/>
      <c r="G891" s="321"/>
      <c r="H891" s="321"/>
      <c r="I891" s="321"/>
      <c r="J891" s="321"/>
      <c r="K891" s="321"/>
      <c r="L891" s="321"/>
      <c r="M891" s="321"/>
      <c r="N891" s="321"/>
      <c r="O891" s="321"/>
      <c r="P891" s="322"/>
      <c r="Q891" s="322"/>
      <c r="R891" s="322"/>
      <c r="S891" s="322"/>
      <c r="T891" s="322"/>
      <c r="U891" s="322"/>
      <c r="V891" s="322"/>
      <c r="W891" s="322"/>
      <c r="X891" s="322"/>
      <c r="Y891" s="322"/>
      <c r="Z891" s="322"/>
      <c r="AA891" s="322"/>
      <c r="AB891" s="322"/>
      <c r="AC891" s="322"/>
      <c r="AD891" s="322"/>
      <c r="AE891" s="322"/>
      <c r="AF891" s="322"/>
      <c r="AG891" s="322"/>
      <c r="AH891" s="322"/>
      <c r="AI891" s="322"/>
      <c r="AJ891" s="322"/>
      <c r="AK891" s="322"/>
    </row>
    <row r="892" customFormat="false" ht="12.75" hidden="false" customHeight="false" outlineLevel="0" collapsed="false">
      <c r="D892" s="321"/>
      <c r="E892" s="321"/>
      <c r="F892" s="321"/>
      <c r="G892" s="321"/>
      <c r="H892" s="321"/>
      <c r="I892" s="321"/>
      <c r="J892" s="321"/>
      <c r="K892" s="321"/>
      <c r="L892" s="321"/>
      <c r="M892" s="321"/>
      <c r="N892" s="321"/>
      <c r="O892" s="321"/>
      <c r="P892" s="322"/>
      <c r="Q892" s="322"/>
      <c r="R892" s="322"/>
      <c r="S892" s="322"/>
      <c r="T892" s="322"/>
      <c r="U892" s="322"/>
      <c r="V892" s="322"/>
      <c r="W892" s="322"/>
      <c r="X892" s="322"/>
      <c r="Y892" s="322"/>
      <c r="Z892" s="322"/>
      <c r="AA892" s="322"/>
      <c r="AB892" s="322"/>
      <c r="AC892" s="322"/>
      <c r="AD892" s="322"/>
      <c r="AE892" s="322"/>
      <c r="AF892" s="322"/>
      <c r="AG892" s="322"/>
      <c r="AH892" s="322"/>
      <c r="AI892" s="322"/>
      <c r="AJ892" s="322"/>
      <c r="AK892" s="322"/>
    </row>
    <row r="893" customFormat="false" ht="12.75" hidden="false" customHeight="false" outlineLevel="0" collapsed="false">
      <c r="D893" s="321"/>
      <c r="E893" s="321"/>
      <c r="F893" s="321"/>
      <c r="G893" s="321"/>
      <c r="H893" s="321"/>
      <c r="I893" s="321"/>
      <c r="J893" s="321"/>
      <c r="K893" s="321"/>
      <c r="L893" s="321"/>
      <c r="M893" s="321"/>
      <c r="N893" s="321"/>
      <c r="O893" s="321"/>
      <c r="P893" s="322"/>
      <c r="Q893" s="322"/>
      <c r="R893" s="322"/>
      <c r="S893" s="322"/>
      <c r="T893" s="322"/>
      <c r="U893" s="322"/>
      <c r="V893" s="322"/>
      <c r="W893" s="322"/>
      <c r="X893" s="322"/>
      <c r="Y893" s="322"/>
      <c r="Z893" s="322"/>
      <c r="AA893" s="322"/>
      <c r="AB893" s="322"/>
      <c r="AC893" s="322"/>
      <c r="AD893" s="322"/>
      <c r="AE893" s="322"/>
      <c r="AF893" s="322"/>
      <c r="AG893" s="322"/>
      <c r="AH893" s="322"/>
      <c r="AI893" s="322"/>
      <c r="AJ893" s="322"/>
      <c r="AK893" s="322"/>
    </row>
    <row r="894" customFormat="false" ht="12.75" hidden="false" customHeight="false" outlineLevel="0" collapsed="false">
      <c r="D894" s="321"/>
      <c r="E894" s="321"/>
      <c r="F894" s="321"/>
      <c r="G894" s="321"/>
      <c r="H894" s="321"/>
      <c r="I894" s="321"/>
      <c r="J894" s="321"/>
      <c r="K894" s="321"/>
      <c r="L894" s="321"/>
      <c r="M894" s="321"/>
      <c r="N894" s="321"/>
      <c r="O894" s="321"/>
      <c r="P894" s="322"/>
      <c r="Q894" s="322"/>
      <c r="R894" s="322"/>
      <c r="S894" s="322"/>
      <c r="T894" s="322"/>
      <c r="U894" s="322"/>
      <c r="V894" s="322"/>
      <c r="W894" s="322"/>
      <c r="X894" s="322"/>
      <c r="Y894" s="322"/>
      <c r="Z894" s="322"/>
      <c r="AA894" s="322"/>
      <c r="AB894" s="322"/>
      <c r="AC894" s="322"/>
      <c r="AD894" s="322"/>
      <c r="AE894" s="322"/>
      <c r="AF894" s="322"/>
      <c r="AG894" s="322"/>
      <c r="AH894" s="322"/>
      <c r="AI894" s="322"/>
      <c r="AJ894" s="322"/>
      <c r="AK894" s="322"/>
    </row>
    <row r="895" customFormat="false" ht="12.75" hidden="false" customHeight="false" outlineLevel="0" collapsed="false">
      <c r="D895" s="321"/>
      <c r="E895" s="321"/>
      <c r="F895" s="321"/>
      <c r="G895" s="321"/>
      <c r="H895" s="321"/>
      <c r="I895" s="321"/>
      <c r="J895" s="321"/>
      <c r="K895" s="321"/>
      <c r="L895" s="321"/>
      <c r="M895" s="321"/>
      <c r="N895" s="321"/>
      <c r="O895" s="321"/>
      <c r="P895" s="322"/>
      <c r="Q895" s="322"/>
      <c r="R895" s="322"/>
      <c r="S895" s="322"/>
      <c r="T895" s="322"/>
      <c r="U895" s="322"/>
      <c r="V895" s="322"/>
      <c r="W895" s="322"/>
      <c r="X895" s="322"/>
      <c r="Y895" s="322"/>
      <c r="Z895" s="322"/>
      <c r="AA895" s="322"/>
      <c r="AB895" s="322"/>
      <c r="AC895" s="322"/>
      <c r="AD895" s="322"/>
      <c r="AE895" s="322"/>
      <c r="AF895" s="322"/>
      <c r="AG895" s="322"/>
      <c r="AH895" s="322"/>
      <c r="AI895" s="322"/>
      <c r="AJ895" s="322"/>
      <c r="AK895" s="322"/>
    </row>
    <row r="896" customFormat="false" ht="12.75" hidden="false" customHeight="false" outlineLevel="0" collapsed="false">
      <c r="D896" s="321"/>
      <c r="E896" s="321"/>
      <c r="F896" s="321"/>
      <c r="G896" s="321"/>
      <c r="H896" s="321"/>
      <c r="I896" s="321"/>
      <c r="J896" s="321"/>
      <c r="K896" s="321"/>
      <c r="L896" s="321"/>
      <c r="M896" s="321"/>
      <c r="N896" s="321"/>
      <c r="O896" s="321"/>
      <c r="P896" s="322"/>
      <c r="Q896" s="322"/>
      <c r="R896" s="322"/>
      <c r="S896" s="322"/>
      <c r="T896" s="322"/>
      <c r="U896" s="322"/>
      <c r="V896" s="322"/>
      <c r="W896" s="322"/>
      <c r="X896" s="322"/>
      <c r="Y896" s="322"/>
      <c r="Z896" s="322"/>
      <c r="AA896" s="322"/>
      <c r="AB896" s="322"/>
      <c r="AC896" s="322"/>
      <c r="AD896" s="322"/>
      <c r="AE896" s="322"/>
      <c r="AF896" s="322"/>
      <c r="AG896" s="322"/>
      <c r="AH896" s="322"/>
      <c r="AI896" s="322"/>
      <c r="AJ896" s="322"/>
      <c r="AK896" s="322"/>
    </row>
    <row r="897" customFormat="false" ht="12.75" hidden="false" customHeight="false" outlineLevel="0" collapsed="false">
      <c r="D897" s="321"/>
      <c r="E897" s="321"/>
      <c r="F897" s="321"/>
      <c r="G897" s="321"/>
      <c r="H897" s="321"/>
      <c r="I897" s="321"/>
      <c r="J897" s="321"/>
      <c r="K897" s="321"/>
      <c r="L897" s="321"/>
      <c r="M897" s="321"/>
      <c r="N897" s="321"/>
      <c r="O897" s="321"/>
      <c r="P897" s="322"/>
      <c r="Q897" s="322"/>
      <c r="R897" s="322"/>
      <c r="S897" s="322"/>
      <c r="T897" s="322"/>
      <c r="U897" s="322"/>
      <c r="V897" s="322"/>
      <c r="W897" s="322"/>
      <c r="X897" s="322"/>
      <c r="Y897" s="322"/>
      <c r="Z897" s="322"/>
      <c r="AA897" s="322"/>
      <c r="AB897" s="322"/>
      <c r="AC897" s="322"/>
      <c r="AD897" s="322"/>
      <c r="AE897" s="322"/>
      <c r="AF897" s="322"/>
      <c r="AG897" s="322"/>
      <c r="AH897" s="322"/>
      <c r="AI897" s="322"/>
      <c r="AJ897" s="322"/>
      <c r="AK897" s="322"/>
    </row>
    <row r="898" customFormat="false" ht="12.75" hidden="false" customHeight="false" outlineLevel="0" collapsed="false">
      <c r="D898" s="321"/>
      <c r="E898" s="321"/>
      <c r="F898" s="321"/>
      <c r="G898" s="321"/>
      <c r="H898" s="321"/>
      <c r="I898" s="321"/>
      <c r="J898" s="321"/>
      <c r="K898" s="321"/>
      <c r="L898" s="321"/>
      <c r="M898" s="321"/>
      <c r="N898" s="321"/>
      <c r="O898" s="321"/>
      <c r="P898" s="322"/>
      <c r="Q898" s="322"/>
      <c r="R898" s="322"/>
      <c r="S898" s="322"/>
      <c r="T898" s="322"/>
      <c r="U898" s="322"/>
      <c r="V898" s="322"/>
      <c r="W898" s="322"/>
      <c r="X898" s="322"/>
      <c r="Y898" s="322"/>
      <c r="Z898" s="322"/>
      <c r="AA898" s="322"/>
      <c r="AB898" s="322"/>
      <c r="AC898" s="322"/>
      <c r="AD898" s="322"/>
      <c r="AE898" s="322"/>
      <c r="AF898" s="322"/>
      <c r="AG898" s="322"/>
      <c r="AH898" s="322"/>
      <c r="AI898" s="322"/>
      <c r="AJ898" s="322"/>
      <c r="AK898" s="322"/>
    </row>
    <row r="899" customFormat="false" ht="12.75" hidden="false" customHeight="false" outlineLevel="0" collapsed="false">
      <c r="D899" s="321"/>
      <c r="E899" s="321"/>
      <c r="F899" s="321"/>
      <c r="G899" s="321"/>
      <c r="H899" s="321"/>
      <c r="I899" s="321"/>
      <c r="J899" s="321"/>
      <c r="K899" s="321"/>
      <c r="L899" s="321"/>
      <c r="M899" s="321"/>
      <c r="N899" s="321"/>
      <c r="O899" s="321"/>
      <c r="P899" s="322"/>
      <c r="Q899" s="322"/>
      <c r="R899" s="322"/>
      <c r="S899" s="322"/>
      <c r="T899" s="322"/>
      <c r="U899" s="322"/>
      <c r="V899" s="322"/>
      <c r="W899" s="322"/>
      <c r="X899" s="322"/>
      <c r="Y899" s="322"/>
      <c r="Z899" s="322"/>
      <c r="AA899" s="322"/>
      <c r="AB899" s="322"/>
      <c r="AC899" s="322"/>
      <c r="AD899" s="322"/>
      <c r="AE899" s="322"/>
      <c r="AF899" s="322"/>
      <c r="AG899" s="322"/>
      <c r="AH899" s="322"/>
      <c r="AI899" s="322"/>
      <c r="AJ899" s="322"/>
      <c r="AK899" s="322"/>
    </row>
    <row r="900" customFormat="false" ht="12.75" hidden="false" customHeight="false" outlineLevel="0" collapsed="false">
      <c r="D900" s="321"/>
      <c r="E900" s="321"/>
      <c r="F900" s="321"/>
      <c r="G900" s="321"/>
      <c r="H900" s="321"/>
      <c r="I900" s="321"/>
      <c r="J900" s="321"/>
      <c r="K900" s="321"/>
      <c r="L900" s="321"/>
      <c r="M900" s="321"/>
      <c r="N900" s="321"/>
      <c r="O900" s="321"/>
      <c r="P900" s="322"/>
      <c r="Q900" s="322"/>
      <c r="R900" s="322"/>
      <c r="S900" s="322"/>
      <c r="T900" s="322"/>
      <c r="U900" s="322"/>
      <c r="V900" s="322"/>
      <c r="W900" s="322"/>
      <c r="X900" s="322"/>
      <c r="Y900" s="322"/>
      <c r="Z900" s="322"/>
      <c r="AA900" s="322"/>
      <c r="AB900" s="322"/>
      <c r="AC900" s="322"/>
      <c r="AD900" s="322"/>
      <c r="AE900" s="322"/>
      <c r="AF900" s="322"/>
      <c r="AG900" s="322"/>
      <c r="AH900" s="322"/>
      <c r="AI900" s="322"/>
      <c r="AJ900" s="322"/>
      <c r="AK900" s="322"/>
    </row>
    <row r="901" customFormat="false" ht="12.75" hidden="false" customHeight="false" outlineLevel="0" collapsed="false">
      <c r="D901" s="321"/>
      <c r="E901" s="321"/>
      <c r="F901" s="321"/>
      <c r="G901" s="321"/>
      <c r="H901" s="321"/>
      <c r="I901" s="321"/>
      <c r="J901" s="321"/>
      <c r="K901" s="321"/>
      <c r="L901" s="321"/>
      <c r="M901" s="321"/>
      <c r="N901" s="321"/>
      <c r="O901" s="321"/>
      <c r="P901" s="322"/>
      <c r="Q901" s="322"/>
      <c r="R901" s="322"/>
      <c r="S901" s="322"/>
      <c r="T901" s="322"/>
      <c r="U901" s="322"/>
      <c r="V901" s="322"/>
      <c r="W901" s="322"/>
      <c r="X901" s="322"/>
      <c r="Y901" s="322"/>
      <c r="Z901" s="322"/>
      <c r="AA901" s="322"/>
      <c r="AB901" s="322"/>
      <c r="AC901" s="322"/>
      <c r="AD901" s="322"/>
      <c r="AE901" s="322"/>
      <c r="AF901" s="322"/>
      <c r="AG901" s="322"/>
      <c r="AH901" s="322"/>
      <c r="AI901" s="322"/>
      <c r="AJ901" s="322"/>
      <c r="AK901" s="322"/>
    </row>
    <row r="902" customFormat="false" ht="12.75" hidden="false" customHeight="false" outlineLevel="0" collapsed="false">
      <c r="D902" s="321"/>
      <c r="E902" s="321"/>
      <c r="F902" s="321"/>
      <c r="G902" s="321"/>
      <c r="H902" s="321"/>
      <c r="I902" s="321"/>
      <c r="J902" s="321"/>
      <c r="K902" s="321"/>
      <c r="L902" s="321"/>
      <c r="M902" s="321"/>
      <c r="N902" s="321"/>
      <c r="O902" s="321"/>
      <c r="P902" s="322"/>
      <c r="Q902" s="322"/>
      <c r="R902" s="322"/>
      <c r="S902" s="322"/>
      <c r="T902" s="322"/>
      <c r="U902" s="322"/>
      <c r="V902" s="322"/>
      <c r="W902" s="322"/>
      <c r="X902" s="322"/>
      <c r="Y902" s="322"/>
      <c r="Z902" s="322"/>
      <c r="AA902" s="322"/>
      <c r="AB902" s="322"/>
      <c r="AC902" s="322"/>
      <c r="AD902" s="322"/>
      <c r="AE902" s="322"/>
      <c r="AF902" s="322"/>
      <c r="AG902" s="322"/>
      <c r="AH902" s="322"/>
      <c r="AI902" s="322"/>
      <c r="AJ902" s="322"/>
      <c r="AK902" s="322"/>
    </row>
    <row r="903" customFormat="false" ht="12.75" hidden="false" customHeight="false" outlineLevel="0" collapsed="false">
      <c r="D903" s="321"/>
      <c r="E903" s="321"/>
      <c r="F903" s="321"/>
      <c r="G903" s="321"/>
      <c r="H903" s="321"/>
      <c r="I903" s="321"/>
      <c r="J903" s="321"/>
      <c r="K903" s="321"/>
      <c r="L903" s="321"/>
      <c r="M903" s="321"/>
      <c r="N903" s="321"/>
      <c r="O903" s="321"/>
      <c r="P903" s="322"/>
      <c r="Q903" s="322"/>
      <c r="R903" s="322"/>
      <c r="S903" s="322"/>
      <c r="T903" s="322"/>
      <c r="U903" s="322"/>
      <c r="V903" s="322"/>
      <c r="W903" s="322"/>
      <c r="X903" s="322"/>
      <c r="Y903" s="322"/>
      <c r="Z903" s="322"/>
      <c r="AA903" s="322"/>
      <c r="AB903" s="322"/>
      <c r="AC903" s="322"/>
      <c r="AD903" s="322"/>
      <c r="AE903" s="322"/>
      <c r="AF903" s="322"/>
      <c r="AG903" s="322"/>
      <c r="AH903" s="322"/>
      <c r="AI903" s="322"/>
      <c r="AJ903" s="322"/>
      <c r="AK903" s="322"/>
    </row>
    <row r="904" customFormat="false" ht="12.75" hidden="false" customHeight="false" outlineLevel="0" collapsed="false">
      <c r="D904" s="321"/>
      <c r="E904" s="321"/>
      <c r="F904" s="321"/>
      <c r="G904" s="321"/>
      <c r="H904" s="321"/>
      <c r="I904" s="321"/>
      <c r="J904" s="321"/>
      <c r="K904" s="321"/>
      <c r="L904" s="321"/>
      <c r="M904" s="321"/>
      <c r="N904" s="321"/>
      <c r="O904" s="321"/>
      <c r="P904" s="322"/>
      <c r="Q904" s="322"/>
      <c r="R904" s="322"/>
      <c r="S904" s="322"/>
      <c r="T904" s="322"/>
      <c r="U904" s="322"/>
      <c r="V904" s="322"/>
      <c r="W904" s="322"/>
      <c r="X904" s="322"/>
      <c r="Y904" s="322"/>
      <c r="Z904" s="322"/>
      <c r="AA904" s="322"/>
      <c r="AB904" s="322"/>
      <c r="AC904" s="322"/>
      <c r="AD904" s="322"/>
      <c r="AE904" s="322"/>
      <c r="AF904" s="322"/>
      <c r="AG904" s="322"/>
      <c r="AH904" s="322"/>
      <c r="AI904" s="322"/>
      <c r="AJ904" s="322"/>
      <c r="AK904" s="322"/>
    </row>
    <row r="905" customFormat="false" ht="12.75" hidden="false" customHeight="false" outlineLevel="0" collapsed="false">
      <c r="D905" s="321"/>
      <c r="E905" s="321"/>
      <c r="F905" s="321"/>
      <c r="G905" s="321"/>
      <c r="H905" s="321"/>
      <c r="I905" s="321"/>
      <c r="J905" s="321"/>
      <c r="K905" s="321"/>
      <c r="L905" s="321"/>
      <c r="M905" s="321"/>
      <c r="N905" s="321"/>
      <c r="O905" s="321"/>
      <c r="P905" s="322"/>
      <c r="Q905" s="322"/>
      <c r="R905" s="322"/>
      <c r="S905" s="322"/>
      <c r="T905" s="322"/>
      <c r="U905" s="322"/>
      <c r="V905" s="322"/>
      <c r="W905" s="322"/>
      <c r="X905" s="322"/>
      <c r="Y905" s="322"/>
      <c r="Z905" s="322"/>
      <c r="AA905" s="322"/>
      <c r="AB905" s="322"/>
      <c r="AC905" s="322"/>
      <c r="AD905" s="322"/>
      <c r="AE905" s="322"/>
      <c r="AF905" s="322"/>
      <c r="AG905" s="322"/>
      <c r="AH905" s="322"/>
      <c r="AI905" s="322"/>
      <c r="AJ905" s="322"/>
      <c r="AK905" s="322"/>
    </row>
    <row r="906" customFormat="false" ht="12.75" hidden="false" customHeight="false" outlineLevel="0" collapsed="false">
      <c r="D906" s="321"/>
      <c r="E906" s="321"/>
      <c r="F906" s="321"/>
      <c r="G906" s="321"/>
      <c r="H906" s="321"/>
      <c r="I906" s="321"/>
      <c r="J906" s="321"/>
      <c r="K906" s="321"/>
      <c r="L906" s="321"/>
      <c r="M906" s="321"/>
      <c r="N906" s="321"/>
      <c r="O906" s="321"/>
      <c r="P906" s="322"/>
      <c r="Q906" s="322"/>
      <c r="R906" s="322"/>
      <c r="S906" s="322"/>
      <c r="T906" s="322"/>
      <c r="U906" s="322"/>
      <c r="V906" s="322"/>
      <c r="W906" s="322"/>
      <c r="X906" s="322"/>
      <c r="Y906" s="322"/>
      <c r="Z906" s="322"/>
      <c r="AA906" s="322"/>
      <c r="AB906" s="322"/>
      <c r="AC906" s="322"/>
      <c r="AD906" s="322"/>
      <c r="AE906" s="322"/>
      <c r="AF906" s="322"/>
      <c r="AG906" s="322"/>
      <c r="AH906" s="322"/>
      <c r="AI906" s="322"/>
      <c r="AJ906" s="322"/>
      <c r="AK906" s="322"/>
    </row>
    <row r="907" customFormat="false" ht="12.75" hidden="false" customHeight="false" outlineLevel="0" collapsed="false">
      <c r="D907" s="321"/>
      <c r="E907" s="321"/>
      <c r="F907" s="321"/>
      <c r="G907" s="321"/>
      <c r="H907" s="321"/>
      <c r="I907" s="321"/>
      <c r="J907" s="321"/>
      <c r="K907" s="321"/>
      <c r="L907" s="321"/>
      <c r="M907" s="321"/>
      <c r="N907" s="321"/>
      <c r="O907" s="321"/>
      <c r="P907" s="322"/>
      <c r="Q907" s="322"/>
      <c r="R907" s="322"/>
      <c r="S907" s="322"/>
      <c r="T907" s="322"/>
      <c r="U907" s="322"/>
      <c r="V907" s="322"/>
      <c r="W907" s="322"/>
      <c r="X907" s="322"/>
      <c r="Y907" s="322"/>
      <c r="Z907" s="322"/>
      <c r="AA907" s="322"/>
      <c r="AB907" s="322"/>
      <c r="AC907" s="322"/>
      <c r="AD907" s="322"/>
      <c r="AE907" s="322"/>
      <c r="AF907" s="322"/>
      <c r="AG907" s="322"/>
      <c r="AH907" s="322"/>
      <c r="AI907" s="322"/>
      <c r="AJ907" s="322"/>
      <c r="AK907" s="322"/>
    </row>
    <row r="908" customFormat="false" ht="12.75" hidden="false" customHeight="false" outlineLevel="0" collapsed="false">
      <c r="D908" s="321"/>
      <c r="E908" s="321"/>
      <c r="F908" s="321"/>
      <c r="G908" s="321"/>
      <c r="H908" s="321"/>
      <c r="I908" s="321"/>
      <c r="J908" s="321"/>
      <c r="K908" s="321"/>
      <c r="L908" s="321"/>
      <c r="M908" s="321"/>
      <c r="N908" s="321"/>
      <c r="O908" s="321"/>
      <c r="P908" s="322"/>
      <c r="Q908" s="322"/>
      <c r="R908" s="322"/>
      <c r="S908" s="322"/>
      <c r="T908" s="322"/>
      <c r="U908" s="322"/>
      <c r="V908" s="322"/>
      <c r="W908" s="322"/>
      <c r="X908" s="322"/>
      <c r="Y908" s="322"/>
      <c r="Z908" s="322"/>
      <c r="AA908" s="322"/>
      <c r="AB908" s="322"/>
      <c r="AC908" s="322"/>
      <c r="AD908" s="322"/>
      <c r="AE908" s="322"/>
      <c r="AF908" s="322"/>
      <c r="AG908" s="322"/>
      <c r="AH908" s="322"/>
      <c r="AI908" s="322"/>
      <c r="AJ908" s="322"/>
      <c r="AK908" s="322"/>
    </row>
    <row r="909" customFormat="false" ht="12.75" hidden="false" customHeight="false" outlineLevel="0" collapsed="false">
      <c r="D909" s="321"/>
      <c r="E909" s="321"/>
      <c r="F909" s="321"/>
      <c r="G909" s="321"/>
      <c r="H909" s="321"/>
      <c r="I909" s="321"/>
      <c r="J909" s="321"/>
      <c r="K909" s="321"/>
      <c r="L909" s="321"/>
      <c r="M909" s="321"/>
      <c r="N909" s="321"/>
      <c r="O909" s="321"/>
      <c r="P909" s="322"/>
      <c r="Q909" s="322"/>
      <c r="R909" s="322"/>
      <c r="S909" s="322"/>
      <c r="T909" s="322"/>
      <c r="U909" s="322"/>
      <c r="V909" s="322"/>
      <c r="W909" s="322"/>
      <c r="X909" s="322"/>
      <c r="Y909" s="322"/>
      <c r="Z909" s="322"/>
      <c r="AA909" s="322"/>
      <c r="AB909" s="322"/>
      <c r="AC909" s="322"/>
      <c r="AD909" s="322"/>
      <c r="AE909" s="322"/>
      <c r="AF909" s="322"/>
      <c r="AG909" s="322"/>
      <c r="AH909" s="322"/>
      <c r="AI909" s="322"/>
      <c r="AJ909" s="322"/>
      <c r="AK909" s="322"/>
    </row>
    <row r="910" customFormat="false" ht="12.75" hidden="false" customHeight="false" outlineLevel="0" collapsed="false">
      <c r="D910" s="321"/>
      <c r="E910" s="321"/>
      <c r="F910" s="321"/>
      <c r="G910" s="321"/>
      <c r="H910" s="321"/>
      <c r="I910" s="321"/>
      <c r="J910" s="321"/>
      <c r="K910" s="321"/>
      <c r="L910" s="321"/>
      <c r="M910" s="321"/>
      <c r="N910" s="321"/>
      <c r="O910" s="321"/>
      <c r="P910" s="322"/>
      <c r="Q910" s="322"/>
      <c r="R910" s="322"/>
      <c r="S910" s="322"/>
      <c r="T910" s="322"/>
      <c r="U910" s="322"/>
      <c r="V910" s="322"/>
      <c r="W910" s="322"/>
      <c r="X910" s="322"/>
      <c r="Y910" s="322"/>
      <c r="Z910" s="322"/>
      <c r="AA910" s="322"/>
      <c r="AB910" s="322"/>
      <c r="AC910" s="322"/>
      <c r="AD910" s="322"/>
      <c r="AE910" s="322"/>
      <c r="AF910" s="322"/>
      <c r="AG910" s="322"/>
      <c r="AH910" s="322"/>
      <c r="AI910" s="322"/>
      <c r="AJ910" s="322"/>
      <c r="AK910" s="322"/>
    </row>
    <row r="911" customFormat="false" ht="12.75" hidden="false" customHeight="false" outlineLevel="0" collapsed="false">
      <c r="D911" s="321"/>
      <c r="E911" s="321"/>
      <c r="F911" s="321"/>
      <c r="G911" s="321"/>
      <c r="H911" s="321"/>
      <c r="I911" s="321"/>
      <c r="J911" s="321"/>
      <c r="K911" s="321"/>
      <c r="L911" s="321"/>
      <c r="M911" s="321"/>
      <c r="N911" s="321"/>
      <c r="O911" s="321"/>
      <c r="P911" s="322"/>
      <c r="Q911" s="322"/>
      <c r="R911" s="322"/>
      <c r="S911" s="322"/>
      <c r="T911" s="322"/>
      <c r="U911" s="322"/>
      <c r="V911" s="322"/>
      <c r="W911" s="322"/>
      <c r="X911" s="322"/>
      <c r="Y911" s="322"/>
      <c r="Z911" s="322"/>
      <c r="AA911" s="322"/>
      <c r="AB911" s="322"/>
      <c r="AC911" s="322"/>
      <c r="AD911" s="322"/>
      <c r="AE911" s="322"/>
      <c r="AF911" s="322"/>
      <c r="AG911" s="322"/>
      <c r="AH911" s="322"/>
      <c r="AI911" s="322"/>
      <c r="AJ911" s="322"/>
      <c r="AK911" s="322"/>
    </row>
    <row r="912" customFormat="false" ht="12.75" hidden="false" customHeight="false" outlineLevel="0" collapsed="false">
      <c r="D912" s="321"/>
      <c r="E912" s="321"/>
      <c r="F912" s="321"/>
      <c r="G912" s="321"/>
      <c r="H912" s="321"/>
      <c r="I912" s="321"/>
      <c r="J912" s="321"/>
      <c r="K912" s="321"/>
      <c r="L912" s="321"/>
      <c r="M912" s="321"/>
      <c r="N912" s="321"/>
      <c r="O912" s="321"/>
      <c r="P912" s="322"/>
      <c r="Q912" s="322"/>
      <c r="R912" s="322"/>
      <c r="S912" s="322"/>
      <c r="T912" s="322"/>
      <c r="U912" s="322"/>
      <c r="V912" s="322"/>
      <c r="W912" s="322"/>
      <c r="X912" s="322"/>
      <c r="Y912" s="322"/>
      <c r="Z912" s="322"/>
      <c r="AA912" s="322"/>
      <c r="AB912" s="322"/>
      <c r="AC912" s="322"/>
      <c r="AD912" s="322"/>
      <c r="AE912" s="322"/>
      <c r="AF912" s="322"/>
      <c r="AG912" s="322"/>
      <c r="AH912" s="322"/>
      <c r="AI912" s="322"/>
      <c r="AJ912" s="322"/>
      <c r="AK912" s="322"/>
    </row>
    <row r="913" customFormat="false" ht="12.75" hidden="false" customHeight="false" outlineLevel="0" collapsed="false">
      <c r="D913" s="321"/>
      <c r="E913" s="321"/>
      <c r="F913" s="321"/>
      <c r="G913" s="321"/>
      <c r="H913" s="321"/>
      <c r="I913" s="321"/>
      <c r="J913" s="321"/>
      <c r="K913" s="321"/>
      <c r="L913" s="321"/>
      <c r="M913" s="321"/>
      <c r="N913" s="321"/>
      <c r="O913" s="321"/>
      <c r="P913" s="322"/>
      <c r="Q913" s="322"/>
      <c r="R913" s="322"/>
      <c r="S913" s="322"/>
      <c r="T913" s="322"/>
      <c r="U913" s="322"/>
      <c r="V913" s="322"/>
      <c r="W913" s="322"/>
      <c r="X913" s="322"/>
      <c r="Y913" s="322"/>
      <c r="Z913" s="322"/>
      <c r="AA913" s="322"/>
      <c r="AB913" s="322"/>
      <c r="AC913" s="322"/>
      <c r="AD913" s="322"/>
      <c r="AE913" s="322"/>
      <c r="AF913" s="322"/>
      <c r="AG913" s="322"/>
      <c r="AH913" s="322"/>
      <c r="AI913" s="322"/>
      <c r="AJ913" s="322"/>
      <c r="AK913" s="322"/>
    </row>
    <row r="914" customFormat="false" ht="12.75" hidden="false" customHeight="false" outlineLevel="0" collapsed="false">
      <c r="D914" s="321"/>
      <c r="E914" s="321"/>
      <c r="F914" s="321"/>
      <c r="G914" s="321"/>
      <c r="H914" s="321"/>
      <c r="I914" s="321"/>
      <c r="J914" s="321"/>
      <c r="K914" s="321"/>
      <c r="L914" s="321"/>
      <c r="M914" s="321"/>
      <c r="N914" s="321"/>
      <c r="O914" s="321"/>
      <c r="P914" s="322"/>
      <c r="Q914" s="322"/>
      <c r="R914" s="322"/>
      <c r="S914" s="322"/>
      <c r="T914" s="322"/>
      <c r="U914" s="322"/>
      <c r="V914" s="322"/>
      <c r="W914" s="322"/>
      <c r="X914" s="322"/>
      <c r="Y914" s="322"/>
      <c r="Z914" s="322"/>
      <c r="AA914" s="322"/>
      <c r="AB914" s="322"/>
      <c r="AC914" s="322"/>
      <c r="AD914" s="322"/>
      <c r="AE914" s="322"/>
      <c r="AF914" s="322"/>
      <c r="AG914" s="322"/>
      <c r="AH914" s="322"/>
      <c r="AI914" s="322"/>
      <c r="AJ914" s="322"/>
      <c r="AK914" s="322"/>
    </row>
    <row r="915" customFormat="false" ht="12.75" hidden="false" customHeight="false" outlineLevel="0" collapsed="false">
      <c r="D915" s="321"/>
      <c r="E915" s="321"/>
      <c r="F915" s="321"/>
      <c r="G915" s="321"/>
      <c r="H915" s="321"/>
      <c r="I915" s="321"/>
      <c r="J915" s="321"/>
      <c r="K915" s="321"/>
      <c r="L915" s="321"/>
      <c r="M915" s="321"/>
      <c r="N915" s="321"/>
      <c r="O915" s="321"/>
      <c r="P915" s="322"/>
      <c r="Q915" s="322"/>
      <c r="R915" s="322"/>
      <c r="S915" s="322"/>
      <c r="T915" s="322"/>
      <c r="U915" s="322"/>
      <c r="V915" s="322"/>
      <c r="W915" s="322"/>
      <c r="X915" s="322"/>
      <c r="Y915" s="322"/>
      <c r="Z915" s="322"/>
      <c r="AA915" s="322"/>
      <c r="AB915" s="322"/>
      <c r="AC915" s="322"/>
      <c r="AD915" s="322"/>
      <c r="AE915" s="322"/>
      <c r="AF915" s="322"/>
      <c r="AG915" s="322"/>
      <c r="AH915" s="322"/>
      <c r="AI915" s="322"/>
      <c r="AJ915" s="322"/>
      <c r="AK915" s="322"/>
    </row>
    <row r="916" customFormat="false" ht="12.75" hidden="false" customHeight="false" outlineLevel="0" collapsed="false">
      <c r="D916" s="321"/>
      <c r="E916" s="321"/>
      <c r="F916" s="321"/>
      <c r="G916" s="321"/>
      <c r="H916" s="321"/>
      <c r="I916" s="321"/>
      <c r="J916" s="321"/>
      <c r="K916" s="321"/>
      <c r="L916" s="321"/>
      <c r="M916" s="321"/>
      <c r="N916" s="321"/>
      <c r="O916" s="321"/>
      <c r="P916" s="322"/>
      <c r="Q916" s="322"/>
      <c r="R916" s="322"/>
      <c r="S916" s="322"/>
      <c r="T916" s="322"/>
      <c r="U916" s="322"/>
      <c r="V916" s="322"/>
      <c r="W916" s="322"/>
      <c r="X916" s="322"/>
      <c r="Y916" s="322"/>
      <c r="Z916" s="322"/>
      <c r="AA916" s="322"/>
      <c r="AB916" s="322"/>
      <c r="AC916" s="322"/>
      <c r="AD916" s="322"/>
      <c r="AE916" s="322"/>
      <c r="AF916" s="322"/>
      <c r="AG916" s="322"/>
      <c r="AH916" s="322"/>
      <c r="AI916" s="322"/>
      <c r="AJ916" s="322"/>
      <c r="AK916" s="322"/>
    </row>
    <row r="917" customFormat="false" ht="12.75" hidden="false" customHeight="false" outlineLevel="0" collapsed="false">
      <c r="D917" s="321"/>
      <c r="E917" s="321"/>
      <c r="F917" s="321"/>
      <c r="G917" s="321"/>
      <c r="H917" s="321"/>
      <c r="I917" s="321"/>
      <c r="J917" s="321"/>
      <c r="K917" s="321"/>
      <c r="L917" s="321"/>
      <c r="M917" s="321"/>
      <c r="N917" s="321"/>
      <c r="O917" s="321"/>
      <c r="P917" s="322"/>
      <c r="Q917" s="322"/>
      <c r="R917" s="322"/>
      <c r="S917" s="322"/>
      <c r="T917" s="322"/>
      <c r="U917" s="322"/>
      <c r="V917" s="322"/>
      <c r="W917" s="322"/>
      <c r="X917" s="322"/>
      <c r="Y917" s="322"/>
      <c r="Z917" s="322"/>
      <c r="AA917" s="322"/>
      <c r="AB917" s="322"/>
      <c r="AC917" s="322"/>
      <c r="AD917" s="322"/>
      <c r="AE917" s="322"/>
      <c r="AF917" s="322"/>
      <c r="AG917" s="322"/>
      <c r="AH917" s="322"/>
      <c r="AI917" s="322"/>
      <c r="AJ917" s="322"/>
      <c r="AK917" s="322"/>
    </row>
    <row r="918" customFormat="false" ht="12.75" hidden="false" customHeight="false" outlineLevel="0" collapsed="false">
      <c r="D918" s="321"/>
      <c r="E918" s="321"/>
      <c r="F918" s="321"/>
      <c r="G918" s="321"/>
      <c r="H918" s="321"/>
      <c r="I918" s="321"/>
      <c r="J918" s="321"/>
      <c r="K918" s="321"/>
      <c r="L918" s="321"/>
      <c r="M918" s="321"/>
      <c r="N918" s="321"/>
      <c r="O918" s="321"/>
      <c r="P918" s="322"/>
      <c r="Q918" s="322"/>
      <c r="R918" s="322"/>
      <c r="S918" s="322"/>
      <c r="T918" s="322"/>
      <c r="U918" s="322"/>
      <c r="V918" s="322"/>
      <c r="W918" s="322"/>
      <c r="X918" s="322"/>
      <c r="Y918" s="322"/>
      <c r="Z918" s="322"/>
      <c r="AA918" s="322"/>
      <c r="AB918" s="322"/>
      <c r="AC918" s="322"/>
      <c r="AD918" s="322"/>
      <c r="AE918" s="322"/>
      <c r="AF918" s="322"/>
      <c r="AG918" s="322"/>
      <c r="AH918" s="322"/>
      <c r="AI918" s="322"/>
      <c r="AJ918" s="322"/>
      <c r="AK918" s="322"/>
    </row>
    <row r="919" customFormat="false" ht="12.75" hidden="false" customHeight="false" outlineLevel="0" collapsed="false">
      <c r="D919" s="321"/>
      <c r="E919" s="321"/>
      <c r="F919" s="321"/>
      <c r="G919" s="321"/>
      <c r="H919" s="321"/>
      <c r="I919" s="321"/>
      <c r="J919" s="321"/>
      <c r="K919" s="321"/>
      <c r="L919" s="321"/>
      <c r="M919" s="321"/>
      <c r="N919" s="321"/>
      <c r="O919" s="321"/>
      <c r="P919" s="322"/>
      <c r="Q919" s="322"/>
      <c r="R919" s="322"/>
      <c r="S919" s="322"/>
      <c r="T919" s="322"/>
      <c r="U919" s="322"/>
      <c r="V919" s="322"/>
      <c r="W919" s="322"/>
      <c r="X919" s="322"/>
      <c r="Y919" s="322"/>
      <c r="Z919" s="322"/>
      <c r="AA919" s="322"/>
      <c r="AB919" s="322"/>
      <c r="AC919" s="322"/>
      <c r="AD919" s="322"/>
      <c r="AE919" s="322"/>
      <c r="AF919" s="322"/>
      <c r="AG919" s="322"/>
      <c r="AH919" s="322"/>
      <c r="AI919" s="322"/>
      <c r="AJ919" s="322"/>
      <c r="AK919" s="322"/>
    </row>
    <row r="920" customFormat="false" ht="12.75" hidden="false" customHeight="false" outlineLevel="0" collapsed="false">
      <c r="D920" s="321"/>
      <c r="E920" s="321"/>
      <c r="F920" s="321"/>
      <c r="G920" s="321"/>
      <c r="H920" s="321"/>
      <c r="I920" s="321"/>
      <c r="J920" s="321"/>
      <c r="K920" s="321"/>
      <c r="L920" s="321"/>
      <c r="M920" s="321"/>
      <c r="N920" s="321"/>
      <c r="O920" s="321"/>
      <c r="P920" s="322"/>
      <c r="Q920" s="322"/>
      <c r="R920" s="322"/>
      <c r="S920" s="322"/>
      <c r="T920" s="322"/>
      <c r="U920" s="322"/>
      <c r="V920" s="322"/>
      <c r="W920" s="322"/>
      <c r="X920" s="322"/>
      <c r="Y920" s="322"/>
      <c r="Z920" s="322"/>
      <c r="AA920" s="322"/>
      <c r="AB920" s="322"/>
      <c r="AC920" s="322"/>
      <c r="AD920" s="322"/>
      <c r="AE920" s="322"/>
      <c r="AF920" s="322"/>
      <c r="AG920" s="322"/>
      <c r="AH920" s="322"/>
      <c r="AI920" s="322"/>
      <c r="AJ920" s="322"/>
      <c r="AK920" s="322"/>
    </row>
    <row r="921" customFormat="false" ht="12.75" hidden="false" customHeight="false" outlineLevel="0" collapsed="false">
      <c r="D921" s="321"/>
      <c r="E921" s="321"/>
      <c r="F921" s="321"/>
      <c r="G921" s="321"/>
      <c r="H921" s="321"/>
      <c r="I921" s="321"/>
      <c r="J921" s="321"/>
      <c r="K921" s="321"/>
      <c r="L921" s="321"/>
      <c r="M921" s="321"/>
      <c r="N921" s="321"/>
      <c r="O921" s="321"/>
      <c r="P921" s="322"/>
      <c r="Q921" s="322"/>
      <c r="R921" s="322"/>
      <c r="S921" s="322"/>
      <c r="T921" s="322"/>
      <c r="U921" s="322"/>
      <c r="V921" s="322"/>
      <c r="W921" s="322"/>
      <c r="X921" s="322"/>
      <c r="Y921" s="322"/>
      <c r="Z921" s="322"/>
      <c r="AA921" s="322"/>
      <c r="AB921" s="322"/>
      <c r="AC921" s="322"/>
      <c r="AD921" s="322"/>
      <c r="AE921" s="322"/>
      <c r="AF921" s="322"/>
      <c r="AG921" s="322"/>
      <c r="AH921" s="322"/>
      <c r="AI921" s="322"/>
      <c r="AJ921" s="322"/>
      <c r="AK921" s="322"/>
    </row>
    <row r="922" customFormat="false" ht="12.75" hidden="false" customHeight="false" outlineLevel="0" collapsed="false">
      <c r="D922" s="321"/>
      <c r="E922" s="321"/>
      <c r="F922" s="321"/>
      <c r="G922" s="321"/>
      <c r="H922" s="321"/>
      <c r="I922" s="321"/>
      <c r="J922" s="321"/>
      <c r="K922" s="321"/>
      <c r="L922" s="321"/>
      <c r="M922" s="321"/>
      <c r="N922" s="321"/>
      <c r="O922" s="321"/>
      <c r="P922" s="322"/>
      <c r="Q922" s="322"/>
      <c r="R922" s="322"/>
      <c r="S922" s="322"/>
      <c r="T922" s="322"/>
      <c r="U922" s="322"/>
      <c r="V922" s="322"/>
      <c r="W922" s="322"/>
      <c r="X922" s="322"/>
      <c r="Y922" s="322"/>
      <c r="Z922" s="322"/>
      <c r="AA922" s="322"/>
      <c r="AB922" s="322"/>
      <c r="AC922" s="322"/>
      <c r="AD922" s="322"/>
      <c r="AE922" s="322"/>
      <c r="AF922" s="322"/>
      <c r="AG922" s="322"/>
      <c r="AH922" s="322"/>
      <c r="AI922" s="322"/>
      <c r="AJ922" s="322"/>
      <c r="AK922" s="322"/>
    </row>
    <row r="923" customFormat="false" ht="12.75" hidden="false" customHeight="false" outlineLevel="0" collapsed="false">
      <c r="D923" s="321"/>
      <c r="E923" s="321"/>
      <c r="F923" s="321"/>
      <c r="G923" s="321"/>
      <c r="H923" s="321"/>
      <c r="I923" s="321"/>
      <c r="J923" s="321"/>
      <c r="K923" s="321"/>
      <c r="L923" s="321"/>
      <c r="M923" s="321"/>
      <c r="N923" s="321"/>
      <c r="O923" s="321"/>
      <c r="P923" s="322"/>
      <c r="Q923" s="322"/>
      <c r="R923" s="322"/>
      <c r="S923" s="322"/>
      <c r="T923" s="322"/>
      <c r="U923" s="322"/>
      <c r="V923" s="322"/>
      <c r="W923" s="322"/>
      <c r="X923" s="322"/>
      <c r="Y923" s="322"/>
      <c r="Z923" s="322"/>
      <c r="AA923" s="322"/>
      <c r="AB923" s="322"/>
      <c r="AC923" s="322"/>
      <c r="AD923" s="322"/>
      <c r="AE923" s="322"/>
      <c r="AF923" s="322"/>
      <c r="AG923" s="322"/>
      <c r="AH923" s="322"/>
      <c r="AI923" s="322"/>
      <c r="AJ923" s="322"/>
      <c r="AK923" s="322"/>
    </row>
    <row r="924" customFormat="false" ht="12.75" hidden="false" customHeight="false" outlineLevel="0" collapsed="false">
      <c r="D924" s="321"/>
      <c r="E924" s="321"/>
      <c r="F924" s="321"/>
      <c r="G924" s="321"/>
      <c r="H924" s="321"/>
      <c r="I924" s="321"/>
      <c r="J924" s="321"/>
      <c r="K924" s="321"/>
      <c r="L924" s="321"/>
      <c r="M924" s="321"/>
      <c r="N924" s="321"/>
      <c r="O924" s="321"/>
      <c r="P924" s="322"/>
      <c r="Q924" s="322"/>
      <c r="R924" s="322"/>
      <c r="S924" s="322"/>
      <c r="T924" s="322"/>
      <c r="U924" s="322"/>
      <c r="V924" s="322"/>
      <c r="W924" s="322"/>
      <c r="X924" s="322"/>
      <c r="Y924" s="322"/>
      <c r="Z924" s="322"/>
      <c r="AA924" s="322"/>
      <c r="AB924" s="322"/>
      <c r="AC924" s="322"/>
      <c r="AD924" s="322"/>
      <c r="AE924" s="322"/>
      <c r="AF924" s="322"/>
      <c r="AG924" s="322"/>
      <c r="AH924" s="322"/>
      <c r="AI924" s="322"/>
      <c r="AJ924" s="322"/>
      <c r="AK924" s="322"/>
    </row>
    <row r="925" customFormat="false" ht="12.75" hidden="false" customHeight="false" outlineLevel="0" collapsed="false">
      <c r="D925" s="321"/>
      <c r="E925" s="321"/>
      <c r="F925" s="321"/>
      <c r="G925" s="321"/>
      <c r="H925" s="321"/>
      <c r="I925" s="321"/>
      <c r="J925" s="321"/>
      <c r="K925" s="321"/>
      <c r="L925" s="321"/>
      <c r="M925" s="321"/>
      <c r="N925" s="321"/>
      <c r="O925" s="321"/>
      <c r="P925" s="322"/>
      <c r="Q925" s="322"/>
      <c r="R925" s="322"/>
      <c r="S925" s="322"/>
      <c r="T925" s="322"/>
      <c r="U925" s="322"/>
      <c r="V925" s="322"/>
      <c r="W925" s="322"/>
      <c r="X925" s="322"/>
      <c r="Y925" s="322"/>
      <c r="Z925" s="322"/>
      <c r="AA925" s="322"/>
      <c r="AB925" s="322"/>
      <c r="AC925" s="322"/>
      <c r="AD925" s="322"/>
      <c r="AE925" s="322"/>
      <c r="AF925" s="322"/>
      <c r="AG925" s="322"/>
      <c r="AH925" s="322"/>
      <c r="AI925" s="322"/>
      <c r="AJ925" s="322"/>
      <c r="AK925" s="322"/>
    </row>
    <row r="926" customFormat="false" ht="12.75" hidden="false" customHeight="false" outlineLevel="0" collapsed="false">
      <c r="D926" s="321"/>
      <c r="E926" s="321"/>
      <c r="F926" s="321"/>
      <c r="G926" s="321"/>
      <c r="H926" s="321"/>
      <c r="I926" s="321"/>
      <c r="J926" s="321"/>
      <c r="K926" s="321"/>
      <c r="L926" s="321"/>
      <c r="M926" s="321"/>
      <c r="N926" s="321"/>
      <c r="O926" s="321"/>
      <c r="P926" s="322"/>
      <c r="Q926" s="322"/>
      <c r="R926" s="322"/>
      <c r="S926" s="322"/>
      <c r="T926" s="322"/>
      <c r="U926" s="322"/>
      <c r="V926" s="322"/>
      <c r="W926" s="322"/>
      <c r="X926" s="322"/>
      <c r="Y926" s="322"/>
      <c r="Z926" s="322"/>
      <c r="AA926" s="322"/>
      <c r="AB926" s="322"/>
      <c r="AC926" s="322"/>
      <c r="AD926" s="322"/>
      <c r="AE926" s="322"/>
      <c r="AF926" s="322"/>
      <c r="AG926" s="322"/>
      <c r="AH926" s="322"/>
      <c r="AI926" s="322"/>
      <c r="AJ926" s="322"/>
      <c r="AK926" s="322"/>
    </row>
    <row r="927" customFormat="false" ht="12.75" hidden="false" customHeight="false" outlineLevel="0" collapsed="false">
      <c r="D927" s="321"/>
      <c r="E927" s="321"/>
      <c r="F927" s="321"/>
      <c r="G927" s="321"/>
      <c r="H927" s="321"/>
      <c r="I927" s="321"/>
      <c r="J927" s="321"/>
      <c r="K927" s="321"/>
      <c r="L927" s="321"/>
      <c r="M927" s="321"/>
      <c r="N927" s="321"/>
      <c r="O927" s="321"/>
      <c r="P927" s="322"/>
      <c r="Q927" s="322"/>
      <c r="R927" s="322"/>
      <c r="S927" s="322"/>
      <c r="T927" s="322"/>
      <c r="U927" s="322"/>
      <c r="V927" s="322"/>
      <c r="W927" s="322"/>
      <c r="X927" s="322"/>
      <c r="Y927" s="322"/>
      <c r="Z927" s="322"/>
      <c r="AA927" s="322"/>
      <c r="AB927" s="322"/>
      <c r="AC927" s="322"/>
      <c r="AD927" s="322"/>
      <c r="AE927" s="322"/>
      <c r="AF927" s="322"/>
      <c r="AG927" s="322"/>
      <c r="AH927" s="322"/>
      <c r="AI927" s="322"/>
      <c r="AJ927" s="322"/>
      <c r="AK927" s="322"/>
    </row>
    <row r="928" customFormat="false" ht="12.75" hidden="false" customHeight="false" outlineLevel="0" collapsed="false">
      <c r="D928" s="321"/>
      <c r="E928" s="321"/>
      <c r="F928" s="321"/>
      <c r="G928" s="321"/>
      <c r="H928" s="321"/>
      <c r="I928" s="321"/>
      <c r="J928" s="321"/>
      <c r="K928" s="321"/>
      <c r="L928" s="321"/>
      <c r="M928" s="321"/>
      <c r="N928" s="321"/>
      <c r="O928" s="321"/>
      <c r="P928" s="322"/>
      <c r="Q928" s="322"/>
      <c r="R928" s="322"/>
      <c r="S928" s="322"/>
      <c r="T928" s="322"/>
      <c r="U928" s="322"/>
      <c r="V928" s="322"/>
      <c r="W928" s="322"/>
      <c r="X928" s="322"/>
      <c r="Y928" s="322"/>
      <c r="Z928" s="322"/>
      <c r="AA928" s="322"/>
      <c r="AB928" s="322"/>
      <c r="AC928" s="322"/>
      <c r="AD928" s="322"/>
      <c r="AE928" s="322"/>
      <c r="AF928" s="322"/>
      <c r="AG928" s="322"/>
      <c r="AH928" s="322"/>
      <c r="AI928" s="322"/>
      <c r="AJ928" s="322"/>
      <c r="AK928" s="322"/>
    </row>
    <row r="929" customFormat="false" ht="12.75" hidden="false" customHeight="false" outlineLevel="0" collapsed="false">
      <c r="D929" s="321"/>
      <c r="E929" s="321"/>
      <c r="F929" s="321"/>
      <c r="G929" s="321"/>
      <c r="H929" s="321"/>
      <c r="I929" s="321"/>
      <c r="J929" s="321"/>
      <c r="K929" s="321"/>
      <c r="L929" s="321"/>
      <c r="M929" s="321"/>
      <c r="N929" s="321"/>
      <c r="O929" s="321"/>
      <c r="P929" s="322"/>
      <c r="Q929" s="322"/>
      <c r="R929" s="322"/>
      <c r="S929" s="322"/>
      <c r="T929" s="322"/>
      <c r="U929" s="322"/>
      <c r="V929" s="322"/>
      <c r="W929" s="322"/>
      <c r="X929" s="322"/>
      <c r="Y929" s="322"/>
      <c r="Z929" s="322"/>
      <c r="AA929" s="322"/>
      <c r="AB929" s="322"/>
      <c r="AC929" s="322"/>
      <c r="AD929" s="322"/>
      <c r="AE929" s="322"/>
      <c r="AF929" s="322"/>
      <c r="AG929" s="322"/>
      <c r="AH929" s="322"/>
      <c r="AI929" s="322"/>
      <c r="AJ929" s="322"/>
      <c r="AK929" s="322"/>
    </row>
    <row r="930" customFormat="false" ht="12.75" hidden="false" customHeight="false" outlineLevel="0" collapsed="false">
      <c r="D930" s="321"/>
      <c r="E930" s="321"/>
      <c r="F930" s="321"/>
      <c r="G930" s="321"/>
      <c r="H930" s="321"/>
      <c r="I930" s="321"/>
      <c r="J930" s="321"/>
      <c r="K930" s="321"/>
      <c r="L930" s="321"/>
      <c r="M930" s="321"/>
      <c r="N930" s="321"/>
      <c r="O930" s="321"/>
      <c r="P930" s="322"/>
      <c r="Q930" s="322"/>
      <c r="R930" s="322"/>
      <c r="S930" s="322"/>
      <c r="T930" s="322"/>
      <c r="U930" s="322"/>
      <c r="V930" s="322"/>
      <c r="W930" s="322"/>
      <c r="X930" s="322"/>
      <c r="Y930" s="322"/>
      <c r="Z930" s="322"/>
      <c r="AA930" s="322"/>
      <c r="AB930" s="322"/>
      <c r="AC930" s="322"/>
      <c r="AD930" s="322"/>
      <c r="AE930" s="322"/>
      <c r="AF930" s="322"/>
      <c r="AG930" s="322"/>
      <c r="AH930" s="322"/>
      <c r="AI930" s="322"/>
      <c r="AJ930" s="322"/>
      <c r="AK930" s="322"/>
    </row>
    <row r="931" customFormat="false" ht="12.75" hidden="false" customHeight="false" outlineLevel="0" collapsed="false">
      <c r="D931" s="321"/>
      <c r="E931" s="321"/>
      <c r="F931" s="321"/>
      <c r="G931" s="321"/>
      <c r="H931" s="321"/>
      <c r="I931" s="321"/>
      <c r="J931" s="321"/>
      <c r="K931" s="321"/>
      <c r="L931" s="321"/>
      <c r="M931" s="321"/>
      <c r="N931" s="321"/>
      <c r="O931" s="321"/>
      <c r="P931" s="322"/>
      <c r="Q931" s="322"/>
      <c r="R931" s="322"/>
      <c r="S931" s="322"/>
      <c r="T931" s="322"/>
      <c r="U931" s="322"/>
      <c r="V931" s="322"/>
      <c r="W931" s="322"/>
      <c r="X931" s="322"/>
      <c r="Y931" s="322"/>
      <c r="Z931" s="322"/>
      <c r="AA931" s="322"/>
      <c r="AB931" s="322"/>
      <c r="AC931" s="322"/>
      <c r="AD931" s="322"/>
      <c r="AE931" s="322"/>
      <c r="AF931" s="322"/>
      <c r="AG931" s="322"/>
      <c r="AH931" s="322"/>
      <c r="AI931" s="322"/>
      <c r="AJ931" s="322"/>
      <c r="AK931" s="322"/>
    </row>
    <row r="932" customFormat="false" ht="12.75" hidden="false" customHeight="false" outlineLevel="0" collapsed="false">
      <c r="D932" s="321"/>
      <c r="E932" s="321"/>
      <c r="F932" s="321"/>
      <c r="G932" s="321"/>
      <c r="H932" s="321"/>
      <c r="I932" s="321"/>
      <c r="J932" s="321"/>
      <c r="K932" s="321"/>
      <c r="L932" s="321"/>
      <c r="M932" s="321"/>
      <c r="N932" s="321"/>
      <c r="O932" s="321"/>
      <c r="P932" s="322"/>
      <c r="Q932" s="322"/>
      <c r="R932" s="322"/>
      <c r="S932" s="322"/>
      <c r="T932" s="322"/>
      <c r="U932" s="322"/>
      <c r="V932" s="322"/>
      <c r="W932" s="322"/>
      <c r="X932" s="322"/>
      <c r="Y932" s="322"/>
      <c r="Z932" s="322"/>
      <c r="AA932" s="322"/>
      <c r="AB932" s="322"/>
      <c r="AC932" s="322"/>
      <c r="AD932" s="322"/>
      <c r="AE932" s="322"/>
      <c r="AF932" s="322"/>
      <c r="AG932" s="322"/>
      <c r="AH932" s="322"/>
      <c r="AI932" s="322"/>
      <c r="AJ932" s="322"/>
      <c r="AK932" s="322"/>
    </row>
    <row r="933" customFormat="false" ht="12.75" hidden="false" customHeight="false" outlineLevel="0" collapsed="false">
      <c r="D933" s="321"/>
      <c r="E933" s="321"/>
      <c r="F933" s="321"/>
      <c r="G933" s="321"/>
      <c r="H933" s="321"/>
      <c r="I933" s="321"/>
      <c r="J933" s="321"/>
      <c r="K933" s="321"/>
      <c r="L933" s="321"/>
      <c r="M933" s="321"/>
      <c r="N933" s="321"/>
      <c r="O933" s="321"/>
      <c r="P933" s="322"/>
      <c r="Q933" s="322"/>
      <c r="R933" s="322"/>
      <c r="S933" s="322"/>
      <c r="T933" s="322"/>
      <c r="U933" s="322"/>
      <c r="V933" s="322"/>
      <c r="W933" s="322"/>
      <c r="X933" s="322"/>
      <c r="Y933" s="322"/>
      <c r="Z933" s="322"/>
      <c r="AA933" s="322"/>
      <c r="AB933" s="322"/>
      <c r="AC933" s="322"/>
      <c r="AD933" s="322"/>
      <c r="AE933" s="322"/>
      <c r="AF933" s="322"/>
      <c r="AG933" s="322"/>
      <c r="AH933" s="322"/>
      <c r="AI933" s="322"/>
      <c r="AJ933" s="322"/>
      <c r="AK933" s="322"/>
    </row>
    <row r="934" customFormat="false" ht="12.75" hidden="false" customHeight="false" outlineLevel="0" collapsed="false">
      <c r="D934" s="321"/>
      <c r="E934" s="321"/>
      <c r="F934" s="321"/>
      <c r="G934" s="321"/>
      <c r="H934" s="321"/>
      <c r="I934" s="321"/>
      <c r="J934" s="321"/>
      <c r="K934" s="321"/>
      <c r="L934" s="321"/>
      <c r="M934" s="321"/>
      <c r="N934" s="321"/>
      <c r="O934" s="321"/>
      <c r="P934" s="322"/>
      <c r="Q934" s="322"/>
      <c r="R934" s="322"/>
      <c r="S934" s="322"/>
      <c r="T934" s="322"/>
      <c r="U934" s="322"/>
      <c r="V934" s="322"/>
      <c r="W934" s="322"/>
      <c r="X934" s="322"/>
      <c r="Y934" s="322"/>
      <c r="Z934" s="322"/>
      <c r="AA934" s="322"/>
      <c r="AB934" s="322"/>
      <c r="AC934" s="322"/>
      <c r="AD934" s="322"/>
      <c r="AE934" s="322"/>
      <c r="AF934" s="322"/>
      <c r="AG934" s="322"/>
      <c r="AH934" s="322"/>
      <c r="AI934" s="322"/>
      <c r="AJ934" s="322"/>
      <c r="AK934" s="322"/>
    </row>
    <row r="935" customFormat="false" ht="12.75" hidden="false" customHeight="false" outlineLevel="0" collapsed="false">
      <c r="D935" s="321"/>
      <c r="E935" s="321"/>
      <c r="F935" s="321"/>
      <c r="G935" s="321"/>
      <c r="H935" s="321"/>
      <c r="I935" s="321"/>
      <c r="J935" s="321"/>
      <c r="K935" s="321"/>
      <c r="L935" s="321"/>
      <c r="M935" s="321"/>
      <c r="N935" s="321"/>
      <c r="O935" s="321"/>
      <c r="P935" s="322"/>
      <c r="Q935" s="322"/>
      <c r="R935" s="322"/>
      <c r="S935" s="322"/>
      <c r="T935" s="322"/>
      <c r="U935" s="322"/>
      <c r="V935" s="322"/>
      <c r="W935" s="322"/>
      <c r="X935" s="322"/>
      <c r="Y935" s="322"/>
      <c r="Z935" s="322"/>
      <c r="AA935" s="322"/>
      <c r="AB935" s="322"/>
      <c r="AC935" s="322"/>
      <c r="AD935" s="322"/>
      <c r="AE935" s="322"/>
      <c r="AF935" s="322"/>
      <c r="AG935" s="322"/>
      <c r="AH935" s="322"/>
      <c r="AI935" s="322"/>
      <c r="AJ935" s="322"/>
      <c r="AK935" s="322"/>
    </row>
    <row r="936" customFormat="false" ht="12.75" hidden="false" customHeight="false" outlineLevel="0" collapsed="false">
      <c r="D936" s="321"/>
      <c r="E936" s="321"/>
      <c r="F936" s="321"/>
      <c r="G936" s="321"/>
      <c r="H936" s="321"/>
      <c r="I936" s="321"/>
      <c r="J936" s="321"/>
      <c r="K936" s="321"/>
      <c r="L936" s="321"/>
      <c r="M936" s="321"/>
      <c r="N936" s="321"/>
      <c r="O936" s="321"/>
      <c r="P936" s="322"/>
      <c r="Q936" s="322"/>
      <c r="R936" s="322"/>
      <c r="S936" s="322"/>
      <c r="T936" s="322"/>
      <c r="U936" s="322"/>
      <c r="V936" s="322"/>
      <c r="W936" s="322"/>
      <c r="X936" s="322"/>
      <c r="Y936" s="322"/>
      <c r="Z936" s="322"/>
      <c r="AA936" s="322"/>
      <c r="AB936" s="322"/>
      <c r="AC936" s="322"/>
      <c r="AD936" s="322"/>
      <c r="AE936" s="322"/>
      <c r="AF936" s="322"/>
      <c r="AG936" s="322"/>
      <c r="AH936" s="322"/>
      <c r="AI936" s="322"/>
      <c r="AJ936" s="322"/>
      <c r="AK936" s="322"/>
    </row>
    <row r="937" customFormat="false" ht="12.75" hidden="false" customHeight="false" outlineLevel="0" collapsed="false">
      <c r="D937" s="321"/>
      <c r="E937" s="321"/>
      <c r="F937" s="321"/>
      <c r="G937" s="321"/>
      <c r="H937" s="321"/>
      <c r="I937" s="321"/>
      <c r="J937" s="321"/>
      <c r="K937" s="321"/>
      <c r="L937" s="321"/>
      <c r="M937" s="321"/>
      <c r="N937" s="321"/>
      <c r="O937" s="321"/>
      <c r="P937" s="322"/>
      <c r="Q937" s="322"/>
      <c r="R937" s="322"/>
      <c r="S937" s="322"/>
      <c r="T937" s="322"/>
      <c r="U937" s="322"/>
      <c r="V937" s="322"/>
      <c r="W937" s="322"/>
      <c r="X937" s="322"/>
      <c r="Y937" s="322"/>
      <c r="Z937" s="322"/>
      <c r="AA937" s="322"/>
      <c r="AB937" s="322"/>
      <c r="AC937" s="322"/>
      <c r="AD937" s="322"/>
      <c r="AE937" s="322"/>
      <c r="AF937" s="322"/>
      <c r="AG937" s="322"/>
      <c r="AH937" s="322"/>
      <c r="AI937" s="322"/>
      <c r="AJ937" s="322"/>
      <c r="AK937" s="322"/>
    </row>
    <row r="938" customFormat="false" ht="12.75" hidden="false" customHeight="false" outlineLevel="0" collapsed="false">
      <c r="D938" s="321"/>
      <c r="E938" s="321"/>
      <c r="F938" s="321"/>
      <c r="G938" s="321"/>
      <c r="H938" s="321"/>
      <c r="I938" s="321"/>
      <c r="J938" s="321"/>
      <c r="K938" s="321"/>
      <c r="L938" s="321"/>
      <c r="M938" s="321"/>
      <c r="N938" s="321"/>
      <c r="O938" s="321"/>
      <c r="P938" s="322"/>
      <c r="Q938" s="322"/>
      <c r="R938" s="322"/>
      <c r="S938" s="322"/>
      <c r="T938" s="322"/>
      <c r="U938" s="322"/>
      <c r="V938" s="322"/>
      <c r="W938" s="322"/>
      <c r="X938" s="322"/>
      <c r="Y938" s="322"/>
      <c r="Z938" s="322"/>
      <c r="AA938" s="322"/>
      <c r="AB938" s="322"/>
      <c r="AC938" s="322"/>
      <c r="AD938" s="322"/>
      <c r="AE938" s="322"/>
      <c r="AF938" s="322"/>
      <c r="AG938" s="322"/>
      <c r="AH938" s="322"/>
      <c r="AI938" s="322"/>
      <c r="AJ938" s="322"/>
      <c r="AK938" s="322"/>
    </row>
    <row r="939" customFormat="false" ht="12.75" hidden="false" customHeight="false" outlineLevel="0" collapsed="false">
      <c r="D939" s="321"/>
      <c r="E939" s="321"/>
      <c r="F939" s="321"/>
      <c r="G939" s="321"/>
      <c r="H939" s="321"/>
      <c r="I939" s="321"/>
      <c r="J939" s="321"/>
      <c r="K939" s="321"/>
      <c r="L939" s="321"/>
      <c r="M939" s="321"/>
      <c r="N939" s="321"/>
      <c r="O939" s="321"/>
      <c r="P939" s="322"/>
      <c r="Q939" s="322"/>
      <c r="R939" s="322"/>
      <c r="S939" s="322"/>
      <c r="T939" s="322"/>
      <c r="U939" s="322"/>
      <c r="V939" s="322"/>
      <c r="W939" s="322"/>
      <c r="X939" s="322"/>
      <c r="Y939" s="322"/>
      <c r="Z939" s="322"/>
      <c r="AA939" s="322"/>
      <c r="AB939" s="322"/>
      <c r="AC939" s="322"/>
      <c r="AD939" s="322"/>
      <c r="AE939" s="322"/>
      <c r="AF939" s="322"/>
      <c r="AG939" s="322"/>
      <c r="AH939" s="322"/>
      <c r="AI939" s="322"/>
      <c r="AJ939" s="322"/>
      <c r="AK939" s="322"/>
    </row>
    <row r="940" customFormat="false" ht="12.75" hidden="false" customHeight="false" outlineLevel="0" collapsed="false">
      <c r="D940" s="321"/>
      <c r="E940" s="321"/>
      <c r="F940" s="321"/>
      <c r="G940" s="321"/>
      <c r="H940" s="321"/>
      <c r="I940" s="321"/>
      <c r="J940" s="321"/>
      <c r="K940" s="321"/>
      <c r="L940" s="321"/>
      <c r="M940" s="321"/>
      <c r="N940" s="321"/>
      <c r="O940" s="321"/>
      <c r="P940" s="322"/>
      <c r="Q940" s="322"/>
      <c r="R940" s="322"/>
      <c r="S940" s="322"/>
      <c r="T940" s="322"/>
      <c r="U940" s="322"/>
      <c r="V940" s="322"/>
      <c r="W940" s="322"/>
      <c r="X940" s="322"/>
      <c r="Y940" s="322"/>
      <c r="Z940" s="322"/>
      <c r="AA940" s="322"/>
      <c r="AB940" s="322"/>
      <c r="AC940" s="322"/>
      <c r="AD940" s="322"/>
      <c r="AE940" s="322"/>
      <c r="AF940" s="322"/>
      <c r="AG940" s="322"/>
      <c r="AH940" s="322"/>
      <c r="AI940" s="322"/>
      <c r="AJ940" s="322"/>
      <c r="AK940" s="322"/>
    </row>
    <row r="941" customFormat="false" ht="12.75" hidden="false" customHeight="false" outlineLevel="0" collapsed="false">
      <c r="D941" s="321"/>
      <c r="E941" s="321"/>
      <c r="F941" s="321"/>
      <c r="G941" s="321"/>
      <c r="H941" s="321"/>
      <c r="I941" s="321"/>
      <c r="J941" s="321"/>
      <c r="K941" s="321"/>
      <c r="L941" s="321"/>
      <c r="M941" s="321"/>
      <c r="N941" s="321"/>
      <c r="O941" s="321"/>
      <c r="P941" s="322"/>
      <c r="Q941" s="322"/>
      <c r="R941" s="322"/>
      <c r="S941" s="322"/>
      <c r="T941" s="322"/>
      <c r="U941" s="322"/>
      <c r="V941" s="322"/>
      <c r="W941" s="322"/>
      <c r="X941" s="322"/>
      <c r="Y941" s="322"/>
      <c r="Z941" s="322"/>
      <c r="AA941" s="322"/>
      <c r="AB941" s="322"/>
      <c r="AC941" s="322"/>
      <c r="AD941" s="322"/>
      <c r="AE941" s="322"/>
      <c r="AF941" s="322"/>
      <c r="AG941" s="322"/>
      <c r="AH941" s="322"/>
      <c r="AI941" s="322"/>
      <c r="AJ941" s="322"/>
      <c r="AK941" s="322"/>
    </row>
    <row r="942" customFormat="false" ht="12.75" hidden="false" customHeight="false" outlineLevel="0" collapsed="false">
      <c r="D942" s="321"/>
      <c r="E942" s="321"/>
      <c r="F942" s="321"/>
      <c r="G942" s="321"/>
      <c r="H942" s="321"/>
      <c r="I942" s="321"/>
      <c r="J942" s="321"/>
      <c r="K942" s="321"/>
      <c r="L942" s="321"/>
      <c r="M942" s="321"/>
      <c r="N942" s="321"/>
      <c r="O942" s="321"/>
      <c r="P942" s="322"/>
      <c r="Q942" s="322"/>
      <c r="R942" s="322"/>
      <c r="S942" s="322"/>
      <c r="T942" s="322"/>
      <c r="U942" s="322"/>
      <c r="V942" s="322"/>
      <c r="W942" s="322"/>
      <c r="X942" s="322"/>
      <c r="Y942" s="322"/>
      <c r="Z942" s="322"/>
      <c r="AA942" s="322"/>
      <c r="AB942" s="322"/>
      <c r="AC942" s="322"/>
      <c r="AD942" s="322"/>
      <c r="AE942" s="322"/>
      <c r="AF942" s="322"/>
      <c r="AG942" s="322"/>
      <c r="AH942" s="322"/>
      <c r="AI942" s="322"/>
      <c r="AJ942" s="322"/>
      <c r="AK942" s="322"/>
    </row>
    <row r="943" customFormat="false" ht="12.75" hidden="false" customHeight="false" outlineLevel="0" collapsed="false">
      <c r="D943" s="321"/>
      <c r="E943" s="321"/>
      <c r="F943" s="321"/>
      <c r="G943" s="321"/>
      <c r="H943" s="321"/>
      <c r="I943" s="321"/>
      <c r="J943" s="321"/>
      <c r="K943" s="321"/>
      <c r="L943" s="321"/>
      <c r="M943" s="321"/>
      <c r="N943" s="321"/>
      <c r="O943" s="321"/>
      <c r="P943" s="322"/>
      <c r="Q943" s="322"/>
      <c r="R943" s="322"/>
      <c r="S943" s="322"/>
      <c r="T943" s="322"/>
      <c r="U943" s="322"/>
      <c r="V943" s="322"/>
      <c r="W943" s="322"/>
      <c r="X943" s="322"/>
      <c r="Y943" s="322"/>
      <c r="Z943" s="322"/>
      <c r="AA943" s="322"/>
      <c r="AB943" s="322"/>
      <c r="AC943" s="322"/>
      <c r="AD943" s="322"/>
      <c r="AE943" s="322"/>
      <c r="AF943" s="322"/>
      <c r="AG943" s="322"/>
      <c r="AH943" s="322"/>
      <c r="AI943" s="322"/>
      <c r="AJ943" s="322"/>
      <c r="AK943" s="322"/>
    </row>
    <row r="944" customFormat="false" ht="12.75" hidden="false" customHeight="false" outlineLevel="0" collapsed="false">
      <c r="D944" s="321"/>
      <c r="E944" s="321"/>
      <c r="F944" s="321"/>
      <c r="G944" s="321"/>
      <c r="H944" s="321"/>
      <c r="I944" s="321"/>
      <c r="J944" s="321"/>
      <c r="K944" s="321"/>
      <c r="L944" s="321"/>
      <c r="M944" s="321"/>
      <c r="N944" s="321"/>
      <c r="O944" s="321"/>
      <c r="P944" s="322"/>
      <c r="Q944" s="322"/>
      <c r="R944" s="322"/>
      <c r="S944" s="322"/>
      <c r="T944" s="322"/>
      <c r="U944" s="322"/>
      <c r="V944" s="322"/>
      <c r="W944" s="322"/>
      <c r="X944" s="322"/>
      <c r="Y944" s="322"/>
      <c r="Z944" s="322"/>
      <c r="AA944" s="322"/>
      <c r="AB944" s="322"/>
      <c r="AC944" s="322"/>
      <c r="AD944" s="322"/>
      <c r="AE944" s="322"/>
      <c r="AF944" s="322"/>
      <c r="AG944" s="322"/>
      <c r="AH944" s="322"/>
      <c r="AI944" s="322"/>
      <c r="AJ944" s="322"/>
      <c r="AK944" s="322"/>
    </row>
    <row r="945" customFormat="false" ht="12.75" hidden="false" customHeight="false" outlineLevel="0" collapsed="false">
      <c r="D945" s="321"/>
      <c r="E945" s="321"/>
      <c r="F945" s="321"/>
      <c r="G945" s="321"/>
      <c r="H945" s="321"/>
      <c r="I945" s="321"/>
      <c r="J945" s="321"/>
      <c r="K945" s="321"/>
      <c r="L945" s="321"/>
      <c r="M945" s="321"/>
      <c r="N945" s="321"/>
      <c r="O945" s="321"/>
      <c r="P945" s="322"/>
      <c r="Q945" s="322"/>
      <c r="R945" s="322"/>
      <c r="S945" s="322"/>
      <c r="T945" s="322"/>
      <c r="U945" s="322"/>
      <c r="V945" s="322"/>
      <c r="W945" s="322"/>
      <c r="X945" s="322"/>
      <c r="Y945" s="322"/>
      <c r="Z945" s="322"/>
      <c r="AA945" s="322"/>
      <c r="AB945" s="322"/>
      <c r="AC945" s="322"/>
      <c r="AD945" s="322"/>
      <c r="AE945" s="322"/>
      <c r="AF945" s="322"/>
      <c r="AG945" s="322"/>
      <c r="AH945" s="322"/>
      <c r="AI945" s="322"/>
      <c r="AJ945" s="322"/>
      <c r="AK945" s="322"/>
    </row>
    <row r="946" customFormat="false" ht="12.75" hidden="false" customHeight="false" outlineLevel="0" collapsed="false">
      <c r="D946" s="321"/>
      <c r="E946" s="321"/>
      <c r="F946" s="321"/>
      <c r="G946" s="321"/>
      <c r="H946" s="321"/>
      <c r="I946" s="321"/>
      <c r="J946" s="321"/>
      <c r="K946" s="321"/>
      <c r="L946" s="321"/>
      <c r="M946" s="321"/>
      <c r="N946" s="321"/>
      <c r="O946" s="321"/>
      <c r="P946" s="322"/>
      <c r="Q946" s="322"/>
      <c r="R946" s="322"/>
      <c r="S946" s="322"/>
      <c r="T946" s="322"/>
      <c r="U946" s="322"/>
      <c r="V946" s="322"/>
      <c r="W946" s="322"/>
      <c r="X946" s="322"/>
      <c r="Y946" s="322"/>
      <c r="Z946" s="322"/>
      <c r="AA946" s="322"/>
      <c r="AB946" s="322"/>
      <c r="AC946" s="322"/>
      <c r="AD946" s="322"/>
      <c r="AE946" s="322"/>
      <c r="AF946" s="322"/>
      <c r="AG946" s="322"/>
      <c r="AH946" s="322"/>
      <c r="AI946" s="322"/>
      <c r="AJ946" s="322"/>
      <c r="AK946" s="322"/>
    </row>
    <row r="947" customFormat="false" ht="12.75" hidden="false" customHeight="false" outlineLevel="0" collapsed="false">
      <c r="D947" s="321"/>
      <c r="E947" s="321"/>
      <c r="F947" s="321"/>
      <c r="G947" s="321"/>
      <c r="H947" s="321"/>
      <c r="I947" s="321"/>
      <c r="J947" s="321"/>
      <c r="K947" s="321"/>
      <c r="L947" s="321"/>
      <c r="M947" s="321"/>
      <c r="N947" s="321"/>
      <c r="O947" s="321"/>
      <c r="P947" s="322"/>
      <c r="Q947" s="322"/>
      <c r="R947" s="322"/>
      <c r="S947" s="322"/>
      <c r="T947" s="322"/>
      <c r="U947" s="322"/>
      <c r="V947" s="322"/>
      <c r="W947" s="322"/>
      <c r="X947" s="322"/>
      <c r="Y947" s="322"/>
      <c r="Z947" s="322"/>
      <c r="AA947" s="322"/>
      <c r="AB947" s="322"/>
      <c r="AC947" s="322"/>
      <c r="AD947" s="322"/>
      <c r="AE947" s="322"/>
      <c r="AF947" s="322"/>
      <c r="AG947" s="322"/>
      <c r="AH947" s="322"/>
      <c r="AI947" s="322"/>
      <c r="AJ947" s="322"/>
      <c r="AK947" s="322"/>
    </row>
    <row r="948" customFormat="false" ht="12.75" hidden="false" customHeight="false" outlineLevel="0" collapsed="false">
      <c r="D948" s="321"/>
      <c r="E948" s="321"/>
      <c r="F948" s="321"/>
      <c r="G948" s="321"/>
      <c r="H948" s="321"/>
      <c r="I948" s="321"/>
      <c r="J948" s="321"/>
      <c r="K948" s="321"/>
      <c r="L948" s="321"/>
      <c r="M948" s="321"/>
      <c r="N948" s="321"/>
      <c r="O948" s="321"/>
      <c r="P948" s="322"/>
      <c r="Q948" s="322"/>
      <c r="R948" s="322"/>
      <c r="S948" s="322"/>
      <c r="T948" s="322"/>
      <c r="U948" s="322"/>
      <c r="V948" s="322"/>
      <c r="W948" s="322"/>
      <c r="X948" s="322"/>
      <c r="Y948" s="322"/>
      <c r="Z948" s="322"/>
      <c r="AA948" s="322"/>
      <c r="AB948" s="322"/>
      <c r="AC948" s="322"/>
      <c r="AD948" s="322"/>
      <c r="AE948" s="322"/>
      <c r="AF948" s="322"/>
      <c r="AG948" s="322"/>
      <c r="AH948" s="322"/>
      <c r="AI948" s="322"/>
      <c r="AJ948" s="322"/>
      <c r="AK948" s="322"/>
    </row>
    <row r="949" customFormat="false" ht="12.75" hidden="false" customHeight="false" outlineLevel="0" collapsed="false">
      <c r="D949" s="321"/>
      <c r="E949" s="321"/>
      <c r="F949" s="321"/>
      <c r="G949" s="321"/>
      <c r="H949" s="321"/>
      <c r="I949" s="321"/>
      <c r="J949" s="321"/>
      <c r="K949" s="321"/>
      <c r="L949" s="321"/>
      <c r="M949" s="321"/>
      <c r="N949" s="321"/>
      <c r="O949" s="321"/>
      <c r="P949" s="322"/>
      <c r="Q949" s="322"/>
      <c r="R949" s="322"/>
      <c r="S949" s="322"/>
      <c r="T949" s="322"/>
      <c r="U949" s="322"/>
      <c r="V949" s="322"/>
      <c r="W949" s="322"/>
      <c r="X949" s="322"/>
      <c r="Y949" s="322"/>
      <c r="Z949" s="322"/>
      <c r="AA949" s="322"/>
      <c r="AB949" s="322"/>
      <c r="AC949" s="322"/>
      <c r="AD949" s="322"/>
      <c r="AE949" s="322"/>
      <c r="AF949" s="322"/>
      <c r="AG949" s="322"/>
      <c r="AH949" s="322"/>
      <c r="AI949" s="322"/>
      <c r="AJ949" s="322"/>
      <c r="AK949" s="322"/>
    </row>
    <row r="950" customFormat="false" ht="12.75" hidden="false" customHeight="false" outlineLevel="0" collapsed="false">
      <c r="D950" s="321"/>
      <c r="E950" s="321"/>
      <c r="F950" s="321"/>
      <c r="G950" s="321"/>
      <c r="H950" s="321"/>
      <c r="I950" s="321"/>
      <c r="J950" s="321"/>
      <c r="K950" s="321"/>
      <c r="L950" s="321"/>
      <c r="M950" s="321"/>
      <c r="N950" s="321"/>
      <c r="O950" s="321"/>
      <c r="P950" s="322"/>
      <c r="Q950" s="322"/>
      <c r="R950" s="322"/>
      <c r="S950" s="322"/>
      <c r="T950" s="322"/>
      <c r="U950" s="322"/>
      <c r="V950" s="322"/>
      <c r="W950" s="322"/>
      <c r="X950" s="322"/>
      <c r="Y950" s="322"/>
      <c r="Z950" s="322"/>
      <c r="AA950" s="322"/>
      <c r="AB950" s="322"/>
      <c r="AC950" s="322"/>
      <c r="AD950" s="322"/>
      <c r="AE950" s="322"/>
      <c r="AF950" s="322"/>
      <c r="AG950" s="322"/>
      <c r="AH950" s="322"/>
      <c r="AI950" s="322"/>
      <c r="AJ950" s="322"/>
      <c r="AK950" s="322"/>
    </row>
    <row r="951" customFormat="false" ht="12.75" hidden="false" customHeight="false" outlineLevel="0" collapsed="false">
      <c r="D951" s="321"/>
      <c r="E951" s="321"/>
      <c r="F951" s="321"/>
      <c r="G951" s="321"/>
      <c r="H951" s="321"/>
      <c r="I951" s="321"/>
      <c r="J951" s="321"/>
      <c r="K951" s="321"/>
      <c r="L951" s="321"/>
      <c r="M951" s="321"/>
      <c r="N951" s="321"/>
      <c r="O951" s="321"/>
      <c r="P951" s="322"/>
      <c r="Q951" s="322"/>
      <c r="R951" s="322"/>
      <c r="S951" s="322"/>
      <c r="T951" s="322"/>
      <c r="U951" s="322"/>
      <c r="V951" s="322"/>
      <c r="W951" s="322"/>
      <c r="X951" s="322"/>
      <c r="Y951" s="322"/>
      <c r="Z951" s="322"/>
      <c r="AA951" s="322"/>
      <c r="AB951" s="322"/>
      <c r="AC951" s="322"/>
      <c r="AD951" s="322"/>
      <c r="AE951" s="322"/>
      <c r="AF951" s="322"/>
      <c r="AG951" s="322"/>
      <c r="AH951" s="322"/>
      <c r="AI951" s="322"/>
      <c r="AJ951" s="322"/>
      <c r="AK951" s="322"/>
    </row>
    <row r="952" customFormat="false" ht="12.75" hidden="false" customHeight="false" outlineLevel="0" collapsed="false">
      <c r="D952" s="321"/>
      <c r="E952" s="321"/>
      <c r="F952" s="321"/>
      <c r="G952" s="321"/>
      <c r="H952" s="321"/>
      <c r="I952" s="321"/>
      <c r="J952" s="321"/>
      <c r="K952" s="321"/>
      <c r="L952" s="321"/>
      <c r="M952" s="321"/>
      <c r="N952" s="321"/>
      <c r="O952" s="321"/>
      <c r="P952" s="322"/>
      <c r="Q952" s="322"/>
      <c r="R952" s="322"/>
      <c r="S952" s="322"/>
      <c r="T952" s="322"/>
      <c r="U952" s="322"/>
      <c r="V952" s="322"/>
      <c r="W952" s="322"/>
      <c r="X952" s="322"/>
      <c r="Y952" s="322"/>
      <c r="Z952" s="322"/>
      <c r="AA952" s="322"/>
      <c r="AB952" s="322"/>
      <c r="AC952" s="322"/>
      <c r="AD952" s="322"/>
      <c r="AE952" s="322"/>
      <c r="AF952" s="322"/>
      <c r="AG952" s="322"/>
      <c r="AH952" s="322"/>
      <c r="AI952" s="322"/>
      <c r="AJ952" s="322"/>
      <c r="AK952" s="322"/>
    </row>
    <row r="953" customFormat="false" ht="12.75" hidden="false" customHeight="false" outlineLevel="0" collapsed="false">
      <c r="D953" s="321"/>
      <c r="E953" s="321"/>
      <c r="F953" s="321"/>
      <c r="G953" s="321"/>
      <c r="H953" s="321"/>
      <c r="I953" s="321"/>
      <c r="J953" s="321"/>
      <c r="K953" s="321"/>
      <c r="L953" s="321"/>
      <c r="M953" s="321"/>
      <c r="N953" s="321"/>
      <c r="O953" s="321"/>
      <c r="P953" s="322"/>
      <c r="Q953" s="322"/>
      <c r="R953" s="322"/>
      <c r="S953" s="322"/>
      <c r="T953" s="322"/>
      <c r="U953" s="322"/>
      <c r="V953" s="322"/>
      <c r="W953" s="322"/>
      <c r="X953" s="322"/>
      <c r="Y953" s="322"/>
      <c r="Z953" s="322"/>
      <c r="AA953" s="322"/>
      <c r="AB953" s="322"/>
      <c r="AC953" s="322"/>
      <c r="AD953" s="322"/>
      <c r="AE953" s="322"/>
      <c r="AF953" s="322"/>
      <c r="AG953" s="322"/>
      <c r="AH953" s="322"/>
      <c r="AI953" s="322"/>
      <c r="AJ953" s="322"/>
      <c r="AK953" s="322"/>
    </row>
    <row r="954" customFormat="false" ht="12.75" hidden="false" customHeight="false" outlineLevel="0" collapsed="false">
      <c r="D954" s="321"/>
      <c r="E954" s="321"/>
      <c r="F954" s="321"/>
      <c r="G954" s="321"/>
      <c r="H954" s="321"/>
      <c r="I954" s="321"/>
      <c r="J954" s="321"/>
      <c r="K954" s="321"/>
      <c r="L954" s="321"/>
      <c r="M954" s="321"/>
      <c r="N954" s="321"/>
      <c r="O954" s="321"/>
      <c r="P954" s="322"/>
      <c r="Q954" s="322"/>
      <c r="R954" s="322"/>
      <c r="S954" s="322"/>
      <c r="T954" s="322"/>
      <c r="U954" s="322"/>
      <c r="V954" s="322"/>
      <c r="W954" s="322"/>
      <c r="X954" s="322"/>
      <c r="Y954" s="322"/>
      <c r="Z954" s="322"/>
      <c r="AA954" s="322"/>
      <c r="AB954" s="322"/>
      <c r="AC954" s="322"/>
      <c r="AD954" s="322"/>
      <c r="AE954" s="322"/>
      <c r="AF954" s="322"/>
      <c r="AG954" s="322"/>
      <c r="AH954" s="322"/>
      <c r="AI954" s="322"/>
      <c r="AJ954" s="322"/>
      <c r="AK954" s="322"/>
    </row>
    <row r="955" customFormat="false" ht="12.75" hidden="false" customHeight="false" outlineLevel="0" collapsed="false">
      <c r="D955" s="321"/>
      <c r="E955" s="321"/>
      <c r="F955" s="321"/>
      <c r="G955" s="321"/>
      <c r="H955" s="321"/>
      <c r="I955" s="321"/>
      <c r="J955" s="321"/>
      <c r="K955" s="321"/>
      <c r="L955" s="321"/>
      <c r="M955" s="321"/>
      <c r="N955" s="321"/>
      <c r="O955" s="321"/>
      <c r="P955" s="322"/>
      <c r="Q955" s="322"/>
      <c r="R955" s="322"/>
      <c r="S955" s="322"/>
      <c r="T955" s="322"/>
      <c r="U955" s="322"/>
      <c r="V955" s="322"/>
      <c r="W955" s="322"/>
      <c r="X955" s="322"/>
      <c r="Y955" s="322"/>
      <c r="Z955" s="322"/>
      <c r="AA955" s="322"/>
      <c r="AB955" s="322"/>
      <c r="AC955" s="322"/>
      <c r="AD955" s="322"/>
      <c r="AE955" s="322"/>
      <c r="AF955" s="322"/>
      <c r="AG955" s="322"/>
      <c r="AH955" s="322"/>
      <c r="AI955" s="322"/>
      <c r="AJ955" s="322"/>
      <c r="AK955" s="322"/>
    </row>
    <row r="956" customFormat="false" ht="12.75" hidden="false" customHeight="false" outlineLevel="0" collapsed="false">
      <c r="D956" s="321"/>
      <c r="E956" s="321"/>
      <c r="F956" s="321"/>
      <c r="G956" s="321"/>
      <c r="H956" s="321"/>
      <c r="I956" s="321"/>
      <c r="J956" s="321"/>
      <c r="K956" s="321"/>
      <c r="L956" s="321"/>
      <c r="M956" s="321"/>
      <c r="N956" s="321"/>
      <c r="O956" s="321"/>
      <c r="P956" s="322"/>
      <c r="Q956" s="322"/>
      <c r="R956" s="322"/>
      <c r="S956" s="322"/>
      <c r="T956" s="322"/>
      <c r="U956" s="322"/>
      <c r="V956" s="322"/>
      <c r="W956" s="322"/>
      <c r="X956" s="322"/>
      <c r="Y956" s="322"/>
      <c r="Z956" s="322"/>
      <c r="AA956" s="322"/>
      <c r="AB956" s="322"/>
      <c r="AC956" s="322"/>
      <c r="AD956" s="322"/>
      <c r="AE956" s="322"/>
      <c r="AF956" s="322"/>
      <c r="AG956" s="322"/>
      <c r="AH956" s="322"/>
      <c r="AI956" s="322"/>
      <c r="AJ956" s="322"/>
      <c r="AK956" s="322"/>
    </row>
    <row r="957" customFormat="false" ht="12.75" hidden="false" customHeight="false" outlineLevel="0" collapsed="false">
      <c r="D957" s="321"/>
      <c r="E957" s="321"/>
      <c r="F957" s="321"/>
      <c r="G957" s="321"/>
      <c r="H957" s="321"/>
      <c r="I957" s="321"/>
      <c r="J957" s="321"/>
      <c r="K957" s="321"/>
      <c r="L957" s="321"/>
      <c r="M957" s="321"/>
      <c r="N957" s="321"/>
      <c r="O957" s="321"/>
      <c r="P957" s="322"/>
      <c r="Q957" s="322"/>
      <c r="R957" s="322"/>
      <c r="S957" s="322"/>
      <c r="T957" s="322"/>
      <c r="U957" s="322"/>
      <c r="V957" s="322"/>
      <c r="W957" s="322"/>
      <c r="X957" s="322"/>
      <c r="Y957" s="322"/>
      <c r="Z957" s="322"/>
      <c r="AA957" s="322"/>
      <c r="AB957" s="322"/>
      <c r="AC957" s="322"/>
      <c r="AD957" s="322"/>
      <c r="AE957" s="322"/>
      <c r="AF957" s="322"/>
      <c r="AG957" s="322"/>
      <c r="AH957" s="322"/>
      <c r="AI957" s="322"/>
      <c r="AJ957" s="322"/>
      <c r="AK957" s="322"/>
    </row>
    <row r="958" customFormat="false" ht="12.75" hidden="false" customHeight="false" outlineLevel="0" collapsed="false">
      <c r="D958" s="321"/>
      <c r="E958" s="321"/>
      <c r="F958" s="321"/>
      <c r="G958" s="321"/>
      <c r="H958" s="321"/>
      <c r="I958" s="321"/>
      <c r="J958" s="321"/>
      <c r="K958" s="321"/>
      <c r="L958" s="321"/>
      <c r="M958" s="321"/>
      <c r="N958" s="321"/>
      <c r="O958" s="321"/>
      <c r="P958" s="322"/>
      <c r="Q958" s="322"/>
      <c r="R958" s="322"/>
      <c r="S958" s="322"/>
      <c r="T958" s="322"/>
      <c r="U958" s="322"/>
      <c r="V958" s="322"/>
      <c r="W958" s="322"/>
      <c r="X958" s="322"/>
      <c r="Y958" s="322"/>
      <c r="Z958" s="322"/>
      <c r="AA958" s="322"/>
      <c r="AB958" s="322"/>
      <c r="AC958" s="322"/>
      <c r="AD958" s="322"/>
      <c r="AE958" s="322"/>
      <c r="AF958" s="322"/>
      <c r="AG958" s="322"/>
      <c r="AH958" s="322"/>
      <c r="AI958" s="322"/>
      <c r="AJ958" s="322"/>
      <c r="AK958" s="322"/>
    </row>
    <row r="959" customFormat="false" ht="12.75" hidden="false" customHeight="false" outlineLevel="0" collapsed="false">
      <c r="D959" s="321"/>
      <c r="E959" s="321"/>
      <c r="F959" s="321"/>
      <c r="G959" s="321"/>
      <c r="H959" s="321"/>
      <c r="I959" s="321"/>
      <c r="J959" s="321"/>
      <c r="K959" s="321"/>
      <c r="L959" s="321"/>
      <c r="M959" s="321"/>
      <c r="N959" s="321"/>
      <c r="O959" s="321"/>
      <c r="P959" s="322"/>
      <c r="Q959" s="322"/>
      <c r="R959" s="322"/>
      <c r="S959" s="322"/>
      <c r="T959" s="322"/>
      <c r="U959" s="322"/>
      <c r="V959" s="322"/>
      <c r="W959" s="322"/>
      <c r="X959" s="322"/>
      <c r="Y959" s="322"/>
      <c r="Z959" s="322"/>
      <c r="AA959" s="322"/>
      <c r="AB959" s="322"/>
      <c r="AC959" s="322"/>
      <c r="AD959" s="322"/>
      <c r="AE959" s="322"/>
      <c r="AF959" s="322"/>
      <c r="AG959" s="322"/>
      <c r="AH959" s="322"/>
      <c r="AI959" s="322"/>
      <c r="AJ959" s="322"/>
      <c r="AK959" s="322"/>
    </row>
    <row r="960" customFormat="false" ht="12.75" hidden="false" customHeight="false" outlineLevel="0" collapsed="false">
      <c r="D960" s="321"/>
      <c r="E960" s="321"/>
      <c r="F960" s="321"/>
      <c r="G960" s="321"/>
      <c r="H960" s="321"/>
      <c r="I960" s="321"/>
      <c r="J960" s="321"/>
      <c r="K960" s="321"/>
      <c r="L960" s="321"/>
      <c r="M960" s="321"/>
      <c r="N960" s="321"/>
      <c r="O960" s="321"/>
      <c r="P960" s="322"/>
      <c r="Q960" s="322"/>
      <c r="R960" s="322"/>
      <c r="S960" s="322"/>
      <c r="T960" s="322"/>
      <c r="U960" s="322"/>
      <c r="V960" s="322"/>
      <c r="W960" s="322"/>
      <c r="X960" s="322"/>
      <c r="Y960" s="322"/>
      <c r="Z960" s="322"/>
      <c r="AA960" s="322"/>
      <c r="AB960" s="322"/>
      <c r="AC960" s="322"/>
      <c r="AD960" s="322"/>
      <c r="AE960" s="322"/>
      <c r="AF960" s="322"/>
      <c r="AG960" s="322"/>
      <c r="AH960" s="322"/>
      <c r="AI960" s="322"/>
      <c r="AJ960" s="322"/>
      <c r="AK960" s="322"/>
    </row>
    <row r="961" customFormat="false" ht="12.75" hidden="false" customHeight="false" outlineLevel="0" collapsed="false">
      <c r="D961" s="321"/>
      <c r="E961" s="321"/>
      <c r="F961" s="321"/>
      <c r="G961" s="321"/>
      <c r="H961" s="321"/>
      <c r="I961" s="321"/>
      <c r="J961" s="321"/>
      <c r="K961" s="321"/>
      <c r="L961" s="321"/>
      <c r="M961" s="321"/>
      <c r="N961" s="321"/>
      <c r="O961" s="321"/>
      <c r="P961" s="322"/>
      <c r="Q961" s="322"/>
      <c r="R961" s="322"/>
      <c r="S961" s="322"/>
      <c r="T961" s="322"/>
      <c r="U961" s="322"/>
      <c r="V961" s="322"/>
      <c r="W961" s="322"/>
      <c r="X961" s="322"/>
      <c r="Y961" s="322"/>
      <c r="Z961" s="322"/>
      <c r="AA961" s="322"/>
      <c r="AB961" s="322"/>
      <c r="AC961" s="322"/>
      <c r="AD961" s="322"/>
      <c r="AE961" s="322"/>
      <c r="AF961" s="322"/>
      <c r="AG961" s="322"/>
      <c r="AH961" s="322"/>
      <c r="AI961" s="322"/>
      <c r="AJ961" s="322"/>
      <c r="AK961" s="322"/>
    </row>
    <row r="962" customFormat="false" ht="12.75" hidden="false" customHeight="false" outlineLevel="0" collapsed="false">
      <c r="D962" s="321"/>
      <c r="E962" s="321"/>
      <c r="F962" s="321"/>
      <c r="G962" s="321"/>
      <c r="H962" s="321"/>
      <c r="I962" s="321"/>
      <c r="J962" s="321"/>
      <c r="K962" s="321"/>
      <c r="L962" s="321"/>
      <c r="M962" s="321"/>
      <c r="N962" s="321"/>
      <c r="O962" s="321"/>
      <c r="P962" s="322"/>
      <c r="Q962" s="322"/>
      <c r="R962" s="322"/>
      <c r="S962" s="322"/>
      <c r="T962" s="322"/>
      <c r="U962" s="322"/>
      <c r="V962" s="322"/>
      <c r="W962" s="322"/>
      <c r="X962" s="322"/>
      <c r="Y962" s="322"/>
      <c r="Z962" s="322"/>
      <c r="AA962" s="322"/>
      <c r="AB962" s="322"/>
      <c r="AC962" s="322"/>
      <c r="AD962" s="322"/>
      <c r="AE962" s="322"/>
      <c r="AF962" s="322"/>
      <c r="AG962" s="322"/>
      <c r="AH962" s="322"/>
      <c r="AI962" s="322"/>
      <c r="AJ962" s="322"/>
      <c r="AK962" s="322"/>
    </row>
    <row r="963" customFormat="false" ht="12.75" hidden="false" customHeight="false" outlineLevel="0" collapsed="false">
      <c r="D963" s="321"/>
      <c r="E963" s="321"/>
      <c r="F963" s="321"/>
      <c r="G963" s="321"/>
      <c r="H963" s="321"/>
      <c r="I963" s="321"/>
      <c r="J963" s="321"/>
      <c r="K963" s="321"/>
      <c r="L963" s="321"/>
      <c r="M963" s="321"/>
      <c r="N963" s="321"/>
      <c r="O963" s="321"/>
      <c r="P963" s="322"/>
      <c r="Q963" s="322"/>
      <c r="R963" s="322"/>
      <c r="S963" s="322"/>
      <c r="T963" s="322"/>
      <c r="U963" s="322"/>
      <c r="V963" s="322"/>
      <c r="W963" s="322"/>
      <c r="X963" s="322"/>
      <c r="Y963" s="322"/>
      <c r="Z963" s="322"/>
      <c r="AA963" s="322"/>
      <c r="AB963" s="322"/>
      <c r="AC963" s="322"/>
      <c r="AD963" s="322"/>
      <c r="AE963" s="322"/>
      <c r="AF963" s="322"/>
      <c r="AG963" s="322"/>
      <c r="AH963" s="322"/>
      <c r="AI963" s="322"/>
      <c r="AJ963" s="322"/>
      <c r="AK963" s="322"/>
    </row>
    <row r="964" customFormat="false" ht="12.75" hidden="false" customHeight="false" outlineLevel="0" collapsed="false">
      <c r="D964" s="321"/>
      <c r="E964" s="321"/>
      <c r="F964" s="321"/>
      <c r="G964" s="321"/>
      <c r="H964" s="321"/>
      <c r="I964" s="321"/>
      <c r="J964" s="321"/>
      <c r="K964" s="321"/>
      <c r="L964" s="321"/>
      <c r="M964" s="321"/>
      <c r="N964" s="321"/>
      <c r="O964" s="321"/>
      <c r="P964" s="322"/>
      <c r="Q964" s="322"/>
      <c r="R964" s="322"/>
      <c r="S964" s="322"/>
      <c r="T964" s="322"/>
      <c r="U964" s="322"/>
      <c r="V964" s="322"/>
      <c r="W964" s="322"/>
      <c r="X964" s="322"/>
      <c r="Y964" s="322"/>
      <c r="Z964" s="322"/>
      <c r="AA964" s="322"/>
      <c r="AB964" s="322"/>
      <c r="AC964" s="322"/>
      <c r="AD964" s="322"/>
      <c r="AE964" s="322"/>
      <c r="AF964" s="322"/>
      <c r="AG964" s="322"/>
      <c r="AH964" s="322"/>
      <c r="AI964" s="322"/>
      <c r="AJ964" s="322"/>
      <c r="AK964" s="322"/>
    </row>
    <row r="965" customFormat="false" ht="12.75" hidden="false" customHeight="false" outlineLevel="0" collapsed="false">
      <c r="D965" s="321"/>
      <c r="E965" s="321"/>
      <c r="F965" s="321"/>
      <c r="G965" s="321"/>
      <c r="H965" s="321"/>
      <c r="I965" s="321"/>
      <c r="J965" s="321"/>
      <c r="K965" s="321"/>
      <c r="L965" s="321"/>
      <c r="M965" s="321"/>
      <c r="N965" s="321"/>
      <c r="O965" s="321"/>
      <c r="P965" s="322"/>
      <c r="Q965" s="322"/>
      <c r="R965" s="322"/>
      <c r="S965" s="322"/>
      <c r="T965" s="322"/>
      <c r="U965" s="322"/>
      <c r="V965" s="322"/>
      <c r="W965" s="322"/>
      <c r="X965" s="322"/>
      <c r="Y965" s="322"/>
      <c r="Z965" s="322"/>
      <c r="AA965" s="322"/>
      <c r="AB965" s="322"/>
      <c r="AC965" s="322"/>
      <c r="AD965" s="322"/>
      <c r="AE965" s="322"/>
      <c r="AF965" s="322"/>
      <c r="AG965" s="322"/>
      <c r="AH965" s="322"/>
      <c r="AI965" s="322"/>
      <c r="AJ965" s="322"/>
      <c r="AK965" s="322"/>
    </row>
    <row r="966" customFormat="false" ht="12.75" hidden="false" customHeight="false" outlineLevel="0" collapsed="false">
      <c r="D966" s="321"/>
      <c r="E966" s="321"/>
      <c r="F966" s="321"/>
      <c r="G966" s="321"/>
      <c r="H966" s="321"/>
      <c r="I966" s="321"/>
      <c r="J966" s="321"/>
      <c r="K966" s="321"/>
      <c r="L966" s="321"/>
      <c r="M966" s="321"/>
      <c r="N966" s="321"/>
      <c r="O966" s="321"/>
      <c r="P966" s="322"/>
      <c r="Q966" s="322"/>
      <c r="R966" s="322"/>
      <c r="S966" s="322"/>
      <c r="T966" s="322"/>
      <c r="U966" s="322"/>
      <c r="V966" s="322"/>
      <c r="W966" s="322"/>
      <c r="X966" s="322"/>
      <c r="Y966" s="322"/>
      <c r="Z966" s="322"/>
      <c r="AA966" s="322"/>
      <c r="AB966" s="322"/>
      <c r="AC966" s="322"/>
      <c r="AD966" s="322"/>
      <c r="AE966" s="322"/>
      <c r="AF966" s="322"/>
      <c r="AG966" s="322"/>
      <c r="AH966" s="322"/>
      <c r="AI966" s="322"/>
      <c r="AJ966" s="322"/>
      <c r="AK966" s="322"/>
    </row>
    <row r="967" customFormat="false" ht="12.75" hidden="false" customHeight="false" outlineLevel="0" collapsed="false">
      <c r="D967" s="321"/>
      <c r="E967" s="321"/>
      <c r="F967" s="321"/>
      <c r="G967" s="321"/>
      <c r="H967" s="321"/>
      <c r="I967" s="321"/>
      <c r="J967" s="321"/>
      <c r="K967" s="321"/>
      <c r="L967" s="321"/>
      <c r="M967" s="321"/>
      <c r="N967" s="321"/>
      <c r="O967" s="321"/>
      <c r="P967" s="322"/>
      <c r="Q967" s="322"/>
      <c r="R967" s="322"/>
      <c r="S967" s="322"/>
      <c r="T967" s="322"/>
      <c r="U967" s="322"/>
      <c r="V967" s="322"/>
      <c r="W967" s="322"/>
      <c r="X967" s="322"/>
      <c r="Y967" s="322"/>
      <c r="Z967" s="322"/>
      <c r="AA967" s="322"/>
      <c r="AB967" s="322"/>
      <c r="AC967" s="322"/>
      <c r="AD967" s="322"/>
      <c r="AE967" s="322"/>
      <c r="AF967" s="322"/>
      <c r="AG967" s="322"/>
      <c r="AH967" s="322"/>
      <c r="AI967" s="322"/>
      <c r="AJ967" s="322"/>
      <c r="AK967" s="322"/>
    </row>
    <row r="968" customFormat="false" ht="12.75" hidden="false" customHeight="false" outlineLevel="0" collapsed="false">
      <c r="D968" s="321"/>
      <c r="E968" s="321"/>
      <c r="F968" s="321"/>
      <c r="G968" s="321"/>
      <c r="H968" s="321"/>
      <c r="I968" s="321"/>
      <c r="J968" s="321"/>
      <c r="K968" s="321"/>
      <c r="L968" s="321"/>
      <c r="M968" s="321"/>
      <c r="N968" s="321"/>
      <c r="O968" s="321"/>
      <c r="P968" s="322"/>
      <c r="Q968" s="322"/>
      <c r="R968" s="322"/>
      <c r="S968" s="322"/>
      <c r="T968" s="322"/>
      <c r="U968" s="322"/>
      <c r="V968" s="322"/>
      <c r="W968" s="322"/>
      <c r="X968" s="322"/>
      <c r="Y968" s="322"/>
      <c r="Z968" s="322"/>
      <c r="AA968" s="322"/>
      <c r="AB968" s="322"/>
      <c r="AC968" s="322"/>
      <c r="AD968" s="322"/>
      <c r="AE968" s="322"/>
      <c r="AF968" s="322"/>
      <c r="AG968" s="322"/>
      <c r="AH968" s="322"/>
      <c r="AI968" s="322"/>
      <c r="AJ968" s="322"/>
      <c r="AK968" s="322"/>
    </row>
    <row r="969" customFormat="false" ht="12.75" hidden="false" customHeight="false" outlineLevel="0" collapsed="false">
      <c r="D969" s="321"/>
      <c r="E969" s="321"/>
      <c r="F969" s="321"/>
      <c r="G969" s="321"/>
      <c r="H969" s="321"/>
      <c r="I969" s="321"/>
      <c r="J969" s="321"/>
      <c r="K969" s="321"/>
      <c r="L969" s="321"/>
      <c r="M969" s="321"/>
      <c r="N969" s="321"/>
      <c r="O969" s="321"/>
      <c r="P969" s="322"/>
      <c r="Q969" s="322"/>
      <c r="R969" s="322"/>
      <c r="S969" s="322"/>
      <c r="T969" s="322"/>
      <c r="U969" s="322"/>
      <c r="V969" s="322"/>
      <c r="W969" s="322"/>
      <c r="X969" s="322"/>
      <c r="Y969" s="322"/>
      <c r="Z969" s="322"/>
      <c r="AA969" s="322"/>
      <c r="AB969" s="322"/>
      <c r="AC969" s="322"/>
      <c r="AD969" s="322"/>
      <c r="AE969" s="322"/>
      <c r="AF969" s="322"/>
      <c r="AG969" s="322"/>
      <c r="AH969" s="322"/>
      <c r="AI969" s="322"/>
      <c r="AJ969" s="322"/>
      <c r="AK969" s="322"/>
    </row>
    <row r="970" customFormat="false" ht="12.75" hidden="false" customHeight="false" outlineLevel="0" collapsed="false">
      <c r="D970" s="321"/>
      <c r="E970" s="321"/>
      <c r="F970" s="321"/>
      <c r="G970" s="321"/>
      <c r="H970" s="321"/>
      <c r="I970" s="321"/>
      <c r="J970" s="321"/>
      <c r="K970" s="321"/>
      <c r="L970" s="321"/>
      <c r="M970" s="321"/>
      <c r="N970" s="321"/>
      <c r="O970" s="321"/>
      <c r="P970" s="322"/>
      <c r="Q970" s="322"/>
      <c r="R970" s="322"/>
      <c r="S970" s="322"/>
      <c r="T970" s="322"/>
      <c r="U970" s="322"/>
      <c r="V970" s="322"/>
      <c r="W970" s="322"/>
      <c r="X970" s="322"/>
      <c r="Y970" s="322"/>
      <c r="Z970" s="322"/>
      <c r="AA970" s="322"/>
      <c r="AB970" s="322"/>
      <c r="AC970" s="322"/>
      <c r="AD970" s="322"/>
      <c r="AE970" s="322"/>
      <c r="AF970" s="322"/>
      <c r="AG970" s="322"/>
      <c r="AH970" s="322"/>
      <c r="AI970" s="322"/>
      <c r="AJ970" s="322"/>
      <c r="AK970" s="322"/>
    </row>
    <row r="971" customFormat="false" ht="12.75" hidden="false" customHeight="false" outlineLevel="0" collapsed="false">
      <c r="D971" s="321"/>
      <c r="E971" s="321"/>
      <c r="F971" s="321"/>
      <c r="G971" s="321"/>
      <c r="H971" s="321"/>
      <c r="I971" s="321"/>
      <c r="J971" s="321"/>
      <c r="K971" s="321"/>
      <c r="L971" s="321"/>
      <c r="M971" s="321"/>
      <c r="N971" s="321"/>
      <c r="O971" s="321"/>
      <c r="P971" s="322"/>
      <c r="Q971" s="322"/>
      <c r="R971" s="322"/>
      <c r="S971" s="322"/>
      <c r="T971" s="322"/>
      <c r="U971" s="322"/>
      <c r="V971" s="322"/>
      <c r="W971" s="322"/>
      <c r="X971" s="322"/>
      <c r="Y971" s="322"/>
      <c r="Z971" s="322"/>
      <c r="AA971" s="322"/>
      <c r="AB971" s="322"/>
      <c r="AC971" s="322"/>
      <c r="AD971" s="322"/>
      <c r="AE971" s="322"/>
      <c r="AF971" s="322"/>
      <c r="AG971" s="322"/>
      <c r="AH971" s="322"/>
      <c r="AI971" s="322"/>
      <c r="AJ971" s="322"/>
      <c r="AK971" s="322"/>
    </row>
    <row r="972" customFormat="false" ht="12.75" hidden="false" customHeight="false" outlineLevel="0" collapsed="false">
      <c r="D972" s="321"/>
      <c r="E972" s="321"/>
      <c r="F972" s="321"/>
      <c r="G972" s="321"/>
      <c r="H972" s="321"/>
      <c r="I972" s="321"/>
      <c r="J972" s="321"/>
      <c r="K972" s="321"/>
      <c r="L972" s="321"/>
      <c r="M972" s="321"/>
      <c r="N972" s="321"/>
      <c r="O972" s="321"/>
      <c r="P972" s="322"/>
      <c r="Q972" s="322"/>
      <c r="R972" s="322"/>
      <c r="S972" s="322"/>
      <c r="T972" s="322"/>
      <c r="U972" s="322"/>
      <c r="V972" s="322"/>
      <c r="W972" s="322"/>
      <c r="X972" s="322"/>
      <c r="Y972" s="322"/>
      <c r="Z972" s="322"/>
      <c r="AA972" s="322"/>
      <c r="AB972" s="322"/>
      <c r="AC972" s="322"/>
      <c r="AD972" s="322"/>
      <c r="AE972" s="322"/>
      <c r="AF972" s="322"/>
      <c r="AG972" s="322"/>
      <c r="AH972" s="322"/>
      <c r="AI972" s="322"/>
      <c r="AJ972" s="322"/>
      <c r="AK972" s="322"/>
    </row>
    <row r="973" customFormat="false" ht="12.75" hidden="false" customHeight="false" outlineLevel="0" collapsed="false">
      <c r="D973" s="321"/>
      <c r="E973" s="321"/>
      <c r="F973" s="321"/>
      <c r="G973" s="321"/>
      <c r="H973" s="321"/>
      <c r="I973" s="321"/>
      <c r="J973" s="321"/>
      <c r="K973" s="321"/>
      <c r="L973" s="321"/>
      <c r="M973" s="321"/>
      <c r="N973" s="321"/>
      <c r="O973" s="321"/>
      <c r="P973" s="322"/>
      <c r="Q973" s="322"/>
      <c r="R973" s="322"/>
      <c r="S973" s="322"/>
      <c r="T973" s="322"/>
      <c r="U973" s="322"/>
      <c r="V973" s="322"/>
      <c r="W973" s="322"/>
      <c r="X973" s="322"/>
      <c r="Y973" s="322"/>
      <c r="Z973" s="322"/>
      <c r="AA973" s="322"/>
      <c r="AB973" s="322"/>
      <c r="AC973" s="322"/>
      <c r="AD973" s="322"/>
      <c r="AE973" s="322"/>
      <c r="AF973" s="322"/>
      <c r="AG973" s="322"/>
      <c r="AH973" s="322"/>
      <c r="AI973" s="322"/>
      <c r="AJ973" s="322"/>
      <c r="AK973" s="322"/>
    </row>
    <row r="974" customFormat="false" ht="12.75" hidden="false" customHeight="false" outlineLevel="0" collapsed="false">
      <c r="D974" s="321"/>
      <c r="E974" s="321"/>
      <c r="F974" s="321"/>
      <c r="G974" s="321"/>
      <c r="H974" s="321"/>
      <c r="I974" s="321"/>
      <c r="J974" s="321"/>
      <c r="K974" s="321"/>
      <c r="L974" s="321"/>
      <c r="M974" s="321"/>
      <c r="N974" s="321"/>
      <c r="O974" s="321"/>
      <c r="P974" s="322"/>
      <c r="Q974" s="322"/>
      <c r="R974" s="322"/>
      <c r="S974" s="322"/>
      <c r="T974" s="322"/>
      <c r="U974" s="322"/>
      <c r="V974" s="322"/>
      <c r="W974" s="322"/>
      <c r="X974" s="322"/>
      <c r="Y974" s="322"/>
      <c r="Z974" s="322"/>
      <c r="AA974" s="322"/>
      <c r="AB974" s="322"/>
      <c r="AC974" s="322"/>
      <c r="AD974" s="322"/>
      <c r="AE974" s="322"/>
      <c r="AF974" s="322"/>
      <c r="AG974" s="322"/>
      <c r="AH974" s="322"/>
      <c r="AI974" s="322"/>
      <c r="AJ974" s="322"/>
      <c r="AK974" s="322"/>
    </row>
    <row r="975" customFormat="false" ht="12.75" hidden="false" customHeight="false" outlineLevel="0" collapsed="false">
      <c r="D975" s="321"/>
      <c r="E975" s="321"/>
      <c r="F975" s="321"/>
      <c r="G975" s="321"/>
      <c r="H975" s="321"/>
      <c r="I975" s="321"/>
      <c r="J975" s="321"/>
      <c r="K975" s="321"/>
      <c r="L975" s="321"/>
      <c r="M975" s="321"/>
      <c r="N975" s="321"/>
      <c r="O975" s="321"/>
      <c r="P975" s="322"/>
      <c r="Q975" s="322"/>
      <c r="R975" s="322"/>
      <c r="S975" s="322"/>
      <c r="T975" s="322"/>
      <c r="U975" s="322"/>
      <c r="V975" s="322"/>
      <c r="W975" s="322"/>
      <c r="X975" s="322"/>
      <c r="Y975" s="322"/>
      <c r="Z975" s="322"/>
      <c r="AA975" s="322"/>
      <c r="AB975" s="322"/>
      <c r="AC975" s="322"/>
      <c r="AD975" s="322"/>
      <c r="AE975" s="322"/>
      <c r="AF975" s="322"/>
      <c r="AG975" s="322"/>
      <c r="AH975" s="322"/>
      <c r="AI975" s="322"/>
      <c r="AJ975" s="322"/>
      <c r="AK975" s="322"/>
    </row>
    <row r="976" customFormat="false" ht="12.75" hidden="false" customHeight="false" outlineLevel="0" collapsed="false">
      <c r="D976" s="321"/>
      <c r="E976" s="321"/>
      <c r="F976" s="321"/>
      <c r="G976" s="321"/>
      <c r="H976" s="321"/>
      <c r="I976" s="321"/>
      <c r="J976" s="321"/>
      <c r="K976" s="321"/>
      <c r="L976" s="321"/>
      <c r="M976" s="321"/>
      <c r="N976" s="321"/>
      <c r="O976" s="321"/>
      <c r="P976" s="322"/>
      <c r="Q976" s="322"/>
      <c r="R976" s="322"/>
      <c r="S976" s="322"/>
      <c r="T976" s="322"/>
      <c r="U976" s="322"/>
      <c r="V976" s="322"/>
      <c r="W976" s="322"/>
      <c r="X976" s="322"/>
      <c r="Y976" s="322"/>
      <c r="Z976" s="322"/>
      <c r="AA976" s="322"/>
      <c r="AB976" s="322"/>
      <c r="AC976" s="322"/>
      <c r="AD976" s="322"/>
      <c r="AE976" s="322"/>
      <c r="AF976" s="322"/>
      <c r="AG976" s="322"/>
      <c r="AH976" s="322"/>
      <c r="AI976" s="322"/>
      <c r="AJ976" s="322"/>
      <c r="AK976" s="322"/>
    </row>
    <row r="977" customFormat="false" ht="12.75" hidden="false" customHeight="false" outlineLevel="0" collapsed="false">
      <c r="D977" s="321"/>
      <c r="E977" s="321"/>
      <c r="F977" s="321"/>
      <c r="G977" s="321"/>
      <c r="H977" s="321"/>
      <c r="I977" s="321"/>
      <c r="J977" s="321"/>
      <c r="K977" s="321"/>
      <c r="L977" s="321"/>
      <c r="M977" s="321"/>
      <c r="N977" s="321"/>
      <c r="O977" s="321"/>
      <c r="P977" s="322"/>
      <c r="Q977" s="322"/>
      <c r="R977" s="322"/>
      <c r="S977" s="322"/>
      <c r="T977" s="322"/>
      <c r="U977" s="322"/>
      <c r="V977" s="322"/>
      <c r="W977" s="322"/>
      <c r="X977" s="322"/>
      <c r="Y977" s="322"/>
      <c r="Z977" s="322"/>
      <c r="AA977" s="322"/>
      <c r="AB977" s="322"/>
      <c r="AC977" s="322"/>
      <c r="AD977" s="322"/>
      <c r="AE977" s="322"/>
      <c r="AF977" s="322"/>
      <c r="AG977" s="322"/>
      <c r="AH977" s="322"/>
      <c r="AI977" s="322"/>
      <c r="AJ977" s="322"/>
      <c r="AK977" s="322"/>
    </row>
    <row r="978" customFormat="false" ht="12.75" hidden="false" customHeight="false" outlineLevel="0" collapsed="false">
      <c r="D978" s="321"/>
      <c r="E978" s="321"/>
      <c r="F978" s="321"/>
      <c r="G978" s="321"/>
      <c r="H978" s="321"/>
      <c r="I978" s="321"/>
      <c r="J978" s="321"/>
      <c r="K978" s="321"/>
      <c r="L978" s="321"/>
      <c r="M978" s="321"/>
      <c r="N978" s="321"/>
      <c r="O978" s="321"/>
      <c r="P978" s="322"/>
      <c r="Q978" s="322"/>
      <c r="R978" s="322"/>
      <c r="S978" s="322"/>
      <c r="T978" s="322"/>
      <c r="U978" s="322"/>
      <c r="V978" s="322"/>
      <c r="W978" s="322"/>
      <c r="X978" s="322"/>
      <c r="Y978" s="322"/>
      <c r="Z978" s="322"/>
      <c r="AA978" s="322"/>
      <c r="AB978" s="322"/>
      <c r="AC978" s="322"/>
      <c r="AD978" s="322"/>
      <c r="AE978" s="322"/>
      <c r="AF978" s="322"/>
      <c r="AG978" s="322"/>
      <c r="AH978" s="322"/>
      <c r="AI978" s="322"/>
      <c r="AJ978" s="322"/>
      <c r="AK978" s="322"/>
    </row>
    <row r="979" customFormat="false" ht="12.75" hidden="false" customHeight="false" outlineLevel="0" collapsed="false">
      <c r="D979" s="321"/>
      <c r="E979" s="321"/>
      <c r="F979" s="321"/>
      <c r="G979" s="321"/>
      <c r="H979" s="321"/>
      <c r="I979" s="321"/>
      <c r="J979" s="321"/>
      <c r="K979" s="321"/>
      <c r="L979" s="321"/>
      <c r="M979" s="321"/>
      <c r="N979" s="321"/>
      <c r="O979" s="321"/>
      <c r="P979" s="322"/>
      <c r="Q979" s="322"/>
      <c r="R979" s="322"/>
      <c r="S979" s="322"/>
      <c r="T979" s="322"/>
      <c r="U979" s="322"/>
      <c r="V979" s="322"/>
      <c r="W979" s="322"/>
      <c r="X979" s="322"/>
      <c r="Y979" s="322"/>
      <c r="Z979" s="322"/>
      <c r="AA979" s="322"/>
      <c r="AB979" s="322"/>
      <c r="AC979" s="322"/>
      <c r="AD979" s="322"/>
      <c r="AE979" s="322"/>
      <c r="AF979" s="322"/>
      <c r="AG979" s="322"/>
      <c r="AH979" s="322"/>
      <c r="AI979" s="322"/>
      <c r="AJ979" s="322"/>
      <c r="AK979" s="322"/>
    </row>
    <row r="980" customFormat="false" ht="12.75" hidden="false" customHeight="false" outlineLevel="0" collapsed="false">
      <c r="D980" s="321"/>
      <c r="E980" s="321"/>
      <c r="F980" s="321"/>
      <c r="G980" s="321"/>
      <c r="H980" s="321"/>
      <c r="I980" s="321"/>
      <c r="J980" s="321"/>
      <c r="K980" s="321"/>
      <c r="L980" s="321"/>
      <c r="M980" s="321"/>
      <c r="N980" s="321"/>
      <c r="O980" s="321"/>
      <c r="P980" s="322"/>
      <c r="Q980" s="322"/>
      <c r="R980" s="322"/>
      <c r="S980" s="322"/>
      <c r="T980" s="322"/>
      <c r="U980" s="322"/>
      <c r="V980" s="322"/>
      <c r="W980" s="322"/>
      <c r="X980" s="322"/>
      <c r="Y980" s="322"/>
      <c r="Z980" s="322"/>
      <c r="AA980" s="322"/>
      <c r="AB980" s="322"/>
      <c r="AC980" s="322"/>
      <c r="AD980" s="322"/>
      <c r="AE980" s="322"/>
      <c r="AF980" s="322"/>
      <c r="AG980" s="322"/>
      <c r="AH980" s="322"/>
      <c r="AI980" s="322"/>
      <c r="AJ980" s="322"/>
      <c r="AK980" s="322"/>
    </row>
    <row r="981" customFormat="false" ht="12.75" hidden="false" customHeight="false" outlineLevel="0" collapsed="false">
      <c r="D981" s="321"/>
      <c r="E981" s="321"/>
      <c r="F981" s="321"/>
      <c r="G981" s="321"/>
      <c r="H981" s="321"/>
      <c r="I981" s="321"/>
      <c r="J981" s="321"/>
      <c r="K981" s="321"/>
      <c r="L981" s="321"/>
      <c r="M981" s="321"/>
      <c r="N981" s="321"/>
      <c r="O981" s="321"/>
      <c r="P981" s="322"/>
      <c r="Q981" s="322"/>
      <c r="R981" s="322"/>
      <c r="S981" s="322"/>
      <c r="T981" s="322"/>
      <c r="U981" s="322"/>
      <c r="V981" s="322"/>
      <c r="W981" s="322"/>
      <c r="X981" s="322"/>
      <c r="Y981" s="322"/>
      <c r="Z981" s="322"/>
      <c r="AA981" s="322"/>
      <c r="AB981" s="322"/>
      <c r="AC981" s="322"/>
      <c r="AD981" s="322"/>
      <c r="AE981" s="322"/>
      <c r="AF981" s="322"/>
      <c r="AG981" s="322"/>
      <c r="AH981" s="322"/>
      <c r="AI981" s="322"/>
      <c r="AJ981" s="322"/>
      <c r="AK981" s="322"/>
    </row>
    <row r="982" customFormat="false" ht="12.75" hidden="false" customHeight="false" outlineLevel="0" collapsed="false">
      <c r="D982" s="321"/>
      <c r="E982" s="321"/>
      <c r="F982" s="321"/>
      <c r="G982" s="321"/>
      <c r="H982" s="321"/>
      <c r="I982" s="321"/>
      <c r="J982" s="321"/>
      <c r="K982" s="321"/>
      <c r="L982" s="321"/>
      <c r="M982" s="321"/>
      <c r="N982" s="321"/>
      <c r="O982" s="321"/>
      <c r="P982" s="322"/>
      <c r="Q982" s="322"/>
      <c r="R982" s="322"/>
      <c r="S982" s="322"/>
      <c r="T982" s="322"/>
      <c r="U982" s="322"/>
      <c r="V982" s="322"/>
      <c r="W982" s="322"/>
      <c r="X982" s="322"/>
      <c r="Y982" s="322"/>
      <c r="Z982" s="322"/>
      <c r="AA982" s="322"/>
      <c r="AB982" s="322"/>
      <c r="AC982" s="322"/>
      <c r="AD982" s="322"/>
      <c r="AE982" s="322"/>
      <c r="AF982" s="322"/>
      <c r="AG982" s="322"/>
      <c r="AH982" s="322"/>
      <c r="AI982" s="322"/>
      <c r="AJ982" s="322"/>
      <c r="AK982" s="322"/>
    </row>
    <row r="983" customFormat="false" ht="12.75" hidden="false" customHeight="false" outlineLevel="0" collapsed="false">
      <c r="D983" s="321"/>
      <c r="E983" s="321"/>
      <c r="F983" s="321"/>
      <c r="G983" s="321"/>
      <c r="H983" s="321"/>
      <c r="I983" s="321"/>
      <c r="J983" s="321"/>
      <c r="K983" s="321"/>
      <c r="L983" s="321"/>
      <c r="M983" s="321"/>
      <c r="N983" s="321"/>
      <c r="O983" s="321"/>
      <c r="P983" s="322"/>
      <c r="Q983" s="322"/>
      <c r="R983" s="322"/>
      <c r="S983" s="322"/>
      <c r="T983" s="322"/>
      <c r="U983" s="322"/>
      <c r="V983" s="322"/>
      <c r="W983" s="322"/>
      <c r="X983" s="322"/>
      <c r="Y983" s="322"/>
      <c r="Z983" s="322"/>
      <c r="AA983" s="322"/>
      <c r="AB983" s="322"/>
      <c r="AC983" s="322"/>
      <c r="AD983" s="322"/>
      <c r="AE983" s="322"/>
      <c r="AF983" s="322"/>
      <c r="AG983" s="322"/>
      <c r="AH983" s="322"/>
      <c r="AI983" s="322"/>
      <c r="AJ983" s="322"/>
      <c r="AK983" s="322"/>
    </row>
    <row r="984" customFormat="false" ht="12.75" hidden="false" customHeight="false" outlineLevel="0" collapsed="false">
      <c r="D984" s="321"/>
      <c r="E984" s="321"/>
      <c r="F984" s="321"/>
      <c r="G984" s="321"/>
      <c r="H984" s="321"/>
      <c r="I984" s="321"/>
      <c r="J984" s="321"/>
      <c r="K984" s="321"/>
      <c r="L984" s="321"/>
      <c r="M984" s="321"/>
      <c r="N984" s="321"/>
      <c r="O984" s="321"/>
      <c r="P984" s="322"/>
      <c r="Q984" s="322"/>
      <c r="R984" s="322"/>
      <c r="S984" s="322"/>
      <c r="T984" s="322"/>
      <c r="U984" s="322"/>
      <c r="V984" s="322"/>
      <c r="W984" s="322"/>
      <c r="X984" s="322"/>
      <c r="Y984" s="322"/>
      <c r="Z984" s="322"/>
      <c r="AA984" s="322"/>
      <c r="AB984" s="322"/>
      <c r="AC984" s="322"/>
      <c r="AD984" s="322"/>
      <c r="AE984" s="322"/>
      <c r="AF984" s="322"/>
      <c r="AG984" s="322"/>
      <c r="AH984" s="322"/>
      <c r="AI984" s="322"/>
      <c r="AJ984" s="322"/>
      <c r="AK984" s="322"/>
    </row>
    <row r="985" customFormat="false" ht="12.75" hidden="false" customHeight="false" outlineLevel="0" collapsed="false">
      <c r="D985" s="321"/>
      <c r="E985" s="321"/>
      <c r="F985" s="321"/>
      <c r="G985" s="321"/>
      <c r="H985" s="321"/>
      <c r="I985" s="321"/>
      <c r="J985" s="321"/>
      <c r="K985" s="321"/>
      <c r="L985" s="321"/>
      <c r="M985" s="321"/>
      <c r="N985" s="321"/>
      <c r="O985" s="321"/>
      <c r="P985" s="322"/>
      <c r="Q985" s="322"/>
      <c r="R985" s="322"/>
      <c r="S985" s="322"/>
      <c r="T985" s="322"/>
      <c r="U985" s="322"/>
      <c r="V985" s="322"/>
      <c r="W985" s="322"/>
      <c r="X985" s="322"/>
      <c r="Y985" s="322"/>
      <c r="Z985" s="322"/>
      <c r="AA985" s="322"/>
      <c r="AB985" s="322"/>
      <c r="AC985" s="322"/>
      <c r="AD985" s="322"/>
      <c r="AE985" s="322"/>
      <c r="AF985" s="322"/>
      <c r="AG985" s="322"/>
      <c r="AH985" s="322"/>
      <c r="AI985" s="322"/>
      <c r="AJ985" s="322"/>
      <c r="AK985" s="322"/>
    </row>
    <row r="986" customFormat="false" ht="12.75" hidden="false" customHeight="false" outlineLevel="0" collapsed="false">
      <c r="D986" s="321"/>
      <c r="E986" s="321"/>
      <c r="F986" s="321"/>
      <c r="G986" s="321"/>
      <c r="H986" s="321"/>
      <c r="I986" s="321"/>
      <c r="J986" s="321"/>
      <c r="K986" s="321"/>
      <c r="L986" s="321"/>
      <c r="M986" s="321"/>
      <c r="N986" s="321"/>
      <c r="O986" s="321"/>
      <c r="P986" s="322"/>
      <c r="Q986" s="322"/>
      <c r="R986" s="322"/>
      <c r="S986" s="322"/>
      <c r="T986" s="322"/>
      <c r="U986" s="322"/>
      <c r="V986" s="322"/>
      <c r="W986" s="322"/>
      <c r="X986" s="322"/>
      <c r="Y986" s="322"/>
      <c r="Z986" s="322"/>
      <c r="AA986" s="322"/>
      <c r="AB986" s="322"/>
      <c r="AC986" s="322"/>
      <c r="AD986" s="322"/>
      <c r="AE986" s="322"/>
      <c r="AF986" s="322"/>
      <c r="AG986" s="322"/>
      <c r="AH986" s="322"/>
      <c r="AI986" s="322"/>
      <c r="AJ986" s="322"/>
      <c r="AK986" s="322"/>
    </row>
    <row r="987" customFormat="false" ht="12.75" hidden="false" customHeight="false" outlineLevel="0" collapsed="false">
      <c r="D987" s="321"/>
      <c r="E987" s="321"/>
      <c r="F987" s="321"/>
      <c r="G987" s="321"/>
      <c r="H987" s="321"/>
      <c r="I987" s="321"/>
      <c r="J987" s="321"/>
      <c r="K987" s="321"/>
      <c r="L987" s="321"/>
      <c r="M987" s="321"/>
      <c r="N987" s="321"/>
      <c r="O987" s="321"/>
      <c r="P987" s="322"/>
      <c r="Q987" s="322"/>
      <c r="R987" s="322"/>
      <c r="S987" s="322"/>
      <c r="T987" s="322"/>
      <c r="U987" s="322"/>
      <c r="V987" s="322"/>
      <c r="W987" s="322"/>
      <c r="X987" s="322"/>
      <c r="Y987" s="322"/>
      <c r="Z987" s="322"/>
      <c r="AA987" s="322"/>
      <c r="AB987" s="322"/>
      <c r="AC987" s="322"/>
      <c r="AD987" s="322"/>
      <c r="AE987" s="322"/>
      <c r="AF987" s="322"/>
      <c r="AG987" s="322"/>
      <c r="AH987" s="322"/>
      <c r="AI987" s="322"/>
      <c r="AJ987" s="322"/>
      <c r="AK987" s="322"/>
    </row>
    <row r="988" customFormat="false" ht="12.75" hidden="false" customHeight="false" outlineLevel="0" collapsed="false">
      <c r="D988" s="321"/>
      <c r="E988" s="321"/>
      <c r="F988" s="321"/>
      <c r="G988" s="321"/>
      <c r="H988" s="321"/>
      <c r="I988" s="321"/>
      <c r="J988" s="321"/>
      <c r="K988" s="321"/>
      <c r="L988" s="321"/>
      <c r="M988" s="321"/>
      <c r="N988" s="321"/>
      <c r="O988" s="321"/>
      <c r="P988" s="322"/>
      <c r="Q988" s="322"/>
      <c r="R988" s="322"/>
      <c r="S988" s="322"/>
      <c r="T988" s="322"/>
      <c r="U988" s="322"/>
      <c r="V988" s="322"/>
      <c r="W988" s="322"/>
      <c r="X988" s="322"/>
      <c r="Y988" s="322"/>
      <c r="Z988" s="322"/>
      <c r="AA988" s="322"/>
      <c r="AB988" s="322"/>
      <c r="AC988" s="322"/>
      <c r="AD988" s="322"/>
      <c r="AE988" s="322"/>
      <c r="AF988" s="322"/>
      <c r="AG988" s="322"/>
      <c r="AH988" s="322"/>
      <c r="AI988" s="322"/>
      <c r="AJ988" s="322"/>
      <c r="AK988" s="322"/>
    </row>
    <row r="989" customFormat="false" ht="12.75" hidden="false" customHeight="false" outlineLevel="0" collapsed="false">
      <c r="D989" s="321"/>
      <c r="E989" s="321"/>
      <c r="F989" s="321"/>
      <c r="G989" s="321"/>
      <c r="H989" s="321"/>
      <c r="I989" s="321"/>
      <c r="J989" s="321"/>
      <c r="K989" s="321"/>
      <c r="L989" s="321"/>
      <c r="M989" s="321"/>
      <c r="N989" s="321"/>
      <c r="O989" s="321"/>
      <c r="P989" s="322"/>
      <c r="Q989" s="322"/>
      <c r="R989" s="322"/>
      <c r="S989" s="322"/>
      <c r="T989" s="322"/>
      <c r="U989" s="322"/>
      <c r="V989" s="322"/>
      <c r="W989" s="322"/>
      <c r="X989" s="322"/>
      <c r="Y989" s="322"/>
      <c r="Z989" s="322"/>
      <c r="AA989" s="322"/>
      <c r="AB989" s="322"/>
      <c r="AC989" s="322"/>
      <c r="AD989" s="322"/>
      <c r="AE989" s="322"/>
      <c r="AF989" s="322"/>
      <c r="AG989" s="322"/>
      <c r="AH989" s="322"/>
      <c r="AI989" s="322"/>
      <c r="AJ989" s="322"/>
      <c r="AK989" s="322"/>
    </row>
    <row r="990" customFormat="false" ht="12.75" hidden="false" customHeight="false" outlineLevel="0" collapsed="false">
      <c r="D990" s="321"/>
      <c r="E990" s="321"/>
      <c r="F990" s="321"/>
      <c r="G990" s="321"/>
      <c r="H990" s="321"/>
      <c r="I990" s="321"/>
      <c r="J990" s="321"/>
      <c r="K990" s="321"/>
      <c r="L990" s="321"/>
      <c r="M990" s="321"/>
      <c r="N990" s="321"/>
      <c r="O990" s="321"/>
      <c r="P990" s="322"/>
      <c r="Q990" s="322"/>
      <c r="R990" s="322"/>
      <c r="S990" s="322"/>
      <c r="T990" s="322"/>
      <c r="U990" s="322"/>
      <c r="V990" s="322"/>
      <c r="W990" s="322"/>
      <c r="X990" s="322"/>
      <c r="Y990" s="322"/>
      <c r="Z990" s="322"/>
      <c r="AA990" s="322"/>
      <c r="AB990" s="322"/>
      <c r="AC990" s="322"/>
      <c r="AD990" s="322"/>
      <c r="AE990" s="322"/>
      <c r="AF990" s="322"/>
      <c r="AG990" s="322"/>
      <c r="AH990" s="322"/>
      <c r="AI990" s="322"/>
      <c r="AJ990" s="322"/>
      <c r="AK990" s="322"/>
    </row>
    <row r="991" customFormat="false" ht="12.75" hidden="false" customHeight="false" outlineLevel="0" collapsed="false">
      <c r="D991" s="321"/>
      <c r="E991" s="321"/>
      <c r="F991" s="321"/>
      <c r="G991" s="321"/>
      <c r="H991" s="321"/>
      <c r="I991" s="321"/>
      <c r="J991" s="321"/>
      <c r="K991" s="321"/>
      <c r="L991" s="321"/>
      <c r="M991" s="321"/>
      <c r="N991" s="321"/>
      <c r="O991" s="321"/>
      <c r="P991" s="322"/>
      <c r="Q991" s="322"/>
      <c r="R991" s="322"/>
      <c r="S991" s="322"/>
      <c r="T991" s="322"/>
      <c r="U991" s="322"/>
      <c r="V991" s="322"/>
      <c r="W991" s="322"/>
      <c r="X991" s="322"/>
      <c r="Y991" s="322"/>
      <c r="Z991" s="322"/>
      <c r="AA991" s="322"/>
      <c r="AB991" s="322"/>
      <c r="AC991" s="322"/>
      <c r="AD991" s="322"/>
      <c r="AE991" s="322"/>
      <c r="AF991" s="322"/>
      <c r="AG991" s="322"/>
      <c r="AH991" s="322"/>
      <c r="AI991" s="322"/>
      <c r="AJ991" s="322"/>
      <c r="AK991" s="322"/>
    </row>
    <row r="992" customFormat="false" ht="12.75" hidden="false" customHeight="false" outlineLevel="0" collapsed="false">
      <c r="D992" s="321"/>
      <c r="E992" s="321"/>
      <c r="F992" s="321"/>
      <c r="G992" s="321"/>
      <c r="H992" s="321"/>
      <c r="I992" s="321"/>
      <c r="J992" s="321"/>
      <c r="K992" s="321"/>
      <c r="L992" s="321"/>
      <c r="M992" s="321"/>
      <c r="N992" s="321"/>
      <c r="O992" s="321"/>
      <c r="P992" s="322"/>
      <c r="Q992" s="322"/>
      <c r="R992" s="322"/>
      <c r="S992" s="322"/>
      <c r="T992" s="322"/>
      <c r="U992" s="322"/>
      <c r="V992" s="322"/>
      <c r="W992" s="322"/>
      <c r="X992" s="322"/>
      <c r="Y992" s="322"/>
      <c r="Z992" s="322"/>
      <c r="AA992" s="322"/>
      <c r="AB992" s="322"/>
      <c r="AC992" s="322"/>
      <c r="AD992" s="322"/>
      <c r="AE992" s="322"/>
      <c r="AF992" s="322"/>
      <c r="AG992" s="322"/>
      <c r="AH992" s="322"/>
      <c r="AI992" s="322"/>
      <c r="AJ992" s="322"/>
      <c r="AK992" s="322"/>
    </row>
    <row r="993" customFormat="false" ht="12.75" hidden="false" customHeight="false" outlineLevel="0" collapsed="false">
      <c r="D993" s="321"/>
      <c r="E993" s="321"/>
      <c r="F993" s="321"/>
      <c r="G993" s="321"/>
      <c r="H993" s="321"/>
      <c r="I993" s="321"/>
      <c r="J993" s="321"/>
      <c r="K993" s="321"/>
      <c r="L993" s="321"/>
      <c r="M993" s="321"/>
      <c r="N993" s="321"/>
      <c r="O993" s="321"/>
      <c r="P993" s="322"/>
      <c r="Q993" s="322"/>
      <c r="R993" s="322"/>
      <c r="S993" s="322"/>
      <c r="T993" s="322"/>
      <c r="U993" s="322"/>
      <c r="V993" s="322"/>
      <c r="W993" s="322"/>
      <c r="X993" s="322"/>
      <c r="Y993" s="322"/>
      <c r="Z993" s="322"/>
      <c r="AA993" s="322"/>
      <c r="AB993" s="322"/>
      <c r="AC993" s="322"/>
      <c r="AD993" s="322"/>
      <c r="AE993" s="322"/>
      <c r="AF993" s="322"/>
      <c r="AG993" s="322"/>
      <c r="AH993" s="322"/>
      <c r="AI993" s="322"/>
      <c r="AJ993" s="322"/>
      <c r="AK993" s="322"/>
    </row>
    <row r="994" customFormat="false" ht="12.75" hidden="false" customHeight="false" outlineLevel="0" collapsed="false">
      <c r="D994" s="321"/>
      <c r="E994" s="321"/>
      <c r="F994" s="321"/>
      <c r="G994" s="321"/>
      <c r="H994" s="321"/>
      <c r="I994" s="321"/>
      <c r="J994" s="321"/>
      <c r="K994" s="321"/>
      <c r="L994" s="321"/>
      <c r="M994" s="321"/>
      <c r="N994" s="321"/>
      <c r="O994" s="321"/>
      <c r="P994" s="322"/>
      <c r="Q994" s="322"/>
      <c r="R994" s="322"/>
      <c r="S994" s="322"/>
      <c r="T994" s="322"/>
      <c r="U994" s="322"/>
      <c r="V994" s="322"/>
      <c r="W994" s="322"/>
      <c r="X994" s="322"/>
      <c r="Y994" s="322"/>
      <c r="Z994" s="322"/>
      <c r="AA994" s="322"/>
      <c r="AB994" s="322"/>
      <c r="AC994" s="322"/>
      <c r="AD994" s="322"/>
      <c r="AE994" s="322"/>
      <c r="AF994" s="322"/>
      <c r="AG994" s="322"/>
      <c r="AH994" s="322"/>
      <c r="AI994" s="322"/>
      <c r="AJ994" s="322"/>
      <c r="AK994" s="322"/>
    </row>
    <row r="995" customFormat="false" ht="12.75" hidden="false" customHeight="false" outlineLevel="0" collapsed="false">
      <c r="D995" s="321"/>
      <c r="E995" s="321"/>
      <c r="F995" s="321"/>
      <c r="G995" s="321"/>
      <c r="H995" s="321"/>
      <c r="I995" s="321"/>
      <c r="J995" s="321"/>
      <c r="K995" s="321"/>
      <c r="L995" s="321"/>
      <c r="M995" s="321"/>
      <c r="N995" s="321"/>
      <c r="O995" s="321"/>
      <c r="P995" s="322"/>
      <c r="Q995" s="322"/>
      <c r="R995" s="322"/>
      <c r="S995" s="322"/>
      <c r="T995" s="322"/>
      <c r="U995" s="322"/>
      <c r="V995" s="322"/>
      <c r="W995" s="322"/>
      <c r="X995" s="322"/>
      <c r="Y995" s="322"/>
      <c r="Z995" s="322"/>
      <c r="AA995" s="322"/>
      <c r="AB995" s="322"/>
      <c r="AC995" s="322"/>
      <c r="AD995" s="322"/>
      <c r="AE995" s="322"/>
      <c r="AF995" s="322"/>
      <c r="AG995" s="322"/>
      <c r="AH995" s="322"/>
      <c r="AI995" s="322"/>
      <c r="AJ995" s="322"/>
      <c r="AK995" s="322"/>
    </row>
    <row r="996" customFormat="false" ht="12.75" hidden="false" customHeight="false" outlineLevel="0" collapsed="false">
      <c r="D996" s="321"/>
      <c r="E996" s="321"/>
      <c r="F996" s="321"/>
      <c r="G996" s="321"/>
      <c r="H996" s="321"/>
      <c r="I996" s="321"/>
      <c r="J996" s="321"/>
      <c r="K996" s="321"/>
      <c r="L996" s="321"/>
      <c r="M996" s="321"/>
      <c r="N996" s="321"/>
      <c r="O996" s="321"/>
      <c r="P996" s="322"/>
      <c r="Q996" s="322"/>
      <c r="R996" s="322"/>
      <c r="S996" s="322"/>
      <c r="T996" s="322"/>
      <c r="U996" s="322"/>
      <c r="V996" s="322"/>
      <c r="W996" s="322"/>
      <c r="X996" s="322"/>
      <c r="Y996" s="322"/>
      <c r="Z996" s="322"/>
      <c r="AA996" s="322"/>
      <c r="AB996" s="322"/>
      <c r="AC996" s="322"/>
      <c r="AD996" s="322"/>
      <c r="AE996" s="322"/>
      <c r="AF996" s="322"/>
      <c r="AG996" s="322"/>
      <c r="AH996" s="322"/>
      <c r="AI996" s="322"/>
      <c r="AJ996" s="322"/>
      <c r="AK996" s="322"/>
    </row>
    <row r="997" customFormat="false" ht="12.75" hidden="false" customHeight="false" outlineLevel="0" collapsed="false">
      <c r="D997" s="321"/>
      <c r="E997" s="321"/>
      <c r="F997" s="321"/>
      <c r="G997" s="321"/>
      <c r="H997" s="321"/>
      <c r="I997" s="321"/>
      <c r="J997" s="321"/>
      <c r="K997" s="321"/>
      <c r="L997" s="321"/>
      <c r="M997" s="321"/>
      <c r="N997" s="321"/>
      <c r="O997" s="321"/>
      <c r="P997" s="322"/>
      <c r="Q997" s="322"/>
      <c r="R997" s="322"/>
      <c r="S997" s="322"/>
      <c r="T997" s="322"/>
      <c r="U997" s="322"/>
      <c r="V997" s="322"/>
      <c r="W997" s="322"/>
      <c r="X997" s="322"/>
      <c r="Y997" s="322"/>
      <c r="Z997" s="322"/>
      <c r="AA997" s="322"/>
      <c r="AB997" s="322"/>
      <c r="AC997" s="322"/>
      <c r="AD997" s="322"/>
      <c r="AE997" s="322"/>
      <c r="AF997" s="322"/>
      <c r="AG997" s="322"/>
      <c r="AH997" s="322"/>
      <c r="AI997" s="322"/>
      <c r="AJ997" s="322"/>
      <c r="AK997" s="322"/>
    </row>
    <row r="998" customFormat="false" ht="12.75" hidden="false" customHeight="false" outlineLevel="0" collapsed="false">
      <c r="D998" s="321"/>
      <c r="E998" s="321"/>
      <c r="F998" s="321"/>
      <c r="G998" s="321"/>
      <c r="H998" s="321"/>
      <c r="I998" s="321"/>
      <c r="J998" s="321"/>
      <c r="K998" s="321"/>
      <c r="L998" s="321"/>
      <c r="M998" s="321"/>
      <c r="N998" s="321"/>
      <c r="O998" s="321"/>
      <c r="P998" s="322"/>
      <c r="Q998" s="322"/>
      <c r="R998" s="322"/>
      <c r="S998" s="322"/>
      <c r="T998" s="322"/>
      <c r="U998" s="322"/>
      <c r="V998" s="322"/>
      <c r="W998" s="322"/>
      <c r="X998" s="322"/>
      <c r="Y998" s="322"/>
      <c r="Z998" s="322"/>
      <c r="AA998" s="322"/>
      <c r="AB998" s="322"/>
      <c r="AC998" s="322"/>
      <c r="AD998" s="322"/>
      <c r="AE998" s="322"/>
      <c r="AF998" s="322"/>
      <c r="AG998" s="322"/>
      <c r="AH998" s="322"/>
      <c r="AI998" s="322"/>
      <c r="AJ998" s="322"/>
      <c r="AK998" s="322"/>
    </row>
    <row r="999" customFormat="false" ht="12.75" hidden="false" customHeight="false" outlineLevel="0" collapsed="false">
      <c r="D999" s="321"/>
      <c r="E999" s="321"/>
      <c r="F999" s="321"/>
      <c r="G999" s="321"/>
      <c r="H999" s="321"/>
      <c r="I999" s="321"/>
      <c r="J999" s="321"/>
      <c r="K999" s="321"/>
      <c r="L999" s="321"/>
      <c r="M999" s="321"/>
      <c r="N999" s="321"/>
      <c r="O999" s="321"/>
      <c r="P999" s="322"/>
      <c r="Q999" s="322"/>
      <c r="R999" s="322"/>
      <c r="S999" s="322"/>
      <c r="T999" s="322"/>
      <c r="U999" s="322"/>
      <c r="V999" s="322"/>
      <c r="W999" s="322"/>
      <c r="X999" s="322"/>
      <c r="Y999" s="322"/>
      <c r="Z999" s="322"/>
      <c r="AA999" s="322"/>
      <c r="AB999" s="322"/>
      <c r="AC999" s="322"/>
      <c r="AD999" s="322"/>
      <c r="AE999" s="322"/>
      <c r="AF999" s="322"/>
      <c r="AG999" s="322"/>
      <c r="AH999" s="322"/>
      <c r="AI999" s="322"/>
      <c r="AJ999" s="322"/>
      <c r="AK999" s="322"/>
    </row>
    <row r="1000" customFormat="false" ht="12.75" hidden="false" customHeight="false" outlineLevel="0" collapsed="false">
      <c r="D1000" s="321"/>
      <c r="E1000" s="321"/>
      <c r="F1000" s="321"/>
      <c r="G1000" s="321"/>
      <c r="H1000" s="321"/>
      <c r="I1000" s="321"/>
      <c r="J1000" s="321"/>
      <c r="K1000" s="321"/>
      <c r="L1000" s="321"/>
      <c r="M1000" s="321"/>
      <c r="N1000" s="321"/>
      <c r="O1000" s="321"/>
      <c r="P1000" s="322"/>
      <c r="Q1000" s="322"/>
      <c r="R1000" s="322"/>
      <c r="S1000" s="322"/>
      <c r="T1000" s="322"/>
      <c r="U1000" s="322"/>
      <c r="V1000" s="322"/>
      <c r="W1000" s="322"/>
      <c r="X1000" s="322"/>
      <c r="Y1000" s="322"/>
      <c r="Z1000" s="322"/>
      <c r="AA1000" s="322"/>
      <c r="AB1000" s="322"/>
      <c r="AC1000" s="322"/>
      <c r="AD1000" s="322"/>
      <c r="AE1000" s="322"/>
      <c r="AF1000" s="322"/>
      <c r="AG1000" s="322"/>
      <c r="AH1000" s="322"/>
      <c r="AI1000" s="322"/>
      <c r="AJ1000" s="322"/>
      <c r="AK1000" s="322"/>
    </row>
    <row r="1001" customFormat="false" ht="12.75" hidden="false" customHeight="false" outlineLevel="0" collapsed="false">
      <c r="D1001" s="321"/>
      <c r="E1001" s="321"/>
      <c r="F1001" s="321"/>
      <c r="G1001" s="321"/>
      <c r="H1001" s="321"/>
      <c r="I1001" s="321"/>
      <c r="J1001" s="321"/>
      <c r="K1001" s="321"/>
      <c r="L1001" s="321"/>
      <c r="M1001" s="321"/>
      <c r="N1001" s="321"/>
      <c r="O1001" s="321"/>
      <c r="P1001" s="322"/>
      <c r="Q1001" s="322"/>
      <c r="R1001" s="322"/>
      <c r="S1001" s="322"/>
      <c r="T1001" s="322"/>
      <c r="U1001" s="322"/>
      <c r="V1001" s="322"/>
      <c r="W1001" s="322"/>
      <c r="X1001" s="322"/>
      <c r="Y1001" s="322"/>
      <c r="Z1001" s="322"/>
      <c r="AA1001" s="322"/>
      <c r="AB1001" s="322"/>
      <c r="AC1001" s="322"/>
      <c r="AD1001" s="322"/>
      <c r="AE1001" s="322"/>
      <c r="AF1001" s="322"/>
      <c r="AG1001" s="322"/>
      <c r="AH1001" s="322"/>
      <c r="AI1001" s="322"/>
      <c r="AJ1001" s="322"/>
      <c r="AK1001" s="322"/>
    </row>
    <row r="1002" customFormat="false" ht="12.75" hidden="false" customHeight="false" outlineLevel="0" collapsed="false">
      <c r="D1002" s="321"/>
      <c r="E1002" s="321"/>
      <c r="F1002" s="321"/>
      <c r="G1002" s="321"/>
      <c r="H1002" s="321"/>
      <c r="I1002" s="321"/>
      <c r="J1002" s="321"/>
      <c r="K1002" s="321"/>
      <c r="L1002" s="321"/>
      <c r="M1002" s="321"/>
      <c r="N1002" s="321"/>
      <c r="O1002" s="321"/>
      <c r="P1002" s="322"/>
      <c r="Q1002" s="322"/>
      <c r="R1002" s="322"/>
      <c r="S1002" s="322"/>
      <c r="T1002" s="322"/>
      <c r="U1002" s="322"/>
      <c r="V1002" s="322"/>
      <c r="W1002" s="322"/>
      <c r="X1002" s="322"/>
      <c r="Y1002" s="322"/>
      <c r="Z1002" s="322"/>
      <c r="AA1002" s="322"/>
      <c r="AB1002" s="322"/>
      <c r="AC1002" s="322"/>
      <c r="AD1002" s="322"/>
      <c r="AE1002" s="322"/>
      <c r="AF1002" s="322"/>
      <c r="AG1002" s="322"/>
      <c r="AH1002" s="322"/>
      <c r="AI1002" s="322"/>
      <c r="AJ1002" s="322"/>
      <c r="AK1002" s="322"/>
    </row>
    <row r="1003" customFormat="false" ht="12.75" hidden="false" customHeight="false" outlineLevel="0" collapsed="false">
      <c r="D1003" s="321"/>
      <c r="E1003" s="321"/>
      <c r="F1003" s="321"/>
      <c r="G1003" s="321"/>
      <c r="H1003" s="321"/>
      <c r="I1003" s="321"/>
      <c r="J1003" s="321"/>
      <c r="K1003" s="321"/>
      <c r="L1003" s="321"/>
      <c r="M1003" s="321"/>
      <c r="N1003" s="321"/>
      <c r="O1003" s="321"/>
      <c r="P1003" s="322"/>
      <c r="Q1003" s="322"/>
      <c r="R1003" s="322"/>
      <c r="S1003" s="322"/>
      <c r="T1003" s="322"/>
      <c r="U1003" s="322"/>
      <c r="V1003" s="322"/>
      <c r="W1003" s="322"/>
      <c r="X1003" s="322"/>
      <c r="Y1003" s="322"/>
      <c r="Z1003" s="322"/>
      <c r="AA1003" s="322"/>
      <c r="AB1003" s="322"/>
      <c r="AC1003" s="322"/>
      <c r="AD1003" s="322"/>
      <c r="AE1003" s="322"/>
      <c r="AF1003" s="322"/>
      <c r="AG1003" s="322"/>
      <c r="AH1003" s="322"/>
      <c r="AI1003" s="322"/>
      <c r="AJ1003" s="322"/>
      <c r="AK1003" s="322"/>
    </row>
    <row r="1004" customFormat="false" ht="12.75" hidden="false" customHeight="false" outlineLevel="0" collapsed="false">
      <c r="D1004" s="321"/>
      <c r="E1004" s="321"/>
      <c r="F1004" s="321"/>
      <c r="G1004" s="321"/>
      <c r="H1004" s="321"/>
      <c r="I1004" s="321"/>
      <c r="J1004" s="321"/>
      <c r="K1004" s="321"/>
      <c r="L1004" s="321"/>
      <c r="M1004" s="321"/>
      <c r="N1004" s="321"/>
      <c r="O1004" s="321"/>
      <c r="P1004" s="322"/>
      <c r="Q1004" s="322"/>
      <c r="R1004" s="322"/>
      <c r="S1004" s="322"/>
      <c r="T1004" s="322"/>
      <c r="U1004" s="322"/>
      <c r="V1004" s="322"/>
      <c r="W1004" s="322"/>
      <c r="X1004" s="322"/>
      <c r="Y1004" s="322"/>
      <c r="Z1004" s="322"/>
      <c r="AA1004" s="322"/>
      <c r="AB1004" s="322"/>
      <c r="AC1004" s="322"/>
      <c r="AD1004" s="322"/>
      <c r="AE1004" s="322"/>
      <c r="AF1004" s="322"/>
      <c r="AG1004" s="322"/>
      <c r="AH1004" s="322"/>
      <c r="AI1004" s="322"/>
      <c r="AJ1004" s="322"/>
      <c r="AK1004" s="322"/>
    </row>
    <row r="1005" customFormat="false" ht="12.75" hidden="false" customHeight="false" outlineLevel="0" collapsed="false">
      <c r="D1005" s="321"/>
      <c r="E1005" s="321"/>
      <c r="F1005" s="321"/>
      <c r="G1005" s="321"/>
      <c r="H1005" s="321"/>
      <c r="I1005" s="321"/>
      <c r="J1005" s="321"/>
      <c r="K1005" s="321"/>
      <c r="L1005" s="321"/>
      <c r="M1005" s="321"/>
      <c r="N1005" s="321"/>
      <c r="O1005" s="321"/>
      <c r="P1005" s="322"/>
      <c r="Q1005" s="322"/>
      <c r="R1005" s="322"/>
      <c r="S1005" s="322"/>
      <c r="T1005" s="322"/>
      <c r="U1005" s="322"/>
      <c r="V1005" s="322"/>
      <c r="W1005" s="322"/>
      <c r="X1005" s="322"/>
      <c r="Y1005" s="322"/>
      <c r="Z1005" s="322"/>
      <c r="AA1005" s="322"/>
      <c r="AB1005" s="322"/>
      <c r="AC1005" s="322"/>
      <c r="AD1005" s="322"/>
      <c r="AE1005" s="322"/>
      <c r="AF1005" s="322"/>
      <c r="AG1005" s="322"/>
      <c r="AH1005" s="322"/>
      <c r="AI1005" s="322"/>
      <c r="AJ1005" s="322"/>
      <c r="AK1005" s="322"/>
    </row>
    <row r="1006" customFormat="false" ht="12.75" hidden="false" customHeight="false" outlineLevel="0" collapsed="false">
      <c r="D1006" s="321"/>
      <c r="E1006" s="321"/>
      <c r="F1006" s="321"/>
      <c r="G1006" s="321"/>
      <c r="H1006" s="321"/>
      <c r="I1006" s="321"/>
      <c r="J1006" s="321"/>
      <c r="K1006" s="321"/>
      <c r="L1006" s="321"/>
      <c r="M1006" s="321"/>
      <c r="N1006" s="321"/>
      <c r="O1006" s="321"/>
      <c r="P1006" s="322"/>
      <c r="Q1006" s="322"/>
      <c r="R1006" s="322"/>
      <c r="S1006" s="322"/>
      <c r="T1006" s="322"/>
      <c r="U1006" s="322"/>
      <c r="V1006" s="322"/>
      <c r="W1006" s="322"/>
      <c r="X1006" s="322"/>
      <c r="Y1006" s="322"/>
      <c r="Z1006" s="322"/>
      <c r="AA1006" s="322"/>
      <c r="AB1006" s="322"/>
      <c r="AC1006" s="322"/>
      <c r="AD1006" s="322"/>
      <c r="AE1006" s="322"/>
      <c r="AF1006" s="322"/>
      <c r="AG1006" s="322"/>
      <c r="AH1006" s="322"/>
      <c r="AI1006" s="322"/>
      <c r="AJ1006" s="322"/>
      <c r="AK1006" s="322"/>
    </row>
    <row r="1007" customFormat="false" ht="12.75" hidden="false" customHeight="false" outlineLevel="0" collapsed="false">
      <c r="D1007" s="321"/>
      <c r="E1007" s="321"/>
      <c r="F1007" s="321"/>
      <c r="G1007" s="321"/>
      <c r="H1007" s="321"/>
      <c r="I1007" s="321"/>
      <c r="J1007" s="321"/>
      <c r="K1007" s="321"/>
      <c r="L1007" s="321"/>
      <c r="M1007" s="321"/>
      <c r="N1007" s="321"/>
      <c r="O1007" s="321"/>
      <c r="P1007" s="322"/>
      <c r="Q1007" s="322"/>
      <c r="R1007" s="322"/>
      <c r="S1007" s="322"/>
      <c r="T1007" s="322"/>
      <c r="U1007" s="322"/>
      <c r="V1007" s="322"/>
      <c r="W1007" s="322"/>
      <c r="X1007" s="322"/>
      <c r="Y1007" s="322"/>
      <c r="Z1007" s="322"/>
      <c r="AA1007" s="322"/>
      <c r="AB1007" s="322"/>
      <c r="AC1007" s="322"/>
      <c r="AD1007" s="322"/>
      <c r="AE1007" s="322"/>
      <c r="AF1007" s="322"/>
      <c r="AG1007" s="322"/>
      <c r="AH1007" s="322"/>
      <c r="AI1007" s="322"/>
      <c r="AJ1007" s="322"/>
      <c r="AK1007" s="322"/>
    </row>
    <row r="1008" customFormat="false" ht="12.75" hidden="false" customHeight="false" outlineLevel="0" collapsed="false">
      <c r="D1008" s="321"/>
      <c r="E1008" s="321"/>
      <c r="F1008" s="321"/>
      <c r="G1008" s="321"/>
      <c r="H1008" s="321"/>
      <c r="I1008" s="321"/>
      <c r="J1008" s="321"/>
      <c r="K1008" s="321"/>
      <c r="L1008" s="321"/>
      <c r="M1008" s="321"/>
      <c r="N1008" s="321"/>
      <c r="O1008" s="321"/>
      <c r="P1008" s="322"/>
      <c r="Q1008" s="322"/>
      <c r="R1008" s="322"/>
      <c r="S1008" s="322"/>
      <c r="T1008" s="322"/>
      <c r="U1008" s="322"/>
      <c r="V1008" s="322"/>
      <c r="W1008" s="322"/>
      <c r="X1008" s="322"/>
      <c r="Y1008" s="322"/>
      <c r="Z1008" s="322"/>
      <c r="AA1008" s="322"/>
      <c r="AB1008" s="322"/>
      <c r="AC1008" s="322"/>
      <c r="AD1008" s="322"/>
      <c r="AE1008" s="322"/>
      <c r="AF1008" s="322"/>
      <c r="AG1008" s="322"/>
      <c r="AH1008" s="322"/>
      <c r="AI1008" s="322"/>
      <c r="AJ1008" s="322"/>
      <c r="AK1008" s="322"/>
    </row>
    <row r="1009" customFormat="false" ht="12.75" hidden="false" customHeight="false" outlineLevel="0" collapsed="false">
      <c r="D1009" s="321"/>
      <c r="E1009" s="321"/>
      <c r="F1009" s="321"/>
      <c r="G1009" s="321"/>
      <c r="H1009" s="321"/>
      <c r="I1009" s="321"/>
      <c r="J1009" s="321"/>
      <c r="K1009" s="321"/>
      <c r="L1009" s="321"/>
      <c r="M1009" s="321"/>
      <c r="N1009" s="321"/>
      <c r="O1009" s="321"/>
      <c r="P1009" s="322"/>
      <c r="Q1009" s="322"/>
      <c r="R1009" s="322"/>
      <c r="S1009" s="322"/>
      <c r="T1009" s="322"/>
      <c r="U1009" s="322"/>
      <c r="V1009" s="322"/>
      <c r="W1009" s="322"/>
      <c r="X1009" s="322"/>
      <c r="Y1009" s="322"/>
      <c r="Z1009" s="322"/>
      <c r="AA1009" s="322"/>
      <c r="AB1009" s="322"/>
      <c r="AC1009" s="322"/>
      <c r="AD1009" s="322"/>
      <c r="AE1009" s="322"/>
      <c r="AF1009" s="322"/>
      <c r="AG1009" s="322"/>
      <c r="AH1009" s="322"/>
      <c r="AI1009" s="322"/>
      <c r="AJ1009" s="322"/>
      <c r="AK1009" s="322"/>
    </row>
    <row r="1010" customFormat="false" ht="12.75" hidden="false" customHeight="false" outlineLevel="0" collapsed="false">
      <c r="D1010" s="321"/>
      <c r="E1010" s="321"/>
      <c r="F1010" s="321"/>
      <c r="G1010" s="321"/>
      <c r="H1010" s="321"/>
      <c r="I1010" s="321"/>
      <c r="J1010" s="321"/>
      <c r="K1010" s="321"/>
      <c r="L1010" s="321"/>
      <c r="M1010" s="321"/>
      <c r="N1010" s="321"/>
      <c r="O1010" s="321"/>
      <c r="P1010" s="322"/>
      <c r="Q1010" s="322"/>
      <c r="R1010" s="322"/>
      <c r="S1010" s="322"/>
      <c r="T1010" s="322"/>
      <c r="U1010" s="322"/>
      <c r="V1010" s="322"/>
      <c r="W1010" s="322"/>
      <c r="X1010" s="322"/>
      <c r="Y1010" s="322"/>
      <c r="Z1010" s="322"/>
      <c r="AA1010" s="322"/>
      <c r="AB1010" s="322"/>
      <c r="AC1010" s="322"/>
      <c r="AD1010" s="322"/>
      <c r="AE1010" s="322"/>
      <c r="AF1010" s="322"/>
      <c r="AG1010" s="322"/>
      <c r="AH1010" s="322"/>
      <c r="AI1010" s="322"/>
      <c r="AJ1010" s="322"/>
      <c r="AK1010" s="322"/>
    </row>
    <row r="1011" customFormat="false" ht="12.75" hidden="false" customHeight="false" outlineLevel="0" collapsed="false">
      <c r="D1011" s="321"/>
      <c r="E1011" s="321"/>
      <c r="F1011" s="321"/>
      <c r="G1011" s="321"/>
      <c r="H1011" s="321"/>
      <c r="I1011" s="321"/>
      <c r="J1011" s="321"/>
      <c r="K1011" s="321"/>
      <c r="L1011" s="321"/>
      <c r="M1011" s="321"/>
      <c r="N1011" s="321"/>
      <c r="O1011" s="321"/>
      <c r="P1011" s="322"/>
      <c r="Q1011" s="322"/>
      <c r="R1011" s="322"/>
      <c r="S1011" s="322"/>
      <c r="T1011" s="322"/>
      <c r="U1011" s="322"/>
      <c r="V1011" s="322"/>
      <c r="W1011" s="322"/>
      <c r="X1011" s="322"/>
      <c r="Y1011" s="322"/>
      <c r="Z1011" s="322"/>
      <c r="AA1011" s="322"/>
      <c r="AB1011" s="322"/>
      <c r="AC1011" s="322"/>
      <c r="AD1011" s="322"/>
      <c r="AE1011" s="322"/>
      <c r="AF1011" s="322"/>
      <c r="AG1011" s="322"/>
      <c r="AH1011" s="322"/>
      <c r="AI1011" s="322"/>
      <c r="AJ1011" s="322"/>
      <c r="AK1011" s="322"/>
    </row>
    <row r="1012" customFormat="false" ht="12.75" hidden="false" customHeight="false" outlineLevel="0" collapsed="false">
      <c r="D1012" s="321"/>
      <c r="E1012" s="321"/>
      <c r="F1012" s="321"/>
      <c r="G1012" s="321"/>
      <c r="H1012" s="321"/>
      <c r="I1012" s="321"/>
      <c r="J1012" s="321"/>
      <c r="K1012" s="321"/>
      <c r="L1012" s="321"/>
      <c r="M1012" s="321"/>
      <c r="N1012" s="321"/>
      <c r="O1012" s="321"/>
      <c r="P1012" s="322"/>
      <c r="Q1012" s="322"/>
      <c r="R1012" s="322"/>
      <c r="S1012" s="322"/>
      <c r="T1012" s="322"/>
      <c r="U1012" s="322"/>
      <c r="V1012" s="322"/>
      <c r="W1012" s="322"/>
      <c r="X1012" s="322"/>
      <c r="Y1012" s="322"/>
      <c r="Z1012" s="322"/>
      <c r="AA1012" s="322"/>
      <c r="AB1012" s="322"/>
      <c r="AC1012" s="322"/>
      <c r="AD1012" s="322"/>
      <c r="AE1012" s="322"/>
      <c r="AF1012" s="322"/>
      <c r="AG1012" s="322"/>
      <c r="AH1012" s="322"/>
      <c r="AI1012" s="322"/>
      <c r="AJ1012" s="322"/>
      <c r="AK1012" s="322"/>
    </row>
    <row r="1013" customFormat="false" ht="12.75" hidden="false" customHeight="false" outlineLevel="0" collapsed="false">
      <c r="D1013" s="321"/>
      <c r="E1013" s="321"/>
      <c r="F1013" s="321"/>
      <c r="G1013" s="321"/>
      <c r="H1013" s="321"/>
      <c r="I1013" s="321"/>
      <c r="J1013" s="321"/>
      <c r="K1013" s="321"/>
      <c r="L1013" s="321"/>
      <c r="M1013" s="321"/>
      <c r="N1013" s="321"/>
      <c r="O1013" s="321"/>
      <c r="P1013" s="322"/>
      <c r="Q1013" s="322"/>
      <c r="R1013" s="322"/>
      <c r="S1013" s="322"/>
      <c r="T1013" s="322"/>
      <c r="U1013" s="322"/>
      <c r="V1013" s="322"/>
      <c r="W1013" s="322"/>
      <c r="X1013" s="322"/>
      <c r="Y1013" s="322"/>
      <c r="Z1013" s="322"/>
      <c r="AA1013" s="322"/>
      <c r="AB1013" s="322"/>
      <c r="AC1013" s="322"/>
      <c r="AD1013" s="322"/>
      <c r="AE1013" s="322"/>
      <c r="AF1013" s="322"/>
      <c r="AG1013" s="322"/>
      <c r="AH1013" s="322"/>
      <c r="AI1013" s="322"/>
      <c r="AJ1013" s="322"/>
      <c r="AK1013" s="322"/>
    </row>
    <row r="1014" customFormat="false" ht="12.75" hidden="false" customHeight="false" outlineLevel="0" collapsed="false">
      <c r="D1014" s="321"/>
      <c r="E1014" s="321"/>
      <c r="F1014" s="321"/>
      <c r="G1014" s="321"/>
      <c r="H1014" s="321"/>
      <c r="I1014" s="321"/>
      <c r="J1014" s="321"/>
      <c r="K1014" s="321"/>
      <c r="L1014" s="321"/>
      <c r="M1014" s="321"/>
      <c r="N1014" s="321"/>
      <c r="O1014" s="321"/>
      <c r="P1014" s="322"/>
      <c r="Q1014" s="322"/>
      <c r="R1014" s="322"/>
      <c r="S1014" s="322"/>
      <c r="T1014" s="322"/>
      <c r="U1014" s="322"/>
      <c r="V1014" s="322"/>
      <c r="W1014" s="322"/>
      <c r="X1014" s="322"/>
      <c r="Y1014" s="322"/>
      <c r="Z1014" s="322"/>
      <c r="AA1014" s="322"/>
      <c r="AB1014" s="322"/>
      <c r="AC1014" s="322"/>
      <c r="AD1014" s="322"/>
      <c r="AE1014" s="322"/>
      <c r="AF1014" s="322"/>
      <c r="AG1014" s="322"/>
      <c r="AH1014" s="322"/>
      <c r="AI1014" s="322"/>
      <c r="AJ1014" s="322"/>
      <c r="AK1014" s="322"/>
    </row>
    <row r="1015" customFormat="false" ht="12.75" hidden="false" customHeight="false" outlineLevel="0" collapsed="false">
      <c r="D1015" s="321"/>
      <c r="E1015" s="321"/>
      <c r="F1015" s="321"/>
      <c r="G1015" s="321"/>
      <c r="H1015" s="321"/>
      <c r="I1015" s="321"/>
      <c r="J1015" s="321"/>
      <c r="K1015" s="321"/>
      <c r="L1015" s="321"/>
      <c r="M1015" s="321"/>
      <c r="N1015" s="321"/>
      <c r="O1015" s="321"/>
      <c r="P1015" s="322"/>
      <c r="Q1015" s="322"/>
      <c r="R1015" s="322"/>
      <c r="S1015" s="322"/>
      <c r="T1015" s="322"/>
      <c r="U1015" s="322"/>
      <c r="V1015" s="322"/>
      <c r="W1015" s="322"/>
      <c r="X1015" s="322"/>
      <c r="Y1015" s="322"/>
      <c r="Z1015" s="322"/>
      <c r="AA1015" s="322"/>
      <c r="AB1015" s="322"/>
      <c r="AC1015" s="322"/>
      <c r="AD1015" s="322"/>
      <c r="AE1015" s="322"/>
      <c r="AF1015" s="322"/>
      <c r="AG1015" s="322"/>
      <c r="AH1015" s="322"/>
      <c r="AI1015" s="322"/>
      <c r="AJ1015" s="322"/>
      <c r="AK1015" s="322"/>
    </row>
    <row r="1016" customFormat="false" ht="12.75" hidden="false" customHeight="false" outlineLevel="0" collapsed="false">
      <c r="D1016" s="321"/>
      <c r="E1016" s="321"/>
      <c r="F1016" s="321"/>
      <c r="G1016" s="321"/>
      <c r="H1016" s="321"/>
      <c r="I1016" s="321"/>
      <c r="J1016" s="321"/>
      <c r="K1016" s="321"/>
      <c r="L1016" s="321"/>
      <c r="M1016" s="321"/>
      <c r="N1016" s="321"/>
      <c r="O1016" s="321"/>
      <c r="P1016" s="322"/>
      <c r="Q1016" s="322"/>
      <c r="R1016" s="322"/>
      <c r="S1016" s="322"/>
      <c r="T1016" s="322"/>
      <c r="U1016" s="322"/>
      <c r="V1016" s="322"/>
      <c r="W1016" s="322"/>
      <c r="X1016" s="322"/>
      <c r="Y1016" s="322"/>
      <c r="Z1016" s="322"/>
      <c r="AA1016" s="322"/>
      <c r="AB1016" s="322"/>
      <c r="AC1016" s="322"/>
      <c r="AD1016" s="322"/>
      <c r="AE1016" s="322"/>
      <c r="AF1016" s="322"/>
      <c r="AG1016" s="322"/>
      <c r="AH1016" s="322"/>
      <c r="AI1016" s="322"/>
      <c r="AJ1016" s="322"/>
      <c r="AK1016" s="322"/>
    </row>
    <row r="1017" customFormat="false" ht="12.75" hidden="false" customHeight="false" outlineLevel="0" collapsed="false">
      <c r="D1017" s="321"/>
      <c r="E1017" s="321"/>
      <c r="F1017" s="321"/>
      <c r="G1017" s="321"/>
      <c r="H1017" s="321"/>
      <c r="I1017" s="321"/>
      <c r="J1017" s="321"/>
      <c r="K1017" s="321"/>
      <c r="L1017" s="321"/>
      <c r="M1017" s="321"/>
      <c r="N1017" s="321"/>
      <c r="O1017" s="321"/>
      <c r="P1017" s="322"/>
      <c r="Q1017" s="322"/>
      <c r="R1017" s="322"/>
      <c r="S1017" s="322"/>
      <c r="T1017" s="322"/>
      <c r="U1017" s="322"/>
      <c r="V1017" s="322"/>
      <c r="W1017" s="322"/>
      <c r="X1017" s="322"/>
      <c r="Y1017" s="322"/>
      <c r="Z1017" s="322"/>
      <c r="AA1017" s="322"/>
      <c r="AB1017" s="322"/>
      <c r="AC1017" s="322"/>
      <c r="AD1017" s="322"/>
      <c r="AE1017" s="322"/>
      <c r="AF1017" s="322"/>
      <c r="AG1017" s="322"/>
      <c r="AH1017" s="322"/>
      <c r="AI1017" s="322"/>
      <c r="AJ1017" s="322"/>
      <c r="AK1017" s="322"/>
    </row>
    <row r="1018" customFormat="false" ht="12.75" hidden="false" customHeight="false" outlineLevel="0" collapsed="false">
      <c r="D1018" s="321"/>
      <c r="E1018" s="321"/>
      <c r="F1018" s="321"/>
      <c r="G1018" s="321"/>
      <c r="H1018" s="321"/>
      <c r="I1018" s="321"/>
      <c r="J1018" s="321"/>
      <c r="K1018" s="321"/>
      <c r="L1018" s="321"/>
      <c r="M1018" s="321"/>
      <c r="N1018" s="321"/>
      <c r="O1018" s="321"/>
      <c r="P1018" s="322"/>
      <c r="Q1018" s="322"/>
      <c r="R1018" s="322"/>
      <c r="S1018" s="322"/>
      <c r="T1018" s="322"/>
      <c r="U1018" s="322"/>
      <c r="V1018" s="322"/>
      <c r="W1018" s="322"/>
      <c r="X1018" s="322"/>
      <c r="Y1018" s="322"/>
      <c r="Z1018" s="322"/>
      <c r="AA1018" s="322"/>
      <c r="AB1018" s="322"/>
      <c r="AC1018" s="322"/>
      <c r="AD1018" s="322"/>
      <c r="AE1018" s="322"/>
      <c r="AF1018" s="322"/>
      <c r="AG1018" s="322"/>
      <c r="AH1018" s="322"/>
      <c r="AI1018" s="322"/>
      <c r="AJ1018" s="322"/>
      <c r="AK1018" s="322"/>
    </row>
    <row r="1019" customFormat="false" ht="12.75" hidden="false" customHeight="false" outlineLevel="0" collapsed="false">
      <c r="D1019" s="321"/>
      <c r="E1019" s="321"/>
      <c r="F1019" s="321"/>
      <c r="G1019" s="321"/>
      <c r="H1019" s="321"/>
      <c r="I1019" s="321"/>
      <c r="J1019" s="321"/>
      <c r="K1019" s="321"/>
      <c r="L1019" s="321"/>
      <c r="M1019" s="321"/>
      <c r="N1019" s="321"/>
      <c r="O1019" s="321"/>
      <c r="P1019" s="322"/>
      <c r="Q1019" s="322"/>
      <c r="R1019" s="322"/>
      <c r="S1019" s="322"/>
      <c r="T1019" s="322"/>
      <c r="U1019" s="322"/>
      <c r="V1019" s="322"/>
      <c r="W1019" s="322"/>
      <c r="X1019" s="322"/>
      <c r="Y1019" s="322"/>
      <c r="Z1019" s="322"/>
      <c r="AA1019" s="322"/>
      <c r="AB1019" s="322"/>
      <c r="AC1019" s="322"/>
      <c r="AD1019" s="322"/>
      <c r="AE1019" s="322"/>
      <c r="AF1019" s="322"/>
      <c r="AG1019" s="322"/>
      <c r="AH1019" s="322"/>
      <c r="AI1019" s="322"/>
      <c r="AJ1019" s="322"/>
      <c r="AK1019" s="322"/>
    </row>
    <row r="1020" customFormat="false" ht="12.75" hidden="false" customHeight="false" outlineLevel="0" collapsed="false">
      <c r="D1020" s="321"/>
      <c r="E1020" s="321"/>
      <c r="F1020" s="321"/>
      <c r="G1020" s="321"/>
      <c r="H1020" s="321"/>
      <c r="I1020" s="321"/>
      <c r="J1020" s="321"/>
      <c r="K1020" s="321"/>
      <c r="L1020" s="321"/>
      <c r="M1020" s="321"/>
      <c r="N1020" s="321"/>
      <c r="O1020" s="321"/>
      <c r="P1020" s="322"/>
      <c r="Q1020" s="322"/>
      <c r="R1020" s="322"/>
      <c r="S1020" s="322"/>
      <c r="T1020" s="322"/>
      <c r="U1020" s="322"/>
      <c r="V1020" s="322"/>
      <c r="W1020" s="322"/>
      <c r="X1020" s="322"/>
      <c r="Y1020" s="322"/>
      <c r="Z1020" s="322"/>
      <c r="AA1020" s="322"/>
      <c r="AB1020" s="322"/>
      <c r="AC1020" s="322"/>
      <c r="AD1020" s="322"/>
      <c r="AE1020" s="322"/>
      <c r="AF1020" s="322"/>
      <c r="AG1020" s="322"/>
      <c r="AH1020" s="322"/>
      <c r="AI1020" s="322"/>
      <c r="AJ1020" s="322"/>
      <c r="AK1020" s="322"/>
    </row>
    <row r="1021" customFormat="false" ht="12.75" hidden="false" customHeight="false" outlineLevel="0" collapsed="false">
      <c r="D1021" s="321"/>
      <c r="E1021" s="321"/>
      <c r="F1021" s="321"/>
      <c r="G1021" s="321"/>
      <c r="H1021" s="321"/>
      <c r="I1021" s="321"/>
      <c r="J1021" s="321"/>
      <c r="K1021" s="321"/>
      <c r="L1021" s="321"/>
      <c r="M1021" s="321"/>
      <c r="N1021" s="321"/>
      <c r="O1021" s="321"/>
      <c r="P1021" s="322"/>
      <c r="Q1021" s="322"/>
      <c r="R1021" s="322"/>
      <c r="S1021" s="322"/>
      <c r="T1021" s="322"/>
      <c r="U1021" s="322"/>
      <c r="V1021" s="322"/>
      <c r="W1021" s="322"/>
      <c r="X1021" s="322"/>
      <c r="Y1021" s="322"/>
      <c r="Z1021" s="322"/>
      <c r="AA1021" s="322"/>
      <c r="AB1021" s="322"/>
      <c r="AC1021" s="322"/>
      <c r="AD1021" s="322"/>
      <c r="AE1021" s="322"/>
      <c r="AF1021" s="322"/>
      <c r="AG1021" s="322"/>
      <c r="AH1021" s="322"/>
      <c r="AI1021" s="322"/>
      <c r="AJ1021" s="322"/>
      <c r="AK1021" s="322"/>
    </row>
    <row r="1022" customFormat="false" ht="12.75" hidden="false" customHeight="false" outlineLevel="0" collapsed="false">
      <c r="D1022" s="321"/>
      <c r="E1022" s="321"/>
      <c r="F1022" s="321"/>
      <c r="G1022" s="321"/>
      <c r="H1022" s="321"/>
      <c r="I1022" s="321"/>
      <c r="J1022" s="321"/>
      <c r="K1022" s="321"/>
      <c r="L1022" s="321"/>
      <c r="M1022" s="321"/>
      <c r="N1022" s="321"/>
      <c r="O1022" s="321"/>
      <c r="P1022" s="322"/>
      <c r="Q1022" s="322"/>
      <c r="R1022" s="322"/>
      <c r="S1022" s="322"/>
      <c r="T1022" s="322"/>
      <c r="U1022" s="322"/>
      <c r="V1022" s="322"/>
      <c r="W1022" s="322"/>
      <c r="X1022" s="322"/>
      <c r="Y1022" s="322"/>
      <c r="Z1022" s="322"/>
      <c r="AA1022" s="322"/>
      <c r="AB1022" s="322"/>
      <c r="AC1022" s="322"/>
      <c r="AD1022" s="322"/>
      <c r="AE1022" s="322"/>
      <c r="AF1022" s="322"/>
      <c r="AG1022" s="322"/>
      <c r="AH1022" s="322"/>
      <c r="AI1022" s="322"/>
      <c r="AJ1022" s="322"/>
      <c r="AK1022" s="322"/>
    </row>
    <row r="1023" customFormat="false" ht="12.75" hidden="false" customHeight="false" outlineLevel="0" collapsed="false">
      <c r="D1023" s="321"/>
      <c r="E1023" s="321"/>
      <c r="F1023" s="321"/>
      <c r="G1023" s="321"/>
      <c r="H1023" s="321"/>
      <c r="I1023" s="321"/>
      <c r="J1023" s="321"/>
      <c r="K1023" s="321"/>
      <c r="L1023" s="321"/>
      <c r="M1023" s="321"/>
      <c r="N1023" s="321"/>
      <c r="O1023" s="321"/>
      <c r="P1023" s="322"/>
      <c r="Q1023" s="322"/>
      <c r="R1023" s="322"/>
      <c r="S1023" s="322"/>
      <c r="T1023" s="322"/>
      <c r="U1023" s="322"/>
      <c r="V1023" s="322"/>
      <c r="W1023" s="322"/>
      <c r="X1023" s="322"/>
      <c r="Y1023" s="322"/>
      <c r="Z1023" s="322"/>
      <c r="AA1023" s="322"/>
      <c r="AB1023" s="322"/>
      <c r="AC1023" s="322"/>
      <c r="AD1023" s="322"/>
      <c r="AE1023" s="322"/>
      <c r="AF1023" s="322"/>
      <c r="AG1023" s="322"/>
      <c r="AH1023" s="322"/>
      <c r="AI1023" s="322"/>
      <c r="AJ1023" s="322"/>
      <c r="AK1023" s="322"/>
    </row>
    <row r="1024" customFormat="false" ht="12.75" hidden="false" customHeight="false" outlineLevel="0" collapsed="false">
      <c r="D1024" s="321"/>
      <c r="E1024" s="321"/>
      <c r="F1024" s="321"/>
      <c r="G1024" s="321"/>
      <c r="H1024" s="321"/>
      <c r="I1024" s="321"/>
      <c r="J1024" s="321"/>
      <c r="K1024" s="321"/>
      <c r="L1024" s="321"/>
      <c r="M1024" s="321"/>
      <c r="N1024" s="321"/>
      <c r="O1024" s="321"/>
      <c r="P1024" s="322"/>
      <c r="Q1024" s="322"/>
      <c r="R1024" s="322"/>
      <c r="S1024" s="322"/>
      <c r="T1024" s="322"/>
      <c r="U1024" s="322"/>
      <c r="V1024" s="322"/>
      <c r="W1024" s="322"/>
      <c r="X1024" s="322"/>
      <c r="Y1024" s="322"/>
      <c r="Z1024" s="322"/>
      <c r="AA1024" s="322"/>
      <c r="AB1024" s="322"/>
      <c r="AC1024" s="322"/>
      <c r="AD1024" s="322"/>
      <c r="AE1024" s="322"/>
      <c r="AF1024" s="322"/>
      <c r="AG1024" s="322"/>
      <c r="AH1024" s="322"/>
      <c r="AI1024" s="322"/>
      <c r="AJ1024" s="322"/>
      <c r="AK1024" s="322"/>
    </row>
    <row r="1025" customFormat="false" ht="12.75" hidden="false" customHeight="false" outlineLevel="0" collapsed="false">
      <c r="D1025" s="321"/>
      <c r="E1025" s="321"/>
      <c r="F1025" s="321"/>
      <c r="G1025" s="321"/>
      <c r="H1025" s="321"/>
      <c r="I1025" s="321"/>
      <c r="J1025" s="321"/>
      <c r="K1025" s="321"/>
      <c r="L1025" s="321"/>
      <c r="M1025" s="321"/>
      <c r="N1025" s="321"/>
      <c r="O1025" s="321"/>
      <c r="P1025" s="322"/>
      <c r="Q1025" s="322"/>
      <c r="R1025" s="322"/>
      <c r="S1025" s="322"/>
      <c r="T1025" s="322"/>
      <c r="U1025" s="322"/>
      <c r="V1025" s="322"/>
      <c r="W1025" s="322"/>
      <c r="X1025" s="322"/>
      <c r="Y1025" s="322"/>
      <c r="Z1025" s="322"/>
      <c r="AA1025" s="322"/>
      <c r="AB1025" s="322"/>
      <c r="AC1025" s="322"/>
      <c r="AD1025" s="322"/>
      <c r="AE1025" s="322"/>
      <c r="AF1025" s="322"/>
      <c r="AG1025" s="322"/>
      <c r="AH1025" s="322"/>
      <c r="AI1025" s="322"/>
      <c r="AJ1025" s="322"/>
      <c r="AK1025" s="322"/>
    </row>
    <row r="1026" customFormat="false" ht="12.75" hidden="false" customHeight="false" outlineLevel="0" collapsed="false">
      <c r="D1026" s="321"/>
      <c r="E1026" s="321"/>
      <c r="F1026" s="321"/>
      <c r="G1026" s="321"/>
      <c r="H1026" s="321"/>
      <c r="I1026" s="321"/>
      <c r="J1026" s="321"/>
      <c r="K1026" s="321"/>
      <c r="L1026" s="321"/>
      <c r="M1026" s="321"/>
      <c r="N1026" s="321"/>
      <c r="O1026" s="321"/>
      <c r="P1026" s="322"/>
      <c r="Q1026" s="322"/>
      <c r="R1026" s="322"/>
      <c r="S1026" s="322"/>
      <c r="T1026" s="322"/>
      <c r="U1026" s="322"/>
      <c r="V1026" s="322"/>
      <c r="W1026" s="322"/>
      <c r="X1026" s="322"/>
      <c r="Y1026" s="322"/>
      <c r="Z1026" s="322"/>
      <c r="AA1026" s="322"/>
      <c r="AB1026" s="322"/>
      <c r="AC1026" s="322"/>
      <c r="AD1026" s="322"/>
      <c r="AE1026" s="322"/>
      <c r="AF1026" s="322"/>
      <c r="AG1026" s="322"/>
      <c r="AH1026" s="322"/>
      <c r="AI1026" s="322"/>
      <c r="AJ1026" s="322"/>
      <c r="AK1026" s="322"/>
    </row>
    <row r="1027" customFormat="false" ht="12.75" hidden="false" customHeight="false" outlineLevel="0" collapsed="false">
      <c r="D1027" s="321"/>
      <c r="E1027" s="321"/>
      <c r="F1027" s="321"/>
      <c r="G1027" s="321"/>
      <c r="H1027" s="321"/>
      <c r="I1027" s="321"/>
      <c r="J1027" s="321"/>
      <c r="K1027" s="321"/>
      <c r="L1027" s="321"/>
      <c r="M1027" s="321"/>
      <c r="N1027" s="321"/>
      <c r="O1027" s="321"/>
      <c r="P1027" s="322"/>
      <c r="Q1027" s="322"/>
      <c r="R1027" s="322"/>
      <c r="S1027" s="322"/>
      <c r="T1027" s="322"/>
      <c r="U1027" s="322"/>
      <c r="V1027" s="322"/>
      <c r="W1027" s="322"/>
      <c r="X1027" s="322"/>
      <c r="Y1027" s="322"/>
      <c r="Z1027" s="322"/>
      <c r="AA1027" s="322"/>
      <c r="AB1027" s="322"/>
      <c r="AC1027" s="322"/>
      <c r="AD1027" s="322"/>
      <c r="AE1027" s="322"/>
      <c r="AF1027" s="322"/>
      <c r="AG1027" s="322"/>
      <c r="AH1027" s="322"/>
      <c r="AI1027" s="322"/>
      <c r="AJ1027" s="322"/>
      <c r="AK1027" s="322"/>
    </row>
    <row r="1028" customFormat="false" ht="12.75" hidden="false" customHeight="false" outlineLevel="0" collapsed="false">
      <c r="D1028" s="321"/>
      <c r="E1028" s="321"/>
      <c r="F1028" s="321"/>
      <c r="G1028" s="321"/>
      <c r="H1028" s="321"/>
      <c r="I1028" s="321"/>
      <c r="J1028" s="321"/>
      <c r="K1028" s="321"/>
      <c r="L1028" s="321"/>
      <c r="M1028" s="321"/>
      <c r="N1028" s="321"/>
      <c r="O1028" s="321"/>
      <c r="P1028" s="322"/>
      <c r="Q1028" s="322"/>
      <c r="R1028" s="322"/>
      <c r="S1028" s="322"/>
      <c r="T1028" s="322"/>
      <c r="U1028" s="322"/>
      <c r="V1028" s="322"/>
      <c r="W1028" s="322"/>
      <c r="X1028" s="322"/>
      <c r="Y1028" s="322"/>
      <c r="Z1028" s="322"/>
      <c r="AA1028" s="322"/>
      <c r="AB1028" s="322"/>
      <c r="AC1028" s="322"/>
      <c r="AD1028" s="322"/>
      <c r="AE1028" s="322"/>
      <c r="AF1028" s="322"/>
      <c r="AG1028" s="322"/>
      <c r="AH1028" s="322"/>
      <c r="AI1028" s="322"/>
      <c r="AJ1028" s="322"/>
      <c r="AK1028" s="322"/>
    </row>
    <row r="1029" customFormat="false" ht="12.75" hidden="false" customHeight="false" outlineLevel="0" collapsed="false">
      <c r="D1029" s="321"/>
      <c r="E1029" s="321"/>
      <c r="F1029" s="321"/>
      <c r="G1029" s="321"/>
      <c r="H1029" s="321"/>
      <c r="I1029" s="321"/>
      <c r="J1029" s="321"/>
      <c r="K1029" s="321"/>
      <c r="L1029" s="321"/>
      <c r="M1029" s="321"/>
      <c r="N1029" s="321"/>
      <c r="O1029" s="321"/>
      <c r="P1029" s="322"/>
      <c r="Q1029" s="322"/>
      <c r="R1029" s="322"/>
      <c r="S1029" s="322"/>
      <c r="T1029" s="322"/>
      <c r="U1029" s="322"/>
      <c r="V1029" s="322"/>
      <c r="W1029" s="322"/>
      <c r="X1029" s="322"/>
      <c r="Y1029" s="322"/>
      <c r="Z1029" s="322"/>
      <c r="AA1029" s="322"/>
      <c r="AB1029" s="322"/>
      <c r="AC1029" s="322"/>
      <c r="AD1029" s="322"/>
      <c r="AE1029" s="322"/>
      <c r="AF1029" s="322"/>
      <c r="AG1029" s="322"/>
      <c r="AH1029" s="322"/>
      <c r="AI1029" s="322"/>
      <c r="AJ1029" s="322"/>
      <c r="AK1029" s="322"/>
    </row>
    <row r="1030" customFormat="false" ht="12.75" hidden="false" customHeight="false" outlineLevel="0" collapsed="false">
      <c r="D1030" s="321"/>
      <c r="E1030" s="321"/>
      <c r="F1030" s="321"/>
      <c r="G1030" s="321"/>
      <c r="H1030" s="321"/>
      <c r="I1030" s="321"/>
      <c r="J1030" s="321"/>
      <c r="K1030" s="321"/>
      <c r="L1030" s="321"/>
      <c r="M1030" s="321"/>
      <c r="N1030" s="321"/>
      <c r="O1030" s="321"/>
      <c r="P1030" s="322"/>
      <c r="Q1030" s="322"/>
      <c r="R1030" s="322"/>
      <c r="S1030" s="322"/>
      <c r="T1030" s="322"/>
      <c r="U1030" s="322"/>
      <c r="V1030" s="322"/>
      <c r="W1030" s="322"/>
      <c r="X1030" s="322"/>
      <c r="Y1030" s="322"/>
      <c r="Z1030" s="322"/>
      <c r="AA1030" s="322"/>
      <c r="AB1030" s="322"/>
      <c r="AC1030" s="322"/>
      <c r="AD1030" s="322"/>
      <c r="AE1030" s="322"/>
      <c r="AF1030" s="322"/>
      <c r="AG1030" s="322"/>
      <c r="AH1030" s="322"/>
      <c r="AI1030" s="322"/>
      <c r="AJ1030" s="322"/>
      <c r="AK1030" s="322"/>
    </row>
    <row r="1031" customFormat="false" ht="12.75" hidden="false" customHeight="false" outlineLevel="0" collapsed="false">
      <c r="D1031" s="321"/>
      <c r="E1031" s="321"/>
      <c r="F1031" s="321"/>
      <c r="G1031" s="321"/>
      <c r="H1031" s="321"/>
      <c r="I1031" s="321"/>
      <c r="J1031" s="321"/>
      <c r="K1031" s="321"/>
      <c r="L1031" s="321"/>
      <c r="M1031" s="321"/>
      <c r="N1031" s="321"/>
      <c r="O1031" s="321"/>
      <c r="P1031" s="322"/>
      <c r="Q1031" s="322"/>
      <c r="R1031" s="322"/>
      <c r="S1031" s="322"/>
      <c r="T1031" s="322"/>
      <c r="U1031" s="322"/>
      <c r="V1031" s="322"/>
      <c r="W1031" s="322"/>
      <c r="X1031" s="322"/>
      <c r="Y1031" s="322"/>
      <c r="Z1031" s="322"/>
      <c r="AA1031" s="322"/>
      <c r="AB1031" s="322"/>
      <c r="AC1031" s="322"/>
      <c r="AD1031" s="322"/>
      <c r="AE1031" s="322"/>
      <c r="AF1031" s="322"/>
      <c r="AG1031" s="322"/>
      <c r="AH1031" s="322"/>
      <c r="AI1031" s="322"/>
      <c r="AJ1031" s="322"/>
      <c r="AK1031" s="322"/>
    </row>
    <row r="1032" customFormat="false" ht="12.75" hidden="false" customHeight="false" outlineLevel="0" collapsed="false">
      <c r="D1032" s="321"/>
      <c r="E1032" s="321"/>
      <c r="F1032" s="321"/>
      <c r="G1032" s="321"/>
      <c r="H1032" s="321"/>
      <c r="I1032" s="321"/>
      <c r="J1032" s="321"/>
      <c r="K1032" s="321"/>
      <c r="L1032" s="321"/>
      <c r="M1032" s="321"/>
      <c r="N1032" s="321"/>
      <c r="O1032" s="321"/>
      <c r="P1032" s="322"/>
      <c r="Q1032" s="322"/>
      <c r="R1032" s="322"/>
      <c r="S1032" s="322"/>
      <c r="T1032" s="322"/>
      <c r="U1032" s="322"/>
      <c r="V1032" s="322"/>
      <c r="W1032" s="322"/>
      <c r="X1032" s="322"/>
      <c r="Y1032" s="322"/>
      <c r="Z1032" s="322"/>
      <c r="AA1032" s="322"/>
      <c r="AB1032" s="322"/>
      <c r="AC1032" s="322"/>
      <c r="AD1032" s="322"/>
      <c r="AE1032" s="322"/>
      <c r="AF1032" s="322"/>
      <c r="AG1032" s="322"/>
      <c r="AH1032" s="322"/>
      <c r="AI1032" s="322"/>
      <c r="AJ1032" s="322"/>
      <c r="AK1032" s="322"/>
    </row>
    <row r="1033" customFormat="false" ht="12.75" hidden="false" customHeight="false" outlineLevel="0" collapsed="false">
      <c r="D1033" s="321"/>
      <c r="E1033" s="321"/>
      <c r="F1033" s="321"/>
      <c r="G1033" s="321"/>
      <c r="H1033" s="321"/>
      <c r="I1033" s="321"/>
      <c r="J1033" s="321"/>
      <c r="K1033" s="321"/>
      <c r="L1033" s="321"/>
      <c r="M1033" s="321"/>
      <c r="N1033" s="321"/>
      <c r="O1033" s="321"/>
      <c r="P1033" s="322"/>
      <c r="Q1033" s="322"/>
      <c r="R1033" s="322"/>
      <c r="S1033" s="322"/>
      <c r="T1033" s="322"/>
      <c r="U1033" s="322"/>
      <c r="V1033" s="322"/>
      <c r="W1033" s="322"/>
      <c r="X1033" s="322"/>
      <c r="Y1033" s="322"/>
      <c r="Z1033" s="322"/>
      <c r="AA1033" s="322"/>
      <c r="AB1033" s="322"/>
      <c r="AC1033" s="322"/>
      <c r="AD1033" s="322"/>
      <c r="AE1033" s="322"/>
      <c r="AF1033" s="322"/>
      <c r="AG1033" s="322"/>
      <c r="AH1033" s="322"/>
      <c r="AI1033" s="322"/>
      <c r="AJ1033" s="322"/>
      <c r="AK1033" s="322"/>
    </row>
    <row r="1034" customFormat="false" ht="12.75" hidden="false" customHeight="false" outlineLevel="0" collapsed="false">
      <c r="D1034" s="321"/>
      <c r="E1034" s="321"/>
      <c r="F1034" s="321"/>
      <c r="G1034" s="321"/>
      <c r="H1034" s="321"/>
      <c r="I1034" s="321"/>
      <c r="J1034" s="321"/>
      <c r="K1034" s="321"/>
      <c r="L1034" s="321"/>
      <c r="M1034" s="321"/>
      <c r="N1034" s="321"/>
      <c r="O1034" s="321"/>
      <c r="P1034" s="322"/>
      <c r="Q1034" s="322"/>
      <c r="R1034" s="322"/>
      <c r="S1034" s="322"/>
      <c r="T1034" s="322"/>
      <c r="U1034" s="322"/>
      <c r="V1034" s="322"/>
      <c r="W1034" s="322"/>
      <c r="X1034" s="322"/>
      <c r="Y1034" s="322"/>
      <c r="Z1034" s="322"/>
      <c r="AA1034" s="322"/>
      <c r="AB1034" s="322"/>
      <c r="AC1034" s="322"/>
      <c r="AD1034" s="322"/>
      <c r="AE1034" s="322"/>
      <c r="AF1034" s="322"/>
      <c r="AG1034" s="322"/>
      <c r="AH1034" s="322"/>
      <c r="AI1034" s="322"/>
      <c r="AJ1034" s="322"/>
      <c r="AK1034" s="322"/>
    </row>
    <row r="1035" customFormat="false" ht="12.75" hidden="false" customHeight="false" outlineLevel="0" collapsed="false">
      <c r="D1035" s="321"/>
      <c r="E1035" s="321"/>
      <c r="F1035" s="321"/>
      <c r="G1035" s="321"/>
      <c r="H1035" s="321"/>
      <c r="I1035" s="321"/>
      <c r="J1035" s="321"/>
      <c r="K1035" s="321"/>
      <c r="L1035" s="321"/>
      <c r="M1035" s="321"/>
      <c r="N1035" s="321"/>
      <c r="O1035" s="321"/>
      <c r="P1035" s="322"/>
      <c r="Q1035" s="322"/>
      <c r="R1035" s="322"/>
      <c r="S1035" s="322"/>
      <c r="T1035" s="322"/>
      <c r="U1035" s="322"/>
      <c r="V1035" s="322"/>
      <c r="W1035" s="322"/>
      <c r="X1035" s="322"/>
      <c r="Y1035" s="322"/>
      <c r="Z1035" s="322"/>
      <c r="AA1035" s="322"/>
      <c r="AB1035" s="322"/>
      <c r="AC1035" s="322"/>
      <c r="AD1035" s="322"/>
      <c r="AE1035" s="322"/>
      <c r="AF1035" s="322"/>
      <c r="AG1035" s="322"/>
      <c r="AH1035" s="322"/>
      <c r="AI1035" s="322"/>
      <c r="AJ1035" s="322"/>
      <c r="AK1035" s="322"/>
    </row>
    <row r="1036" customFormat="false" ht="12.75" hidden="false" customHeight="false" outlineLevel="0" collapsed="false">
      <c r="D1036" s="321"/>
      <c r="E1036" s="321"/>
      <c r="F1036" s="321"/>
      <c r="G1036" s="321"/>
      <c r="H1036" s="321"/>
      <c r="I1036" s="321"/>
      <c r="J1036" s="321"/>
      <c r="K1036" s="321"/>
      <c r="L1036" s="321"/>
      <c r="M1036" s="321"/>
      <c r="N1036" s="321"/>
      <c r="O1036" s="321"/>
      <c r="P1036" s="322"/>
      <c r="Q1036" s="322"/>
      <c r="R1036" s="322"/>
      <c r="S1036" s="322"/>
      <c r="T1036" s="322"/>
      <c r="U1036" s="322"/>
      <c r="V1036" s="322"/>
      <c r="W1036" s="322"/>
      <c r="X1036" s="322"/>
      <c r="Y1036" s="322"/>
      <c r="Z1036" s="322"/>
      <c r="AA1036" s="322"/>
      <c r="AB1036" s="322"/>
      <c r="AC1036" s="322"/>
      <c r="AD1036" s="322"/>
      <c r="AE1036" s="322"/>
      <c r="AF1036" s="322"/>
      <c r="AG1036" s="322"/>
      <c r="AH1036" s="322"/>
      <c r="AI1036" s="322"/>
      <c r="AJ1036" s="322"/>
      <c r="AK1036" s="322"/>
    </row>
    <row r="1037" customFormat="false" ht="12.75" hidden="false" customHeight="false" outlineLevel="0" collapsed="false">
      <c r="D1037" s="321"/>
      <c r="E1037" s="321"/>
      <c r="F1037" s="321"/>
      <c r="G1037" s="321"/>
      <c r="H1037" s="321"/>
      <c r="I1037" s="321"/>
      <c r="J1037" s="321"/>
      <c r="K1037" s="321"/>
      <c r="L1037" s="321"/>
      <c r="M1037" s="321"/>
      <c r="N1037" s="321"/>
      <c r="O1037" s="321"/>
      <c r="P1037" s="322"/>
      <c r="Q1037" s="322"/>
      <c r="R1037" s="322"/>
      <c r="S1037" s="322"/>
      <c r="T1037" s="322"/>
      <c r="U1037" s="322"/>
      <c r="V1037" s="322"/>
      <c r="W1037" s="322"/>
      <c r="X1037" s="322"/>
      <c r="Y1037" s="322"/>
      <c r="Z1037" s="322"/>
      <c r="AA1037" s="322"/>
      <c r="AB1037" s="322"/>
      <c r="AC1037" s="322"/>
      <c r="AD1037" s="322"/>
      <c r="AE1037" s="322"/>
      <c r="AF1037" s="322"/>
      <c r="AG1037" s="322"/>
      <c r="AH1037" s="322"/>
      <c r="AI1037" s="322"/>
      <c r="AJ1037" s="322"/>
      <c r="AK1037" s="322"/>
    </row>
    <row r="1038" customFormat="false" ht="12.75" hidden="false" customHeight="false" outlineLevel="0" collapsed="false">
      <c r="D1038" s="321"/>
      <c r="E1038" s="321"/>
      <c r="F1038" s="321"/>
      <c r="G1038" s="321"/>
      <c r="H1038" s="321"/>
      <c r="I1038" s="321"/>
      <c r="J1038" s="321"/>
      <c r="K1038" s="321"/>
      <c r="L1038" s="321"/>
      <c r="M1038" s="321"/>
      <c r="N1038" s="321"/>
      <c r="O1038" s="321"/>
      <c r="P1038" s="322"/>
      <c r="Q1038" s="322"/>
      <c r="R1038" s="322"/>
      <c r="S1038" s="322"/>
      <c r="T1038" s="322"/>
      <c r="U1038" s="322"/>
      <c r="V1038" s="322"/>
      <c r="W1038" s="322"/>
      <c r="X1038" s="322"/>
      <c r="Y1038" s="322"/>
      <c r="Z1038" s="322"/>
      <c r="AA1038" s="322"/>
      <c r="AB1038" s="322"/>
      <c r="AC1038" s="322"/>
      <c r="AD1038" s="322"/>
      <c r="AE1038" s="322"/>
      <c r="AF1038" s="322"/>
      <c r="AG1038" s="322"/>
      <c r="AH1038" s="322"/>
      <c r="AI1038" s="322"/>
      <c r="AJ1038" s="322"/>
      <c r="AK1038" s="322"/>
    </row>
    <row r="1039" customFormat="false" ht="12.75" hidden="false" customHeight="false" outlineLevel="0" collapsed="false">
      <c r="D1039" s="321"/>
      <c r="E1039" s="321"/>
      <c r="F1039" s="321"/>
      <c r="G1039" s="321"/>
      <c r="H1039" s="321"/>
      <c r="I1039" s="321"/>
      <c r="J1039" s="321"/>
      <c r="K1039" s="321"/>
      <c r="L1039" s="321"/>
      <c r="M1039" s="321"/>
      <c r="N1039" s="321"/>
      <c r="O1039" s="321"/>
      <c r="P1039" s="322"/>
      <c r="Q1039" s="322"/>
      <c r="R1039" s="322"/>
      <c r="S1039" s="322"/>
      <c r="T1039" s="322"/>
      <c r="U1039" s="322"/>
      <c r="V1039" s="322"/>
      <c r="W1039" s="322"/>
      <c r="X1039" s="322"/>
      <c r="Y1039" s="322"/>
      <c r="Z1039" s="322"/>
      <c r="AA1039" s="322"/>
      <c r="AB1039" s="322"/>
      <c r="AC1039" s="322"/>
      <c r="AD1039" s="322"/>
      <c r="AE1039" s="322"/>
      <c r="AF1039" s="322"/>
      <c r="AG1039" s="322"/>
      <c r="AH1039" s="322"/>
      <c r="AI1039" s="322"/>
      <c r="AJ1039" s="322"/>
      <c r="AK1039" s="322"/>
    </row>
    <row r="1040" customFormat="false" ht="12.75" hidden="false" customHeight="false" outlineLevel="0" collapsed="false">
      <c r="D1040" s="321"/>
      <c r="E1040" s="321"/>
      <c r="F1040" s="321"/>
      <c r="G1040" s="321"/>
      <c r="H1040" s="321"/>
      <c r="I1040" s="321"/>
      <c r="J1040" s="321"/>
      <c r="K1040" s="321"/>
      <c r="L1040" s="321"/>
      <c r="M1040" s="321"/>
      <c r="N1040" s="321"/>
      <c r="O1040" s="321"/>
      <c r="P1040" s="322"/>
      <c r="Q1040" s="322"/>
      <c r="R1040" s="322"/>
      <c r="S1040" s="322"/>
      <c r="T1040" s="322"/>
      <c r="U1040" s="322"/>
      <c r="V1040" s="322"/>
      <c r="W1040" s="322"/>
      <c r="X1040" s="322"/>
      <c r="Y1040" s="322"/>
      <c r="Z1040" s="322"/>
      <c r="AA1040" s="322"/>
      <c r="AB1040" s="322"/>
      <c r="AC1040" s="322"/>
      <c r="AD1040" s="322"/>
      <c r="AE1040" s="322"/>
      <c r="AF1040" s="322"/>
      <c r="AG1040" s="322"/>
      <c r="AH1040" s="322"/>
      <c r="AI1040" s="322"/>
      <c r="AJ1040" s="322"/>
      <c r="AK1040" s="322"/>
    </row>
    <row r="1041" customFormat="false" ht="12.75" hidden="false" customHeight="false" outlineLevel="0" collapsed="false">
      <c r="D1041" s="321"/>
      <c r="E1041" s="321"/>
      <c r="F1041" s="321"/>
      <c r="G1041" s="321"/>
      <c r="H1041" s="321"/>
      <c r="I1041" s="321"/>
      <c r="J1041" s="321"/>
      <c r="K1041" s="321"/>
      <c r="L1041" s="321"/>
      <c r="M1041" s="321"/>
      <c r="N1041" s="321"/>
      <c r="O1041" s="321"/>
      <c r="P1041" s="322"/>
      <c r="Q1041" s="322"/>
      <c r="R1041" s="322"/>
      <c r="S1041" s="322"/>
      <c r="T1041" s="322"/>
      <c r="U1041" s="322"/>
      <c r="V1041" s="322"/>
      <c r="W1041" s="322"/>
      <c r="X1041" s="322"/>
      <c r="Y1041" s="322"/>
      <c r="Z1041" s="322"/>
      <c r="AA1041" s="322"/>
      <c r="AB1041" s="322"/>
      <c r="AC1041" s="322"/>
      <c r="AD1041" s="322"/>
      <c r="AE1041" s="322"/>
      <c r="AF1041" s="322"/>
      <c r="AG1041" s="322"/>
      <c r="AH1041" s="322"/>
      <c r="AI1041" s="322"/>
      <c r="AJ1041" s="322"/>
      <c r="AK1041" s="322"/>
    </row>
    <row r="1042" customFormat="false" ht="12.75" hidden="false" customHeight="false" outlineLevel="0" collapsed="false">
      <c r="D1042" s="321"/>
      <c r="E1042" s="321"/>
      <c r="F1042" s="321"/>
      <c r="G1042" s="321"/>
      <c r="H1042" s="321"/>
      <c r="I1042" s="321"/>
      <c r="J1042" s="321"/>
      <c r="K1042" s="321"/>
      <c r="L1042" s="321"/>
      <c r="M1042" s="321"/>
      <c r="N1042" s="321"/>
      <c r="O1042" s="321"/>
      <c r="P1042" s="322"/>
      <c r="Q1042" s="322"/>
      <c r="R1042" s="322"/>
      <c r="S1042" s="322"/>
      <c r="T1042" s="322"/>
      <c r="U1042" s="322"/>
      <c r="V1042" s="322"/>
      <c r="W1042" s="322"/>
      <c r="X1042" s="322"/>
      <c r="Y1042" s="322"/>
      <c r="Z1042" s="322"/>
      <c r="AA1042" s="322"/>
      <c r="AB1042" s="322"/>
      <c r="AC1042" s="322"/>
      <c r="AD1042" s="322"/>
      <c r="AE1042" s="322"/>
      <c r="AF1042" s="322"/>
      <c r="AG1042" s="322"/>
      <c r="AH1042" s="322"/>
      <c r="AI1042" s="322"/>
      <c r="AJ1042" s="322"/>
      <c r="AK1042" s="322"/>
    </row>
    <row r="1043" customFormat="false" ht="12.75" hidden="false" customHeight="false" outlineLevel="0" collapsed="false">
      <c r="D1043" s="321"/>
      <c r="E1043" s="321"/>
      <c r="F1043" s="321"/>
      <c r="G1043" s="321"/>
      <c r="H1043" s="321"/>
      <c r="I1043" s="321"/>
      <c r="J1043" s="321"/>
      <c r="K1043" s="321"/>
      <c r="L1043" s="321"/>
      <c r="M1043" s="321"/>
      <c r="N1043" s="321"/>
      <c r="O1043" s="321"/>
      <c r="P1043" s="322"/>
      <c r="Q1043" s="322"/>
      <c r="R1043" s="322"/>
      <c r="S1043" s="322"/>
      <c r="T1043" s="322"/>
      <c r="U1043" s="322"/>
      <c r="V1043" s="322"/>
      <c r="W1043" s="322"/>
      <c r="X1043" s="322"/>
      <c r="Y1043" s="322"/>
      <c r="Z1043" s="322"/>
      <c r="AA1043" s="322"/>
      <c r="AB1043" s="322"/>
      <c r="AC1043" s="322"/>
      <c r="AD1043" s="322"/>
      <c r="AE1043" s="322"/>
      <c r="AF1043" s="322"/>
      <c r="AG1043" s="322"/>
      <c r="AH1043" s="322"/>
      <c r="AI1043" s="322"/>
      <c r="AJ1043" s="322"/>
      <c r="AK1043" s="322"/>
    </row>
    <row r="1044" customFormat="false" ht="12.75" hidden="false" customHeight="false" outlineLevel="0" collapsed="false">
      <c r="D1044" s="321"/>
      <c r="E1044" s="321"/>
      <c r="F1044" s="321"/>
      <c r="G1044" s="321"/>
      <c r="H1044" s="321"/>
      <c r="I1044" s="321"/>
      <c r="J1044" s="321"/>
      <c r="K1044" s="321"/>
      <c r="L1044" s="321"/>
      <c r="M1044" s="321"/>
      <c r="N1044" s="321"/>
      <c r="O1044" s="321"/>
      <c r="P1044" s="322"/>
      <c r="Q1044" s="322"/>
      <c r="R1044" s="322"/>
      <c r="S1044" s="322"/>
      <c r="T1044" s="322"/>
      <c r="U1044" s="322"/>
      <c r="V1044" s="322"/>
      <c r="W1044" s="322"/>
      <c r="X1044" s="322"/>
      <c r="Y1044" s="322"/>
      <c r="Z1044" s="322"/>
      <c r="AA1044" s="322"/>
      <c r="AB1044" s="322"/>
      <c r="AC1044" s="322"/>
      <c r="AD1044" s="322"/>
      <c r="AE1044" s="322"/>
      <c r="AF1044" s="322"/>
      <c r="AG1044" s="322"/>
      <c r="AH1044" s="322"/>
      <c r="AI1044" s="322"/>
      <c r="AJ1044" s="322"/>
      <c r="AK1044" s="322"/>
    </row>
    <row r="1045" customFormat="false" ht="12.75" hidden="false" customHeight="false" outlineLevel="0" collapsed="false">
      <c r="D1045" s="321"/>
      <c r="E1045" s="321"/>
      <c r="F1045" s="321"/>
      <c r="G1045" s="321"/>
      <c r="H1045" s="321"/>
      <c r="I1045" s="321"/>
      <c r="J1045" s="321"/>
      <c r="K1045" s="321"/>
      <c r="L1045" s="321"/>
      <c r="M1045" s="321"/>
      <c r="N1045" s="321"/>
      <c r="O1045" s="321"/>
      <c r="P1045" s="322"/>
      <c r="Q1045" s="322"/>
      <c r="R1045" s="322"/>
      <c r="S1045" s="322"/>
      <c r="T1045" s="322"/>
      <c r="U1045" s="322"/>
      <c r="V1045" s="322"/>
      <c r="W1045" s="322"/>
      <c r="X1045" s="322"/>
      <c r="Y1045" s="322"/>
      <c r="Z1045" s="322"/>
      <c r="AA1045" s="322"/>
      <c r="AB1045" s="322"/>
      <c r="AC1045" s="322"/>
      <c r="AD1045" s="322"/>
      <c r="AE1045" s="322"/>
      <c r="AF1045" s="322"/>
      <c r="AG1045" s="322"/>
      <c r="AH1045" s="322"/>
      <c r="AI1045" s="322"/>
      <c r="AJ1045" s="322"/>
      <c r="AK1045" s="322"/>
    </row>
    <row r="1046" customFormat="false" ht="12.75" hidden="false" customHeight="false" outlineLevel="0" collapsed="false">
      <c r="D1046" s="321"/>
      <c r="E1046" s="321"/>
      <c r="F1046" s="321"/>
      <c r="G1046" s="321"/>
      <c r="H1046" s="321"/>
      <c r="I1046" s="321"/>
      <c r="J1046" s="321"/>
      <c r="K1046" s="321"/>
      <c r="L1046" s="321"/>
      <c r="M1046" s="321"/>
      <c r="N1046" s="321"/>
      <c r="O1046" s="321"/>
      <c r="P1046" s="322"/>
      <c r="Q1046" s="322"/>
      <c r="R1046" s="322"/>
      <c r="S1046" s="322"/>
      <c r="T1046" s="322"/>
      <c r="U1046" s="322"/>
      <c r="V1046" s="322"/>
      <c r="W1046" s="322"/>
      <c r="X1046" s="322"/>
      <c r="Y1046" s="322"/>
      <c r="Z1046" s="322"/>
      <c r="AA1046" s="322"/>
      <c r="AB1046" s="322"/>
      <c r="AC1046" s="322"/>
      <c r="AD1046" s="322"/>
      <c r="AE1046" s="322"/>
      <c r="AF1046" s="322"/>
      <c r="AG1046" s="322"/>
      <c r="AH1046" s="322"/>
      <c r="AI1046" s="322"/>
      <c r="AJ1046" s="322"/>
      <c r="AK1046" s="322"/>
    </row>
    <row r="1047" customFormat="false" ht="12.75" hidden="false" customHeight="false" outlineLevel="0" collapsed="false">
      <c r="D1047" s="321"/>
      <c r="E1047" s="321"/>
      <c r="F1047" s="321"/>
      <c r="G1047" s="321"/>
      <c r="H1047" s="321"/>
      <c r="I1047" s="321"/>
      <c r="J1047" s="321"/>
      <c r="K1047" s="321"/>
      <c r="L1047" s="321"/>
      <c r="M1047" s="321"/>
      <c r="N1047" s="321"/>
      <c r="O1047" s="321"/>
      <c r="P1047" s="322"/>
      <c r="Q1047" s="322"/>
      <c r="R1047" s="322"/>
      <c r="S1047" s="322"/>
      <c r="T1047" s="322"/>
      <c r="U1047" s="322"/>
      <c r="V1047" s="322"/>
      <c r="W1047" s="322"/>
      <c r="X1047" s="322"/>
      <c r="Y1047" s="322"/>
      <c r="Z1047" s="322"/>
      <c r="AA1047" s="322"/>
      <c r="AB1047" s="322"/>
      <c r="AC1047" s="322"/>
      <c r="AD1047" s="322"/>
      <c r="AE1047" s="322"/>
      <c r="AF1047" s="322"/>
      <c r="AG1047" s="322"/>
      <c r="AH1047" s="322"/>
      <c r="AI1047" s="322"/>
      <c r="AJ1047" s="322"/>
      <c r="AK1047" s="322"/>
    </row>
    <row r="1048" customFormat="false" ht="12.75" hidden="false" customHeight="false" outlineLevel="0" collapsed="false">
      <c r="D1048" s="321"/>
      <c r="E1048" s="321"/>
      <c r="F1048" s="321"/>
      <c r="G1048" s="321"/>
      <c r="H1048" s="321"/>
      <c r="I1048" s="321"/>
      <c r="J1048" s="321"/>
      <c r="K1048" s="321"/>
      <c r="L1048" s="321"/>
      <c r="M1048" s="321"/>
      <c r="N1048" s="321"/>
      <c r="O1048" s="321"/>
      <c r="P1048" s="322"/>
      <c r="Q1048" s="322"/>
      <c r="R1048" s="322"/>
      <c r="S1048" s="322"/>
      <c r="T1048" s="322"/>
      <c r="U1048" s="322"/>
      <c r="V1048" s="322"/>
      <c r="W1048" s="322"/>
      <c r="X1048" s="322"/>
      <c r="Y1048" s="322"/>
      <c r="Z1048" s="322"/>
      <c r="AA1048" s="322"/>
      <c r="AB1048" s="322"/>
      <c r="AC1048" s="322"/>
      <c r="AD1048" s="322"/>
      <c r="AE1048" s="322"/>
      <c r="AF1048" s="322"/>
      <c r="AG1048" s="322"/>
      <c r="AH1048" s="322"/>
      <c r="AI1048" s="322"/>
      <c r="AJ1048" s="322"/>
      <c r="AK1048" s="322"/>
    </row>
    <row r="1049" customFormat="false" ht="12.75" hidden="false" customHeight="false" outlineLevel="0" collapsed="false">
      <c r="D1049" s="321"/>
      <c r="E1049" s="321"/>
      <c r="F1049" s="321"/>
      <c r="G1049" s="321"/>
      <c r="H1049" s="321"/>
      <c r="I1049" s="321"/>
      <c r="J1049" s="321"/>
      <c r="K1049" s="321"/>
      <c r="L1049" s="321"/>
      <c r="M1049" s="321"/>
      <c r="N1049" s="321"/>
      <c r="O1049" s="321"/>
      <c r="P1049" s="322"/>
      <c r="Q1049" s="322"/>
      <c r="R1049" s="322"/>
      <c r="S1049" s="322"/>
      <c r="T1049" s="322"/>
      <c r="U1049" s="322"/>
      <c r="V1049" s="322"/>
      <c r="W1049" s="322"/>
      <c r="X1049" s="322"/>
      <c r="Y1049" s="322"/>
      <c r="Z1049" s="322"/>
      <c r="AA1049" s="322"/>
      <c r="AB1049" s="322"/>
      <c r="AC1049" s="322"/>
      <c r="AD1049" s="322"/>
      <c r="AE1049" s="322"/>
      <c r="AF1049" s="322"/>
      <c r="AG1049" s="322"/>
      <c r="AH1049" s="322"/>
      <c r="AI1049" s="322"/>
      <c r="AJ1049" s="322"/>
      <c r="AK1049" s="322"/>
    </row>
    <row r="1050" customFormat="false" ht="12.75" hidden="false" customHeight="false" outlineLevel="0" collapsed="false">
      <c r="D1050" s="321"/>
      <c r="E1050" s="321"/>
      <c r="F1050" s="321"/>
      <c r="G1050" s="321"/>
      <c r="H1050" s="321"/>
      <c r="I1050" s="321"/>
      <c r="J1050" s="321"/>
      <c r="K1050" s="321"/>
      <c r="L1050" s="321"/>
      <c r="M1050" s="321"/>
      <c r="N1050" s="321"/>
      <c r="O1050" s="321"/>
      <c r="P1050" s="322"/>
      <c r="Q1050" s="322"/>
      <c r="R1050" s="322"/>
      <c r="S1050" s="322"/>
      <c r="T1050" s="322"/>
      <c r="U1050" s="322"/>
      <c r="V1050" s="322"/>
      <c r="W1050" s="322"/>
      <c r="X1050" s="322"/>
      <c r="Y1050" s="322"/>
      <c r="Z1050" s="322"/>
      <c r="AA1050" s="322"/>
      <c r="AB1050" s="322"/>
      <c r="AC1050" s="322"/>
      <c r="AD1050" s="322"/>
      <c r="AE1050" s="322"/>
      <c r="AF1050" s="322"/>
      <c r="AG1050" s="322"/>
      <c r="AH1050" s="322"/>
      <c r="AI1050" s="322"/>
      <c r="AJ1050" s="322"/>
      <c r="AK1050" s="322"/>
    </row>
    <row r="1051" customFormat="false" ht="12.75" hidden="false" customHeight="false" outlineLevel="0" collapsed="false">
      <c r="D1051" s="321"/>
      <c r="E1051" s="321"/>
      <c r="F1051" s="321"/>
      <c r="G1051" s="321"/>
      <c r="H1051" s="321"/>
      <c r="I1051" s="321"/>
      <c r="J1051" s="321"/>
      <c r="K1051" s="321"/>
      <c r="L1051" s="321"/>
      <c r="M1051" s="321"/>
      <c r="N1051" s="321"/>
      <c r="O1051" s="321"/>
      <c r="P1051" s="322"/>
      <c r="Q1051" s="322"/>
      <c r="R1051" s="322"/>
      <c r="S1051" s="322"/>
      <c r="T1051" s="322"/>
      <c r="U1051" s="322"/>
      <c r="V1051" s="322"/>
      <c r="W1051" s="322"/>
      <c r="X1051" s="322"/>
      <c r="Y1051" s="322"/>
      <c r="Z1051" s="322"/>
      <c r="AA1051" s="322"/>
      <c r="AB1051" s="322"/>
      <c r="AC1051" s="322"/>
      <c r="AD1051" s="322"/>
      <c r="AE1051" s="322"/>
      <c r="AF1051" s="322"/>
      <c r="AG1051" s="322"/>
      <c r="AH1051" s="322"/>
      <c r="AI1051" s="322"/>
      <c r="AJ1051" s="322"/>
      <c r="AK1051" s="322"/>
    </row>
    <row r="1052" customFormat="false" ht="12.75" hidden="false" customHeight="false" outlineLevel="0" collapsed="false">
      <c r="D1052" s="321"/>
      <c r="E1052" s="321"/>
      <c r="F1052" s="321"/>
      <c r="G1052" s="321"/>
      <c r="H1052" s="321"/>
      <c r="I1052" s="321"/>
      <c r="J1052" s="321"/>
      <c r="K1052" s="321"/>
      <c r="L1052" s="321"/>
      <c r="M1052" s="321"/>
      <c r="N1052" s="321"/>
      <c r="O1052" s="321"/>
      <c r="P1052" s="322"/>
      <c r="Q1052" s="322"/>
      <c r="R1052" s="322"/>
      <c r="S1052" s="322"/>
      <c r="T1052" s="322"/>
      <c r="U1052" s="322"/>
      <c r="V1052" s="322"/>
      <c r="W1052" s="322"/>
      <c r="X1052" s="322"/>
      <c r="Y1052" s="322"/>
      <c r="Z1052" s="322"/>
      <c r="AA1052" s="322"/>
      <c r="AB1052" s="322"/>
      <c r="AC1052" s="322"/>
      <c r="AD1052" s="322"/>
      <c r="AE1052" s="322"/>
      <c r="AF1052" s="322"/>
      <c r="AG1052" s="322"/>
      <c r="AH1052" s="322"/>
      <c r="AI1052" s="322"/>
      <c r="AJ1052" s="322"/>
      <c r="AK1052" s="322"/>
    </row>
    <row r="1053" customFormat="false" ht="12.75" hidden="false" customHeight="false" outlineLevel="0" collapsed="false">
      <c r="D1053" s="321"/>
      <c r="E1053" s="321"/>
      <c r="F1053" s="321"/>
      <c r="G1053" s="321"/>
      <c r="H1053" s="321"/>
      <c r="I1053" s="321"/>
      <c r="J1053" s="321"/>
      <c r="K1053" s="321"/>
      <c r="L1053" s="321"/>
      <c r="M1053" s="321"/>
      <c r="N1053" s="321"/>
      <c r="O1053" s="321"/>
      <c r="P1053" s="322"/>
      <c r="Q1053" s="322"/>
      <c r="R1053" s="322"/>
      <c r="S1053" s="322"/>
      <c r="T1053" s="322"/>
      <c r="U1053" s="322"/>
      <c r="V1053" s="322"/>
      <c r="W1053" s="322"/>
      <c r="X1053" s="322"/>
      <c r="Y1053" s="322"/>
      <c r="Z1053" s="322"/>
      <c r="AA1053" s="322"/>
      <c r="AB1053" s="322"/>
      <c r="AC1053" s="322"/>
      <c r="AD1053" s="322"/>
      <c r="AE1053" s="322"/>
      <c r="AF1053" s="322"/>
      <c r="AG1053" s="322"/>
      <c r="AH1053" s="322"/>
      <c r="AI1053" s="322"/>
      <c r="AJ1053" s="322"/>
      <c r="AK1053" s="322"/>
    </row>
    <row r="1054" customFormat="false" ht="12.75" hidden="false" customHeight="false" outlineLevel="0" collapsed="false">
      <c r="D1054" s="321"/>
      <c r="E1054" s="321"/>
      <c r="F1054" s="321"/>
      <c r="G1054" s="321"/>
      <c r="H1054" s="321"/>
      <c r="I1054" s="321"/>
      <c r="J1054" s="321"/>
      <c r="K1054" s="321"/>
      <c r="L1054" s="321"/>
      <c r="M1054" s="321"/>
      <c r="N1054" s="321"/>
      <c r="O1054" s="321"/>
      <c r="P1054" s="322"/>
      <c r="Q1054" s="322"/>
      <c r="R1054" s="322"/>
      <c r="S1054" s="322"/>
      <c r="T1054" s="322"/>
      <c r="U1054" s="322"/>
      <c r="V1054" s="322"/>
      <c r="W1054" s="322"/>
      <c r="X1054" s="322"/>
      <c r="Y1054" s="322"/>
      <c r="Z1054" s="322"/>
      <c r="AA1054" s="322"/>
      <c r="AB1054" s="322"/>
      <c r="AC1054" s="322"/>
      <c r="AD1054" s="322"/>
      <c r="AE1054" s="322"/>
      <c r="AF1054" s="322"/>
      <c r="AG1054" s="322"/>
      <c r="AH1054" s="322"/>
      <c r="AI1054" s="322"/>
      <c r="AJ1054" s="322"/>
      <c r="AK1054" s="322"/>
    </row>
    <row r="1055" customFormat="false" ht="12.75" hidden="false" customHeight="false" outlineLevel="0" collapsed="false">
      <c r="D1055" s="321"/>
      <c r="E1055" s="321"/>
      <c r="F1055" s="321"/>
      <c r="G1055" s="321"/>
      <c r="H1055" s="321"/>
      <c r="I1055" s="321"/>
      <c r="J1055" s="321"/>
      <c r="K1055" s="321"/>
      <c r="L1055" s="321"/>
      <c r="M1055" s="321"/>
      <c r="N1055" s="321"/>
      <c r="O1055" s="321"/>
      <c r="P1055" s="322"/>
      <c r="Q1055" s="322"/>
      <c r="R1055" s="322"/>
      <c r="S1055" s="322"/>
      <c r="T1055" s="322"/>
      <c r="U1055" s="322"/>
      <c r="V1055" s="322"/>
      <c r="W1055" s="322"/>
      <c r="X1055" s="322"/>
      <c r="Y1055" s="322"/>
      <c r="Z1055" s="322"/>
      <c r="AA1055" s="322"/>
      <c r="AB1055" s="322"/>
      <c r="AC1055" s="322"/>
      <c r="AD1055" s="322"/>
      <c r="AE1055" s="322"/>
      <c r="AF1055" s="322"/>
      <c r="AG1055" s="322"/>
      <c r="AH1055" s="322"/>
      <c r="AI1055" s="322"/>
      <c r="AJ1055" s="322"/>
      <c r="AK1055" s="322"/>
    </row>
    <row r="1056" customFormat="false" ht="12.75" hidden="false" customHeight="false" outlineLevel="0" collapsed="false">
      <c r="D1056" s="321"/>
      <c r="E1056" s="321"/>
      <c r="F1056" s="321"/>
      <c r="G1056" s="321"/>
      <c r="H1056" s="321"/>
      <c r="I1056" s="321"/>
      <c r="J1056" s="321"/>
      <c r="K1056" s="321"/>
      <c r="L1056" s="321"/>
      <c r="M1056" s="321"/>
      <c r="N1056" s="321"/>
      <c r="O1056" s="321"/>
      <c r="P1056" s="322"/>
      <c r="Q1056" s="322"/>
      <c r="R1056" s="322"/>
      <c r="S1056" s="322"/>
      <c r="T1056" s="322"/>
      <c r="U1056" s="322"/>
      <c r="V1056" s="322"/>
      <c r="W1056" s="322"/>
      <c r="X1056" s="322"/>
      <c r="Y1056" s="322"/>
      <c r="Z1056" s="322"/>
      <c r="AA1056" s="322"/>
      <c r="AB1056" s="322"/>
      <c r="AC1056" s="322"/>
      <c r="AD1056" s="322"/>
      <c r="AE1056" s="322"/>
      <c r="AF1056" s="322"/>
      <c r="AG1056" s="322"/>
      <c r="AH1056" s="322"/>
      <c r="AI1056" s="322"/>
      <c r="AJ1056" s="322"/>
      <c r="AK1056" s="322"/>
    </row>
    <row r="1057" customFormat="false" ht="12.75" hidden="false" customHeight="false" outlineLevel="0" collapsed="false">
      <c r="D1057" s="321"/>
      <c r="E1057" s="321"/>
      <c r="F1057" s="321"/>
      <c r="G1057" s="321"/>
      <c r="H1057" s="321"/>
      <c r="I1057" s="321"/>
      <c r="J1057" s="321"/>
      <c r="K1057" s="321"/>
      <c r="L1057" s="321"/>
      <c r="M1057" s="321"/>
      <c r="N1057" s="321"/>
      <c r="O1057" s="321"/>
      <c r="P1057" s="322"/>
      <c r="Q1057" s="322"/>
      <c r="R1057" s="322"/>
      <c r="S1057" s="322"/>
      <c r="T1057" s="322"/>
      <c r="U1057" s="322"/>
      <c r="V1057" s="322"/>
      <c r="W1057" s="322"/>
      <c r="X1057" s="322"/>
      <c r="Y1057" s="322"/>
      <c r="Z1057" s="322"/>
      <c r="AA1057" s="322"/>
      <c r="AB1057" s="322"/>
      <c r="AC1057" s="322"/>
      <c r="AD1057" s="322"/>
      <c r="AE1057" s="322"/>
      <c r="AF1057" s="322"/>
      <c r="AG1057" s="322"/>
      <c r="AH1057" s="322"/>
      <c r="AI1057" s="322"/>
      <c r="AJ1057" s="322"/>
      <c r="AK1057" s="322"/>
    </row>
    <row r="1058" customFormat="false" ht="12.75" hidden="false" customHeight="false" outlineLevel="0" collapsed="false">
      <c r="D1058" s="321"/>
      <c r="E1058" s="321"/>
      <c r="F1058" s="321"/>
      <c r="G1058" s="321"/>
      <c r="H1058" s="321"/>
      <c r="I1058" s="321"/>
      <c r="J1058" s="321"/>
      <c r="K1058" s="321"/>
      <c r="L1058" s="321"/>
      <c r="M1058" s="321"/>
      <c r="N1058" s="321"/>
      <c r="O1058" s="321"/>
      <c r="P1058" s="322"/>
      <c r="Q1058" s="322"/>
      <c r="R1058" s="322"/>
      <c r="S1058" s="322"/>
      <c r="T1058" s="322"/>
      <c r="U1058" s="322"/>
      <c r="V1058" s="322"/>
      <c r="W1058" s="322"/>
      <c r="X1058" s="322"/>
      <c r="Y1058" s="322"/>
      <c r="Z1058" s="322"/>
      <c r="AA1058" s="322"/>
      <c r="AB1058" s="322"/>
      <c r="AC1058" s="322"/>
      <c r="AD1058" s="322"/>
      <c r="AE1058" s="322"/>
      <c r="AF1058" s="322"/>
      <c r="AG1058" s="322"/>
      <c r="AH1058" s="322"/>
      <c r="AI1058" s="322"/>
      <c r="AJ1058" s="322"/>
      <c r="AK1058" s="322"/>
    </row>
    <row r="1059" customFormat="false" ht="12.75" hidden="false" customHeight="false" outlineLevel="0" collapsed="false">
      <c r="D1059" s="321"/>
      <c r="E1059" s="321"/>
      <c r="F1059" s="321"/>
      <c r="G1059" s="321"/>
      <c r="H1059" s="321"/>
      <c r="I1059" s="321"/>
      <c r="J1059" s="321"/>
      <c r="K1059" s="321"/>
      <c r="L1059" s="321"/>
      <c r="M1059" s="321"/>
      <c r="N1059" s="321"/>
      <c r="O1059" s="321"/>
      <c r="P1059" s="322"/>
      <c r="Q1059" s="322"/>
      <c r="R1059" s="322"/>
      <c r="S1059" s="322"/>
      <c r="T1059" s="322"/>
      <c r="U1059" s="322"/>
      <c r="V1059" s="322"/>
      <c r="W1059" s="322"/>
      <c r="X1059" s="322"/>
      <c r="Y1059" s="322"/>
      <c r="Z1059" s="322"/>
      <c r="AA1059" s="322"/>
      <c r="AB1059" s="322"/>
      <c r="AC1059" s="322"/>
      <c r="AD1059" s="322"/>
      <c r="AE1059" s="322"/>
      <c r="AF1059" s="322"/>
      <c r="AG1059" s="322"/>
      <c r="AH1059" s="322"/>
      <c r="AI1059" s="322"/>
      <c r="AJ1059" s="322"/>
      <c r="AK1059" s="322"/>
    </row>
    <row r="1060" customFormat="false" ht="12.75" hidden="false" customHeight="false" outlineLevel="0" collapsed="false">
      <c r="D1060" s="321"/>
      <c r="E1060" s="321"/>
      <c r="F1060" s="321"/>
      <c r="G1060" s="321"/>
      <c r="H1060" s="321"/>
      <c r="I1060" s="321"/>
      <c r="J1060" s="321"/>
      <c r="K1060" s="321"/>
      <c r="L1060" s="321"/>
      <c r="M1060" s="321"/>
      <c r="N1060" s="321"/>
      <c r="O1060" s="321"/>
      <c r="P1060" s="322"/>
      <c r="Q1060" s="322"/>
      <c r="R1060" s="322"/>
      <c r="S1060" s="322"/>
      <c r="T1060" s="322"/>
      <c r="U1060" s="322"/>
      <c r="V1060" s="322"/>
      <c r="W1060" s="322"/>
      <c r="X1060" s="322"/>
      <c r="Y1060" s="322"/>
      <c r="Z1060" s="322"/>
      <c r="AA1060" s="322"/>
      <c r="AB1060" s="322"/>
      <c r="AC1060" s="322"/>
      <c r="AD1060" s="322"/>
      <c r="AE1060" s="322"/>
      <c r="AF1060" s="322"/>
      <c r="AG1060" s="322"/>
      <c r="AH1060" s="322"/>
      <c r="AI1060" s="322"/>
      <c r="AJ1060" s="322"/>
      <c r="AK1060" s="322"/>
    </row>
    <row r="1061" customFormat="false" ht="12.75" hidden="false" customHeight="false" outlineLevel="0" collapsed="false">
      <c r="D1061" s="321"/>
      <c r="E1061" s="321"/>
      <c r="F1061" s="321"/>
      <c r="G1061" s="321"/>
      <c r="H1061" s="321"/>
      <c r="I1061" s="321"/>
      <c r="J1061" s="321"/>
      <c r="K1061" s="321"/>
      <c r="L1061" s="321"/>
      <c r="M1061" s="321"/>
      <c r="N1061" s="321"/>
      <c r="O1061" s="321"/>
      <c r="P1061" s="322"/>
      <c r="Q1061" s="322"/>
      <c r="R1061" s="322"/>
      <c r="S1061" s="322"/>
      <c r="T1061" s="322"/>
      <c r="U1061" s="322"/>
      <c r="V1061" s="322"/>
      <c r="W1061" s="322"/>
      <c r="X1061" s="322"/>
      <c r="Y1061" s="322"/>
      <c r="Z1061" s="322"/>
      <c r="AA1061" s="322"/>
      <c r="AB1061" s="322"/>
      <c r="AC1061" s="322"/>
      <c r="AD1061" s="322"/>
      <c r="AE1061" s="322"/>
      <c r="AF1061" s="322"/>
      <c r="AG1061" s="322"/>
      <c r="AH1061" s="322"/>
      <c r="AI1061" s="322"/>
      <c r="AJ1061" s="322"/>
      <c r="AK1061" s="322"/>
    </row>
    <row r="1062" customFormat="false" ht="12.75" hidden="false" customHeight="false" outlineLevel="0" collapsed="false">
      <c r="D1062" s="321"/>
      <c r="E1062" s="321"/>
      <c r="F1062" s="321"/>
      <c r="G1062" s="321"/>
      <c r="H1062" s="321"/>
      <c r="I1062" s="321"/>
      <c r="J1062" s="321"/>
      <c r="K1062" s="321"/>
      <c r="L1062" s="321"/>
      <c r="M1062" s="321"/>
      <c r="N1062" s="321"/>
      <c r="O1062" s="321"/>
      <c r="P1062" s="322"/>
      <c r="Q1062" s="322"/>
      <c r="R1062" s="322"/>
      <c r="S1062" s="322"/>
      <c r="T1062" s="322"/>
      <c r="U1062" s="322"/>
      <c r="V1062" s="322"/>
      <c r="W1062" s="322"/>
      <c r="X1062" s="322"/>
      <c r="Y1062" s="322"/>
      <c r="Z1062" s="322"/>
      <c r="AA1062" s="322"/>
      <c r="AB1062" s="322"/>
      <c r="AC1062" s="322"/>
      <c r="AD1062" s="322"/>
      <c r="AE1062" s="322"/>
      <c r="AF1062" s="322"/>
      <c r="AG1062" s="322"/>
      <c r="AH1062" s="322"/>
      <c r="AI1062" s="322"/>
      <c r="AJ1062" s="322"/>
      <c r="AK1062" s="322"/>
    </row>
    <row r="1063" customFormat="false" ht="12.75" hidden="false" customHeight="false" outlineLevel="0" collapsed="false">
      <c r="D1063" s="321"/>
      <c r="E1063" s="321"/>
      <c r="F1063" s="321"/>
      <c r="G1063" s="321"/>
      <c r="H1063" s="321"/>
      <c r="I1063" s="321"/>
      <c r="J1063" s="321"/>
      <c r="K1063" s="321"/>
      <c r="L1063" s="321"/>
      <c r="M1063" s="321"/>
      <c r="N1063" s="321"/>
      <c r="O1063" s="321"/>
      <c r="P1063" s="322"/>
      <c r="Q1063" s="322"/>
      <c r="R1063" s="322"/>
      <c r="S1063" s="322"/>
      <c r="T1063" s="322"/>
      <c r="U1063" s="322"/>
      <c r="V1063" s="322"/>
      <c r="W1063" s="322"/>
      <c r="X1063" s="322"/>
      <c r="Y1063" s="322"/>
      <c r="Z1063" s="322"/>
      <c r="AA1063" s="322"/>
      <c r="AB1063" s="322"/>
      <c r="AC1063" s="322"/>
      <c r="AD1063" s="322"/>
      <c r="AE1063" s="322"/>
      <c r="AF1063" s="322"/>
      <c r="AG1063" s="322"/>
      <c r="AH1063" s="322"/>
      <c r="AI1063" s="322"/>
      <c r="AJ1063" s="322"/>
      <c r="AK1063" s="322"/>
    </row>
    <row r="1064" customFormat="false" ht="12.75" hidden="false" customHeight="false" outlineLevel="0" collapsed="false">
      <c r="D1064" s="321"/>
      <c r="E1064" s="321"/>
      <c r="F1064" s="321"/>
      <c r="G1064" s="321"/>
      <c r="H1064" s="321"/>
      <c r="I1064" s="321"/>
      <c r="J1064" s="321"/>
      <c r="K1064" s="321"/>
      <c r="L1064" s="321"/>
      <c r="M1064" s="321"/>
      <c r="N1064" s="321"/>
      <c r="O1064" s="321"/>
      <c r="P1064" s="322"/>
      <c r="Q1064" s="322"/>
      <c r="R1064" s="322"/>
      <c r="S1064" s="322"/>
      <c r="T1064" s="322"/>
      <c r="U1064" s="322"/>
      <c r="V1064" s="322"/>
      <c r="W1064" s="322"/>
      <c r="X1064" s="322"/>
      <c r="Y1064" s="322"/>
      <c r="Z1064" s="322"/>
      <c r="AA1064" s="322"/>
      <c r="AB1064" s="322"/>
      <c r="AC1064" s="322"/>
      <c r="AD1064" s="322"/>
      <c r="AE1064" s="322"/>
      <c r="AF1064" s="322"/>
      <c r="AG1064" s="322"/>
      <c r="AH1064" s="322"/>
      <c r="AI1064" s="322"/>
      <c r="AJ1064" s="322"/>
      <c r="AK1064" s="322"/>
    </row>
    <row r="1065" customFormat="false" ht="12.75" hidden="false" customHeight="false" outlineLevel="0" collapsed="false">
      <c r="D1065" s="321"/>
      <c r="E1065" s="321"/>
      <c r="F1065" s="321"/>
      <c r="G1065" s="321"/>
      <c r="H1065" s="321"/>
      <c r="I1065" s="321"/>
      <c r="J1065" s="321"/>
      <c r="K1065" s="321"/>
      <c r="L1065" s="321"/>
      <c r="M1065" s="321"/>
      <c r="N1065" s="321"/>
      <c r="O1065" s="321"/>
      <c r="P1065" s="322"/>
      <c r="Q1065" s="322"/>
      <c r="R1065" s="322"/>
      <c r="S1065" s="322"/>
      <c r="T1065" s="322"/>
      <c r="U1065" s="322"/>
      <c r="V1065" s="322"/>
      <c r="W1065" s="322"/>
      <c r="X1065" s="322"/>
      <c r="Y1065" s="322"/>
      <c r="Z1065" s="322"/>
      <c r="AA1065" s="322"/>
      <c r="AB1065" s="322"/>
      <c r="AC1065" s="322"/>
      <c r="AD1065" s="322"/>
      <c r="AE1065" s="322"/>
      <c r="AF1065" s="322"/>
      <c r="AG1065" s="322"/>
      <c r="AH1065" s="322"/>
      <c r="AI1065" s="322"/>
      <c r="AJ1065" s="322"/>
      <c r="AK1065" s="322"/>
    </row>
    <row r="1066" customFormat="false" ht="12.75" hidden="false" customHeight="false" outlineLevel="0" collapsed="false">
      <c r="D1066" s="321"/>
      <c r="E1066" s="321"/>
      <c r="F1066" s="321"/>
      <c r="G1066" s="321"/>
      <c r="H1066" s="321"/>
      <c r="I1066" s="321"/>
      <c r="J1066" s="321"/>
      <c r="K1066" s="321"/>
      <c r="L1066" s="321"/>
      <c r="M1066" s="321"/>
      <c r="N1066" s="321"/>
      <c r="O1066" s="321"/>
      <c r="P1066" s="322"/>
      <c r="Q1066" s="322"/>
      <c r="R1066" s="322"/>
      <c r="S1066" s="322"/>
      <c r="T1066" s="322"/>
      <c r="U1066" s="322"/>
      <c r="V1066" s="322"/>
      <c r="W1066" s="322"/>
      <c r="X1066" s="322"/>
      <c r="Y1066" s="322"/>
      <c r="Z1066" s="322"/>
      <c r="AA1066" s="322"/>
      <c r="AB1066" s="322"/>
      <c r="AC1066" s="322"/>
      <c r="AD1066" s="322"/>
      <c r="AE1066" s="322"/>
      <c r="AF1066" s="322"/>
      <c r="AG1066" s="322"/>
      <c r="AH1066" s="322"/>
      <c r="AI1066" s="322"/>
      <c r="AJ1066" s="322"/>
      <c r="AK1066" s="322"/>
    </row>
    <row r="1067" customFormat="false" ht="12.75" hidden="false" customHeight="false" outlineLevel="0" collapsed="false">
      <c r="D1067" s="321"/>
      <c r="E1067" s="321"/>
      <c r="F1067" s="321"/>
      <c r="G1067" s="321"/>
      <c r="H1067" s="321"/>
      <c r="I1067" s="321"/>
      <c r="J1067" s="321"/>
      <c r="K1067" s="321"/>
      <c r="L1067" s="321"/>
      <c r="M1067" s="321"/>
      <c r="N1067" s="321"/>
      <c r="O1067" s="321"/>
      <c r="P1067" s="322"/>
      <c r="Q1067" s="322"/>
      <c r="R1067" s="322"/>
      <c r="S1067" s="322"/>
      <c r="T1067" s="322"/>
      <c r="U1067" s="322"/>
      <c r="V1067" s="322"/>
      <c r="W1067" s="322"/>
      <c r="X1067" s="322"/>
      <c r="Y1067" s="322"/>
      <c r="Z1067" s="322"/>
      <c r="AA1067" s="322"/>
      <c r="AB1067" s="322"/>
      <c r="AC1067" s="322"/>
      <c r="AD1067" s="322"/>
      <c r="AE1067" s="322"/>
      <c r="AF1067" s="322"/>
      <c r="AG1067" s="322"/>
      <c r="AH1067" s="322"/>
      <c r="AI1067" s="322"/>
      <c r="AJ1067" s="322"/>
      <c r="AK1067" s="322"/>
    </row>
    <row r="1068" customFormat="false" ht="12.75" hidden="false" customHeight="false" outlineLevel="0" collapsed="false">
      <c r="D1068" s="321"/>
      <c r="E1068" s="321"/>
      <c r="F1068" s="321"/>
      <c r="G1068" s="321"/>
      <c r="H1068" s="321"/>
      <c r="I1068" s="321"/>
      <c r="J1068" s="321"/>
      <c r="K1068" s="321"/>
      <c r="L1068" s="321"/>
      <c r="M1068" s="321"/>
      <c r="N1068" s="321"/>
      <c r="O1068" s="321"/>
      <c r="P1068" s="322"/>
      <c r="Q1068" s="322"/>
      <c r="R1068" s="322"/>
      <c r="S1068" s="322"/>
      <c r="T1068" s="322"/>
      <c r="U1068" s="322"/>
      <c r="V1068" s="322"/>
      <c r="W1068" s="322"/>
      <c r="X1068" s="322"/>
      <c r="Y1068" s="322"/>
      <c r="Z1068" s="322"/>
      <c r="AA1068" s="322"/>
      <c r="AB1068" s="322"/>
      <c r="AC1068" s="322"/>
      <c r="AD1068" s="322"/>
      <c r="AE1068" s="322"/>
      <c r="AF1068" s="322"/>
      <c r="AG1068" s="322"/>
      <c r="AH1068" s="322"/>
      <c r="AI1068" s="322"/>
      <c r="AJ1068" s="322"/>
      <c r="AK1068" s="322"/>
    </row>
    <row r="1069" customFormat="false" ht="12.75" hidden="false" customHeight="false" outlineLevel="0" collapsed="false">
      <c r="D1069" s="321"/>
      <c r="E1069" s="321"/>
      <c r="F1069" s="321"/>
      <c r="G1069" s="321"/>
      <c r="H1069" s="321"/>
      <c r="I1069" s="321"/>
      <c r="J1069" s="321"/>
      <c r="K1069" s="321"/>
      <c r="L1069" s="321"/>
      <c r="M1069" s="321"/>
      <c r="N1069" s="321"/>
      <c r="O1069" s="321"/>
      <c r="P1069" s="322"/>
      <c r="Q1069" s="322"/>
      <c r="R1069" s="322"/>
      <c r="S1069" s="322"/>
      <c r="T1069" s="322"/>
      <c r="U1069" s="322"/>
      <c r="V1069" s="322"/>
      <c r="W1069" s="322"/>
      <c r="X1069" s="322"/>
      <c r="Y1069" s="322"/>
      <c r="Z1069" s="322"/>
      <c r="AA1069" s="322"/>
      <c r="AB1069" s="322"/>
      <c r="AC1069" s="322"/>
      <c r="AD1069" s="322"/>
      <c r="AE1069" s="322"/>
      <c r="AF1069" s="322"/>
      <c r="AG1069" s="322"/>
      <c r="AH1069" s="322"/>
      <c r="AI1069" s="322"/>
      <c r="AJ1069" s="322"/>
      <c r="AK1069" s="322"/>
    </row>
    <row r="1070" customFormat="false" ht="12.75" hidden="false" customHeight="false" outlineLevel="0" collapsed="false">
      <c r="D1070" s="321"/>
      <c r="E1070" s="321"/>
      <c r="F1070" s="321"/>
      <c r="G1070" s="321"/>
      <c r="H1070" s="321"/>
      <c r="I1070" s="321"/>
      <c r="J1070" s="321"/>
      <c r="K1070" s="321"/>
      <c r="L1070" s="321"/>
      <c r="M1070" s="321"/>
      <c r="N1070" s="321"/>
      <c r="O1070" s="321"/>
      <c r="P1070" s="322"/>
      <c r="Q1070" s="322"/>
      <c r="R1070" s="322"/>
      <c r="S1070" s="322"/>
      <c r="T1070" s="322"/>
      <c r="U1070" s="322"/>
      <c r="V1070" s="322"/>
      <c r="W1070" s="322"/>
      <c r="X1070" s="322"/>
      <c r="Y1070" s="322"/>
      <c r="Z1070" s="322"/>
      <c r="AA1070" s="322"/>
      <c r="AB1070" s="322"/>
      <c r="AC1070" s="322"/>
      <c r="AD1070" s="322"/>
      <c r="AE1070" s="322"/>
      <c r="AF1070" s="322"/>
      <c r="AG1070" s="322"/>
      <c r="AH1070" s="322"/>
      <c r="AI1070" s="322"/>
      <c r="AJ1070" s="322"/>
      <c r="AK1070" s="322"/>
    </row>
    <row r="1071" customFormat="false" ht="12.75" hidden="false" customHeight="false" outlineLevel="0" collapsed="false">
      <c r="D1071" s="321"/>
      <c r="E1071" s="321"/>
      <c r="F1071" s="321"/>
      <c r="G1071" s="321"/>
      <c r="H1071" s="321"/>
      <c r="I1071" s="321"/>
      <c r="J1071" s="321"/>
      <c r="K1071" s="321"/>
      <c r="L1071" s="321"/>
      <c r="M1071" s="321"/>
      <c r="N1071" s="321"/>
      <c r="O1071" s="321"/>
      <c r="P1071" s="322"/>
      <c r="Q1071" s="322"/>
      <c r="R1071" s="322"/>
      <c r="S1071" s="322"/>
      <c r="T1071" s="322"/>
      <c r="U1071" s="322"/>
      <c r="V1071" s="322"/>
      <c r="W1071" s="322"/>
      <c r="X1071" s="322"/>
      <c r="Y1071" s="322"/>
      <c r="Z1071" s="322"/>
      <c r="AA1071" s="322"/>
      <c r="AB1071" s="322"/>
      <c r="AC1071" s="322"/>
      <c r="AD1071" s="322"/>
      <c r="AE1071" s="322"/>
      <c r="AF1071" s="322"/>
      <c r="AG1071" s="322"/>
      <c r="AH1071" s="322"/>
      <c r="AI1071" s="322"/>
      <c r="AJ1071" s="322"/>
      <c r="AK1071" s="322"/>
    </row>
    <row r="1072" customFormat="false" ht="12.75" hidden="false" customHeight="false" outlineLevel="0" collapsed="false">
      <c r="D1072" s="321"/>
      <c r="E1072" s="321"/>
      <c r="F1072" s="321"/>
      <c r="G1072" s="321"/>
      <c r="H1072" s="321"/>
      <c r="I1072" s="321"/>
      <c r="J1072" s="321"/>
      <c r="K1072" s="321"/>
      <c r="L1072" s="321"/>
      <c r="M1072" s="321"/>
      <c r="N1072" s="321"/>
      <c r="O1072" s="321"/>
      <c r="P1072" s="322"/>
      <c r="Q1072" s="322"/>
      <c r="R1072" s="322"/>
      <c r="S1072" s="322"/>
      <c r="T1072" s="322"/>
      <c r="U1072" s="322"/>
      <c r="V1072" s="322"/>
      <c r="W1072" s="322"/>
      <c r="X1072" s="322"/>
      <c r="Y1072" s="322"/>
      <c r="Z1072" s="322"/>
      <c r="AA1072" s="322"/>
      <c r="AB1072" s="322"/>
      <c r="AC1072" s="322"/>
      <c r="AD1072" s="322"/>
      <c r="AE1072" s="322"/>
      <c r="AF1072" s="322"/>
      <c r="AG1072" s="322"/>
      <c r="AH1072" s="322"/>
      <c r="AI1072" s="322"/>
      <c r="AJ1072" s="322"/>
      <c r="AK1072" s="322"/>
    </row>
    <row r="1073" customFormat="false" ht="12.75" hidden="false" customHeight="false" outlineLevel="0" collapsed="false">
      <c r="D1073" s="321"/>
      <c r="E1073" s="321"/>
      <c r="F1073" s="321"/>
      <c r="G1073" s="321"/>
      <c r="H1073" s="321"/>
      <c r="I1073" s="321"/>
      <c r="J1073" s="321"/>
      <c r="K1073" s="321"/>
      <c r="L1073" s="321"/>
      <c r="M1073" s="321"/>
      <c r="N1073" s="321"/>
      <c r="O1073" s="321"/>
      <c r="P1073" s="322"/>
      <c r="Q1073" s="322"/>
      <c r="R1073" s="322"/>
      <c r="S1073" s="322"/>
      <c r="T1073" s="322"/>
      <c r="U1073" s="322"/>
      <c r="V1073" s="322"/>
      <c r="W1073" s="322"/>
      <c r="X1073" s="322"/>
      <c r="Y1073" s="322"/>
      <c r="Z1073" s="322"/>
      <c r="AA1073" s="322"/>
      <c r="AB1073" s="322"/>
      <c r="AC1073" s="322"/>
      <c r="AD1073" s="322"/>
      <c r="AE1073" s="322"/>
      <c r="AF1073" s="322"/>
      <c r="AG1073" s="322"/>
      <c r="AH1073" s="322"/>
      <c r="AI1073" s="322"/>
      <c r="AJ1073" s="322"/>
      <c r="AK1073" s="322"/>
    </row>
    <row r="1074" customFormat="false" ht="12.75" hidden="false" customHeight="false" outlineLevel="0" collapsed="false">
      <c r="D1074" s="321"/>
      <c r="E1074" s="321"/>
      <c r="F1074" s="321"/>
      <c r="G1074" s="321"/>
      <c r="H1074" s="321"/>
      <c r="I1074" s="321"/>
      <c r="J1074" s="321"/>
      <c r="K1074" s="321"/>
      <c r="L1074" s="321"/>
      <c r="M1074" s="321"/>
      <c r="N1074" s="321"/>
      <c r="O1074" s="321"/>
      <c r="P1074" s="322"/>
      <c r="Q1074" s="322"/>
      <c r="R1074" s="322"/>
      <c r="S1074" s="322"/>
      <c r="T1074" s="322"/>
      <c r="U1074" s="322"/>
      <c r="V1074" s="322"/>
      <c r="W1074" s="322"/>
      <c r="X1074" s="322"/>
      <c r="Y1074" s="322"/>
      <c r="Z1074" s="322"/>
      <c r="AA1074" s="322"/>
      <c r="AB1074" s="322"/>
      <c r="AC1074" s="322"/>
      <c r="AD1074" s="322"/>
      <c r="AE1074" s="322"/>
      <c r="AF1074" s="322"/>
      <c r="AG1074" s="322"/>
      <c r="AH1074" s="322"/>
      <c r="AI1074" s="322"/>
      <c r="AJ1074" s="322"/>
      <c r="AK1074" s="322"/>
    </row>
    <row r="1075" customFormat="false" ht="12.75" hidden="false" customHeight="false" outlineLevel="0" collapsed="false">
      <c r="D1075" s="321"/>
      <c r="E1075" s="321"/>
      <c r="F1075" s="321"/>
      <c r="G1075" s="321"/>
      <c r="H1075" s="321"/>
      <c r="I1075" s="321"/>
      <c r="J1075" s="321"/>
      <c r="K1075" s="321"/>
      <c r="L1075" s="321"/>
      <c r="M1075" s="321"/>
      <c r="N1075" s="321"/>
      <c r="O1075" s="321"/>
      <c r="P1075" s="322"/>
      <c r="Q1075" s="322"/>
      <c r="R1075" s="322"/>
      <c r="S1075" s="322"/>
      <c r="T1075" s="322"/>
      <c r="U1075" s="322"/>
      <c r="V1075" s="322"/>
      <c r="W1075" s="322"/>
      <c r="X1075" s="322"/>
      <c r="Y1075" s="322"/>
      <c r="Z1075" s="322"/>
      <c r="AA1075" s="322"/>
      <c r="AB1075" s="322"/>
      <c r="AC1075" s="322"/>
      <c r="AD1075" s="322"/>
      <c r="AE1075" s="322"/>
      <c r="AF1075" s="322"/>
      <c r="AG1075" s="322"/>
      <c r="AH1075" s="322"/>
      <c r="AI1075" s="322"/>
      <c r="AJ1075" s="322"/>
      <c r="AK1075" s="322"/>
    </row>
    <row r="1076" customFormat="false" ht="12.75" hidden="false" customHeight="false" outlineLevel="0" collapsed="false">
      <c r="D1076" s="321"/>
      <c r="E1076" s="321"/>
      <c r="F1076" s="321"/>
      <c r="G1076" s="321"/>
      <c r="H1076" s="321"/>
      <c r="I1076" s="321"/>
      <c r="J1076" s="321"/>
      <c r="K1076" s="321"/>
      <c r="L1076" s="321"/>
      <c r="M1076" s="321"/>
      <c r="N1076" s="321"/>
      <c r="O1076" s="321"/>
      <c r="P1076" s="322"/>
      <c r="Q1076" s="322"/>
      <c r="R1076" s="322"/>
      <c r="S1076" s="322"/>
      <c r="T1076" s="322"/>
      <c r="U1076" s="322"/>
      <c r="V1076" s="322"/>
      <c r="W1076" s="322"/>
      <c r="X1076" s="322"/>
      <c r="Y1076" s="322"/>
      <c r="Z1076" s="322"/>
      <c r="AA1076" s="322"/>
      <c r="AB1076" s="322"/>
      <c r="AC1076" s="322"/>
      <c r="AD1076" s="322"/>
      <c r="AE1076" s="322"/>
      <c r="AF1076" s="322"/>
      <c r="AG1076" s="322"/>
      <c r="AH1076" s="322"/>
      <c r="AI1076" s="322"/>
      <c r="AJ1076" s="322"/>
      <c r="AK1076" s="322"/>
    </row>
    <row r="1077" customFormat="false" ht="12.75" hidden="false" customHeight="false" outlineLevel="0" collapsed="false">
      <c r="D1077" s="321"/>
      <c r="E1077" s="321"/>
      <c r="F1077" s="321"/>
      <c r="G1077" s="321"/>
      <c r="H1077" s="321"/>
      <c r="I1077" s="321"/>
      <c r="J1077" s="321"/>
      <c r="K1077" s="321"/>
      <c r="L1077" s="321"/>
      <c r="M1077" s="321"/>
      <c r="N1077" s="321"/>
      <c r="O1077" s="321"/>
      <c r="P1077" s="322"/>
      <c r="Q1077" s="322"/>
      <c r="R1077" s="322"/>
      <c r="S1077" s="322"/>
      <c r="T1077" s="322"/>
      <c r="U1077" s="322"/>
      <c r="V1077" s="322"/>
      <c r="W1077" s="322"/>
      <c r="X1077" s="322"/>
      <c r="Y1077" s="322"/>
      <c r="Z1077" s="322"/>
      <c r="AA1077" s="322"/>
      <c r="AB1077" s="322"/>
      <c r="AC1077" s="322"/>
      <c r="AD1077" s="322"/>
      <c r="AE1077" s="322"/>
      <c r="AF1077" s="322"/>
      <c r="AG1077" s="322"/>
      <c r="AH1077" s="322"/>
      <c r="AI1077" s="322"/>
      <c r="AJ1077" s="322"/>
      <c r="AK1077" s="322"/>
    </row>
    <row r="1078" customFormat="false" ht="12.75" hidden="false" customHeight="false" outlineLevel="0" collapsed="false">
      <c r="D1078" s="321"/>
      <c r="E1078" s="321"/>
      <c r="F1078" s="321"/>
      <c r="G1078" s="321"/>
      <c r="H1078" s="321"/>
      <c r="I1078" s="321"/>
      <c r="J1078" s="321"/>
      <c r="K1078" s="321"/>
      <c r="L1078" s="321"/>
      <c r="M1078" s="321"/>
      <c r="N1078" s="321"/>
      <c r="O1078" s="321"/>
      <c r="P1078" s="322"/>
      <c r="Q1078" s="322"/>
      <c r="R1078" s="322"/>
      <c r="S1078" s="322"/>
      <c r="T1078" s="322"/>
      <c r="U1078" s="322"/>
      <c r="V1078" s="322"/>
      <c r="W1078" s="322"/>
      <c r="X1078" s="322"/>
      <c r="Y1078" s="322"/>
      <c r="Z1078" s="322"/>
      <c r="AA1078" s="322"/>
      <c r="AB1078" s="322"/>
      <c r="AC1078" s="322"/>
      <c r="AD1078" s="322"/>
      <c r="AE1078" s="322"/>
      <c r="AF1078" s="322"/>
      <c r="AG1078" s="322"/>
      <c r="AH1078" s="322"/>
      <c r="AI1078" s="322"/>
      <c r="AJ1078" s="322"/>
      <c r="AK1078" s="322"/>
    </row>
    <row r="1079" customFormat="false" ht="12.75" hidden="false" customHeight="false" outlineLevel="0" collapsed="false">
      <c r="D1079" s="321"/>
      <c r="E1079" s="321"/>
      <c r="F1079" s="321"/>
      <c r="G1079" s="321"/>
      <c r="H1079" s="321"/>
      <c r="I1079" s="321"/>
      <c r="J1079" s="321"/>
      <c r="K1079" s="321"/>
      <c r="L1079" s="321"/>
      <c r="M1079" s="321"/>
      <c r="N1079" s="321"/>
      <c r="O1079" s="321"/>
      <c r="P1079" s="322"/>
      <c r="Q1079" s="322"/>
      <c r="R1079" s="322"/>
      <c r="S1079" s="322"/>
      <c r="T1079" s="322"/>
      <c r="U1079" s="322"/>
      <c r="V1079" s="322"/>
      <c r="W1079" s="322"/>
      <c r="X1079" s="322"/>
      <c r="Y1079" s="322"/>
      <c r="Z1079" s="322"/>
      <c r="AA1079" s="322"/>
      <c r="AB1079" s="322"/>
      <c r="AC1079" s="322"/>
      <c r="AD1079" s="322"/>
      <c r="AE1079" s="322"/>
      <c r="AF1079" s="322"/>
      <c r="AG1079" s="322"/>
      <c r="AH1079" s="322"/>
      <c r="AI1079" s="322"/>
      <c r="AJ1079" s="322"/>
      <c r="AK1079" s="322"/>
    </row>
    <row r="1080" customFormat="false" ht="12.75" hidden="false" customHeight="false" outlineLevel="0" collapsed="false">
      <c r="D1080" s="321"/>
      <c r="E1080" s="321"/>
      <c r="F1080" s="321"/>
      <c r="G1080" s="321"/>
      <c r="H1080" s="321"/>
      <c r="I1080" s="321"/>
      <c r="J1080" s="321"/>
      <c r="K1080" s="321"/>
      <c r="L1080" s="321"/>
      <c r="M1080" s="321"/>
      <c r="N1080" s="321"/>
      <c r="O1080" s="321"/>
      <c r="P1080" s="322"/>
      <c r="Q1080" s="322"/>
      <c r="R1080" s="322"/>
      <c r="S1080" s="322"/>
      <c r="T1080" s="322"/>
      <c r="U1080" s="322"/>
      <c r="V1080" s="322"/>
      <c r="W1080" s="322"/>
      <c r="X1080" s="322"/>
      <c r="Y1080" s="322"/>
      <c r="Z1080" s="322"/>
      <c r="AA1080" s="322"/>
      <c r="AB1080" s="322"/>
      <c r="AC1080" s="322"/>
      <c r="AD1080" s="322"/>
      <c r="AE1080" s="322"/>
      <c r="AF1080" s="322"/>
      <c r="AG1080" s="322"/>
      <c r="AH1080" s="322"/>
      <c r="AI1080" s="322"/>
      <c r="AJ1080" s="322"/>
      <c r="AK1080" s="322"/>
    </row>
    <row r="1081" customFormat="false" ht="12.75" hidden="false" customHeight="false" outlineLevel="0" collapsed="false">
      <c r="D1081" s="321"/>
      <c r="E1081" s="321"/>
      <c r="F1081" s="321"/>
      <c r="G1081" s="321"/>
      <c r="H1081" s="321"/>
      <c r="I1081" s="321"/>
      <c r="J1081" s="321"/>
      <c r="K1081" s="321"/>
      <c r="L1081" s="321"/>
      <c r="M1081" s="321"/>
      <c r="N1081" s="321"/>
      <c r="O1081" s="321"/>
      <c r="P1081" s="322"/>
      <c r="Q1081" s="322"/>
      <c r="R1081" s="322"/>
      <c r="S1081" s="322"/>
      <c r="T1081" s="322"/>
      <c r="U1081" s="322"/>
      <c r="V1081" s="322"/>
      <c r="W1081" s="322"/>
      <c r="X1081" s="322"/>
      <c r="Y1081" s="322"/>
      <c r="Z1081" s="322"/>
      <c r="AA1081" s="322"/>
      <c r="AB1081" s="322"/>
      <c r="AC1081" s="322"/>
      <c r="AD1081" s="322"/>
      <c r="AE1081" s="322"/>
      <c r="AF1081" s="322"/>
      <c r="AG1081" s="322"/>
      <c r="AH1081" s="322"/>
      <c r="AI1081" s="322"/>
      <c r="AJ1081" s="322"/>
      <c r="AK1081" s="322"/>
    </row>
    <row r="1082" customFormat="false" ht="12.75" hidden="false" customHeight="false" outlineLevel="0" collapsed="false">
      <c r="D1082" s="321"/>
      <c r="E1082" s="321"/>
      <c r="F1082" s="321"/>
      <c r="G1082" s="321"/>
      <c r="H1082" s="321"/>
      <c r="I1082" s="321"/>
      <c r="J1082" s="321"/>
      <c r="K1082" s="321"/>
      <c r="L1082" s="321"/>
      <c r="M1082" s="321"/>
      <c r="N1082" s="321"/>
      <c r="O1082" s="321"/>
      <c r="P1082" s="322"/>
      <c r="Q1082" s="322"/>
      <c r="R1082" s="322"/>
      <c r="S1082" s="322"/>
      <c r="T1082" s="322"/>
      <c r="U1082" s="322"/>
      <c r="V1082" s="322"/>
      <c r="W1082" s="322"/>
      <c r="X1082" s="322"/>
      <c r="Y1082" s="322"/>
      <c r="Z1082" s="322"/>
      <c r="AA1082" s="322"/>
      <c r="AB1082" s="322"/>
      <c r="AC1082" s="322"/>
      <c r="AD1082" s="322"/>
      <c r="AE1082" s="322"/>
      <c r="AF1082" s="322"/>
      <c r="AG1082" s="322"/>
      <c r="AH1082" s="322"/>
      <c r="AI1082" s="322"/>
      <c r="AJ1082" s="322"/>
      <c r="AK1082" s="322"/>
    </row>
    <row r="1083" customFormat="false" ht="12.75" hidden="false" customHeight="false" outlineLevel="0" collapsed="false">
      <c r="D1083" s="321"/>
      <c r="E1083" s="321"/>
      <c r="F1083" s="321"/>
      <c r="G1083" s="321"/>
      <c r="H1083" s="321"/>
      <c r="I1083" s="321"/>
      <c r="J1083" s="321"/>
      <c r="K1083" s="321"/>
      <c r="L1083" s="321"/>
      <c r="M1083" s="321"/>
      <c r="N1083" s="321"/>
      <c r="O1083" s="321"/>
      <c r="P1083" s="322"/>
      <c r="Q1083" s="322"/>
      <c r="R1083" s="322"/>
      <c r="S1083" s="322"/>
      <c r="T1083" s="322"/>
      <c r="U1083" s="322"/>
      <c r="V1083" s="322"/>
      <c r="W1083" s="322"/>
      <c r="X1083" s="322"/>
      <c r="Y1083" s="322"/>
      <c r="Z1083" s="322"/>
      <c r="AA1083" s="322"/>
      <c r="AB1083" s="322"/>
      <c r="AC1083" s="322"/>
      <c r="AD1083" s="322"/>
      <c r="AE1083" s="322"/>
      <c r="AF1083" s="322"/>
      <c r="AG1083" s="322"/>
      <c r="AH1083" s="322"/>
      <c r="AI1083" s="322"/>
      <c r="AJ1083" s="322"/>
      <c r="AK1083" s="322"/>
    </row>
    <row r="1084" customFormat="false" ht="12.75" hidden="false" customHeight="false" outlineLevel="0" collapsed="false">
      <c r="D1084" s="321"/>
      <c r="E1084" s="321"/>
      <c r="F1084" s="321"/>
      <c r="G1084" s="321"/>
      <c r="H1084" s="321"/>
      <c r="I1084" s="321"/>
      <c r="J1084" s="321"/>
      <c r="K1084" s="321"/>
      <c r="L1084" s="321"/>
      <c r="M1084" s="321"/>
      <c r="N1084" s="321"/>
      <c r="O1084" s="321"/>
      <c r="P1084" s="322"/>
      <c r="Q1084" s="322"/>
      <c r="R1084" s="322"/>
      <c r="S1084" s="322"/>
      <c r="T1084" s="322"/>
      <c r="U1084" s="322"/>
      <c r="V1084" s="322"/>
      <c r="W1084" s="322"/>
      <c r="X1084" s="322"/>
      <c r="Y1084" s="322"/>
      <c r="Z1084" s="322"/>
      <c r="AA1084" s="322"/>
      <c r="AB1084" s="322"/>
      <c r="AC1084" s="322"/>
      <c r="AD1084" s="322"/>
      <c r="AE1084" s="322"/>
      <c r="AF1084" s="322"/>
      <c r="AG1084" s="322"/>
      <c r="AH1084" s="322"/>
      <c r="AI1084" s="322"/>
      <c r="AJ1084" s="322"/>
      <c r="AK1084" s="322"/>
    </row>
    <row r="1085" customFormat="false" ht="12.75" hidden="false" customHeight="false" outlineLevel="0" collapsed="false">
      <c r="D1085" s="321"/>
      <c r="E1085" s="321"/>
      <c r="F1085" s="321"/>
      <c r="G1085" s="321"/>
      <c r="H1085" s="321"/>
      <c r="I1085" s="321"/>
      <c r="J1085" s="321"/>
      <c r="K1085" s="321"/>
      <c r="L1085" s="321"/>
      <c r="M1085" s="321"/>
      <c r="N1085" s="321"/>
      <c r="O1085" s="321"/>
      <c r="P1085" s="322"/>
      <c r="Q1085" s="322"/>
      <c r="R1085" s="322"/>
      <c r="S1085" s="322"/>
      <c r="T1085" s="322"/>
      <c r="U1085" s="322"/>
      <c r="V1085" s="322"/>
      <c r="W1085" s="322"/>
      <c r="X1085" s="322"/>
      <c r="Y1085" s="322"/>
      <c r="Z1085" s="322"/>
      <c r="AA1085" s="322"/>
      <c r="AB1085" s="322"/>
      <c r="AC1085" s="322"/>
      <c r="AD1085" s="322"/>
      <c r="AE1085" s="322"/>
      <c r="AF1085" s="322"/>
      <c r="AG1085" s="322"/>
      <c r="AH1085" s="322"/>
      <c r="AI1085" s="322"/>
      <c r="AJ1085" s="322"/>
      <c r="AK1085" s="322"/>
    </row>
    <row r="1086" customFormat="false" ht="12.75" hidden="false" customHeight="false" outlineLevel="0" collapsed="false">
      <c r="D1086" s="321"/>
      <c r="E1086" s="321"/>
      <c r="F1086" s="321"/>
      <c r="G1086" s="321"/>
      <c r="H1086" s="321"/>
      <c r="I1086" s="321"/>
      <c r="J1086" s="321"/>
      <c r="K1086" s="321"/>
      <c r="L1086" s="321"/>
      <c r="M1086" s="321"/>
      <c r="N1086" s="321"/>
      <c r="O1086" s="321"/>
      <c r="P1086" s="322"/>
      <c r="Q1086" s="322"/>
      <c r="R1086" s="322"/>
      <c r="S1086" s="322"/>
      <c r="T1086" s="322"/>
      <c r="U1086" s="322"/>
      <c r="V1086" s="322"/>
      <c r="W1086" s="322"/>
      <c r="X1086" s="322"/>
      <c r="Y1086" s="322"/>
      <c r="Z1086" s="322"/>
      <c r="AA1086" s="322"/>
      <c r="AB1086" s="322"/>
      <c r="AC1086" s="322"/>
      <c r="AD1086" s="322"/>
      <c r="AE1086" s="322"/>
      <c r="AF1086" s="322"/>
      <c r="AG1086" s="322"/>
      <c r="AH1086" s="322"/>
      <c r="AI1086" s="322"/>
      <c r="AJ1086" s="322"/>
      <c r="AK1086" s="322"/>
    </row>
    <row r="1087" customFormat="false" ht="12.75" hidden="false" customHeight="false" outlineLevel="0" collapsed="false">
      <c r="D1087" s="321"/>
      <c r="E1087" s="321"/>
      <c r="F1087" s="321"/>
      <c r="G1087" s="321"/>
      <c r="H1087" s="321"/>
      <c r="I1087" s="321"/>
      <c r="J1087" s="321"/>
      <c r="K1087" s="321"/>
      <c r="L1087" s="321"/>
      <c r="M1087" s="321"/>
      <c r="N1087" s="321"/>
      <c r="O1087" s="321"/>
      <c r="P1087" s="322"/>
      <c r="Q1087" s="322"/>
      <c r="R1087" s="322"/>
      <c r="S1087" s="322"/>
      <c r="T1087" s="322"/>
      <c r="U1087" s="322"/>
      <c r="V1087" s="322"/>
      <c r="W1087" s="322"/>
      <c r="X1087" s="322"/>
      <c r="Y1087" s="322"/>
      <c r="Z1087" s="322"/>
      <c r="AA1087" s="322"/>
      <c r="AB1087" s="322"/>
      <c r="AC1087" s="322"/>
      <c r="AD1087" s="322"/>
      <c r="AE1087" s="322"/>
      <c r="AF1087" s="322"/>
      <c r="AG1087" s="322"/>
      <c r="AH1087" s="322"/>
      <c r="AI1087" s="322"/>
      <c r="AJ1087" s="322"/>
      <c r="AK1087" s="322"/>
    </row>
    <row r="1088" customFormat="false" ht="12.75" hidden="false" customHeight="false" outlineLevel="0" collapsed="false">
      <c r="D1088" s="321"/>
      <c r="E1088" s="321"/>
      <c r="F1088" s="321"/>
      <c r="G1088" s="321"/>
      <c r="H1088" s="321"/>
      <c r="I1088" s="321"/>
      <c r="J1088" s="321"/>
      <c r="K1088" s="321"/>
      <c r="L1088" s="321"/>
      <c r="M1088" s="321"/>
      <c r="N1088" s="321"/>
      <c r="O1088" s="321"/>
      <c r="P1088" s="322"/>
      <c r="Q1088" s="322"/>
      <c r="R1088" s="322"/>
      <c r="S1088" s="322"/>
      <c r="T1088" s="322"/>
      <c r="U1088" s="322"/>
      <c r="V1088" s="322"/>
      <c r="W1088" s="322"/>
      <c r="X1088" s="322"/>
      <c r="Y1088" s="322"/>
      <c r="Z1088" s="322"/>
      <c r="AA1088" s="322"/>
      <c r="AB1088" s="322"/>
      <c r="AC1088" s="322"/>
      <c r="AD1088" s="322"/>
      <c r="AE1088" s="322"/>
      <c r="AF1088" s="322"/>
      <c r="AG1088" s="322"/>
      <c r="AH1088" s="322"/>
      <c r="AI1088" s="322"/>
      <c r="AJ1088" s="322"/>
      <c r="AK1088" s="322"/>
    </row>
    <row r="1089" customFormat="false" ht="12.75" hidden="false" customHeight="false" outlineLevel="0" collapsed="false">
      <c r="D1089" s="321"/>
      <c r="E1089" s="321"/>
      <c r="F1089" s="321"/>
      <c r="G1089" s="321"/>
      <c r="H1089" s="321"/>
      <c r="I1089" s="321"/>
      <c r="J1089" s="321"/>
      <c r="K1089" s="321"/>
      <c r="L1089" s="321"/>
      <c r="M1089" s="321"/>
      <c r="N1089" s="321"/>
      <c r="O1089" s="321"/>
      <c r="P1089" s="322"/>
      <c r="Q1089" s="322"/>
      <c r="R1089" s="322"/>
      <c r="S1089" s="322"/>
      <c r="T1089" s="322"/>
      <c r="U1089" s="322"/>
      <c r="V1089" s="322"/>
      <c r="W1089" s="322"/>
      <c r="X1089" s="322"/>
      <c r="Y1089" s="322"/>
      <c r="Z1089" s="322"/>
      <c r="AA1089" s="322"/>
      <c r="AB1089" s="322"/>
      <c r="AC1089" s="322"/>
      <c r="AD1089" s="322"/>
      <c r="AE1089" s="322"/>
      <c r="AF1089" s="322"/>
      <c r="AG1089" s="322"/>
      <c r="AH1089" s="322"/>
      <c r="AI1089" s="322"/>
      <c r="AJ1089" s="322"/>
      <c r="AK1089" s="322"/>
    </row>
    <row r="1090" customFormat="false" ht="12.75" hidden="false" customHeight="false" outlineLevel="0" collapsed="false">
      <c r="D1090" s="321"/>
      <c r="E1090" s="321"/>
      <c r="F1090" s="321"/>
      <c r="G1090" s="321"/>
      <c r="H1090" s="321"/>
      <c r="I1090" s="321"/>
      <c r="J1090" s="321"/>
      <c r="K1090" s="321"/>
      <c r="L1090" s="321"/>
      <c r="M1090" s="321"/>
      <c r="N1090" s="321"/>
      <c r="O1090" s="321"/>
      <c r="P1090" s="322"/>
      <c r="Q1090" s="322"/>
      <c r="R1090" s="322"/>
      <c r="S1090" s="322"/>
      <c r="T1090" s="322"/>
      <c r="U1090" s="322"/>
      <c r="V1090" s="322"/>
      <c r="W1090" s="322"/>
      <c r="X1090" s="322"/>
      <c r="Y1090" s="322"/>
      <c r="Z1090" s="322"/>
      <c r="AA1090" s="322"/>
      <c r="AB1090" s="322"/>
      <c r="AC1090" s="322"/>
      <c r="AD1090" s="322"/>
      <c r="AE1090" s="322"/>
      <c r="AF1090" s="322"/>
      <c r="AG1090" s="322"/>
      <c r="AH1090" s="322"/>
      <c r="AI1090" s="322"/>
      <c r="AJ1090" s="322"/>
      <c r="AK1090" s="322"/>
    </row>
    <row r="1091" customFormat="false" ht="12.75" hidden="false" customHeight="false" outlineLevel="0" collapsed="false">
      <c r="D1091" s="321"/>
      <c r="E1091" s="321"/>
      <c r="F1091" s="321"/>
      <c r="G1091" s="321"/>
      <c r="H1091" s="321"/>
      <c r="I1091" s="321"/>
      <c r="J1091" s="321"/>
      <c r="K1091" s="321"/>
      <c r="L1091" s="321"/>
      <c r="M1091" s="321"/>
      <c r="N1091" s="321"/>
      <c r="O1091" s="321"/>
      <c r="P1091" s="322"/>
      <c r="Q1091" s="322"/>
      <c r="R1091" s="322"/>
      <c r="S1091" s="322"/>
      <c r="T1091" s="322"/>
      <c r="U1091" s="322"/>
      <c r="V1091" s="322"/>
      <c r="W1091" s="322"/>
      <c r="X1091" s="322"/>
      <c r="Y1091" s="322"/>
      <c r="Z1091" s="322"/>
      <c r="AA1091" s="322"/>
      <c r="AB1091" s="322"/>
      <c r="AC1091" s="322"/>
      <c r="AD1091" s="322"/>
      <c r="AE1091" s="322"/>
      <c r="AF1091" s="322"/>
      <c r="AG1091" s="322"/>
      <c r="AH1091" s="322"/>
      <c r="AI1091" s="322"/>
      <c r="AJ1091" s="322"/>
      <c r="AK1091" s="322"/>
    </row>
    <row r="1092" customFormat="false" ht="12.75" hidden="false" customHeight="false" outlineLevel="0" collapsed="false">
      <c r="D1092" s="321"/>
      <c r="E1092" s="321"/>
      <c r="F1092" s="321"/>
      <c r="G1092" s="321"/>
      <c r="H1092" s="321"/>
      <c r="I1092" s="321"/>
      <c r="J1092" s="321"/>
      <c r="K1092" s="321"/>
      <c r="L1092" s="321"/>
      <c r="M1092" s="321"/>
      <c r="N1092" s="321"/>
      <c r="O1092" s="321"/>
      <c r="P1092" s="322"/>
      <c r="Q1092" s="322"/>
      <c r="R1092" s="322"/>
      <c r="S1092" s="322"/>
      <c r="T1092" s="322"/>
      <c r="U1092" s="322"/>
      <c r="V1092" s="322"/>
      <c r="W1092" s="322"/>
      <c r="X1092" s="322"/>
      <c r="Y1092" s="322"/>
      <c r="Z1092" s="322"/>
      <c r="AA1092" s="322"/>
      <c r="AB1092" s="322"/>
      <c r="AC1092" s="322"/>
      <c r="AD1092" s="322"/>
      <c r="AE1092" s="322"/>
      <c r="AF1092" s="322"/>
      <c r="AG1092" s="322"/>
      <c r="AH1092" s="322"/>
      <c r="AI1092" s="322"/>
      <c r="AJ1092" s="322"/>
      <c r="AK1092" s="322"/>
    </row>
    <row r="1093" customFormat="false" ht="12.75" hidden="false" customHeight="false" outlineLevel="0" collapsed="false">
      <c r="D1093" s="321"/>
      <c r="E1093" s="321"/>
      <c r="F1093" s="321"/>
      <c r="G1093" s="321"/>
      <c r="H1093" s="321"/>
      <c r="I1093" s="321"/>
      <c r="J1093" s="321"/>
      <c r="K1093" s="321"/>
      <c r="L1093" s="321"/>
      <c r="M1093" s="321"/>
      <c r="N1093" s="321"/>
      <c r="O1093" s="321"/>
      <c r="P1093" s="322"/>
      <c r="Q1093" s="322"/>
      <c r="R1093" s="322"/>
      <c r="S1093" s="322"/>
      <c r="T1093" s="322"/>
      <c r="U1093" s="322"/>
      <c r="V1093" s="322"/>
      <c r="W1093" s="322"/>
      <c r="X1093" s="322"/>
      <c r="Y1093" s="322"/>
      <c r="Z1093" s="322"/>
      <c r="AA1093" s="322"/>
      <c r="AB1093" s="322"/>
      <c r="AC1093" s="322"/>
      <c r="AD1093" s="322"/>
      <c r="AE1093" s="322"/>
      <c r="AF1093" s="322"/>
      <c r="AG1093" s="322"/>
      <c r="AH1093" s="322"/>
      <c r="AI1093" s="322"/>
      <c r="AJ1093" s="322"/>
      <c r="AK1093" s="322"/>
    </row>
    <row r="1094" customFormat="false" ht="12.75" hidden="false" customHeight="false" outlineLevel="0" collapsed="false">
      <c r="D1094" s="321"/>
      <c r="E1094" s="321"/>
      <c r="F1094" s="321"/>
      <c r="G1094" s="321"/>
      <c r="H1094" s="321"/>
      <c r="I1094" s="321"/>
      <c r="J1094" s="321"/>
      <c r="K1094" s="321"/>
      <c r="L1094" s="321"/>
      <c r="M1094" s="321"/>
      <c r="N1094" s="321"/>
      <c r="O1094" s="321"/>
      <c r="P1094" s="322"/>
      <c r="Q1094" s="322"/>
      <c r="R1094" s="322"/>
      <c r="S1094" s="322"/>
      <c r="T1094" s="322"/>
      <c r="U1094" s="322"/>
      <c r="V1094" s="322"/>
      <c r="W1094" s="322"/>
      <c r="X1094" s="322"/>
      <c r="Y1094" s="322"/>
      <c r="Z1094" s="322"/>
      <c r="AA1094" s="322"/>
      <c r="AB1094" s="322"/>
      <c r="AC1094" s="322"/>
      <c r="AD1094" s="322"/>
      <c r="AE1094" s="322"/>
      <c r="AF1094" s="322"/>
      <c r="AG1094" s="322"/>
      <c r="AH1094" s="322"/>
      <c r="AI1094" s="322"/>
      <c r="AJ1094" s="322"/>
      <c r="AK1094" s="322"/>
    </row>
    <row r="1095" customFormat="false" ht="12.75" hidden="false" customHeight="false" outlineLevel="0" collapsed="false">
      <c r="D1095" s="321"/>
      <c r="E1095" s="321"/>
      <c r="F1095" s="321"/>
      <c r="G1095" s="321"/>
      <c r="H1095" s="321"/>
      <c r="I1095" s="321"/>
      <c r="J1095" s="321"/>
      <c r="K1095" s="321"/>
      <c r="L1095" s="321"/>
      <c r="M1095" s="321"/>
      <c r="N1095" s="321"/>
      <c r="O1095" s="321"/>
      <c r="P1095" s="322"/>
      <c r="Q1095" s="322"/>
      <c r="R1095" s="322"/>
      <c r="S1095" s="322"/>
      <c r="T1095" s="322"/>
      <c r="U1095" s="322"/>
      <c r="V1095" s="322"/>
      <c r="W1095" s="322"/>
      <c r="X1095" s="322"/>
      <c r="Y1095" s="322"/>
      <c r="Z1095" s="322"/>
      <c r="AA1095" s="322"/>
      <c r="AB1095" s="322"/>
      <c r="AC1095" s="322"/>
      <c r="AD1095" s="322"/>
      <c r="AE1095" s="322"/>
      <c r="AF1095" s="322"/>
      <c r="AG1095" s="322"/>
      <c r="AH1095" s="322"/>
      <c r="AI1095" s="322"/>
      <c r="AJ1095" s="322"/>
      <c r="AK1095" s="322"/>
    </row>
    <row r="1096" customFormat="false" ht="12.75" hidden="false" customHeight="false" outlineLevel="0" collapsed="false">
      <c r="D1096" s="321"/>
      <c r="E1096" s="321"/>
      <c r="F1096" s="321"/>
      <c r="G1096" s="321"/>
      <c r="H1096" s="321"/>
      <c r="I1096" s="321"/>
      <c r="J1096" s="321"/>
      <c r="K1096" s="321"/>
      <c r="L1096" s="321"/>
      <c r="M1096" s="321"/>
      <c r="N1096" s="321"/>
      <c r="O1096" s="321"/>
      <c r="P1096" s="322"/>
      <c r="Q1096" s="322"/>
      <c r="R1096" s="322"/>
      <c r="S1096" s="322"/>
      <c r="T1096" s="322"/>
      <c r="U1096" s="322"/>
      <c r="V1096" s="322"/>
      <c r="W1096" s="322"/>
      <c r="X1096" s="322"/>
      <c r="Y1096" s="322"/>
      <c r="Z1096" s="322"/>
      <c r="AA1096" s="322"/>
      <c r="AB1096" s="322"/>
      <c r="AC1096" s="322"/>
      <c r="AD1096" s="322"/>
      <c r="AE1096" s="322"/>
      <c r="AF1096" s="322"/>
      <c r="AG1096" s="322"/>
      <c r="AH1096" s="322"/>
      <c r="AI1096" s="322"/>
      <c r="AJ1096" s="322"/>
      <c r="AK1096" s="322"/>
    </row>
    <row r="1097" customFormat="false" ht="12.75" hidden="false" customHeight="false" outlineLevel="0" collapsed="false">
      <c r="D1097" s="321"/>
      <c r="E1097" s="321"/>
      <c r="F1097" s="321"/>
      <c r="G1097" s="321"/>
      <c r="H1097" s="321"/>
      <c r="I1097" s="321"/>
      <c r="J1097" s="321"/>
      <c r="K1097" s="321"/>
      <c r="L1097" s="321"/>
      <c r="M1097" s="321"/>
      <c r="N1097" s="321"/>
      <c r="O1097" s="321"/>
      <c r="P1097" s="322"/>
      <c r="Q1097" s="322"/>
      <c r="R1097" s="322"/>
      <c r="S1097" s="322"/>
      <c r="T1097" s="322"/>
      <c r="U1097" s="322"/>
      <c r="V1097" s="322"/>
      <c r="W1097" s="322"/>
      <c r="X1097" s="322"/>
      <c r="Y1097" s="322"/>
      <c r="Z1097" s="322"/>
      <c r="AA1097" s="322"/>
      <c r="AB1097" s="322"/>
      <c r="AC1097" s="322"/>
      <c r="AD1097" s="322"/>
      <c r="AE1097" s="322"/>
      <c r="AF1097" s="322"/>
      <c r="AG1097" s="322"/>
      <c r="AH1097" s="322"/>
      <c r="AI1097" s="322"/>
      <c r="AJ1097" s="322"/>
      <c r="AK1097" s="322"/>
    </row>
    <row r="1098" customFormat="false" ht="12.75" hidden="false" customHeight="false" outlineLevel="0" collapsed="false">
      <c r="D1098" s="321"/>
      <c r="E1098" s="321"/>
      <c r="F1098" s="321"/>
      <c r="G1098" s="321"/>
      <c r="H1098" s="321"/>
      <c r="I1098" s="321"/>
      <c r="J1098" s="321"/>
      <c r="K1098" s="321"/>
      <c r="L1098" s="321"/>
      <c r="M1098" s="321"/>
      <c r="N1098" s="321"/>
      <c r="O1098" s="321"/>
      <c r="P1098" s="322"/>
      <c r="Q1098" s="322"/>
      <c r="R1098" s="322"/>
      <c r="S1098" s="322"/>
      <c r="T1098" s="322"/>
      <c r="U1098" s="322"/>
      <c r="V1098" s="322"/>
      <c r="W1098" s="322"/>
      <c r="X1098" s="322"/>
      <c r="Y1098" s="322"/>
      <c r="Z1098" s="322"/>
      <c r="AA1098" s="322"/>
      <c r="AB1098" s="322"/>
      <c r="AC1098" s="322"/>
      <c r="AD1098" s="322"/>
      <c r="AE1098" s="322"/>
      <c r="AF1098" s="322"/>
      <c r="AG1098" s="322"/>
      <c r="AH1098" s="322"/>
      <c r="AI1098" s="322"/>
      <c r="AJ1098" s="322"/>
      <c r="AK1098" s="322"/>
    </row>
    <row r="1099" customFormat="false" ht="12.75" hidden="false" customHeight="false" outlineLevel="0" collapsed="false">
      <c r="D1099" s="321"/>
      <c r="E1099" s="321"/>
      <c r="F1099" s="321"/>
      <c r="G1099" s="321"/>
      <c r="H1099" s="321"/>
      <c r="I1099" s="321"/>
      <c r="J1099" s="321"/>
      <c r="K1099" s="321"/>
      <c r="L1099" s="321"/>
      <c r="M1099" s="321"/>
      <c r="N1099" s="321"/>
      <c r="O1099" s="321"/>
      <c r="P1099" s="322"/>
      <c r="Q1099" s="322"/>
      <c r="R1099" s="322"/>
      <c r="S1099" s="322"/>
      <c r="T1099" s="322"/>
      <c r="U1099" s="322"/>
      <c r="V1099" s="322"/>
      <c r="W1099" s="322"/>
      <c r="X1099" s="322"/>
      <c r="Y1099" s="322"/>
      <c r="Z1099" s="322"/>
      <c r="AA1099" s="322"/>
      <c r="AB1099" s="322"/>
      <c r="AC1099" s="322"/>
      <c r="AD1099" s="322"/>
      <c r="AE1099" s="322"/>
      <c r="AF1099" s="322"/>
      <c r="AG1099" s="322"/>
      <c r="AH1099" s="322"/>
      <c r="AI1099" s="322"/>
      <c r="AJ1099" s="322"/>
      <c r="AK1099" s="322"/>
    </row>
    <row r="1100" customFormat="false" ht="12.75" hidden="false" customHeight="false" outlineLevel="0" collapsed="false">
      <c r="D1100" s="321"/>
      <c r="E1100" s="321"/>
      <c r="F1100" s="321"/>
      <c r="G1100" s="321"/>
      <c r="H1100" s="321"/>
      <c r="I1100" s="321"/>
      <c r="J1100" s="321"/>
      <c r="K1100" s="321"/>
      <c r="L1100" s="321"/>
      <c r="M1100" s="321"/>
      <c r="N1100" s="321"/>
      <c r="O1100" s="321"/>
      <c r="P1100" s="322"/>
      <c r="Q1100" s="322"/>
      <c r="R1100" s="322"/>
      <c r="S1100" s="322"/>
      <c r="T1100" s="322"/>
      <c r="U1100" s="322"/>
      <c r="V1100" s="322"/>
      <c r="W1100" s="322"/>
      <c r="X1100" s="322"/>
      <c r="Y1100" s="322"/>
      <c r="Z1100" s="322"/>
      <c r="AA1100" s="322"/>
      <c r="AB1100" s="322"/>
      <c r="AC1100" s="322"/>
      <c r="AD1100" s="322"/>
      <c r="AE1100" s="322"/>
      <c r="AF1100" s="322"/>
      <c r="AG1100" s="322"/>
      <c r="AH1100" s="322"/>
      <c r="AI1100" s="322"/>
      <c r="AJ1100" s="322"/>
      <c r="AK1100" s="322"/>
    </row>
    <row r="1101" customFormat="false" ht="12.75" hidden="false" customHeight="false" outlineLevel="0" collapsed="false">
      <c r="D1101" s="321"/>
      <c r="E1101" s="321"/>
      <c r="F1101" s="321"/>
      <c r="G1101" s="321"/>
      <c r="H1101" s="321"/>
      <c r="I1101" s="321"/>
      <c r="J1101" s="321"/>
      <c r="K1101" s="321"/>
      <c r="L1101" s="321"/>
      <c r="M1101" s="321"/>
      <c r="N1101" s="321"/>
      <c r="O1101" s="321"/>
      <c r="P1101" s="322"/>
      <c r="Q1101" s="322"/>
      <c r="R1101" s="322"/>
      <c r="S1101" s="322"/>
      <c r="T1101" s="322"/>
      <c r="U1101" s="322"/>
      <c r="V1101" s="322"/>
      <c r="W1101" s="322"/>
      <c r="X1101" s="322"/>
      <c r="Y1101" s="322"/>
      <c r="Z1101" s="322"/>
      <c r="AA1101" s="322"/>
      <c r="AB1101" s="322"/>
      <c r="AC1101" s="322"/>
      <c r="AD1101" s="322"/>
      <c r="AE1101" s="322"/>
      <c r="AF1101" s="322"/>
      <c r="AG1101" s="322"/>
      <c r="AH1101" s="322"/>
      <c r="AI1101" s="322"/>
      <c r="AJ1101" s="322"/>
      <c r="AK1101" s="322"/>
    </row>
    <row r="1102" customFormat="false" ht="12.75" hidden="false" customHeight="false" outlineLevel="0" collapsed="false">
      <c r="D1102" s="321"/>
      <c r="E1102" s="321"/>
      <c r="F1102" s="321"/>
      <c r="G1102" s="321"/>
      <c r="H1102" s="321"/>
      <c r="I1102" s="321"/>
      <c r="J1102" s="321"/>
      <c r="K1102" s="321"/>
      <c r="L1102" s="321"/>
      <c r="M1102" s="321"/>
      <c r="N1102" s="321"/>
      <c r="O1102" s="321"/>
      <c r="P1102" s="322"/>
      <c r="Q1102" s="322"/>
      <c r="R1102" s="322"/>
      <c r="S1102" s="322"/>
      <c r="T1102" s="322"/>
      <c r="U1102" s="322"/>
      <c r="V1102" s="322"/>
      <c r="W1102" s="322"/>
      <c r="X1102" s="322"/>
      <c r="Y1102" s="322"/>
      <c r="Z1102" s="322"/>
      <c r="AA1102" s="322"/>
      <c r="AB1102" s="322"/>
      <c r="AC1102" s="322"/>
      <c r="AD1102" s="322"/>
      <c r="AE1102" s="322"/>
      <c r="AF1102" s="322"/>
      <c r="AG1102" s="322"/>
      <c r="AH1102" s="322"/>
      <c r="AI1102" s="322"/>
      <c r="AJ1102" s="322"/>
      <c r="AK1102" s="322"/>
    </row>
    <row r="1103" customFormat="false" ht="12.75" hidden="false" customHeight="false" outlineLevel="0" collapsed="false">
      <c r="D1103" s="321"/>
      <c r="E1103" s="321"/>
      <c r="F1103" s="321"/>
      <c r="G1103" s="321"/>
      <c r="H1103" s="321"/>
      <c r="I1103" s="321"/>
      <c r="J1103" s="321"/>
      <c r="K1103" s="321"/>
      <c r="L1103" s="321"/>
      <c r="M1103" s="321"/>
      <c r="N1103" s="321"/>
      <c r="O1103" s="321"/>
      <c r="P1103" s="322"/>
      <c r="Q1103" s="322"/>
      <c r="R1103" s="322"/>
      <c r="S1103" s="322"/>
      <c r="T1103" s="322"/>
      <c r="U1103" s="322"/>
      <c r="V1103" s="322"/>
      <c r="W1103" s="322"/>
      <c r="X1103" s="322"/>
      <c r="Y1103" s="322"/>
      <c r="Z1103" s="322"/>
      <c r="AA1103" s="322"/>
      <c r="AB1103" s="322"/>
      <c r="AC1103" s="322"/>
      <c r="AD1103" s="322"/>
      <c r="AE1103" s="322"/>
      <c r="AF1103" s="322"/>
      <c r="AG1103" s="322"/>
      <c r="AH1103" s="322"/>
      <c r="AI1103" s="322"/>
      <c r="AJ1103" s="322"/>
      <c r="AK1103" s="322"/>
    </row>
    <row r="1104" customFormat="false" ht="12.75" hidden="false" customHeight="false" outlineLevel="0" collapsed="false">
      <c r="D1104" s="321"/>
      <c r="E1104" s="321"/>
      <c r="F1104" s="321"/>
      <c r="G1104" s="321"/>
      <c r="H1104" s="321"/>
      <c r="I1104" s="321"/>
      <c r="J1104" s="321"/>
      <c r="K1104" s="321"/>
      <c r="L1104" s="321"/>
      <c r="M1104" s="321"/>
      <c r="N1104" s="321"/>
      <c r="O1104" s="321"/>
      <c r="P1104" s="322"/>
      <c r="Q1104" s="322"/>
      <c r="R1104" s="322"/>
      <c r="S1104" s="322"/>
      <c r="T1104" s="322"/>
      <c r="U1104" s="322"/>
      <c r="V1104" s="322"/>
      <c r="W1104" s="322"/>
      <c r="X1104" s="322"/>
      <c r="Y1104" s="322"/>
      <c r="Z1104" s="322"/>
      <c r="AA1104" s="322"/>
      <c r="AB1104" s="322"/>
      <c r="AC1104" s="322"/>
      <c r="AD1104" s="322"/>
      <c r="AE1104" s="322"/>
      <c r="AF1104" s="322"/>
      <c r="AG1104" s="322"/>
      <c r="AH1104" s="322"/>
      <c r="AI1104" s="322"/>
      <c r="AJ1104" s="322"/>
      <c r="AK1104" s="322"/>
    </row>
    <row r="1105" customFormat="false" ht="12.75" hidden="false" customHeight="false" outlineLevel="0" collapsed="false">
      <c r="D1105" s="321"/>
      <c r="E1105" s="321"/>
      <c r="F1105" s="321"/>
      <c r="G1105" s="321"/>
      <c r="H1105" s="321"/>
      <c r="I1105" s="321"/>
      <c r="J1105" s="321"/>
      <c r="K1105" s="321"/>
      <c r="L1105" s="321"/>
      <c r="M1105" s="321"/>
      <c r="N1105" s="321"/>
      <c r="O1105" s="321"/>
      <c r="P1105" s="322"/>
      <c r="Q1105" s="322"/>
      <c r="R1105" s="322"/>
      <c r="S1105" s="322"/>
      <c r="T1105" s="322"/>
      <c r="U1105" s="322"/>
      <c r="V1105" s="322"/>
      <c r="W1105" s="322"/>
      <c r="X1105" s="322"/>
      <c r="Y1105" s="322"/>
      <c r="Z1105" s="322"/>
      <c r="AA1105" s="322"/>
      <c r="AB1105" s="322"/>
      <c r="AC1105" s="322"/>
      <c r="AD1105" s="322"/>
      <c r="AE1105" s="322"/>
      <c r="AF1105" s="322"/>
      <c r="AG1105" s="322"/>
      <c r="AH1105" s="322"/>
      <c r="AI1105" s="322"/>
      <c r="AJ1105" s="322"/>
      <c r="AK1105" s="322"/>
    </row>
    <row r="1106" customFormat="false" ht="12.75" hidden="false" customHeight="false" outlineLevel="0" collapsed="false">
      <c r="D1106" s="321"/>
      <c r="E1106" s="321"/>
      <c r="F1106" s="321"/>
      <c r="G1106" s="321"/>
      <c r="H1106" s="321"/>
      <c r="I1106" s="321"/>
      <c r="J1106" s="321"/>
      <c r="K1106" s="321"/>
      <c r="L1106" s="321"/>
      <c r="M1106" s="321"/>
      <c r="N1106" s="321"/>
      <c r="O1106" s="321"/>
      <c r="P1106" s="322"/>
      <c r="Q1106" s="322"/>
      <c r="R1106" s="322"/>
      <c r="S1106" s="322"/>
      <c r="T1106" s="322"/>
      <c r="U1106" s="322"/>
      <c r="V1106" s="322"/>
      <c r="W1106" s="322"/>
      <c r="X1106" s="322"/>
      <c r="Y1106" s="322"/>
      <c r="Z1106" s="322"/>
      <c r="AA1106" s="322"/>
      <c r="AB1106" s="322"/>
      <c r="AC1106" s="322"/>
      <c r="AD1106" s="322"/>
      <c r="AE1106" s="322"/>
      <c r="AF1106" s="322"/>
      <c r="AG1106" s="322"/>
      <c r="AH1106" s="322"/>
      <c r="AI1106" s="322"/>
      <c r="AJ1106" s="322"/>
      <c r="AK1106" s="322"/>
    </row>
    <row r="1107" customFormat="false" ht="12.75" hidden="false" customHeight="false" outlineLevel="0" collapsed="false">
      <c r="D1107" s="321"/>
      <c r="E1107" s="321"/>
      <c r="F1107" s="321"/>
      <c r="G1107" s="321"/>
      <c r="H1107" s="321"/>
      <c r="I1107" s="321"/>
      <c r="J1107" s="321"/>
      <c r="K1107" s="321"/>
      <c r="L1107" s="321"/>
      <c r="M1107" s="321"/>
      <c r="N1107" s="321"/>
      <c r="O1107" s="321"/>
      <c r="P1107" s="322"/>
      <c r="Q1107" s="322"/>
      <c r="R1107" s="322"/>
      <c r="S1107" s="322"/>
      <c r="T1107" s="322"/>
      <c r="U1107" s="322"/>
      <c r="V1107" s="322"/>
      <c r="W1107" s="322"/>
      <c r="X1107" s="322"/>
      <c r="Y1107" s="322"/>
      <c r="Z1107" s="322"/>
      <c r="AA1107" s="322"/>
      <c r="AB1107" s="322"/>
      <c r="AC1107" s="322"/>
      <c r="AD1107" s="322"/>
      <c r="AE1107" s="322"/>
      <c r="AF1107" s="322"/>
      <c r="AG1107" s="322"/>
      <c r="AH1107" s="322"/>
      <c r="AI1107" s="322"/>
      <c r="AJ1107" s="322"/>
      <c r="AK1107" s="322"/>
    </row>
    <row r="1108" customFormat="false" ht="12.75" hidden="false" customHeight="false" outlineLevel="0" collapsed="false">
      <c r="D1108" s="321"/>
      <c r="E1108" s="321"/>
      <c r="F1108" s="321"/>
      <c r="G1108" s="321"/>
      <c r="H1108" s="321"/>
      <c r="I1108" s="321"/>
      <c r="J1108" s="321"/>
      <c r="K1108" s="321"/>
      <c r="L1108" s="321"/>
      <c r="M1108" s="321"/>
      <c r="N1108" s="321"/>
      <c r="O1108" s="321"/>
      <c r="P1108" s="322"/>
      <c r="Q1108" s="322"/>
      <c r="R1108" s="322"/>
      <c r="S1108" s="322"/>
      <c r="T1108" s="322"/>
      <c r="U1108" s="322"/>
      <c r="V1108" s="322"/>
      <c r="W1108" s="322"/>
      <c r="X1108" s="322"/>
      <c r="Y1108" s="322"/>
      <c r="Z1108" s="322"/>
      <c r="AA1108" s="322"/>
      <c r="AB1108" s="322"/>
      <c r="AC1108" s="322"/>
      <c r="AD1108" s="322"/>
      <c r="AE1108" s="322"/>
      <c r="AF1108" s="322"/>
      <c r="AG1108" s="322"/>
      <c r="AH1108" s="322"/>
      <c r="AI1108" s="322"/>
      <c r="AJ1108" s="322"/>
      <c r="AK1108" s="322"/>
    </row>
    <row r="1109" customFormat="false" ht="12.75" hidden="false" customHeight="false" outlineLevel="0" collapsed="false">
      <c r="D1109" s="321"/>
      <c r="E1109" s="321"/>
      <c r="F1109" s="321"/>
      <c r="G1109" s="321"/>
      <c r="H1109" s="321"/>
      <c r="I1109" s="321"/>
      <c r="J1109" s="321"/>
      <c r="K1109" s="321"/>
      <c r="L1109" s="321"/>
      <c r="M1109" s="321"/>
      <c r="N1109" s="321"/>
      <c r="O1109" s="321"/>
      <c r="P1109" s="322"/>
      <c r="Q1109" s="322"/>
      <c r="R1109" s="322"/>
      <c r="S1109" s="322"/>
      <c r="T1109" s="322"/>
      <c r="U1109" s="322"/>
      <c r="V1109" s="322"/>
      <c r="W1109" s="322"/>
      <c r="X1109" s="322"/>
      <c r="Y1109" s="322"/>
      <c r="Z1109" s="322"/>
      <c r="AA1109" s="322"/>
      <c r="AB1109" s="322"/>
      <c r="AC1109" s="322"/>
      <c r="AD1109" s="322"/>
      <c r="AE1109" s="322"/>
      <c r="AF1109" s="322"/>
      <c r="AG1109" s="322"/>
      <c r="AH1109" s="322"/>
      <c r="AI1109" s="322"/>
      <c r="AJ1109" s="322"/>
      <c r="AK1109" s="322"/>
    </row>
    <row r="1110" customFormat="false" ht="12.75" hidden="false" customHeight="false" outlineLevel="0" collapsed="false">
      <c r="D1110" s="321"/>
      <c r="E1110" s="321"/>
      <c r="F1110" s="321"/>
      <c r="G1110" s="321"/>
      <c r="H1110" s="321"/>
      <c r="I1110" s="321"/>
      <c r="J1110" s="321"/>
      <c r="K1110" s="321"/>
      <c r="L1110" s="321"/>
      <c r="M1110" s="321"/>
      <c r="N1110" s="321"/>
      <c r="O1110" s="321"/>
      <c r="P1110" s="322"/>
      <c r="Q1110" s="322"/>
      <c r="R1110" s="322"/>
      <c r="S1110" s="322"/>
      <c r="T1110" s="322"/>
      <c r="U1110" s="322"/>
      <c r="V1110" s="322"/>
      <c r="W1110" s="322"/>
      <c r="X1110" s="322"/>
      <c r="Y1110" s="322"/>
      <c r="Z1110" s="322"/>
      <c r="AA1110" s="322"/>
      <c r="AB1110" s="322"/>
      <c r="AC1110" s="322"/>
      <c r="AD1110" s="322"/>
      <c r="AE1110" s="322"/>
      <c r="AF1110" s="322"/>
      <c r="AG1110" s="322"/>
      <c r="AH1110" s="322"/>
      <c r="AI1110" s="322"/>
      <c r="AJ1110" s="322"/>
      <c r="AK1110" s="322"/>
    </row>
    <row r="1111" customFormat="false" ht="12.75" hidden="false" customHeight="false" outlineLevel="0" collapsed="false">
      <c r="D1111" s="321"/>
      <c r="E1111" s="321"/>
      <c r="F1111" s="321"/>
      <c r="G1111" s="321"/>
      <c r="H1111" s="321"/>
      <c r="I1111" s="321"/>
      <c r="J1111" s="321"/>
      <c r="K1111" s="321"/>
      <c r="L1111" s="321"/>
      <c r="M1111" s="321"/>
      <c r="N1111" s="321"/>
      <c r="O1111" s="321"/>
      <c r="P1111" s="322"/>
      <c r="Q1111" s="322"/>
      <c r="R1111" s="322"/>
      <c r="S1111" s="322"/>
      <c r="T1111" s="322"/>
      <c r="U1111" s="322"/>
      <c r="V1111" s="322"/>
      <c r="W1111" s="322"/>
      <c r="X1111" s="322"/>
      <c r="Y1111" s="322"/>
      <c r="Z1111" s="322"/>
      <c r="AA1111" s="322"/>
      <c r="AB1111" s="322"/>
      <c r="AC1111" s="322"/>
      <c r="AD1111" s="322"/>
      <c r="AE1111" s="322"/>
      <c r="AF1111" s="322"/>
      <c r="AG1111" s="322"/>
      <c r="AH1111" s="322"/>
      <c r="AI1111" s="322"/>
      <c r="AJ1111" s="322"/>
      <c r="AK1111" s="322"/>
    </row>
    <row r="1112" customFormat="false" ht="12.75" hidden="false" customHeight="false" outlineLevel="0" collapsed="false">
      <c r="D1112" s="321"/>
      <c r="E1112" s="321"/>
      <c r="F1112" s="321"/>
      <c r="G1112" s="321"/>
      <c r="H1112" s="321"/>
      <c r="I1112" s="321"/>
      <c r="J1112" s="321"/>
      <c r="K1112" s="321"/>
      <c r="L1112" s="321"/>
      <c r="M1112" s="321"/>
      <c r="N1112" s="321"/>
      <c r="O1112" s="321"/>
      <c r="P1112" s="322"/>
      <c r="Q1112" s="322"/>
      <c r="R1112" s="322"/>
      <c r="S1112" s="322"/>
      <c r="T1112" s="322"/>
      <c r="U1112" s="322"/>
      <c r="V1112" s="322"/>
      <c r="W1112" s="322"/>
      <c r="X1112" s="322"/>
      <c r="Y1112" s="322"/>
      <c r="Z1112" s="322"/>
      <c r="AA1112" s="322"/>
      <c r="AB1112" s="322"/>
      <c r="AC1112" s="322"/>
      <c r="AD1112" s="322"/>
      <c r="AE1112" s="322"/>
      <c r="AF1112" s="322"/>
      <c r="AG1112" s="322"/>
      <c r="AH1112" s="322"/>
      <c r="AI1112" s="322"/>
      <c r="AJ1112" s="322"/>
      <c r="AK1112" s="322"/>
    </row>
    <row r="1113" customFormat="false" ht="12.75" hidden="false" customHeight="false" outlineLevel="0" collapsed="false">
      <c r="D1113" s="321"/>
      <c r="E1113" s="321"/>
      <c r="F1113" s="321"/>
      <c r="G1113" s="321"/>
      <c r="H1113" s="321"/>
      <c r="I1113" s="321"/>
      <c r="J1113" s="321"/>
      <c r="K1113" s="321"/>
      <c r="L1113" s="321"/>
      <c r="M1113" s="321"/>
      <c r="N1113" s="321"/>
      <c r="O1113" s="321"/>
      <c r="P1113" s="322"/>
      <c r="Q1113" s="322"/>
      <c r="R1113" s="322"/>
      <c r="S1113" s="322"/>
      <c r="T1113" s="322"/>
      <c r="U1113" s="322"/>
      <c r="V1113" s="322"/>
      <c r="W1113" s="322"/>
      <c r="X1113" s="322"/>
      <c r="Y1113" s="322"/>
      <c r="Z1113" s="322"/>
      <c r="AA1113" s="322"/>
      <c r="AB1113" s="322"/>
      <c r="AC1113" s="322"/>
      <c r="AD1113" s="322"/>
      <c r="AE1113" s="322"/>
      <c r="AF1113" s="322"/>
      <c r="AG1113" s="322"/>
      <c r="AH1113" s="322"/>
      <c r="AI1113" s="322"/>
      <c r="AJ1113" s="322"/>
      <c r="AK1113" s="322"/>
    </row>
    <row r="1114" customFormat="false" ht="12.75" hidden="false" customHeight="false" outlineLevel="0" collapsed="false">
      <c r="D1114" s="321"/>
      <c r="E1114" s="321"/>
      <c r="F1114" s="321"/>
      <c r="G1114" s="321"/>
      <c r="H1114" s="321"/>
      <c r="I1114" s="321"/>
      <c r="J1114" s="321"/>
      <c r="K1114" s="321"/>
      <c r="L1114" s="321"/>
      <c r="M1114" s="321"/>
      <c r="N1114" s="321"/>
      <c r="O1114" s="321"/>
      <c r="P1114" s="322"/>
      <c r="Q1114" s="322"/>
      <c r="R1114" s="322"/>
      <c r="S1114" s="322"/>
      <c r="T1114" s="322"/>
      <c r="U1114" s="322"/>
      <c r="V1114" s="322"/>
      <c r="W1114" s="322"/>
      <c r="X1114" s="322"/>
      <c r="Y1114" s="322"/>
      <c r="Z1114" s="322"/>
      <c r="AA1114" s="322"/>
      <c r="AB1114" s="322"/>
      <c r="AC1114" s="322"/>
      <c r="AD1114" s="322"/>
      <c r="AE1114" s="322"/>
      <c r="AF1114" s="322"/>
      <c r="AG1114" s="322"/>
      <c r="AH1114" s="322"/>
      <c r="AI1114" s="322"/>
      <c r="AJ1114" s="322"/>
      <c r="AK1114" s="322"/>
    </row>
    <row r="1115" customFormat="false" ht="12.75" hidden="false" customHeight="false" outlineLevel="0" collapsed="false">
      <c r="D1115" s="321"/>
      <c r="E1115" s="321"/>
      <c r="F1115" s="321"/>
      <c r="G1115" s="321"/>
      <c r="H1115" s="321"/>
      <c r="I1115" s="321"/>
      <c r="J1115" s="321"/>
      <c r="K1115" s="321"/>
      <c r="L1115" s="321"/>
      <c r="M1115" s="321"/>
      <c r="N1115" s="321"/>
      <c r="O1115" s="321"/>
      <c r="P1115" s="322"/>
      <c r="Q1115" s="322"/>
      <c r="R1115" s="322"/>
      <c r="S1115" s="322"/>
      <c r="T1115" s="322"/>
      <c r="U1115" s="322"/>
      <c r="V1115" s="322"/>
      <c r="W1115" s="322"/>
      <c r="X1115" s="322"/>
      <c r="Y1115" s="322"/>
      <c r="Z1115" s="322"/>
      <c r="AA1115" s="322"/>
      <c r="AB1115" s="322"/>
      <c r="AC1115" s="322"/>
      <c r="AD1115" s="322"/>
      <c r="AE1115" s="322"/>
      <c r="AF1115" s="322"/>
      <c r="AG1115" s="322"/>
      <c r="AH1115" s="322"/>
      <c r="AI1115" s="322"/>
      <c r="AJ1115" s="322"/>
      <c r="AK1115" s="322"/>
    </row>
    <row r="1116" customFormat="false" ht="12.75" hidden="false" customHeight="false" outlineLevel="0" collapsed="false">
      <c r="D1116" s="321"/>
      <c r="E1116" s="321"/>
      <c r="F1116" s="321"/>
      <c r="G1116" s="321"/>
      <c r="H1116" s="321"/>
      <c r="I1116" s="321"/>
      <c r="J1116" s="321"/>
      <c r="K1116" s="321"/>
      <c r="L1116" s="321"/>
      <c r="M1116" s="321"/>
      <c r="N1116" s="321"/>
      <c r="O1116" s="321"/>
      <c r="P1116" s="322"/>
      <c r="Q1116" s="322"/>
      <c r="R1116" s="322"/>
      <c r="S1116" s="322"/>
      <c r="T1116" s="322"/>
      <c r="U1116" s="322"/>
      <c r="V1116" s="322"/>
      <c r="W1116" s="322"/>
      <c r="X1116" s="322"/>
      <c r="Y1116" s="322"/>
      <c r="Z1116" s="322"/>
      <c r="AA1116" s="322"/>
      <c r="AB1116" s="322"/>
      <c r="AC1116" s="322"/>
      <c r="AD1116" s="322"/>
      <c r="AE1116" s="322"/>
      <c r="AF1116" s="322"/>
      <c r="AG1116" s="322"/>
      <c r="AH1116" s="322"/>
      <c r="AI1116" s="322"/>
      <c r="AJ1116" s="322"/>
      <c r="AK1116" s="322"/>
    </row>
    <row r="1117" customFormat="false" ht="12.75" hidden="false" customHeight="false" outlineLevel="0" collapsed="false">
      <c r="D1117" s="321"/>
      <c r="E1117" s="321"/>
      <c r="F1117" s="321"/>
      <c r="G1117" s="321"/>
      <c r="H1117" s="321"/>
      <c r="I1117" s="321"/>
      <c r="J1117" s="321"/>
      <c r="K1117" s="321"/>
      <c r="L1117" s="321"/>
      <c r="M1117" s="321"/>
      <c r="N1117" s="321"/>
      <c r="O1117" s="321"/>
      <c r="P1117" s="322"/>
      <c r="Q1117" s="322"/>
      <c r="R1117" s="322"/>
      <c r="S1117" s="322"/>
      <c r="T1117" s="322"/>
      <c r="U1117" s="322"/>
      <c r="V1117" s="322"/>
      <c r="W1117" s="322"/>
      <c r="X1117" s="322"/>
      <c r="Y1117" s="322"/>
      <c r="Z1117" s="322"/>
      <c r="AA1117" s="322"/>
      <c r="AB1117" s="322"/>
      <c r="AC1117" s="322"/>
      <c r="AD1117" s="322"/>
      <c r="AE1117" s="322"/>
      <c r="AF1117" s="322"/>
      <c r="AG1117" s="322"/>
      <c r="AH1117" s="322"/>
      <c r="AI1117" s="322"/>
      <c r="AJ1117" s="322"/>
      <c r="AK1117" s="322"/>
    </row>
    <row r="1118" customFormat="false" ht="12.75" hidden="false" customHeight="false" outlineLevel="0" collapsed="false">
      <c r="D1118" s="321"/>
      <c r="E1118" s="321"/>
      <c r="F1118" s="321"/>
      <c r="G1118" s="321"/>
      <c r="H1118" s="321"/>
      <c r="I1118" s="321"/>
      <c r="J1118" s="321"/>
      <c r="K1118" s="321"/>
      <c r="L1118" s="321"/>
      <c r="M1118" s="321"/>
      <c r="N1118" s="321"/>
      <c r="O1118" s="321"/>
      <c r="P1118" s="322"/>
      <c r="Q1118" s="322"/>
      <c r="R1118" s="322"/>
      <c r="S1118" s="322"/>
      <c r="T1118" s="322"/>
      <c r="U1118" s="322"/>
      <c r="V1118" s="322"/>
      <c r="W1118" s="322"/>
      <c r="X1118" s="322"/>
      <c r="Y1118" s="322"/>
      <c r="Z1118" s="322"/>
      <c r="AA1118" s="322"/>
      <c r="AB1118" s="322"/>
      <c r="AC1118" s="322"/>
      <c r="AD1118" s="322"/>
      <c r="AE1118" s="322"/>
      <c r="AF1118" s="322"/>
      <c r="AG1118" s="322"/>
      <c r="AH1118" s="322"/>
      <c r="AI1118" s="322"/>
      <c r="AJ1118" s="322"/>
      <c r="AK1118" s="322"/>
    </row>
    <row r="1119" customFormat="false" ht="12.75" hidden="false" customHeight="false" outlineLevel="0" collapsed="false">
      <c r="D1119" s="321"/>
      <c r="E1119" s="321"/>
      <c r="F1119" s="321"/>
      <c r="G1119" s="321"/>
      <c r="H1119" s="321"/>
      <c r="I1119" s="321"/>
      <c r="J1119" s="321"/>
      <c r="K1119" s="321"/>
      <c r="L1119" s="321"/>
      <c r="M1119" s="321"/>
      <c r="N1119" s="321"/>
      <c r="O1119" s="321"/>
      <c r="P1119" s="322"/>
      <c r="Q1119" s="322"/>
      <c r="R1119" s="322"/>
      <c r="S1119" s="322"/>
      <c r="T1119" s="322"/>
      <c r="U1119" s="322"/>
      <c r="V1119" s="322"/>
      <c r="W1119" s="322"/>
      <c r="X1119" s="322"/>
      <c r="Y1119" s="322"/>
      <c r="Z1119" s="322"/>
      <c r="AA1119" s="322"/>
      <c r="AB1119" s="322"/>
      <c r="AC1119" s="322"/>
      <c r="AD1119" s="322"/>
      <c r="AE1119" s="322"/>
      <c r="AF1119" s="322"/>
      <c r="AG1119" s="322"/>
      <c r="AH1119" s="322"/>
      <c r="AI1119" s="322"/>
      <c r="AJ1119" s="322"/>
      <c r="AK1119" s="322"/>
    </row>
    <row r="1120" customFormat="false" ht="12.75" hidden="false" customHeight="false" outlineLevel="0" collapsed="false">
      <c r="D1120" s="321"/>
      <c r="E1120" s="321"/>
      <c r="F1120" s="321"/>
      <c r="G1120" s="321"/>
      <c r="H1120" s="321"/>
      <c r="I1120" s="321"/>
      <c r="J1120" s="321"/>
      <c r="K1120" s="321"/>
      <c r="L1120" s="321"/>
      <c r="M1120" s="321"/>
      <c r="N1120" s="321"/>
      <c r="O1120" s="321"/>
      <c r="P1120" s="322"/>
      <c r="Q1120" s="322"/>
      <c r="R1120" s="322"/>
      <c r="S1120" s="322"/>
      <c r="T1120" s="322"/>
      <c r="U1120" s="322"/>
      <c r="V1120" s="322"/>
      <c r="W1120" s="322"/>
      <c r="X1120" s="322"/>
      <c r="Y1120" s="322"/>
      <c r="Z1120" s="322"/>
      <c r="AA1120" s="322"/>
      <c r="AB1120" s="322"/>
      <c r="AC1120" s="322"/>
      <c r="AD1120" s="322"/>
      <c r="AE1120" s="322"/>
      <c r="AF1120" s="322"/>
      <c r="AG1120" s="322"/>
      <c r="AH1120" s="322"/>
      <c r="AI1120" s="322"/>
      <c r="AJ1120" s="322"/>
      <c r="AK1120" s="322"/>
    </row>
    <row r="1121" customFormat="false" ht="12.75" hidden="false" customHeight="false" outlineLevel="0" collapsed="false">
      <c r="D1121" s="321"/>
      <c r="E1121" s="321"/>
      <c r="F1121" s="321"/>
      <c r="G1121" s="321"/>
      <c r="H1121" s="321"/>
      <c r="I1121" s="321"/>
      <c r="J1121" s="321"/>
      <c r="K1121" s="321"/>
      <c r="L1121" s="321"/>
      <c r="M1121" s="321"/>
      <c r="N1121" s="321"/>
      <c r="O1121" s="321"/>
      <c r="P1121" s="322"/>
      <c r="Q1121" s="322"/>
      <c r="R1121" s="322"/>
      <c r="S1121" s="322"/>
      <c r="T1121" s="322"/>
      <c r="U1121" s="322"/>
      <c r="V1121" s="322"/>
      <c r="W1121" s="322"/>
      <c r="X1121" s="322"/>
      <c r="Y1121" s="322"/>
      <c r="Z1121" s="322"/>
      <c r="AA1121" s="322"/>
      <c r="AB1121" s="322"/>
      <c r="AC1121" s="322"/>
      <c r="AD1121" s="322"/>
      <c r="AE1121" s="322"/>
      <c r="AF1121" s="322"/>
      <c r="AG1121" s="322"/>
      <c r="AH1121" s="322"/>
      <c r="AI1121" s="322"/>
      <c r="AJ1121" s="322"/>
      <c r="AK1121" s="322"/>
    </row>
    <row r="1122" customFormat="false" ht="12.75" hidden="false" customHeight="false" outlineLevel="0" collapsed="false">
      <c r="D1122" s="321"/>
      <c r="E1122" s="321"/>
      <c r="F1122" s="321"/>
      <c r="G1122" s="321"/>
      <c r="H1122" s="321"/>
      <c r="I1122" s="321"/>
      <c r="J1122" s="321"/>
      <c r="K1122" s="321"/>
      <c r="L1122" s="321"/>
      <c r="M1122" s="321"/>
      <c r="N1122" s="321"/>
      <c r="O1122" s="321"/>
      <c r="P1122" s="322"/>
      <c r="Q1122" s="322"/>
      <c r="R1122" s="322"/>
      <c r="S1122" s="322"/>
      <c r="T1122" s="322"/>
      <c r="U1122" s="322"/>
      <c r="V1122" s="322"/>
      <c r="W1122" s="322"/>
      <c r="X1122" s="322"/>
      <c r="Y1122" s="322"/>
      <c r="Z1122" s="322"/>
      <c r="AA1122" s="322"/>
      <c r="AB1122" s="322"/>
      <c r="AC1122" s="322"/>
      <c r="AD1122" s="322"/>
      <c r="AE1122" s="322"/>
      <c r="AF1122" s="322"/>
      <c r="AG1122" s="322"/>
      <c r="AH1122" s="322"/>
      <c r="AI1122" s="322"/>
      <c r="AJ1122" s="322"/>
      <c r="AK1122" s="322"/>
    </row>
    <row r="1123" customFormat="false" ht="12.75" hidden="false" customHeight="false" outlineLevel="0" collapsed="false">
      <c r="D1123" s="321"/>
      <c r="E1123" s="321"/>
      <c r="F1123" s="321"/>
      <c r="G1123" s="321"/>
      <c r="H1123" s="321"/>
      <c r="I1123" s="321"/>
      <c r="J1123" s="321"/>
      <c r="K1123" s="321"/>
      <c r="L1123" s="321"/>
      <c r="M1123" s="321"/>
      <c r="N1123" s="321"/>
      <c r="O1123" s="321"/>
      <c r="P1123" s="322"/>
      <c r="Q1123" s="322"/>
      <c r="R1123" s="322"/>
      <c r="S1123" s="322"/>
      <c r="T1123" s="322"/>
      <c r="U1123" s="322"/>
      <c r="V1123" s="322"/>
      <c r="W1123" s="322"/>
      <c r="X1123" s="322"/>
      <c r="Y1123" s="322"/>
      <c r="Z1123" s="322"/>
      <c r="AA1123" s="322"/>
      <c r="AB1123" s="322"/>
      <c r="AC1123" s="322"/>
      <c r="AD1123" s="322"/>
      <c r="AE1123" s="322"/>
      <c r="AF1123" s="322"/>
      <c r="AG1123" s="322"/>
      <c r="AH1123" s="322"/>
      <c r="AI1123" s="322"/>
      <c r="AJ1123" s="322"/>
      <c r="AK1123" s="322"/>
    </row>
    <row r="1124" customFormat="false" ht="12.75" hidden="false" customHeight="false" outlineLevel="0" collapsed="false">
      <c r="D1124" s="321"/>
      <c r="E1124" s="321"/>
      <c r="F1124" s="321"/>
      <c r="G1124" s="321"/>
      <c r="H1124" s="321"/>
      <c r="I1124" s="321"/>
      <c r="J1124" s="321"/>
      <c r="K1124" s="321"/>
      <c r="L1124" s="321"/>
      <c r="M1124" s="321"/>
      <c r="N1124" s="321"/>
      <c r="O1124" s="321"/>
      <c r="P1124" s="322"/>
      <c r="Q1124" s="322"/>
      <c r="R1124" s="322"/>
      <c r="S1124" s="322"/>
      <c r="T1124" s="322"/>
      <c r="U1124" s="322"/>
      <c r="V1124" s="322"/>
      <c r="W1124" s="322"/>
      <c r="X1124" s="322"/>
      <c r="Y1124" s="322"/>
      <c r="Z1124" s="322"/>
      <c r="AA1124" s="322"/>
      <c r="AB1124" s="322"/>
      <c r="AC1124" s="322"/>
      <c r="AD1124" s="322"/>
      <c r="AE1124" s="322"/>
      <c r="AF1124" s="322"/>
      <c r="AG1124" s="322"/>
      <c r="AH1124" s="322"/>
      <c r="AI1124" s="322"/>
      <c r="AJ1124" s="322"/>
      <c r="AK1124" s="322"/>
    </row>
    <row r="1125" customFormat="false" ht="12.75" hidden="false" customHeight="false" outlineLevel="0" collapsed="false">
      <c r="D1125" s="321"/>
      <c r="E1125" s="321"/>
      <c r="F1125" s="321"/>
      <c r="G1125" s="321"/>
      <c r="H1125" s="321"/>
      <c r="I1125" s="321"/>
      <c r="J1125" s="321"/>
      <c r="K1125" s="321"/>
      <c r="L1125" s="321"/>
      <c r="M1125" s="321"/>
      <c r="N1125" s="321"/>
      <c r="O1125" s="321"/>
      <c r="P1125" s="322"/>
      <c r="Q1125" s="322"/>
      <c r="R1125" s="322"/>
      <c r="S1125" s="322"/>
      <c r="T1125" s="322"/>
      <c r="U1125" s="322"/>
      <c r="V1125" s="322"/>
      <c r="W1125" s="322"/>
      <c r="X1125" s="322"/>
      <c r="Y1125" s="322"/>
      <c r="Z1125" s="322"/>
      <c r="AA1125" s="322"/>
      <c r="AB1125" s="322"/>
      <c r="AC1125" s="322"/>
      <c r="AD1125" s="322"/>
      <c r="AE1125" s="322"/>
      <c r="AF1125" s="322"/>
      <c r="AG1125" s="322"/>
      <c r="AH1125" s="322"/>
      <c r="AI1125" s="322"/>
      <c r="AJ1125" s="322"/>
      <c r="AK1125" s="322"/>
    </row>
    <row r="1126" customFormat="false" ht="12.75" hidden="false" customHeight="false" outlineLevel="0" collapsed="false">
      <c r="D1126" s="321"/>
      <c r="E1126" s="321"/>
      <c r="F1126" s="321"/>
      <c r="G1126" s="321"/>
      <c r="H1126" s="321"/>
      <c r="I1126" s="321"/>
      <c r="J1126" s="321"/>
      <c r="K1126" s="321"/>
      <c r="L1126" s="321"/>
      <c r="M1126" s="321"/>
      <c r="N1126" s="321"/>
      <c r="O1126" s="321"/>
      <c r="P1126" s="322"/>
      <c r="Q1126" s="322"/>
      <c r="R1126" s="322"/>
      <c r="S1126" s="322"/>
      <c r="T1126" s="322"/>
      <c r="U1126" s="322"/>
      <c r="V1126" s="322"/>
      <c r="W1126" s="322"/>
      <c r="X1126" s="322"/>
      <c r="Y1126" s="322"/>
      <c r="Z1126" s="322"/>
      <c r="AA1126" s="322"/>
      <c r="AB1126" s="322"/>
      <c r="AC1126" s="322"/>
      <c r="AD1126" s="322"/>
      <c r="AE1126" s="322"/>
      <c r="AF1126" s="322"/>
      <c r="AG1126" s="322"/>
      <c r="AH1126" s="322"/>
      <c r="AI1126" s="322"/>
      <c r="AJ1126" s="322"/>
      <c r="AK1126" s="322"/>
    </row>
    <row r="1127" customFormat="false" ht="12.75" hidden="false" customHeight="false" outlineLevel="0" collapsed="false">
      <c r="D1127" s="321"/>
      <c r="E1127" s="321"/>
      <c r="F1127" s="321"/>
      <c r="G1127" s="321"/>
      <c r="H1127" s="321"/>
      <c r="I1127" s="321"/>
      <c r="J1127" s="321"/>
      <c r="K1127" s="321"/>
      <c r="L1127" s="321"/>
      <c r="M1127" s="321"/>
      <c r="N1127" s="321"/>
      <c r="O1127" s="321"/>
      <c r="P1127" s="322"/>
      <c r="Q1127" s="322"/>
      <c r="R1127" s="322"/>
      <c r="S1127" s="322"/>
      <c r="T1127" s="322"/>
      <c r="U1127" s="322"/>
      <c r="V1127" s="322"/>
      <c r="W1127" s="322"/>
      <c r="X1127" s="322"/>
      <c r="Y1127" s="322"/>
      <c r="Z1127" s="322"/>
      <c r="AA1127" s="322"/>
      <c r="AB1127" s="322"/>
      <c r="AC1127" s="322"/>
      <c r="AD1127" s="322"/>
      <c r="AE1127" s="322"/>
      <c r="AF1127" s="322"/>
      <c r="AG1127" s="322"/>
      <c r="AH1127" s="322"/>
      <c r="AI1127" s="322"/>
      <c r="AJ1127" s="322"/>
      <c r="AK1127" s="322"/>
    </row>
    <row r="1128" customFormat="false" ht="12.75" hidden="false" customHeight="false" outlineLevel="0" collapsed="false">
      <c r="D1128" s="321"/>
      <c r="E1128" s="321"/>
      <c r="F1128" s="321"/>
      <c r="G1128" s="321"/>
      <c r="H1128" s="321"/>
      <c r="I1128" s="321"/>
      <c r="J1128" s="321"/>
      <c r="K1128" s="321"/>
      <c r="L1128" s="321"/>
      <c r="M1128" s="321"/>
      <c r="N1128" s="321"/>
      <c r="O1128" s="321"/>
      <c r="P1128" s="322"/>
      <c r="Q1128" s="322"/>
      <c r="R1128" s="322"/>
      <c r="S1128" s="322"/>
      <c r="T1128" s="322"/>
      <c r="U1128" s="322"/>
      <c r="V1128" s="322"/>
      <c r="W1128" s="322"/>
      <c r="X1128" s="322"/>
      <c r="Y1128" s="322"/>
      <c r="Z1128" s="322"/>
      <c r="AA1128" s="322"/>
      <c r="AB1128" s="322"/>
      <c r="AC1128" s="322"/>
      <c r="AD1128" s="322"/>
      <c r="AE1128" s="322"/>
      <c r="AF1128" s="322"/>
      <c r="AG1128" s="322"/>
      <c r="AH1128" s="322"/>
      <c r="AI1128" s="322"/>
      <c r="AJ1128" s="322"/>
      <c r="AK1128" s="322"/>
    </row>
    <row r="1129" customFormat="false" ht="12.75" hidden="false" customHeight="false" outlineLevel="0" collapsed="false">
      <c r="D1129" s="321"/>
      <c r="E1129" s="321"/>
      <c r="F1129" s="321"/>
      <c r="G1129" s="321"/>
      <c r="H1129" s="321"/>
      <c r="I1129" s="321"/>
      <c r="J1129" s="321"/>
      <c r="K1129" s="321"/>
      <c r="L1129" s="321"/>
      <c r="M1129" s="321"/>
      <c r="N1129" s="321"/>
      <c r="O1129" s="321"/>
      <c r="P1129" s="322"/>
      <c r="Q1129" s="322"/>
      <c r="R1129" s="322"/>
      <c r="S1129" s="322"/>
      <c r="T1129" s="322"/>
      <c r="U1129" s="322"/>
      <c r="V1129" s="322"/>
      <c r="W1129" s="322"/>
      <c r="X1129" s="322"/>
      <c r="Y1129" s="322"/>
      <c r="Z1129" s="322"/>
      <c r="AA1129" s="322"/>
      <c r="AB1129" s="322"/>
      <c r="AC1129" s="322"/>
      <c r="AD1129" s="322"/>
      <c r="AE1129" s="322"/>
      <c r="AF1129" s="322"/>
      <c r="AG1129" s="322"/>
      <c r="AH1129" s="322"/>
      <c r="AI1129" s="322"/>
      <c r="AJ1129" s="322"/>
      <c r="AK1129" s="322"/>
    </row>
    <row r="1130" customFormat="false" ht="12.75" hidden="false" customHeight="false" outlineLevel="0" collapsed="false">
      <c r="D1130" s="321"/>
      <c r="E1130" s="321"/>
      <c r="F1130" s="321"/>
      <c r="G1130" s="321"/>
      <c r="H1130" s="321"/>
      <c r="I1130" s="321"/>
      <c r="J1130" s="321"/>
      <c r="K1130" s="321"/>
      <c r="L1130" s="321"/>
      <c r="M1130" s="321"/>
      <c r="N1130" s="321"/>
      <c r="O1130" s="321"/>
      <c r="P1130" s="322"/>
      <c r="Q1130" s="322"/>
      <c r="R1130" s="322"/>
      <c r="S1130" s="322"/>
      <c r="T1130" s="322"/>
      <c r="U1130" s="322"/>
      <c r="V1130" s="322"/>
      <c r="W1130" s="322"/>
      <c r="X1130" s="322"/>
      <c r="Y1130" s="322"/>
      <c r="Z1130" s="322"/>
      <c r="AA1130" s="322"/>
      <c r="AB1130" s="322"/>
      <c r="AC1130" s="322"/>
      <c r="AD1130" s="322"/>
      <c r="AE1130" s="322"/>
      <c r="AF1130" s="322"/>
      <c r="AG1130" s="322"/>
      <c r="AH1130" s="322"/>
      <c r="AI1130" s="322"/>
      <c r="AJ1130" s="322"/>
      <c r="AK1130" s="322"/>
    </row>
    <row r="1131" customFormat="false" ht="12.75" hidden="false" customHeight="false" outlineLevel="0" collapsed="false">
      <c r="D1131" s="321"/>
      <c r="E1131" s="321"/>
      <c r="F1131" s="321"/>
      <c r="G1131" s="321"/>
      <c r="H1131" s="321"/>
      <c r="I1131" s="321"/>
      <c r="J1131" s="321"/>
      <c r="K1131" s="321"/>
      <c r="L1131" s="321"/>
      <c r="M1131" s="321"/>
      <c r="N1131" s="321"/>
      <c r="O1131" s="321"/>
      <c r="P1131" s="322"/>
      <c r="Q1131" s="322"/>
      <c r="R1131" s="322"/>
      <c r="S1131" s="322"/>
      <c r="T1131" s="322"/>
      <c r="U1131" s="322"/>
      <c r="V1131" s="322"/>
      <c r="W1131" s="322"/>
      <c r="X1131" s="322"/>
      <c r="Y1131" s="322"/>
      <c r="Z1131" s="322"/>
      <c r="AA1131" s="322"/>
      <c r="AB1131" s="322"/>
      <c r="AC1131" s="322"/>
      <c r="AD1131" s="322"/>
      <c r="AE1131" s="322"/>
      <c r="AF1131" s="322"/>
      <c r="AG1131" s="322"/>
      <c r="AH1131" s="322"/>
      <c r="AI1131" s="322"/>
      <c r="AJ1131" s="322"/>
      <c r="AK1131" s="322"/>
    </row>
    <row r="1132" customFormat="false" ht="12.75" hidden="false" customHeight="false" outlineLevel="0" collapsed="false">
      <c r="D1132" s="321"/>
      <c r="E1132" s="321"/>
      <c r="F1132" s="321"/>
      <c r="G1132" s="321"/>
      <c r="H1132" s="321"/>
      <c r="I1132" s="321"/>
      <c r="J1132" s="321"/>
      <c r="K1132" s="321"/>
      <c r="L1132" s="321"/>
      <c r="M1132" s="321"/>
      <c r="N1132" s="321"/>
      <c r="O1132" s="321"/>
      <c r="P1132" s="322"/>
      <c r="Q1132" s="322"/>
      <c r="R1132" s="322"/>
      <c r="S1132" s="322"/>
      <c r="T1132" s="322"/>
      <c r="U1132" s="322"/>
      <c r="V1132" s="322"/>
      <c r="W1132" s="322"/>
      <c r="X1132" s="322"/>
      <c r="Y1132" s="322"/>
      <c r="Z1132" s="322"/>
      <c r="AA1132" s="322"/>
      <c r="AB1132" s="322"/>
      <c r="AC1132" s="322"/>
      <c r="AD1132" s="322"/>
      <c r="AE1132" s="322"/>
      <c r="AF1132" s="322"/>
      <c r="AG1132" s="322"/>
      <c r="AH1132" s="322"/>
      <c r="AI1132" s="322"/>
      <c r="AJ1132" s="322"/>
      <c r="AK1132" s="322"/>
    </row>
    <row r="1133" customFormat="false" ht="12.75" hidden="false" customHeight="false" outlineLevel="0" collapsed="false">
      <c r="D1133" s="321"/>
      <c r="E1133" s="321"/>
      <c r="F1133" s="321"/>
      <c r="G1133" s="321"/>
      <c r="H1133" s="321"/>
      <c r="I1133" s="321"/>
      <c r="J1133" s="321"/>
      <c r="K1133" s="321"/>
      <c r="L1133" s="321"/>
      <c r="M1133" s="321"/>
      <c r="N1133" s="321"/>
      <c r="O1133" s="321"/>
      <c r="P1133" s="322"/>
      <c r="Q1133" s="322"/>
      <c r="R1133" s="322"/>
      <c r="S1133" s="322"/>
      <c r="T1133" s="322"/>
      <c r="U1133" s="322"/>
      <c r="V1133" s="322"/>
      <c r="W1133" s="322"/>
      <c r="X1133" s="322"/>
      <c r="Y1133" s="322"/>
      <c r="Z1133" s="322"/>
      <c r="AA1133" s="322"/>
      <c r="AB1133" s="322"/>
      <c r="AC1133" s="322"/>
      <c r="AD1133" s="322"/>
      <c r="AE1133" s="322"/>
      <c r="AF1133" s="322"/>
      <c r="AG1133" s="322"/>
      <c r="AH1133" s="322"/>
      <c r="AI1133" s="322"/>
      <c r="AJ1133" s="322"/>
      <c r="AK1133" s="322"/>
    </row>
    <row r="1134" customFormat="false" ht="12.75" hidden="false" customHeight="false" outlineLevel="0" collapsed="false">
      <c r="D1134" s="321"/>
      <c r="E1134" s="321"/>
      <c r="F1134" s="321"/>
      <c r="G1134" s="321"/>
      <c r="H1134" s="321"/>
      <c r="I1134" s="321"/>
      <c r="J1134" s="321"/>
      <c r="K1134" s="321"/>
      <c r="L1134" s="321"/>
      <c r="M1134" s="321"/>
      <c r="N1134" s="321"/>
      <c r="O1134" s="321"/>
      <c r="P1134" s="322"/>
      <c r="Q1134" s="322"/>
      <c r="R1134" s="322"/>
      <c r="S1134" s="322"/>
      <c r="T1134" s="322"/>
      <c r="U1134" s="322"/>
      <c r="V1134" s="322"/>
      <c r="W1134" s="322"/>
      <c r="X1134" s="322"/>
      <c r="Y1134" s="322"/>
      <c r="Z1134" s="322"/>
      <c r="AA1134" s="322"/>
      <c r="AB1134" s="322"/>
      <c r="AC1134" s="322"/>
      <c r="AD1134" s="322"/>
      <c r="AE1134" s="322"/>
      <c r="AF1134" s="322"/>
      <c r="AG1134" s="322"/>
      <c r="AH1134" s="322"/>
      <c r="AI1134" s="322"/>
      <c r="AJ1134" s="322"/>
      <c r="AK1134" s="322"/>
    </row>
    <row r="1135" customFormat="false" ht="12.75" hidden="false" customHeight="false" outlineLevel="0" collapsed="false">
      <c r="D1135" s="321"/>
      <c r="E1135" s="321"/>
      <c r="F1135" s="321"/>
      <c r="G1135" s="321"/>
      <c r="H1135" s="321"/>
      <c r="I1135" s="321"/>
      <c r="J1135" s="321"/>
      <c r="K1135" s="321"/>
      <c r="L1135" s="321"/>
      <c r="M1135" s="321"/>
      <c r="N1135" s="321"/>
      <c r="O1135" s="321"/>
      <c r="P1135" s="322"/>
      <c r="Q1135" s="322"/>
      <c r="R1135" s="322"/>
      <c r="S1135" s="322"/>
      <c r="T1135" s="322"/>
      <c r="U1135" s="322"/>
      <c r="V1135" s="322"/>
      <c r="W1135" s="322"/>
      <c r="X1135" s="322"/>
      <c r="Y1135" s="322"/>
      <c r="Z1135" s="322"/>
      <c r="AA1135" s="322"/>
      <c r="AB1135" s="322"/>
      <c r="AC1135" s="322"/>
      <c r="AD1135" s="322"/>
      <c r="AE1135" s="322"/>
      <c r="AF1135" s="322"/>
      <c r="AG1135" s="322"/>
      <c r="AH1135" s="322"/>
      <c r="AI1135" s="322"/>
      <c r="AJ1135" s="322"/>
      <c r="AK1135" s="322"/>
    </row>
    <row r="1136" customFormat="false" ht="12.75" hidden="false" customHeight="false" outlineLevel="0" collapsed="false">
      <c r="D1136" s="321"/>
      <c r="E1136" s="321"/>
      <c r="F1136" s="321"/>
      <c r="G1136" s="321"/>
      <c r="H1136" s="321"/>
      <c r="I1136" s="321"/>
      <c r="J1136" s="321"/>
      <c r="K1136" s="321"/>
      <c r="L1136" s="321"/>
      <c r="M1136" s="321"/>
      <c r="N1136" s="321"/>
      <c r="O1136" s="321"/>
      <c r="P1136" s="322"/>
      <c r="Q1136" s="322"/>
      <c r="R1136" s="322"/>
      <c r="S1136" s="322"/>
      <c r="T1136" s="322"/>
      <c r="U1136" s="322"/>
      <c r="V1136" s="322"/>
      <c r="W1136" s="322"/>
      <c r="X1136" s="322"/>
      <c r="Y1136" s="322"/>
      <c r="Z1136" s="322"/>
      <c r="AA1136" s="322"/>
      <c r="AB1136" s="322"/>
      <c r="AC1136" s="322"/>
      <c r="AD1136" s="322"/>
      <c r="AE1136" s="322"/>
      <c r="AF1136" s="322"/>
      <c r="AG1136" s="322"/>
      <c r="AH1136" s="322"/>
      <c r="AI1136" s="322"/>
      <c r="AJ1136" s="322"/>
      <c r="AK1136" s="322"/>
    </row>
    <row r="1137" customFormat="false" ht="12.75" hidden="false" customHeight="false" outlineLevel="0" collapsed="false">
      <c r="D1137" s="321"/>
      <c r="E1137" s="321"/>
      <c r="F1137" s="321"/>
      <c r="G1137" s="321"/>
      <c r="H1137" s="321"/>
      <c r="I1137" s="321"/>
      <c r="J1137" s="321"/>
      <c r="K1137" s="321"/>
      <c r="L1137" s="321"/>
      <c r="M1137" s="321"/>
      <c r="N1137" s="321"/>
      <c r="O1137" s="321"/>
      <c r="P1137" s="322"/>
      <c r="Q1137" s="322"/>
      <c r="R1137" s="322"/>
      <c r="S1137" s="322"/>
      <c r="T1137" s="322"/>
      <c r="U1137" s="322"/>
      <c r="V1137" s="322"/>
      <c r="W1137" s="322"/>
      <c r="X1137" s="322"/>
      <c r="Y1137" s="322"/>
      <c r="Z1137" s="322"/>
      <c r="AA1137" s="322"/>
      <c r="AB1137" s="322"/>
      <c r="AC1137" s="322"/>
      <c r="AD1137" s="322"/>
      <c r="AE1137" s="322"/>
      <c r="AF1137" s="322"/>
      <c r="AG1137" s="322"/>
      <c r="AH1137" s="322"/>
      <c r="AI1137" s="322"/>
      <c r="AJ1137" s="322"/>
      <c r="AK1137" s="322"/>
    </row>
    <row r="1138" customFormat="false" ht="12.75" hidden="false" customHeight="false" outlineLevel="0" collapsed="false">
      <c r="D1138" s="321"/>
      <c r="E1138" s="321"/>
      <c r="F1138" s="321"/>
      <c r="G1138" s="321"/>
      <c r="H1138" s="321"/>
      <c r="I1138" s="321"/>
      <c r="J1138" s="321"/>
      <c r="K1138" s="321"/>
      <c r="L1138" s="321"/>
      <c r="M1138" s="321"/>
      <c r="N1138" s="321"/>
      <c r="O1138" s="321"/>
      <c r="P1138" s="322"/>
      <c r="Q1138" s="322"/>
      <c r="R1138" s="322"/>
      <c r="S1138" s="322"/>
      <c r="T1138" s="322"/>
      <c r="U1138" s="322"/>
      <c r="V1138" s="322"/>
      <c r="W1138" s="322"/>
      <c r="X1138" s="322"/>
      <c r="Y1138" s="322"/>
      <c r="Z1138" s="322"/>
      <c r="AA1138" s="322"/>
      <c r="AB1138" s="322"/>
      <c r="AC1138" s="322"/>
      <c r="AD1138" s="322"/>
      <c r="AE1138" s="322"/>
      <c r="AF1138" s="322"/>
      <c r="AG1138" s="322"/>
      <c r="AH1138" s="322"/>
      <c r="AI1138" s="322"/>
      <c r="AJ1138" s="322"/>
      <c r="AK1138" s="322"/>
    </row>
    <row r="1139" customFormat="false" ht="12.75" hidden="false" customHeight="false" outlineLevel="0" collapsed="false">
      <c r="D1139" s="321"/>
      <c r="E1139" s="321"/>
      <c r="F1139" s="321"/>
      <c r="G1139" s="321"/>
      <c r="H1139" s="321"/>
      <c r="I1139" s="321"/>
      <c r="J1139" s="321"/>
      <c r="K1139" s="321"/>
      <c r="L1139" s="321"/>
      <c r="M1139" s="321"/>
      <c r="N1139" s="321"/>
      <c r="O1139" s="321"/>
      <c r="P1139" s="322"/>
      <c r="Q1139" s="322"/>
      <c r="R1139" s="322"/>
      <c r="S1139" s="322"/>
      <c r="T1139" s="322"/>
      <c r="U1139" s="322"/>
      <c r="V1139" s="322"/>
      <c r="W1139" s="322"/>
      <c r="X1139" s="322"/>
      <c r="Y1139" s="322"/>
      <c r="Z1139" s="322"/>
      <c r="AA1139" s="322"/>
      <c r="AB1139" s="322"/>
      <c r="AC1139" s="322"/>
      <c r="AD1139" s="322"/>
      <c r="AE1139" s="322"/>
      <c r="AF1139" s="322"/>
      <c r="AG1139" s="322"/>
      <c r="AH1139" s="322"/>
      <c r="AI1139" s="322"/>
      <c r="AJ1139" s="322"/>
      <c r="AK1139" s="322"/>
    </row>
    <row r="1140" customFormat="false" ht="12.75" hidden="false" customHeight="false" outlineLevel="0" collapsed="false">
      <c r="D1140" s="321"/>
      <c r="E1140" s="321"/>
      <c r="F1140" s="321"/>
      <c r="G1140" s="321"/>
      <c r="H1140" s="321"/>
      <c r="I1140" s="321"/>
      <c r="J1140" s="321"/>
      <c r="K1140" s="321"/>
      <c r="L1140" s="321"/>
      <c r="M1140" s="321"/>
      <c r="N1140" s="321"/>
      <c r="O1140" s="321"/>
      <c r="P1140" s="322"/>
      <c r="Q1140" s="322"/>
      <c r="R1140" s="322"/>
      <c r="S1140" s="322"/>
      <c r="T1140" s="322"/>
      <c r="U1140" s="322"/>
      <c r="V1140" s="322"/>
      <c r="W1140" s="322"/>
      <c r="X1140" s="322"/>
      <c r="Y1140" s="322"/>
      <c r="Z1140" s="322"/>
      <c r="AA1140" s="322"/>
      <c r="AB1140" s="322"/>
      <c r="AC1140" s="322"/>
      <c r="AD1140" s="322"/>
      <c r="AE1140" s="322"/>
      <c r="AF1140" s="322"/>
      <c r="AG1140" s="322"/>
      <c r="AH1140" s="322"/>
      <c r="AI1140" s="322"/>
      <c r="AJ1140" s="322"/>
      <c r="AK1140" s="322"/>
    </row>
    <row r="1141" customFormat="false" ht="12.75" hidden="false" customHeight="false" outlineLevel="0" collapsed="false">
      <c r="D1141" s="321"/>
      <c r="E1141" s="321"/>
      <c r="F1141" s="321"/>
      <c r="G1141" s="321"/>
      <c r="H1141" s="321"/>
      <c r="I1141" s="321"/>
      <c r="J1141" s="321"/>
      <c r="K1141" s="321"/>
      <c r="L1141" s="321"/>
      <c r="M1141" s="321"/>
      <c r="N1141" s="321"/>
      <c r="O1141" s="321"/>
      <c r="P1141" s="322"/>
      <c r="Q1141" s="322"/>
      <c r="R1141" s="322"/>
      <c r="S1141" s="322"/>
      <c r="T1141" s="322"/>
      <c r="U1141" s="322"/>
      <c r="V1141" s="322"/>
      <c r="W1141" s="322"/>
      <c r="X1141" s="322"/>
      <c r="Y1141" s="322"/>
      <c r="Z1141" s="322"/>
      <c r="AA1141" s="322"/>
      <c r="AB1141" s="322"/>
      <c r="AC1141" s="322"/>
      <c r="AD1141" s="322"/>
      <c r="AE1141" s="322"/>
      <c r="AF1141" s="322"/>
      <c r="AG1141" s="322"/>
      <c r="AH1141" s="322"/>
      <c r="AI1141" s="322"/>
      <c r="AJ1141" s="322"/>
      <c r="AK1141" s="322"/>
    </row>
    <row r="1142" customFormat="false" ht="12.75" hidden="false" customHeight="false" outlineLevel="0" collapsed="false">
      <c r="D1142" s="321"/>
      <c r="E1142" s="321"/>
      <c r="F1142" s="321"/>
      <c r="G1142" s="321"/>
      <c r="H1142" s="321"/>
      <c r="I1142" s="321"/>
      <c r="J1142" s="321"/>
      <c r="K1142" s="321"/>
      <c r="L1142" s="321"/>
      <c r="M1142" s="321"/>
      <c r="N1142" s="321"/>
      <c r="O1142" s="321"/>
      <c r="P1142" s="322"/>
      <c r="Q1142" s="322"/>
      <c r="R1142" s="322"/>
      <c r="S1142" s="322"/>
      <c r="T1142" s="322"/>
      <c r="U1142" s="322"/>
      <c r="V1142" s="322"/>
      <c r="W1142" s="322"/>
      <c r="X1142" s="322"/>
      <c r="Y1142" s="322"/>
      <c r="Z1142" s="322"/>
      <c r="AA1142" s="322"/>
      <c r="AB1142" s="322"/>
      <c r="AC1142" s="322"/>
      <c r="AD1142" s="322"/>
      <c r="AE1142" s="322"/>
      <c r="AF1142" s="322"/>
      <c r="AG1142" s="322"/>
      <c r="AH1142" s="322"/>
      <c r="AI1142" s="322"/>
      <c r="AJ1142" s="322"/>
      <c r="AK1142" s="322"/>
    </row>
    <row r="1143" customFormat="false" ht="12.75" hidden="false" customHeight="false" outlineLevel="0" collapsed="false">
      <c r="D1143" s="321"/>
      <c r="E1143" s="321"/>
      <c r="F1143" s="321"/>
      <c r="G1143" s="321"/>
      <c r="H1143" s="321"/>
      <c r="I1143" s="321"/>
      <c r="J1143" s="321"/>
      <c r="K1143" s="321"/>
      <c r="L1143" s="321"/>
      <c r="M1143" s="321"/>
      <c r="N1143" s="321"/>
      <c r="O1143" s="321"/>
      <c r="P1143" s="322"/>
      <c r="Q1143" s="322"/>
      <c r="R1143" s="322"/>
      <c r="S1143" s="322"/>
      <c r="T1143" s="322"/>
      <c r="U1143" s="322"/>
      <c r="V1143" s="322"/>
      <c r="W1143" s="322"/>
      <c r="X1143" s="322"/>
      <c r="Y1143" s="322"/>
      <c r="Z1143" s="322"/>
      <c r="AA1143" s="322"/>
      <c r="AB1143" s="322"/>
      <c r="AC1143" s="322"/>
      <c r="AD1143" s="322"/>
      <c r="AE1143" s="322"/>
      <c r="AF1143" s="322"/>
      <c r="AG1143" s="322"/>
      <c r="AH1143" s="322"/>
      <c r="AI1143" s="322"/>
      <c r="AJ1143" s="322"/>
      <c r="AK1143" s="322"/>
    </row>
    <row r="1144" customFormat="false" ht="12.75" hidden="false" customHeight="false" outlineLevel="0" collapsed="false">
      <c r="D1144" s="321"/>
      <c r="E1144" s="321"/>
      <c r="F1144" s="321"/>
      <c r="G1144" s="321"/>
      <c r="H1144" s="321"/>
      <c r="I1144" s="321"/>
      <c r="J1144" s="321"/>
      <c r="K1144" s="321"/>
      <c r="L1144" s="321"/>
      <c r="M1144" s="321"/>
      <c r="N1144" s="321"/>
      <c r="O1144" s="321"/>
      <c r="P1144" s="322"/>
      <c r="Q1144" s="322"/>
      <c r="R1144" s="322"/>
      <c r="S1144" s="322"/>
      <c r="T1144" s="322"/>
      <c r="U1144" s="322"/>
      <c r="V1144" s="322"/>
      <c r="W1144" s="322"/>
      <c r="X1144" s="322"/>
      <c r="Y1144" s="322"/>
      <c r="Z1144" s="322"/>
      <c r="AA1144" s="322"/>
      <c r="AB1144" s="322"/>
      <c r="AC1144" s="322"/>
      <c r="AD1144" s="322"/>
      <c r="AE1144" s="322"/>
      <c r="AF1144" s="322"/>
      <c r="AG1144" s="322"/>
      <c r="AH1144" s="322"/>
      <c r="AI1144" s="322"/>
      <c r="AJ1144" s="322"/>
      <c r="AK1144" s="322"/>
    </row>
    <row r="1145" customFormat="false" ht="12.75" hidden="false" customHeight="false" outlineLevel="0" collapsed="false">
      <c r="D1145" s="321"/>
      <c r="E1145" s="321"/>
      <c r="F1145" s="321"/>
      <c r="G1145" s="321"/>
      <c r="H1145" s="321"/>
      <c r="I1145" s="321"/>
      <c r="J1145" s="321"/>
      <c r="K1145" s="321"/>
      <c r="L1145" s="321"/>
      <c r="M1145" s="321"/>
      <c r="N1145" s="321"/>
      <c r="O1145" s="321"/>
      <c r="P1145" s="322"/>
      <c r="Q1145" s="322"/>
      <c r="R1145" s="322"/>
      <c r="S1145" s="322"/>
      <c r="T1145" s="322"/>
      <c r="U1145" s="322"/>
      <c r="V1145" s="322"/>
      <c r="W1145" s="322"/>
      <c r="X1145" s="322"/>
      <c r="Y1145" s="322"/>
      <c r="Z1145" s="322"/>
      <c r="AA1145" s="322"/>
      <c r="AB1145" s="322"/>
      <c r="AC1145" s="322"/>
      <c r="AD1145" s="322"/>
      <c r="AE1145" s="322"/>
      <c r="AF1145" s="322"/>
      <c r="AG1145" s="322"/>
      <c r="AH1145" s="322"/>
      <c r="AI1145" s="322"/>
      <c r="AJ1145" s="322"/>
      <c r="AK1145" s="322"/>
    </row>
    <row r="1146" customFormat="false" ht="12.75" hidden="false" customHeight="false" outlineLevel="0" collapsed="false">
      <c r="D1146" s="321"/>
      <c r="E1146" s="321"/>
      <c r="F1146" s="321"/>
      <c r="G1146" s="321"/>
      <c r="H1146" s="321"/>
      <c r="I1146" s="321"/>
      <c r="J1146" s="321"/>
      <c r="K1146" s="321"/>
      <c r="L1146" s="321"/>
      <c r="M1146" s="321"/>
      <c r="N1146" s="321"/>
      <c r="O1146" s="321"/>
      <c r="P1146" s="322"/>
      <c r="Q1146" s="322"/>
      <c r="R1146" s="322"/>
      <c r="S1146" s="322"/>
      <c r="T1146" s="322"/>
      <c r="U1146" s="322"/>
      <c r="V1146" s="322"/>
      <c r="W1146" s="322"/>
      <c r="X1146" s="322"/>
      <c r="Y1146" s="322"/>
      <c r="Z1146" s="322"/>
      <c r="AA1146" s="322"/>
      <c r="AB1146" s="322"/>
      <c r="AC1146" s="322"/>
      <c r="AD1146" s="322"/>
      <c r="AE1146" s="322"/>
      <c r="AF1146" s="322"/>
      <c r="AG1146" s="322"/>
      <c r="AH1146" s="322"/>
      <c r="AI1146" s="322"/>
      <c r="AJ1146" s="322"/>
      <c r="AK1146" s="322"/>
    </row>
    <row r="1147" customFormat="false" ht="12.75" hidden="false" customHeight="false" outlineLevel="0" collapsed="false">
      <c r="D1147" s="321"/>
      <c r="E1147" s="321"/>
      <c r="F1147" s="321"/>
      <c r="G1147" s="321"/>
      <c r="H1147" s="321"/>
      <c r="I1147" s="321"/>
      <c r="J1147" s="321"/>
      <c r="K1147" s="321"/>
      <c r="L1147" s="321"/>
      <c r="M1147" s="321"/>
      <c r="N1147" s="321"/>
      <c r="O1147" s="321"/>
      <c r="P1147" s="322"/>
      <c r="Q1147" s="322"/>
      <c r="R1147" s="322"/>
      <c r="S1147" s="322"/>
      <c r="T1147" s="322"/>
      <c r="U1147" s="322"/>
      <c r="V1147" s="322"/>
      <c r="W1147" s="322"/>
      <c r="X1147" s="322"/>
      <c r="Y1147" s="322"/>
      <c r="Z1147" s="322"/>
      <c r="AA1147" s="322"/>
      <c r="AB1147" s="322"/>
      <c r="AC1147" s="322"/>
      <c r="AD1147" s="322"/>
      <c r="AE1147" s="322"/>
      <c r="AF1147" s="322"/>
      <c r="AG1147" s="322"/>
      <c r="AH1147" s="322"/>
      <c r="AI1147" s="322"/>
      <c r="AJ1147" s="322"/>
      <c r="AK1147" s="322"/>
    </row>
    <row r="1148" customFormat="false" ht="12.75" hidden="false" customHeight="false" outlineLevel="0" collapsed="false">
      <c r="D1148" s="321"/>
      <c r="E1148" s="321"/>
      <c r="F1148" s="321"/>
      <c r="G1148" s="321"/>
      <c r="H1148" s="321"/>
      <c r="I1148" s="321"/>
      <c r="J1148" s="321"/>
      <c r="K1148" s="321"/>
      <c r="L1148" s="321"/>
      <c r="M1148" s="321"/>
      <c r="N1148" s="321"/>
      <c r="O1148" s="321"/>
      <c r="P1148" s="322"/>
      <c r="Q1148" s="322"/>
      <c r="R1148" s="322"/>
      <c r="S1148" s="322"/>
      <c r="T1148" s="322"/>
      <c r="U1148" s="322"/>
      <c r="V1148" s="322"/>
      <c r="W1148" s="322"/>
      <c r="X1148" s="322"/>
      <c r="Y1148" s="322"/>
      <c r="Z1148" s="322"/>
      <c r="AA1148" s="322"/>
      <c r="AB1148" s="322"/>
      <c r="AC1148" s="322"/>
      <c r="AD1148" s="322"/>
      <c r="AE1148" s="322"/>
      <c r="AF1148" s="322"/>
      <c r="AG1148" s="322"/>
      <c r="AH1148" s="322"/>
      <c r="AI1148" s="322"/>
      <c r="AJ1148" s="322"/>
      <c r="AK1148" s="322"/>
    </row>
    <row r="1149" customFormat="false" ht="12.75" hidden="false" customHeight="false" outlineLevel="0" collapsed="false">
      <c r="D1149" s="321"/>
      <c r="E1149" s="321"/>
      <c r="F1149" s="321"/>
      <c r="G1149" s="321"/>
      <c r="H1149" s="321"/>
      <c r="I1149" s="321"/>
      <c r="J1149" s="321"/>
      <c r="K1149" s="321"/>
      <c r="L1149" s="321"/>
      <c r="M1149" s="321"/>
      <c r="N1149" s="321"/>
      <c r="O1149" s="321"/>
      <c r="P1149" s="322"/>
      <c r="Q1149" s="322"/>
      <c r="R1149" s="322"/>
      <c r="S1149" s="322"/>
      <c r="T1149" s="322"/>
      <c r="U1149" s="322"/>
      <c r="V1149" s="322"/>
      <c r="W1149" s="322"/>
      <c r="X1149" s="322"/>
      <c r="Y1149" s="322"/>
      <c r="Z1149" s="322"/>
      <c r="AA1149" s="322"/>
      <c r="AB1149" s="322"/>
      <c r="AC1149" s="322"/>
      <c r="AD1149" s="322"/>
      <c r="AE1149" s="322"/>
      <c r="AF1149" s="322"/>
      <c r="AG1149" s="322"/>
      <c r="AH1149" s="322"/>
      <c r="AI1149" s="322"/>
      <c r="AJ1149" s="322"/>
      <c r="AK1149" s="322"/>
    </row>
    <row r="1150" customFormat="false" ht="12.75" hidden="false" customHeight="false" outlineLevel="0" collapsed="false">
      <c r="D1150" s="321"/>
      <c r="E1150" s="321"/>
      <c r="F1150" s="321"/>
      <c r="G1150" s="321"/>
      <c r="H1150" s="321"/>
      <c r="I1150" s="321"/>
      <c r="J1150" s="321"/>
      <c r="K1150" s="321"/>
      <c r="L1150" s="321"/>
      <c r="M1150" s="321"/>
      <c r="N1150" s="321"/>
      <c r="O1150" s="321"/>
      <c r="P1150" s="322"/>
      <c r="Q1150" s="322"/>
      <c r="R1150" s="322"/>
      <c r="S1150" s="322"/>
      <c r="T1150" s="322"/>
      <c r="U1150" s="322"/>
      <c r="V1150" s="322"/>
      <c r="W1150" s="322"/>
      <c r="X1150" s="322"/>
      <c r="Y1150" s="322"/>
      <c r="Z1150" s="322"/>
      <c r="AA1150" s="322"/>
      <c r="AB1150" s="322"/>
      <c r="AC1150" s="322"/>
      <c r="AD1150" s="322"/>
      <c r="AE1150" s="322"/>
      <c r="AF1150" s="322"/>
      <c r="AG1150" s="322"/>
      <c r="AH1150" s="322"/>
      <c r="AI1150" s="322"/>
      <c r="AJ1150" s="322"/>
      <c r="AK1150" s="322"/>
    </row>
    <row r="1151" customFormat="false" ht="12.75" hidden="false" customHeight="false" outlineLevel="0" collapsed="false">
      <c r="D1151" s="321"/>
      <c r="E1151" s="321"/>
      <c r="F1151" s="321"/>
      <c r="G1151" s="321"/>
      <c r="H1151" s="321"/>
      <c r="I1151" s="321"/>
      <c r="J1151" s="321"/>
      <c r="K1151" s="321"/>
      <c r="L1151" s="321"/>
      <c r="M1151" s="321"/>
      <c r="N1151" s="321"/>
      <c r="O1151" s="321"/>
      <c r="P1151" s="322"/>
      <c r="Q1151" s="322"/>
      <c r="R1151" s="322"/>
      <c r="S1151" s="322"/>
      <c r="T1151" s="322"/>
      <c r="U1151" s="322"/>
      <c r="V1151" s="322"/>
      <c r="W1151" s="322"/>
      <c r="X1151" s="322"/>
      <c r="Y1151" s="322"/>
      <c r="Z1151" s="322"/>
      <c r="AA1151" s="322"/>
      <c r="AB1151" s="322"/>
      <c r="AC1151" s="322"/>
      <c r="AD1151" s="322"/>
      <c r="AE1151" s="322"/>
      <c r="AF1151" s="322"/>
      <c r="AG1151" s="322"/>
      <c r="AH1151" s="322"/>
      <c r="AI1151" s="322"/>
      <c r="AJ1151" s="322"/>
      <c r="AK1151" s="322"/>
    </row>
    <row r="1152" customFormat="false" ht="12.75" hidden="false" customHeight="false" outlineLevel="0" collapsed="false">
      <c r="D1152" s="321"/>
      <c r="E1152" s="321"/>
      <c r="F1152" s="321"/>
      <c r="G1152" s="321"/>
      <c r="H1152" s="321"/>
      <c r="I1152" s="321"/>
      <c r="J1152" s="321"/>
      <c r="K1152" s="321"/>
      <c r="L1152" s="321"/>
      <c r="M1152" s="321"/>
      <c r="N1152" s="321"/>
      <c r="O1152" s="321"/>
      <c r="P1152" s="322"/>
      <c r="Q1152" s="322"/>
      <c r="R1152" s="322"/>
      <c r="S1152" s="322"/>
      <c r="T1152" s="322"/>
      <c r="U1152" s="322"/>
      <c r="V1152" s="322"/>
      <c r="W1152" s="322"/>
      <c r="X1152" s="322"/>
      <c r="Y1152" s="322"/>
      <c r="Z1152" s="322"/>
      <c r="AA1152" s="322"/>
      <c r="AB1152" s="322"/>
      <c r="AC1152" s="322"/>
      <c r="AD1152" s="322"/>
      <c r="AE1152" s="322"/>
      <c r="AF1152" s="322"/>
      <c r="AG1152" s="322"/>
      <c r="AH1152" s="322"/>
      <c r="AI1152" s="322"/>
      <c r="AJ1152" s="322"/>
      <c r="AK1152" s="322"/>
    </row>
    <row r="1153" customFormat="false" ht="12.75" hidden="false" customHeight="false" outlineLevel="0" collapsed="false">
      <c r="D1153" s="321"/>
      <c r="E1153" s="321"/>
      <c r="F1153" s="321"/>
      <c r="G1153" s="321"/>
      <c r="H1153" s="321"/>
      <c r="I1153" s="321"/>
      <c r="J1153" s="321"/>
      <c r="K1153" s="321"/>
      <c r="L1153" s="321"/>
      <c r="M1153" s="321"/>
      <c r="N1153" s="321"/>
      <c r="O1153" s="321"/>
      <c r="P1153" s="322"/>
      <c r="Q1153" s="322"/>
      <c r="R1153" s="322"/>
      <c r="S1153" s="322"/>
      <c r="T1153" s="322"/>
      <c r="U1153" s="322"/>
      <c r="V1153" s="322"/>
      <c r="W1153" s="322"/>
      <c r="X1153" s="322"/>
      <c r="Y1153" s="322"/>
      <c r="Z1153" s="322"/>
      <c r="AA1153" s="322"/>
      <c r="AB1153" s="322"/>
      <c r="AC1153" s="322"/>
      <c r="AD1153" s="322"/>
      <c r="AE1153" s="322"/>
      <c r="AF1153" s="322"/>
      <c r="AG1153" s="322"/>
      <c r="AH1153" s="322"/>
      <c r="AI1153" s="322"/>
      <c r="AJ1153" s="322"/>
      <c r="AK1153" s="322"/>
    </row>
    <row r="1154" customFormat="false" ht="12.75" hidden="false" customHeight="false" outlineLevel="0" collapsed="false">
      <c r="D1154" s="321"/>
      <c r="E1154" s="321"/>
      <c r="F1154" s="321"/>
      <c r="G1154" s="321"/>
      <c r="H1154" s="321"/>
      <c r="I1154" s="321"/>
      <c r="J1154" s="321"/>
      <c r="K1154" s="321"/>
      <c r="L1154" s="321"/>
      <c r="M1154" s="321"/>
      <c r="N1154" s="321"/>
      <c r="O1154" s="321"/>
      <c r="P1154" s="322"/>
      <c r="Q1154" s="322"/>
      <c r="R1154" s="322"/>
      <c r="S1154" s="322"/>
      <c r="T1154" s="322"/>
      <c r="U1154" s="322"/>
      <c r="V1154" s="322"/>
      <c r="W1154" s="322"/>
      <c r="X1154" s="322"/>
      <c r="Y1154" s="322"/>
      <c r="Z1154" s="322"/>
      <c r="AA1154" s="322"/>
      <c r="AB1154" s="322"/>
      <c r="AC1154" s="322"/>
      <c r="AD1154" s="322"/>
      <c r="AE1154" s="322"/>
      <c r="AF1154" s="322"/>
      <c r="AG1154" s="322"/>
      <c r="AH1154" s="322"/>
      <c r="AI1154" s="322"/>
      <c r="AJ1154" s="322"/>
      <c r="AK1154" s="322"/>
    </row>
    <row r="1155" customFormat="false" ht="12.75" hidden="false" customHeight="false" outlineLevel="0" collapsed="false">
      <c r="D1155" s="321"/>
      <c r="E1155" s="321"/>
      <c r="F1155" s="321"/>
      <c r="G1155" s="321"/>
      <c r="H1155" s="321"/>
      <c r="I1155" s="321"/>
      <c r="J1155" s="321"/>
      <c r="K1155" s="321"/>
      <c r="L1155" s="321"/>
      <c r="M1155" s="321"/>
      <c r="N1155" s="321"/>
      <c r="O1155" s="321"/>
      <c r="P1155" s="322"/>
      <c r="Q1155" s="322"/>
      <c r="R1155" s="322"/>
      <c r="S1155" s="322"/>
      <c r="T1155" s="322"/>
      <c r="U1155" s="322"/>
      <c r="V1155" s="322"/>
      <c r="W1155" s="322"/>
      <c r="X1155" s="322"/>
      <c r="Y1155" s="322"/>
      <c r="Z1155" s="322"/>
      <c r="AA1155" s="322"/>
      <c r="AB1155" s="322"/>
      <c r="AC1155" s="322"/>
      <c r="AD1155" s="322"/>
      <c r="AE1155" s="322"/>
      <c r="AF1155" s="322"/>
      <c r="AG1155" s="322"/>
      <c r="AH1155" s="322"/>
      <c r="AI1155" s="322"/>
      <c r="AJ1155" s="322"/>
      <c r="AK1155" s="322"/>
    </row>
    <row r="1156" customFormat="false" ht="12.75" hidden="false" customHeight="false" outlineLevel="0" collapsed="false">
      <c r="D1156" s="321"/>
      <c r="E1156" s="321"/>
      <c r="F1156" s="321"/>
      <c r="G1156" s="321"/>
      <c r="H1156" s="321"/>
      <c r="I1156" s="321"/>
      <c r="J1156" s="321"/>
      <c r="K1156" s="321"/>
      <c r="L1156" s="321"/>
      <c r="M1156" s="321"/>
      <c r="N1156" s="321"/>
      <c r="O1156" s="321"/>
      <c r="P1156" s="322"/>
      <c r="Q1156" s="322"/>
      <c r="R1156" s="322"/>
      <c r="S1156" s="322"/>
      <c r="T1156" s="322"/>
      <c r="U1156" s="322"/>
      <c r="V1156" s="322"/>
      <c r="W1156" s="322"/>
      <c r="X1156" s="322"/>
      <c r="Y1156" s="322"/>
      <c r="Z1156" s="322"/>
      <c r="AA1156" s="322"/>
      <c r="AB1156" s="322"/>
      <c r="AC1156" s="322"/>
      <c r="AD1156" s="322"/>
      <c r="AE1156" s="322"/>
      <c r="AF1156" s="322"/>
      <c r="AG1156" s="322"/>
      <c r="AH1156" s="322"/>
      <c r="AI1156" s="322"/>
      <c r="AJ1156" s="322"/>
      <c r="AK1156" s="322"/>
    </row>
    <row r="1157" customFormat="false" ht="12.75" hidden="false" customHeight="false" outlineLevel="0" collapsed="false">
      <c r="D1157" s="321"/>
      <c r="E1157" s="321"/>
      <c r="F1157" s="321"/>
      <c r="G1157" s="321"/>
      <c r="H1157" s="321"/>
      <c r="I1157" s="321"/>
      <c r="J1157" s="321"/>
      <c r="K1157" s="321"/>
      <c r="L1157" s="321"/>
      <c r="M1157" s="321"/>
      <c r="N1157" s="321"/>
      <c r="O1157" s="321"/>
      <c r="P1157" s="322"/>
      <c r="Q1157" s="322"/>
      <c r="R1157" s="322"/>
      <c r="S1157" s="322"/>
      <c r="T1157" s="322"/>
      <c r="U1157" s="322"/>
      <c r="V1157" s="322"/>
      <c r="W1157" s="322"/>
      <c r="X1157" s="322"/>
      <c r="Y1157" s="322"/>
      <c r="Z1157" s="322"/>
      <c r="AA1157" s="322"/>
      <c r="AB1157" s="322"/>
      <c r="AC1157" s="322"/>
      <c r="AD1157" s="322"/>
      <c r="AE1157" s="322"/>
      <c r="AF1157" s="322"/>
      <c r="AG1157" s="322"/>
      <c r="AH1157" s="322"/>
      <c r="AI1157" s="322"/>
      <c r="AJ1157" s="322"/>
      <c r="AK1157" s="322"/>
    </row>
    <row r="1158" customFormat="false" ht="12.75" hidden="false" customHeight="false" outlineLevel="0" collapsed="false">
      <c r="D1158" s="321"/>
      <c r="E1158" s="321"/>
      <c r="F1158" s="321"/>
      <c r="G1158" s="321"/>
      <c r="H1158" s="321"/>
      <c r="I1158" s="321"/>
      <c r="J1158" s="321"/>
      <c r="K1158" s="321"/>
      <c r="L1158" s="321"/>
      <c r="M1158" s="321"/>
      <c r="N1158" s="321"/>
      <c r="O1158" s="321"/>
      <c r="P1158" s="322"/>
      <c r="Q1158" s="322"/>
      <c r="R1158" s="322"/>
      <c r="S1158" s="322"/>
      <c r="T1158" s="322"/>
      <c r="U1158" s="322"/>
      <c r="V1158" s="322"/>
      <c r="W1158" s="322"/>
      <c r="X1158" s="322"/>
      <c r="Y1158" s="322"/>
      <c r="Z1158" s="322"/>
      <c r="AA1158" s="322"/>
      <c r="AB1158" s="322"/>
      <c r="AC1158" s="322"/>
      <c r="AD1158" s="322"/>
      <c r="AE1158" s="322"/>
      <c r="AF1158" s="322"/>
      <c r="AG1158" s="322"/>
      <c r="AH1158" s="322"/>
      <c r="AI1158" s="322"/>
      <c r="AJ1158" s="322"/>
      <c r="AK1158" s="322"/>
    </row>
    <row r="1159" customFormat="false" ht="12.75" hidden="false" customHeight="false" outlineLevel="0" collapsed="false">
      <c r="D1159" s="321"/>
      <c r="E1159" s="321"/>
      <c r="F1159" s="321"/>
      <c r="G1159" s="321"/>
      <c r="H1159" s="321"/>
      <c r="I1159" s="321"/>
      <c r="J1159" s="321"/>
      <c r="K1159" s="321"/>
      <c r="L1159" s="321"/>
      <c r="M1159" s="321"/>
      <c r="N1159" s="321"/>
      <c r="O1159" s="321"/>
      <c r="P1159" s="322"/>
      <c r="Q1159" s="322"/>
      <c r="R1159" s="322"/>
      <c r="S1159" s="322"/>
      <c r="T1159" s="322"/>
      <c r="U1159" s="322"/>
      <c r="V1159" s="322"/>
      <c r="W1159" s="322"/>
      <c r="X1159" s="322"/>
      <c r="Y1159" s="322"/>
      <c r="Z1159" s="322"/>
      <c r="AA1159" s="322"/>
      <c r="AB1159" s="322"/>
      <c r="AC1159" s="322"/>
      <c r="AD1159" s="322"/>
      <c r="AE1159" s="322"/>
      <c r="AF1159" s="322"/>
      <c r="AG1159" s="322"/>
      <c r="AH1159" s="322"/>
      <c r="AI1159" s="322"/>
      <c r="AJ1159" s="322"/>
      <c r="AK1159" s="322"/>
    </row>
    <row r="1160" customFormat="false" ht="12.75" hidden="false" customHeight="false" outlineLevel="0" collapsed="false">
      <c r="D1160" s="321"/>
      <c r="E1160" s="321"/>
      <c r="F1160" s="321"/>
      <c r="G1160" s="321"/>
      <c r="H1160" s="321"/>
      <c r="I1160" s="321"/>
      <c r="J1160" s="321"/>
      <c r="K1160" s="321"/>
      <c r="L1160" s="321"/>
      <c r="M1160" s="321"/>
      <c r="N1160" s="321"/>
      <c r="O1160" s="321"/>
      <c r="P1160" s="322"/>
      <c r="Q1160" s="322"/>
      <c r="R1160" s="322"/>
      <c r="S1160" s="322"/>
      <c r="T1160" s="322"/>
      <c r="U1160" s="322"/>
      <c r="V1160" s="322"/>
      <c r="W1160" s="322"/>
      <c r="X1160" s="322"/>
      <c r="Y1160" s="322"/>
      <c r="Z1160" s="322"/>
      <c r="AA1160" s="322"/>
      <c r="AB1160" s="322"/>
      <c r="AC1160" s="322"/>
      <c r="AD1160" s="322"/>
      <c r="AE1160" s="322"/>
      <c r="AF1160" s="322"/>
      <c r="AG1160" s="322"/>
      <c r="AH1160" s="322"/>
      <c r="AI1160" s="322"/>
      <c r="AJ1160" s="322"/>
      <c r="AK1160" s="322"/>
    </row>
    <row r="1161" customFormat="false" ht="12.75" hidden="false" customHeight="false" outlineLevel="0" collapsed="false">
      <c r="D1161" s="321"/>
      <c r="E1161" s="321"/>
      <c r="F1161" s="321"/>
      <c r="G1161" s="321"/>
      <c r="H1161" s="321"/>
      <c r="I1161" s="321"/>
      <c r="J1161" s="321"/>
      <c r="K1161" s="321"/>
      <c r="L1161" s="321"/>
      <c r="M1161" s="321"/>
      <c r="N1161" s="321"/>
      <c r="O1161" s="321"/>
      <c r="P1161" s="322"/>
      <c r="Q1161" s="322"/>
      <c r="R1161" s="322"/>
      <c r="S1161" s="322"/>
      <c r="T1161" s="322"/>
      <c r="U1161" s="322"/>
      <c r="V1161" s="322"/>
      <c r="W1161" s="322"/>
      <c r="X1161" s="322"/>
      <c r="Y1161" s="322"/>
      <c r="Z1161" s="322"/>
      <c r="AA1161" s="322"/>
      <c r="AB1161" s="322"/>
      <c r="AC1161" s="322"/>
      <c r="AD1161" s="322"/>
      <c r="AE1161" s="322"/>
      <c r="AF1161" s="322"/>
      <c r="AG1161" s="322"/>
      <c r="AH1161" s="322"/>
      <c r="AI1161" s="322"/>
      <c r="AJ1161" s="322"/>
      <c r="AK1161" s="322"/>
    </row>
    <row r="1162" customFormat="false" ht="12.75" hidden="false" customHeight="false" outlineLevel="0" collapsed="false">
      <c r="D1162" s="321"/>
      <c r="E1162" s="321"/>
      <c r="F1162" s="321"/>
      <c r="G1162" s="321"/>
      <c r="H1162" s="321"/>
      <c r="I1162" s="321"/>
      <c r="J1162" s="321"/>
      <c r="K1162" s="321"/>
      <c r="L1162" s="321"/>
      <c r="M1162" s="321"/>
      <c r="N1162" s="321"/>
      <c r="O1162" s="321"/>
      <c r="P1162" s="322"/>
      <c r="Q1162" s="322"/>
      <c r="R1162" s="322"/>
      <c r="S1162" s="322"/>
      <c r="T1162" s="322"/>
      <c r="U1162" s="322"/>
      <c r="V1162" s="322"/>
      <c r="W1162" s="322"/>
      <c r="X1162" s="322"/>
      <c r="Y1162" s="322"/>
      <c r="Z1162" s="322"/>
      <c r="AA1162" s="322"/>
      <c r="AB1162" s="322"/>
      <c r="AC1162" s="322"/>
      <c r="AD1162" s="322"/>
      <c r="AE1162" s="322"/>
      <c r="AF1162" s="322"/>
      <c r="AG1162" s="322"/>
      <c r="AH1162" s="322"/>
      <c r="AI1162" s="322"/>
      <c r="AJ1162" s="322"/>
      <c r="AK1162" s="322"/>
    </row>
    <row r="1163" customFormat="false" ht="12.75" hidden="false" customHeight="false" outlineLevel="0" collapsed="false">
      <c r="D1163" s="321"/>
      <c r="E1163" s="321"/>
      <c r="F1163" s="321"/>
      <c r="G1163" s="321"/>
      <c r="H1163" s="321"/>
      <c r="I1163" s="321"/>
      <c r="J1163" s="321"/>
      <c r="K1163" s="321"/>
      <c r="L1163" s="321"/>
      <c r="M1163" s="321"/>
      <c r="N1163" s="321"/>
      <c r="O1163" s="321"/>
      <c r="P1163" s="322"/>
      <c r="Q1163" s="322"/>
      <c r="R1163" s="322"/>
      <c r="S1163" s="322"/>
      <c r="T1163" s="322"/>
      <c r="U1163" s="322"/>
      <c r="V1163" s="322"/>
      <c r="W1163" s="322"/>
      <c r="X1163" s="322"/>
      <c r="Y1163" s="322"/>
      <c r="Z1163" s="322"/>
      <c r="AA1163" s="322"/>
      <c r="AB1163" s="322"/>
      <c r="AC1163" s="322"/>
      <c r="AD1163" s="322"/>
      <c r="AE1163" s="322"/>
      <c r="AF1163" s="322"/>
      <c r="AG1163" s="322"/>
      <c r="AH1163" s="322"/>
      <c r="AI1163" s="322"/>
      <c r="AJ1163" s="322"/>
      <c r="AK1163" s="322"/>
    </row>
    <row r="1164" customFormat="false" ht="12.75" hidden="false" customHeight="false" outlineLevel="0" collapsed="false">
      <c r="D1164" s="321"/>
      <c r="E1164" s="321"/>
      <c r="F1164" s="321"/>
      <c r="G1164" s="321"/>
      <c r="H1164" s="321"/>
      <c r="I1164" s="321"/>
      <c r="J1164" s="321"/>
      <c r="K1164" s="321"/>
      <c r="L1164" s="321"/>
      <c r="M1164" s="321"/>
      <c r="N1164" s="321"/>
      <c r="O1164" s="321"/>
      <c r="P1164" s="322"/>
      <c r="Q1164" s="322"/>
      <c r="R1164" s="322"/>
      <c r="S1164" s="322"/>
      <c r="T1164" s="322"/>
      <c r="U1164" s="322"/>
      <c r="V1164" s="322"/>
      <c r="W1164" s="322"/>
      <c r="X1164" s="322"/>
      <c r="Y1164" s="322"/>
      <c r="Z1164" s="322"/>
      <c r="AA1164" s="322"/>
      <c r="AB1164" s="322"/>
      <c r="AC1164" s="322"/>
      <c r="AD1164" s="322"/>
      <c r="AE1164" s="322"/>
      <c r="AF1164" s="322"/>
      <c r="AG1164" s="322"/>
      <c r="AH1164" s="322"/>
      <c r="AI1164" s="322"/>
      <c r="AJ1164" s="322"/>
      <c r="AK1164" s="322"/>
    </row>
    <row r="1165" customFormat="false" ht="12.75" hidden="false" customHeight="false" outlineLevel="0" collapsed="false">
      <c r="D1165" s="321"/>
      <c r="E1165" s="321"/>
      <c r="F1165" s="321"/>
      <c r="G1165" s="321"/>
      <c r="H1165" s="321"/>
      <c r="I1165" s="321"/>
      <c r="J1165" s="321"/>
      <c r="K1165" s="321"/>
      <c r="L1165" s="321"/>
      <c r="M1165" s="321"/>
      <c r="N1165" s="321"/>
      <c r="O1165" s="321"/>
      <c r="P1165" s="322"/>
      <c r="Q1165" s="322"/>
      <c r="R1165" s="322"/>
      <c r="S1165" s="322"/>
      <c r="T1165" s="322"/>
      <c r="U1165" s="322"/>
      <c r="V1165" s="322"/>
      <c r="W1165" s="322"/>
      <c r="X1165" s="322"/>
      <c r="Y1165" s="322"/>
      <c r="Z1165" s="322"/>
      <c r="AA1165" s="322"/>
      <c r="AB1165" s="322"/>
      <c r="AC1165" s="322"/>
      <c r="AD1165" s="322"/>
      <c r="AE1165" s="322"/>
      <c r="AF1165" s="322"/>
      <c r="AG1165" s="322"/>
      <c r="AH1165" s="322"/>
      <c r="AI1165" s="322"/>
      <c r="AJ1165" s="322"/>
      <c r="AK1165" s="322"/>
    </row>
    <row r="1166" customFormat="false" ht="12.75" hidden="false" customHeight="false" outlineLevel="0" collapsed="false">
      <c r="D1166" s="321"/>
      <c r="E1166" s="321"/>
      <c r="F1166" s="321"/>
      <c r="G1166" s="321"/>
      <c r="H1166" s="321"/>
      <c r="I1166" s="321"/>
      <c r="J1166" s="321"/>
      <c r="K1166" s="321"/>
      <c r="L1166" s="321"/>
      <c r="M1166" s="321"/>
      <c r="N1166" s="321"/>
      <c r="O1166" s="321"/>
      <c r="P1166" s="322"/>
      <c r="Q1166" s="322"/>
      <c r="R1166" s="322"/>
      <c r="S1166" s="322"/>
      <c r="T1166" s="322"/>
      <c r="U1166" s="322"/>
      <c r="V1166" s="322"/>
      <c r="W1166" s="322"/>
      <c r="X1166" s="322"/>
      <c r="Y1166" s="322"/>
      <c r="Z1166" s="322"/>
      <c r="AA1166" s="322"/>
      <c r="AB1166" s="322"/>
      <c r="AC1166" s="322"/>
      <c r="AD1166" s="322"/>
      <c r="AE1166" s="322"/>
      <c r="AF1166" s="322"/>
      <c r="AG1166" s="322"/>
      <c r="AH1166" s="322"/>
      <c r="AI1166" s="322"/>
      <c r="AJ1166" s="322"/>
      <c r="AK1166" s="322"/>
    </row>
    <row r="1167" customFormat="false" ht="12.75" hidden="false" customHeight="false" outlineLevel="0" collapsed="false">
      <c r="D1167" s="321"/>
      <c r="E1167" s="321"/>
      <c r="F1167" s="321"/>
      <c r="G1167" s="321"/>
      <c r="H1167" s="321"/>
      <c r="I1167" s="321"/>
      <c r="J1167" s="321"/>
      <c r="K1167" s="321"/>
      <c r="L1167" s="321"/>
      <c r="M1167" s="321"/>
      <c r="N1167" s="321"/>
      <c r="O1167" s="321"/>
      <c r="P1167" s="322"/>
      <c r="Q1167" s="322"/>
      <c r="R1167" s="322"/>
      <c r="S1167" s="322"/>
      <c r="T1167" s="322"/>
      <c r="U1167" s="322"/>
      <c r="V1167" s="322"/>
      <c r="W1167" s="322"/>
      <c r="X1167" s="322"/>
      <c r="Y1167" s="322"/>
      <c r="Z1167" s="322"/>
      <c r="AA1167" s="322"/>
      <c r="AB1167" s="322"/>
      <c r="AC1167" s="322"/>
      <c r="AD1167" s="322"/>
      <c r="AE1167" s="322"/>
      <c r="AF1167" s="322"/>
      <c r="AG1167" s="322"/>
      <c r="AH1167" s="322"/>
      <c r="AI1167" s="322"/>
      <c r="AJ1167" s="322"/>
      <c r="AK1167" s="322"/>
    </row>
    <row r="1168" customFormat="false" ht="12.75" hidden="false" customHeight="false" outlineLevel="0" collapsed="false">
      <c r="D1168" s="321"/>
      <c r="E1168" s="321"/>
      <c r="F1168" s="321"/>
      <c r="G1168" s="321"/>
      <c r="H1168" s="321"/>
      <c r="I1168" s="321"/>
      <c r="J1168" s="321"/>
      <c r="K1168" s="321"/>
      <c r="L1168" s="321"/>
      <c r="M1168" s="321"/>
      <c r="N1168" s="321"/>
      <c r="O1168" s="321"/>
      <c r="P1168" s="322"/>
      <c r="Q1168" s="322"/>
      <c r="R1168" s="322"/>
      <c r="S1168" s="322"/>
      <c r="T1168" s="322"/>
      <c r="U1168" s="322"/>
      <c r="V1168" s="322"/>
      <c r="W1168" s="322"/>
      <c r="X1168" s="322"/>
      <c r="Y1168" s="322"/>
      <c r="Z1168" s="322"/>
      <c r="AA1168" s="322"/>
      <c r="AB1168" s="322"/>
      <c r="AC1168" s="322"/>
      <c r="AD1168" s="322"/>
      <c r="AE1168" s="322"/>
      <c r="AF1168" s="322"/>
      <c r="AG1168" s="322"/>
      <c r="AH1168" s="322"/>
      <c r="AI1168" s="322"/>
      <c r="AJ1168" s="322"/>
      <c r="AK1168" s="322"/>
    </row>
    <row r="1169" customFormat="false" ht="12.75" hidden="false" customHeight="false" outlineLevel="0" collapsed="false">
      <c r="D1169" s="321"/>
      <c r="E1169" s="321"/>
      <c r="F1169" s="321"/>
      <c r="G1169" s="321"/>
      <c r="H1169" s="321"/>
      <c r="I1169" s="321"/>
      <c r="J1169" s="321"/>
      <c r="K1169" s="321"/>
      <c r="L1169" s="321"/>
      <c r="M1169" s="321"/>
      <c r="N1169" s="321"/>
      <c r="O1169" s="321"/>
      <c r="P1169" s="322"/>
      <c r="Q1169" s="322"/>
      <c r="R1169" s="322"/>
      <c r="S1169" s="322"/>
      <c r="T1169" s="322"/>
      <c r="U1169" s="322"/>
      <c r="V1169" s="322"/>
      <c r="W1169" s="322"/>
      <c r="X1169" s="322"/>
      <c r="Y1169" s="322"/>
      <c r="Z1169" s="322"/>
      <c r="AA1169" s="322"/>
      <c r="AB1169" s="322"/>
      <c r="AC1169" s="322"/>
      <c r="AD1169" s="322"/>
      <c r="AE1169" s="322"/>
      <c r="AF1169" s="322"/>
      <c r="AG1169" s="322"/>
      <c r="AH1169" s="322"/>
      <c r="AI1169" s="322"/>
      <c r="AJ1169" s="322"/>
      <c r="AK1169" s="322"/>
    </row>
    <row r="1170" customFormat="false" ht="12.75" hidden="false" customHeight="false" outlineLevel="0" collapsed="false">
      <c r="D1170" s="321"/>
      <c r="E1170" s="321"/>
      <c r="F1170" s="321"/>
      <c r="G1170" s="321"/>
      <c r="H1170" s="321"/>
      <c r="I1170" s="321"/>
      <c r="J1170" s="321"/>
      <c r="K1170" s="321"/>
      <c r="L1170" s="321"/>
      <c r="M1170" s="321"/>
      <c r="N1170" s="321"/>
      <c r="O1170" s="321"/>
      <c r="P1170" s="322"/>
      <c r="Q1170" s="322"/>
      <c r="R1170" s="322"/>
      <c r="S1170" s="322"/>
      <c r="T1170" s="322"/>
      <c r="U1170" s="322"/>
      <c r="V1170" s="322"/>
      <c r="W1170" s="322"/>
      <c r="X1170" s="322"/>
      <c r="Y1170" s="322"/>
      <c r="Z1170" s="322"/>
      <c r="AA1170" s="322"/>
      <c r="AB1170" s="322"/>
      <c r="AC1170" s="322"/>
      <c r="AD1170" s="322"/>
      <c r="AE1170" s="322"/>
      <c r="AF1170" s="322"/>
      <c r="AG1170" s="322"/>
      <c r="AH1170" s="322"/>
      <c r="AI1170" s="322"/>
      <c r="AJ1170" s="322"/>
      <c r="AK1170" s="322"/>
    </row>
    <row r="1171" customFormat="false" ht="12.75" hidden="false" customHeight="false" outlineLevel="0" collapsed="false">
      <c r="D1171" s="321"/>
      <c r="E1171" s="321"/>
      <c r="F1171" s="321"/>
      <c r="G1171" s="321"/>
      <c r="H1171" s="321"/>
      <c r="I1171" s="321"/>
      <c r="J1171" s="321"/>
      <c r="K1171" s="321"/>
      <c r="L1171" s="321"/>
      <c r="M1171" s="321"/>
      <c r="N1171" s="321"/>
      <c r="O1171" s="321"/>
      <c r="P1171" s="322"/>
      <c r="Q1171" s="322"/>
      <c r="R1171" s="322"/>
      <c r="S1171" s="322"/>
      <c r="T1171" s="322"/>
      <c r="U1171" s="322"/>
      <c r="V1171" s="322"/>
      <c r="W1171" s="322"/>
      <c r="X1171" s="322"/>
      <c r="Y1171" s="322"/>
      <c r="Z1171" s="322"/>
      <c r="AA1171" s="322"/>
      <c r="AB1171" s="322"/>
      <c r="AC1171" s="322"/>
      <c r="AD1171" s="322"/>
      <c r="AE1171" s="322"/>
      <c r="AF1171" s="322"/>
      <c r="AG1171" s="322"/>
      <c r="AH1171" s="322"/>
      <c r="AI1171" s="322"/>
      <c r="AJ1171" s="322"/>
      <c r="AK1171" s="322"/>
    </row>
    <row r="1172" customFormat="false" ht="12.75" hidden="false" customHeight="false" outlineLevel="0" collapsed="false">
      <c r="D1172" s="321"/>
      <c r="E1172" s="321"/>
      <c r="F1172" s="321"/>
      <c r="G1172" s="321"/>
      <c r="H1172" s="321"/>
      <c r="I1172" s="321"/>
      <c r="J1172" s="321"/>
      <c r="K1172" s="321"/>
      <c r="L1172" s="321"/>
      <c r="M1172" s="321"/>
      <c r="N1172" s="321"/>
      <c r="O1172" s="321"/>
      <c r="P1172" s="322"/>
      <c r="Q1172" s="322"/>
      <c r="R1172" s="322"/>
      <c r="S1172" s="322"/>
      <c r="T1172" s="322"/>
      <c r="U1172" s="322"/>
      <c r="V1172" s="322"/>
      <c r="W1172" s="322"/>
      <c r="X1172" s="322"/>
      <c r="Y1172" s="322"/>
      <c r="Z1172" s="322"/>
      <c r="AA1172" s="322"/>
      <c r="AB1172" s="322"/>
      <c r="AC1172" s="322"/>
      <c r="AD1172" s="322"/>
      <c r="AE1172" s="322"/>
      <c r="AF1172" s="322"/>
      <c r="AG1172" s="322"/>
      <c r="AH1172" s="322"/>
      <c r="AI1172" s="322"/>
      <c r="AJ1172" s="322"/>
      <c r="AK1172" s="322"/>
    </row>
    <row r="1173" customFormat="false" ht="12.75" hidden="false" customHeight="false" outlineLevel="0" collapsed="false">
      <c r="D1173" s="321"/>
      <c r="E1173" s="321"/>
      <c r="F1173" s="321"/>
      <c r="G1173" s="321"/>
      <c r="H1173" s="321"/>
      <c r="I1173" s="321"/>
      <c r="J1173" s="321"/>
      <c r="K1173" s="321"/>
      <c r="L1173" s="321"/>
      <c r="M1173" s="321"/>
      <c r="N1173" s="321"/>
      <c r="O1173" s="321"/>
      <c r="P1173" s="322"/>
      <c r="Q1173" s="322"/>
      <c r="R1173" s="322"/>
      <c r="S1173" s="322"/>
      <c r="T1173" s="322"/>
      <c r="U1173" s="322"/>
      <c r="V1173" s="322"/>
      <c r="W1173" s="322"/>
      <c r="X1173" s="322"/>
      <c r="Y1173" s="322"/>
      <c r="Z1173" s="322"/>
      <c r="AA1173" s="322"/>
      <c r="AB1173" s="322"/>
      <c r="AC1173" s="322"/>
      <c r="AD1173" s="322"/>
      <c r="AE1173" s="322"/>
      <c r="AF1173" s="322"/>
      <c r="AG1173" s="322"/>
      <c r="AH1173" s="322"/>
      <c r="AI1173" s="322"/>
      <c r="AJ1173" s="322"/>
      <c r="AK1173" s="322"/>
    </row>
    <row r="1174" customFormat="false" ht="12.75" hidden="false" customHeight="false" outlineLevel="0" collapsed="false">
      <c r="D1174" s="321"/>
      <c r="E1174" s="321"/>
      <c r="F1174" s="321"/>
      <c r="G1174" s="321"/>
      <c r="H1174" s="321"/>
      <c r="I1174" s="321"/>
      <c r="J1174" s="321"/>
      <c r="K1174" s="321"/>
      <c r="L1174" s="321"/>
      <c r="M1174" s="321"/>
      <c r="N1174" s="321"/>
      <c r="O1174" s="321"/>
      <c r="P1174" s="322"/>
      <c r="Q1174" s="322"/>
      <c r="R1174" s="322"/>
      <c r="S1174" s="322"/>
      <c r="T1174" s="322"/>
      <c r="U1174" s="322"/>
      <c r="V1174" s="322"/>
      <c r="W1174" s="322"/>
      <c r="X1174" s="322"/>
      <c r="Y1174" s="322"/>
      <c r="Z1174" s="322"/>
      <c r="AA1174" s="322"/>
      <c r="AB1174" s="322"/>
      <c r="AC1174" s="322"/>
      <c r="AD1174" s="322"/>
      <c r="AE1174" s="322"/>
      <c r="AF1174" s="322"/>
      <c r="AG1174" s="322"/>
      <c r="AH1174" s="322"/>
      <c r="AI1174" s="322"/>
      <c r="AJ1174" s="322"/>
      <c r="AK1174" s="322"/>
    </row>
    <row r="1175" customFormat="false" ht="12.75" hidden="false" customHeight="false" outlineLevel="0" collapsed="false">
      <c r="D1175" s="321"/>
      <c r="E1175" s="321"/>
      <c r="F1175" s="321"/>
      <c r="G1175" s="321"/>
      <c r="H1175" s="321"/>
      <c r="I1175" s="321"/>
      <c r="J1175" s="321"/>
      <c r="K1175" s="321"/>
      <c r="L1175" s="321"/>
      <c r="M1175" s="321"/>
      <c r="N1175" s="321"/>
      <c r="O1175" s="321"/>
      <c r="P1175" s="322"/>
      <c r="Q1175" s="322"/>
      <c r="R1175" s="322"/>
      <c r="S1175" s="322"/>
      <c r="T1175" s="322"/>
      <c r="U1175" s="322"/>
      <c r="V1175" s="322"/>
      <c r="W1175" s="322"/>
      <c r="X1175" s="322"/>
      <c r="Y1175" s="322"/>
      <c r="Z1175" s="322"/>
      <c r="AA1175" s="322"/>
      <c r="AB1175" s="322"/>
      <c r="AC1175" s="322"/>
      <c r="AD1175" s="322"/>
      <c r="AE1175" s="322"/>
      <c r="AF1175" s="322"/>
      <c r="AG1175" s="322"/>
      <c r="AH1175" s="322"/>
      <c r="AI1175" s="322"/>
      <c r="AJ1175" s="322"/>
      <c r="AK1175" s="322"/>
    </row>
    <row r="1176" customFormat="false" ht="12.75" hidden="false" customHeight="false" outlineLevel="0" collapsed="false">
      <c r="D1176" s="321"/>
      <c r="E1176" s="321"/>
      <c r="F1176" s="321"/>
      <c r="G1176" s="321"/>
      <c r="H1176" s="321"/>
      <c r="I1176" s="321"/>
      <c r="J1176" s="321"/>
      <c r="K1176" s="321"/>
      <c r="L1176" s="321"/>
      <c r="M1176" s="321"/>
      <c r="N1176" s="321"/>
      <c r="O1176" s="321"/>
      <c r="P1176" s="322"/>
      <c r="Q1176" s="322"/>
      <c r="R1176" s="322"/>
      <c r="S1176" s="322"/>
      <c r="T1176" s="322"/>
      <c r="U1176" s="322"/>
      <c r="V1176" s="322"/>
      <c r="W1176" s="322"/>
      <c r="X1176" s="322"/>
      <c r="Y1176" s="322"/>
      <c r="Z1176" s="322"/>
      <c r="AA1176" s="322"/>
      <c r="AB1176" s="322"/>
      <c r="AC1176" s="322"/>
      <c r="AD1176" s="322"/>
      <c r="AE1176" s="322"/>
      <c r="AF1176" s="322"/>
      <c r="AG1176" s="322"/>
      <c r="AH1176" s="322"/>
      <c r="AI1176" s="322"/>
      <c r="AJ1176" s="322"/>
      <c r="AK1176" s="322"/>
    </row>
    <row r="1177" customFormat="false" ht="12.75" hidden="false" customHeight="false" outlineLevel="0" collapsed="false">
      <c r="D1177" s="321"/>
      <c r="E1177" s="321"/>
      <c r="F1177" s="321"/>
      <c r="G1177" s="321"/>
      <c r="H1177" s="321"/>
      <c r="I1177" s="321"/>
      <c r="J1177" s="321"/>
      <c r="K1177" s="321"/>
      <c r="L1177" s="321"/>
      <c r="M1177" s="321"/>
      <c r="N1177" s="321"/>
      <c r="O1177" s="321"/>
      <c r="P1177" s="322"/>
      <c r="Q1177" s="322"/>
      <c r="R1177" s="322"/>
      <c r="S1177" s="322"/>
      <c r="T1177" s="322"/>
      <c r="U1177" s="322"/>
      <c r="V1177" s="322"/>
      <c r="W1177" s="322"/>
      <c r="X1177" s="322"/>
      <c r="Y1177" s="322"/>
      <c r="Z1177" s="322"/>
      <c r="AA1177" s="322"/>
      <c r="AB1177" s="322"/>
      <c r="AC1177" s="322"/>
      <c r="AD1177" s="322"/>
      <c r="AE1177" s="322"/>
      <c r="AF1177" s="322"/>
      <c r="AG1177" s="322"/>
      <c r="AH1177" s="322"/>
      <c r="AI1177" s="322"/>
      <c r="AJ1177" s="322"/>
      <c r="AK1177" s="322"/>
    </row>
    <row r="1178" customFormat="false" ht="12.75" hidden="false" customHeight="false" outlineLevel="0" collapsed="false">
      <c r="D1178" s="321"/>
      <c r="E1178" s="321"/>
      <c r="F1178" s="321"/>
      <c r="G1178" s="321"/>
      <c r="H1178" s="321"/>
      <c r="I1178" s="321"/>
      <c r="J1178" s="321"/>
      <c r="K1178" s="321"/>
      <c r="L1178" s="321"/>
      <c r="M1178" s="321"/>
      <c r="N1178" s="321"/>
      <c r="O1178" s="321"/>
      <c r="P1178" s="322"/>
      <c r="Q1178" s="322"/>
      <c r="R1178" s="322"/>
      <c r="S1178" s="322"/>
      <c r="T1178" s="322"/>
      <c r="U1178" s="322"/>
      <c r="V1178" s="322"/>
      <c r="W1178" s="322"/>
      <c r="X1178" s="322"/>
      <c r="Y1178" s="322"/>
      <c r="Z1178" s="322"/>
      <c r="AA1178" s="322"/>
      <c r="AB1178" s="322"/>
      <c r="AC1178" s="322"/>
      <c r="AD1178" s="322"/>
      <c r="AE1178" s="322"/>
      <c r="AF1178" s="322"/>
      <c r="AG1178" s="322"/>
      <c r="AH1178" s="322"/>
      <c r="AI1178" s="322"/>
      <c r="AJ1178" s="322"/>
      <c r="AK1178" s="322"/>
    </row>
    <row r="1179" customFormat="false" ht="12.75" hidden="false" customHeight="false" outlineLevel="0" collapsed="false">
      <c r="D1179" s="321"/>
      <c r="E1179" s="321"/>
      <c r="F1179" s="321"/>
      <c r="G1179" s="321"/>
      <c r="H1179" s="321"/>
      <c r="I1179" s="321"/>
      <c r="J1179" s="321"/>
      <c r="K1179" s="321"/>
      <c r="L1179" s="321"/>
      <c r="M1179" s="321"/>
      <c r="N1179" s="321"/>
      <c r="O1179" s="321"/>
      <c r="P1179" s="322"/>
      <c r="Q1179" s="322"/>
      <c r="R1179" s="322"/>
      <c r="S1179" s="322"/>
      <c r="T1179" s="322"/>
      <c r="U1179" s="322"/>
      <c r="V1179" s="322"/>
      <c r="W1179" s="322"/>
      <c r="X1179" s="322"/>
      <c r="Y1179" s="322"/>
      <c r="Z1179" s="322"/>
      <c r="AA1179" s="322"/>
      <c r="AB1179" s="322"/>
      <c r="AC1179" s="322"/>
      <c r="AD1179" s="322"/>
      <c r="AE1179" s="322"/>
      <c r="AF1179" s="322"/>
      <c r="AG1179" s="322"/>
      <c r="AH1179" s="322"/>
      <c r="AI1179" s="322"/>
      <c r="AJ1179" s="322"/>
      <c r="AK1179" s="322"/>
    </row>
    <row r="1180" customFormat="false" ht="12.75" hidden="false" customHeight="false" outlineLevel="0" collapsed="false">
      <c r="D1180" s="321"/>
      <c r="E1180" s="321"/>
      <c r="F1180" s="321"/>
      <c r="G1180" s="321"/>
      <c r="H1180" s="321"/>
      <c r="I1180" s="321"/>
      <c r="J1180" s="321"/>
      <c r="K1180" s="321"/>
      <c r="L1180" s="321"/>
      <c r="M1180" s="321"/>
      <c r="N1180" s="321"/>
      <c r="O1180" s="321"/>
      <c r="P1180" s="322"/>
      <c r="Q1180" s="322"/>
      <c r="R1180" s="322"/>
      <c r="S1180" s="322"/>
      <c r="T1180" s="322"/>
      <c r="U1180" s="322"/>
      <c r="V1180" s="322"/>
      <c r="W1180" s="322"/>
      <c r="X1180" s="322"/>
      <c r="Y1180" s="322"/>
      <c r="Z1180" s="322"/>
      <c r="AA1180" s="322"/>
      <c r="AB1180" s="322"/>
      <c r="AC1180" s="322"/>
      <c r="AD1180" s="322"/>
      <c r="AE1180" s="322"/>
      <c r="AF1180" s="322"/>
      <c r="AG1180" s="322"/>
      <c r="AH1180" s="322"/>
      <c r="AI1180" s="322"/>
      <c r="AJ1180" s="322"/>
      <c r="AK1180" s="322"/>
    </row>
    <row r="1181" customFormat="false" ht="12.75" hidden="false" customHeight="false" outlineLevel="0" collapsed="false">
      <c r="D1181" s="321"/>
      <c r="E1181" s="321"/>
      <c r="F1181" s="321"/>
      <c r="G1181" s="321"/>
      <c r="H1181" s="321"/>
      <c r="I1181" s="321"/>
      <c r="J1181" s="321"/>
      <c r="K1181" s="321"/>
      <c r="L1181" s="321"/>
      <c r="M1181" s="321"/>
      <c r="N1181" s="321"/>
      <c r="O1181" s="321"/>
      <c r="P1181" s="322"/>
      <c r="Q1181" s="322"/>
      <c r="R1181" s="322"/>
      <c r="S1181" s="322"/>
      <c r="T1181" s="322"/>
      <c r="U1181" s="322"/>
      <c r="V1181" s="322"/>
      <c r="W1181" s="322"/>
      <c r="X1181" s="322"/>
      <c r="Y1181" s="322"/>
      <c r="Z1181" s="322"/>
      <c r="AA1181" s="322"/>
      <c r="AB1181" s="322"/>
      <c r="AC1181" s="322"/>
      <c r="AD1181" s="322"/>
      <c r="AE1181" s="322"/>
      <c r="AF1181" s="322"/>
      <c r="AG1181" s="322"/>
      <c r="AH1181" s="322"/>
      <c r="AI1181" s="322"/>
      <c r="AJ1181" s="322"/>
      <c r="AK1181" s="322"/>
    </row>
    <row r="1182" customFormat="false" ht="12.75" hidden="false" customHeight="false" outlineLevel="0" collapsed="false">
      <c r="D1182" s="321"/>
      <c r="E1182" s="321"/>
      <c r="F1182" s="321"/>
      <c r="G1182" s="321"/>
      <c r="H1182" s="321"/>
      <c r="I1182" s="321"/>
      <c r="J1182" s="321"/>
      <c r="K1182" s="321"/>
      <c r="L1182" s="321"/>
      <c r="M1182" s="321"/>
      <c r="N1182" s="321"/>
      <c r="O1182" s="321"/>
      <c r="P1182" s="322"/>
      <c r="Q1182" s="322"/>
      <c r="R1182" s="322"/>
      <c r="S1182" s="322"/>
      <c r="T1182" s="322"/>
      <c r="U1182" s="322"/>
      <c r="V1182" s="322"/>
      <c r="W1182" s="322"/>
      <c r="X1182" s="322"/>
      <c r="Y1182" s="322"/>
      <c r="Z1182" s="322"/>
      <c r="AA1182" s="322"/>
      <c r="AB1182" s="322"/>
      <c r="AC1182" s="322"/>
      <c r="AD1182" s="322"/>
      <c r="AE1182" s="322"/>
      <c r="AF1182" s="322"/>
      <c r="AG1182" s="322"/>
      <c r="AH1182" s="322"/>
      <c r="AI1182" s="322"/>
      <c r="AJ1182" s="322"/>
      <c r="AK1182" s="322"/>
    </row>
    <row r="1183" customFormat="false" ht="12.75" hidden="false" customHeight="false" outlineLevel="0" collapsed="false">
      <c r="D1183" s="321"/>
      <c r="E1183" s="321"/>
      <c r="F1183" s="321"/>
      <c r="G1183" s="321"/>
      <c r="H1183" s="321"/>
      <c r="I1183" s="321"/>
      <c r="J1183" s="321"/>
      <c r="K1183" s="321"/>
      <c r="L1183" s="321"/>
      <c r="M1183" s="321"/>
      <c r="N1183" s="321"/>
      <c r="O1183" s="321"/>
      <c r="P1183" s="322"/>
      <c r="Q1183" s="322"/>
      <c r="R1183" s="322"/>
      <c r="S1183" s="322"/>
      <c r="T1183" s="322"/>
      <c r="U1183" s="322"/>
      <c r="V1183" s="322"/>
      <c r="W1183" s="322"/>
      <c r="X1183" s="322"/>
      <c r="Y1183" s="322"/>
      <c r="Z1183" s="322"/>
      <c r="AA1183" s="322"/>
      <c r="AB1183" s="322"/>
      <c r="AC1183" s="322"/>
      <c r="AD1183" s="322"/>
      <c r="AE1183" s="322"/>
      <c r="AF1183" s="322"/>
      <c r="AG1183" s="322"/>
      <c r="AH1183" s="322"/>
      <c r="AI1183" s="322"/>
      <c r="AJ1183" s="322"/>
      <c r="AK1183" s="322"/>
    </row>
    <row r="1184" customFormat="false" ht="12.75" hidden="false" customHeight="false" outlineLevel="0" collapsed="false">
      <c r="D1184" s="321"/>
      <c r="E1184" s="321"/>
      <c r="F1184" s="321"/>
      <c r="G1184" s="321"/>
      <c r="H1184" s="321"/>
      <c r="I1184" s="321"/>
      <c r="J1184" s="321"/>
      <c r="K1184" s="321"/>
      <c r="L1184" s="321"/>
      <c r="M1184" s="321"/>
      <c r="N1184" s="321"/>
      <c r="O1184" s="321"/>
      <c r="P1184" s="322"/>
      <c r="Q1184" s="322"/>
      <c r="R1184" s="322"/>
      <c r="S1184" s="322"/>
      <c r="T1184" s="322"/>
      <c r="U1184" s="322"/>
      <c r="V1184" s="322"/>
      <c r="W1184" s="322"/>
      <c r="X1184" s="322"/>
      <c r="Y1184" s="322"/>
      <c r="Z1184" s="322"/>
      <c r="AA1184" s="322"/>
      <c r="AB1184" s="322"/>
      <c r="AC1184" s="322"/>
      <c r="AD1184" s="322"/>
      <c r="AE1184" s="322"/>
      <c r="AF1184" s="322"/>
      <c r="AG1184" s="322"/>
      <c r="AH1184" s="322"/>
      <c r="AI1184" s="322"/>
      <c r="AJ1184" s="322"/>
      <c r="AK1184" s="322"/>
    </row>
    <row r="1185" customFormat="false" ht="12.75" hidden="false" customHeight="false" outlineLevel="0" collapsed="false">
      <c r="D1185" s="321"/>
      <c r="E1185" s="321"/>
      <c r="F1185" s="321"/>
      <c r="G1185" s="321"/>
      <c r="H1185" s="321"/>
      <c r="I1185" s="321"/>
      <c r="J1185" s="321"/>
      <c r="K1185" s="321"/>
      <c r="L1185" s="321"/>
      <c r="M1185" s="321"/>
      <c r="N1185" s="321"/>
      <c r="O1185" s="321"/>
      <c r="P1185" s="322"/>
      <c r="Q1185" s="322"/>
      <c r="R1185" s="322"/>
      <c r="S1185" s="322"/>
      <c r="T1185" s="322"/>
      <c r="U1185" s="322"/>
      <c r="V1185" s="322"/>
      <c r="W1185" s="322"/>
      <c r="X1185" s="322"/>
      <c r="Y1185" s="322"/>
      <c r="Z1185" s="322"/>
      <c r="AA1185" s="322"/>
      <c r="AB1185" s="322"/>
      <c r="AC1185" s="322"/>
      <c r="AD1185" s="322"/>
      <c r="AE1185" s="322"/>
      <c r="AF1185" s="322"/>
      <c r="AG1185" s="322"/>
      <c r="AH1185" s="322"/>
      <c r="AI1185" s="322"/>
      <c r="AJ1185" s="322"/>
      <c r="AK1185" s="322"/>
    </row>
    <row r="1186" customFormat="false" ht="12.75" hidden="false" customHeight="false" outlineLevel="0" collapsed="false">
      <c r="D1186" s="321"/>
      <c r="E1186" s="321"/>
      <c r="F1186" s="321"/>
      <c r="G1186" s="321"/>
      <c r="H1186" s="321"/>
      <c r="I1186" s="321"/>
      <c r="J1186" s="321"/>
      <c r="K1186" s="321"/>
      <c r="L1186" s="321"/>
      <c r="M1186" s="321"/>
      <c r="N1186" s="321"/>
      <c r="O1186" s="321"/>
      <c r="P1186" s="322"/>
      <c r="Q1186" s="322"/>
      <c r="R1186" s="322"/>
      <c r="S1186" s="322"/>
      <c r="T1186" s="322"/>
      <c r="U1186" s="322"/>
      <c r="V1186" s="322"/>
      <c r="W1186" s="322"/>
      <c r="X1186" s="322"/>
      <c r="Y1186" s="322"/>
      <c r="Z1186" s="322"/>
      <c r="AA1186" s="322"/>
      <c r="AB1186" s="322"/>
      <c r="AC1186" s="322"/>
      <c r="AD1186" s="322"/>
      <c r="AE1186" s="322"/>
      <c r="AF1186" s="322"/>
      <c r="AG1186" s="322"/>
      <c r="AH1186" s="322"/>
      <c r="AI1186" s="322"/>
      <c r="AJ1186" s="322"/>
      <c r="AK1186" s="322"/>
    </row>
    <row r="1187" customFormat="false" ht="12.75" hidden="false" customHeight="false" outlineLevel="0" collapsed="false">
      <c r="D1187" s="321"/>
      <c r="E1187" s="321"/>
      <c r="F1187" s="321"/>
      <c r="G1187" s="321"/>
      <c r="H1187" s="321"/>
      <c r="I1187" s="321"/>
      <c r="J1187" s="321"/>
      <c r="K1187" s="321"/>
      <c r="L1187" s="321"/>
      <c r="M1187" s="321"/>
      <c r="N1187" s="321"/>
      <c r="O1187" s="321"/>
      <c r="P1187" s="322"/>
      <c r="Q1187" s="322"/>
      <c r="R1187" s="322"/>
      <c r="S1187" s="322"/>
      <c r="T1187" s="322"/>
      <c r="U1187" s="322"/>
      <c r="V1187" s="322"/>
      <c r="W1187" s="322"/>
      <c r="X1187" s="322"/>
      <c r="Y1187" s="322"/>
      <c r="Z1187" s="322"/>
      <c r="AA1187" s="322"/>
      <c r="AB1187" s="322"/>
      <c r="AC1187" s="322"/>
      <c r="AD1187" s="322"/>
      <c r="AE1187" s="322"/>
      <c r="AF1187" s="322"/>
      <c r="AG1187" s="322"/>
      <c r="AH1187" s="322"/>
      <c r="AI1187" s="322"/>
      <c r="AJ1187" s="322"/>
      <c r="AK1187" s="322"/>
    </row>
    <row r="1188" customFormat="false" ht="12.75" hidden="false" customHeight="false" outlineLevel="0" collapsed="false">
      <c r="D1188" s="321"/>
      <c r="E1188" s="321"/>
      <c r="F1188" s="321"/>
      <c r="G1188" s="321"/>
      <c r="H1188" s="321"/>
      <c r="I1188" s="321"/>
      <c r="J1188" s="321"/>
      <c r="K1188" s="321"/>
      <c r="L1188" s="321"/>
      <c r="M1188" s="321"/>
      <c r="N1188" s="321"/>
      <c r="O1188" s="321"/>
      <c r="P1188" s="322"/>
      <c r="Q1188" s="322"/>
      <c r="R1188" s="322"/>
      <c r="S1188" s="322"/>
      <c r="T1188" s="322"/>
      <c r="U1188" s="322"/>
      <c r="V1188" s="322"/>
      <c r="W1188" s="322"/>
      <c r="X1188" s="322"/>
      <c r="Y1188" s="322"/>
      <c r="Z1188" s="322"/>
      <c r="AA1188" s="322"/>
      <c r="AB1188" s="322"/>
      <c r="AC1188" s="322"/>
      <c r="AD1188" s="322"/>
      <c r="AE1188" s="322"/>
      <c r="AF1188" s="322"/>
      <c r="AG1188" s="322"/>
      <c r="AH1188" s="322"/>
      <c r="AI1188" s="322"/>
      <c r="AJ1188" s="322"/>
      <c r="AK1188" s="322"/>
    </row>
    <row r="1189" customFormat="false" ht="12.75" hidden="false" customHeight="false" outlineLevel="0" collapsed="false">
      <c r="D1189" s="321"/>
      <c r="E1189" s="321"/>
      <c r="F1189" s="321"/>
      <c r="G1189" s="321"/>
      <c r="H1189" s="321"/>
      <c r="I1189" s="321"/>
      <c r="J1189" s="321"/>
      <c r="K1189" s="321"/>
      <c r="L1189" s="321"/>
      <c r="M1189" s="321"/>
      <c r="N1189" s="321"/>
      <c r="O1189" s="321"/>
      <c r="P1189" s="322"/>
      <c r="Q1189" s="322"/>
      <c r="R1189" s="322"/>
      <c r="S1189" s="322"/>
      <c r="T1189" s="322"/>
      <c r="U1189" s="322"/>
      <c r="V1189" s="322"/>
      <c r="W1189" s="322"/>
      <c r="X1189" s="322"/>
      <c r="Y1189" s="322"/>
      <c r="Z1189" s="322"/>
      <c r="AA1189" s="322"/>
      <c r="AB1189" s="322"/>
      <c r="AC1189" s="322"/>
      <c r="AD1189" s="322"/>
      <c r="AE1189" s="322"/>
      <c r="AF1189" s="322"/>
      <c r="AG1189" s="322"/>
      <c r="AH1189" s="322"/>
      <c r="AI1189" s="322"/>
      <c r="AJ1189" s="322"/>
      <c r="AK1189" s="322"/>
    </row>
    <row r="1190" customFormat="false" ht="12.75" hidden="false" customHeight="false" outlineLevel="0" collapsed="false">
      <c r="D1190" s="321"/>
      <c r="E1190" s="321"/>
      <c r="F1190" s="321"/>
      <c r="G1190" s="321"/>
      <c r="H1190" s="321"/>
      <c r="I1190" s="321"/>
      <c r="J1190" s="321"/>
      <c r="K1190" s="321"/>
      <c r="L1190" s="321"/>
      <c r="M1190" s="321"/>
      <c r="N1190" s="321"/>
      <c r="O1190" s="321"/>
      <c r="P1190" s="322"/>
      <c r="Q1190" s="322"/>
      <c r="R1190" s="322"/>
      <c r="S1190" s="322"/>
      <c r="T1190" s="322"/>
      <c r="U1190" s="322"/>
      <c r="V1190" s="322"/>
      <c r="W1190" s="322"/>
      <c r="X1190" s="322"/>
      <c r="Y1190" s="322"/>
      <c r="Z1190" s="322"/>
      <c r="AA1190" s="322"/>
      <c r="AB1190" s="322"/>
      <c r="AC1190" s="322"/>
      <c r="AD1190" s="322"/>
      <c r="AE1190" s="322"/>
      <c r="AF1190" s="322"/>
      <c r="AG1190" s="322"/>
      <c r="AH1190" s="322"/>
      <c r="AI1190" s="322"/>
      <c r="AJ1190" s="322"/>
      <c r="AK1190" s="322"/>
    </row>
    <row r="1191" customFormat="false" ht="12.75" hidden="false" customHeight="false" outlineLevel="0" collapsed="false">
      <c r="D1191" s="321"/>
      <c r="E1191" s="321"/>
      <c r="F1191" s="321"/>
      <c r="G1191" s="321"/>
      <c r="H1191" s="321"/>
      <c r="I1191" s="321"/>
      <c r="J1191" s="321"/>
      <c r="K1191" s="321"/>
      <c r="L1191" s="321"/>
      <c r="M1191" s="321"/>
      <c r="N1191" s="321"/>
      <c r="O1191" s="321"/>
      <c r="P1191" s="322"/>
      <c r="Q1191" s="322"/>
      <c r="R1191" s="322"/>
      <c r="S1191" s="322"/>
      <c r="T1191" s="322"/>
      <c r="U1191" s="322"/>
      <c r="V1191" s="322"/>
      <c r="W1191" s="322"/>
      <c r="X1191" s="322"/>
      <c r="Y1191" s="322"/>
      <c r="Z1191" s="322"/>
      <c r="AA1191" s="322"/>
      <c r="AB1191" s="322"/>
      <c r="AC1191" s="322"/>
      <c r="AD1191" s="322"/>
      <c r="AE1191" s="322"/>
      <c r="AF1191" s="322"/>
      <c r="AG1191" s="322"/>
      <c r="AH1191" s="322"/>
      <c r="AI1191" s="322"/>
      <c r="AJ1191" s="322"/>
      <c r="AK1191" s="322"/>
    </row>
    <row r="1192" customFormat="false" ht="12.75" hidden="false" customHeight="false" outlineLevel="0" collapsed="false">
      <c r="D1192" s="321"/>
      <c r="E1192" s="321"/>
      <c r="F1192" s="321"/>
      <c r="G1192" s="321"/>
      <c r="H1192" s="321"/>
      <c r="I1192" s="321"/>
      <c r="J1192" s="321"/>
      <c r="K1192" s="321"/>
      <c r="L1192" s="321"/>
      <c r="M1192" s="321"/>
      <c r="N1192" s="321"/>
      <c r="O1192" s="321"/>
      <c r="P1192" s="322"/>
      <c r="Q1192" s="322"/>
      <c r="R1192" s="322"/>
      <c r="S1192" s="322"/>
      <c r="T1192" s="322"/>
      <c r="U1192" s="322"/>
      <c r="V1192" s="322"/>
      <c r="W1192" s="322"/>
      <c r="X1192" s="322"/>
      <c r="Y1192" s="322"/>
      <c r="Z1192" s="322"/>
      <c r="AA1192" s="322"/>
      <c r="AB1192" s="322"/>
      <c r="AC1192" s="322"/>
      <c r="AD1192" s="322"/>
      <c r="AE1192" s="322"/>
      <c r="AF1192" s="322"/>
      <c r="AG1192" s="322"/>
      <c r="AH1192" s="322"/>
      <c r="AI1192" s="322"/>
      <c r="AJ1192" s="322"/>
      <c r="AK1192" s="322"/>
    </row>
    <row r="1193" customFormat="false" ht="12.75" hidden="false" customHeight="false" outlineLevel="0" collapsed="false">
      <c r="D1193" s="321"/>
      <c r="E1193" s="321"/>
      <c r="F1193" s="321"/>
      <c r="G1193" s="321"/>
      <c r="H1193" s="321"/>
      <c r="I1193" s="321"/>
      <c r="J1193" s="321"/>
      <c r="K1193" s="321"/>
      <c r="L1193" s="321"/>
      <c r="M1193" s="321"/>
      <c r="N1193" s="321"/>
      <c r="O1193" s="321"/>
      <c r="P1193" s="322"/>
      <c r="Q1193" s="322"/>
      <c r="R1193" s="322"/>
      <c r="S1193" s="322"/>
      <c r="T1193" s="322"/>
      <c r="U1193" s="322"/>
      <c r="V1193" s="322"/>
      <c r="W1193" s="322"/>
      <c r="X1193" s="322"/>
      <c r="Y1193" s="322"/>
      <c r="Z1193" s="322"/>
      <c r="AA1193" s="322"/>
      <c r="AB1193" s="322"/>
      <c r="AC1193" s="322"/>
      <c r="AD1193" s="322"/>
      <c r="AE1193" s="322"/>
      <c r="AF1193" s="322"/>
      <c r="AG1193" s="322"/>
      <c r="AH1193" s="322"/>
      <c r="AI1193" s="322"/>
      <c r="AJ1193" s="322"/>
      <c r="AK1193" s="322"/>
    </row>
    <row r="1194" customFormat="false" ht="12.75" hidden="false" customHeight="false" outlineLevel="0" collapsed="false">
      <c r="D1194" s="321"/>
      <c r="E1194" s="321"/>
      <c r="F1194" s="321"/>
      <c r="G1194" s="321"/>
      <c r="H1194" s="321"/>
      <c r="I1194" s="321"/>
      <c r="J1194" s="321"/>
      <c r="K1194" s="321"/>
      <c r="L1194" s="321"/>
      <c r="M1194" s="321"/>
      <c r="N1194" s="321"/>
      <c r="O1194" s="321"/>
      <c r="P1194" s="322"/>
      <c r="Q1194" s="322"/>
      <c r="R1194" s="322"/>
      <c r="S1194" s="322"/>
      <c r="T1194" s="322"/>
      <c r="U1194" s="322"/>
      <c r="V1194" s="322"/>
      <c r="W1194" s="322"/>
      <c r="X1194" s="322"/>
      <c r="Y1194" s="322"/>
      <c r="Z1194" s="322"/>
      <c r="AA1194" s="322"/>
      <c r="AB1194" s="322"/>
      <c r="AC1194" s="322"/>
      <c r="AD1194" s="322"/>
      <c r="AE1194" s="322"/>
      <c r="AF1194" s="322"/>
      <c r="AG1194" s="322"/>
      <c r="AH1194" s="322"/>
      <c r="AI1194" s="322"/>
      <c r="AJ1194" s="322"/>
      <c r="AK1194" s="322"/>
    </row>
    <row r="1195" customFormat="false" ht="12.75" hidden="false" customHeight="false" outlineLevel="0" collapsed="false">
      <c r="D1195" s="321"/>
      <c r="E1195" s="321"/>
      <c r="F1195" s="321"/>
      <c r="G1195" s="321"/>
      <c r="H1195" s="321"/>
      <c r="I1195" s="321"/>
      <c r="J1195" s="321"/>
      <c r="K1195" s="321"/>
      <c r="L1195" s="321"/>
      <c r="M1195" s="321"/>
      <c r="N1195" s="321"/>
      <c r="O1195" s="321"/>
      <c r="P1195" s="322"/>
      <c r="Q1195" s="322"/>
      <c r="R1195" s="322"/>
      <c r="S1195" s="322"/>
      <c r="T1195" s="322"/>
      <c r="U1195" s="322"/>
      <c r="V1195" s="322"/>
      <c r="W1195" s="322"/>
      <c r="X1195" s="322"/>
      <c r="Y1195" s="322"/>
      <c r="Z1195" s="322"/>
      <c r="AA1195" s="322"/>
      <c r="AB1195" s="322"/>
      <c r="AC1195" s="322"/>
      <c r="AD1195" s="322"/>
      <c r="AE1195" s="322"/>
      <c r="AF1195" s="322"/>
      <c r="AG1195" s="322"/>
      <c r="AH1195" s="322"/>
      <c r="AI1195" s="322"/>
      <c r="AJ1195" s="322"/>
      <c r="AK1195" s="322"/>
    </row>
    <row r="1196" customFormat="false" ht="12.75" hidden="false" customHeight="false" outlineLevel="0" collapsed="false">
      <c r="D1196" s="321"/>
      <c r="E1196" s="321"/>
      <c r="F1196" s="321"/>
      <c r="G1196" s="321"/>
      <c r="H1196" s="321"/>
      <c r="I1196" s="321"/>
      <c r="J1196" s="321"/>
      <c r="K1196" s="321"/>
      <c r="L1196" s="321"/>
      <c r="M1196" s="321"/>
      <c r="N1196" s="321"/>
      <c r="O1196" s="321"/>
      <c r="P1196" s="322"/>
      <c r="Q1196" s="322"/>
      <c r="R1196" s="322"/>
      <c r="S1196" s="322"/>
      <c r="T1196" s="322"/>
      <c r="U1196" s="322"/>
      <c r="V1196" s="322"/>
      <c r="W1196" s="322"/>
      <c r="X1196" s="322"/>
      <c r="Y1196" s="322"/>
      <c r="Z1196" s="322"/>
      <c r="AA1196" s="322"/>
      <c r="AB1196" s="322"/>
      <c r="AC1196" s="322"/>
      <c r="AD1196" s="322"/>
      <c r="AE1196" s="322"/>
      <c r="AF1196" s="322"/>
      <c r="AG1196" s="322"/>
      <c r="AH1196" s="322"/>
      <c r="AI1196" s="322"/>
      <c r="AJ1196" s="322"/>
      <c r="AK1196" s="322"/>
    </row>
    <row r="1197" customFormat="false" ht="12.75" hidden="false" customHeight="false" outlineLevel="0" collapsed="false">
      <c r="D1197" s="321"/>
      <c r="E1197" s="321"/>
      <c r="F1197" s="321"/>
      <c r="G1197" s="321"/>
      <c r="H1197" s="321"/>
      <c r="I1197" s="321"/>
      <c r="J1197" s="321"/>
      <c r="K1197" s="321"/>
      <c r="L1197" s="321"/>
      <c r="M1197" s="321"/>
      <c r="N1197" s="321"/>
      <c r="O1197" s="321"/>
      <c r="P1197" s="322"/>
      <c r="Q1197" s="322"/>
      <c r="R1197" s="322"/>
      <c r="S1197" s="322"/>
      <c r="T1197" s="322"/>
      <c r="U1197" s="322"/>
      <c r="V1197" s="322"/>
      <c r="W1197" s="322"/>
      <c r="X1197" s="322"/>
      <c r="Y1197" s="322"/>
      <c r="Z1197" s="322"/>
      <c r="AA1197" s="322"/>
      <c r="AB1197" s="322"/>
      <c r="AC1197" s="322"/>
      <c r="AD1197" s="322"/>
      <c r="AE1197" s="322"/>
      <c r="AF1197" s="322"/>
      <c r="AG1197" s="322"/>
      <c r="AH1197" s="322"/>
      <c r="AI1197" s="322"/>
      <c r="AJ1197" s="322"/>
      <c r="AK1197" s="322"/>
    </row>
    <row r="1198" customFormat="false" ht="12.75" hidden="false" customHeight="false" outlineLevel="0" collapsed="false">
      <c r="D1198" s="321"/>
      <c r="E1198" s="321"/>
      <c r="F1198" s="321"/>
      <c r="G1198" s="321"/>
      <c r="H1198" s="321"/>
      <c r="I1198" s="321"/>
      <c r="J1198" s="321"/>
      <c r="K1198" s="321"/>
      <c r="L1198" s="321"/>
      <c r="M1198" s="321"/>
      <c r="N1198" s="321"/>
      <c r="O1198" s="321"/>
      <c r="P1198" s="322"/>
      <c r="Q1198" s="322"/>
      <c r="R1198" s="322"/>
      <c r="S1198" s="322"/>
      <c r="T1198" s="322"/>
      <c r="U1198" s="322"/>
      <c r="V1198" s="322"/>
      <c r="W1198" s="322"/>
      <c r="X1198" s="322"/>
      <c r="Y1198" s="322"/>
      <c r="Z1198" s="322"/>
      <c r="AA1198" s="322"/>
      <c r="AB1198" s="322"/>
      <c r="AC1198" s="322"/>
      <c r="AD1198" s="322"/>
      <c r="AE1198" s="322"/>
      <c r="AF1198" s="322"/>
      <c r="AG1198" s="322"/>
      <c r="AH1198" s="322"/>
      <c r="AI1198" s="322"/>
      <c r="AJ1198" s="322"/>
      <c r="AK1198" s="322"/>
    </row>
    <row r="1199" customFormat="false" ht="12.75" hidden="false" customHeight="false" outlineLevel="0" collapsed="false">
      <c r="D1199" s="321"/>
      <c r="E1199" s="321"/>
      <c r="F1199" s="321"/>
      <c r="G1199" s="321"/>
      <c r="H1199" s="321"/>
      <c r="I1199" s="321"/>
      <c r="J1199" s="321"/>
      <c r="K1199" s="321"/>
      <c r="L1199" s="321"/>
      <c r="M1199" s="321"/>
      <c r="N1199" s="321"/>
      <c r="O1199" s="321"/>
      <c r="P1199" s="322"/>
      <c r="Q1199" s="322"/>
      <c r="R1199" s="322"/>
      <c r="S1199" s="322"/>
      <c r="T1199" s="322"/>
      <c r="U1199" s="322"/>
      <c r="V1199" s="322"/>
      <c r="W1199" s="322"/>
      <c r="X1199" s="322"/>
      <c r="Y1199" s="322"/>
      <c r="Z1199" s="322"/>
      <c r="AA1199" s="322"/>
      <c r="AB1199" s="322"/>
      <c r="AC1199" s="322"/>
      <c r="AD1199" s="322"/>
      <c r="AE1199" s="322"/>
      <c r="AF1199" s="322"/>
      <c r="AG1199" s="322"/>
      <c r="AH1199" s="322"/>
      <c r="AI1199" s="322"/>
      <c r="AJ1199" s="322"/>
      <c r="AK1199" s="322"/>
    </row>
    <row r="1200" customFormat="false" ht="12.75" hidden="false" customHeight="false" outlineLevel="0" collapsed="false">
      <c r="D1200" s="321"/>
      <c r="E1200" s="321"/>
      <c r="F1200" s="321"/>
      <c r="G1200" s="321"/>
      <c r="H1200" s="321"/>
      <c r="I1200" s="321"/>
      <c r="J1200" s="321"/>
      <c r="K1200" s="321"/>
      <c r="L1200" s="321"/>
      <c r="M1200" s="321"/>
      <c r="N1200" s="321"/>
      <c r="O1200" s="321"/>
      <c r="P1200" s="322"/>
      <c r="Q1200" s="322"/>
      <c r="R1200" s="322"/>
      <c r="S1200" s="322"/>
      <c r="T1200" s="322"/>
      <c r="U1200" s="322"/>
      <c r="V1200" s="322"/>
      <c r="W1200" s="322"/>
      <c r="X1200" s="322"/>
      <c r="Y1200" s="322"/>
      <c r="Z1200" s="322"/>
      <c r="AA1200" s="322"/>
      <c r="AB1200" s="322"/>
      <c r="AC1200" s="322"/>
      <c r="AD1200" s="322"/>
      <c r="AE1200" s="322"/>
      <c r="AF1200" s="322"/>
      <c r="AG1200" s="322"/>
      <c r="AH1200" s="322"/>
      <c r="AI1200" s="322"/>
      <c r="AJ1200" s="322"/>
      <c r="AK1200" s="322"/>
    </row>
    <row r="1201" customFormat="false" ht="12.75" hidden="false" customHeight="false" outlineLevel="0" collapsed="false">
      <c r="D1201" s="321"/>
      <c r="E1201" s="321"/>
      <c r="F1201" s="321"/>
      <c r="G1201" s="321"/>
      <c r="H1201" s="321"/>
      <c r="I1201" s="321"/>
      <c r="J1201" s="321"/>
      <c r="K1201" s="321"/>
      <c r="L1201" s="321"/>
      <c r="M1201" s="321"/>
      <c r="N1201" s="321"/>
      <c r="O1201" s="321"/>
      <c r="P1201" s="322"/>
      <c r="Q1201" s="322"/>
      <c r="R1201" s="322"/>
      <c r="S1201" s="322"/>
      <c r="T1201" s="322"/>
      <c r="U1201" s="322"/>
      <c r="V1201" s="322"/>
      <c r="W1201" s="322"/>
      <c r="X1201" s="322"/>
      <c r="Y1201" s="322"/>
      <c r="Z1201" s="322"/>
      <c r="AA1201" s="322"/>
      <c r="AB1201" s="322"/>
      <c r="AC1201" s="322"/>
      <c r="AD1201" s="322"/>
      <c r="AE1201" s="322"/>
      <c r="AF1201" s="322"/>
      <c r="AG1201" s="322"/>
      <c r="AH1201" s="322"/>
      <c r="AI1201" s="322"/>
      <c r="AJ1201" s="322"/>
      <c r="AK1201" s="322"/>
    </row>
    <row r="1202" customFormat="false" ht="12.75" hidden="false" customHeight="false" outlineLevel="0" collapsed="false">
      <c r="D1202" s="321"/>
      <c r="E1202" s="321"/>
      <c r="F1202" s="321"/>
      <c r="G1202" s="321"/>
      <c r="H1202" s="321"/>
      <c r="I1202" s="321"/>
      <c r="J1202" s="321"/>
      <c r="K1202" s="321"/>
      <c r="L1202" s="321"/>
      <c r="M1202" s="321"/>
      <c r="N1202" s="321"/>
      <c r="O1202" s="321"/>
      <c r="P1202" s="322"/>
      <c r="Q1202" s="322"/>
      <c r="R1202" s="322"/>
      <c r="S1202" s="322"/>
      <c r="T1202" s="322"/>
      <c r="U1202" s="322"/>
      <c r="V1202" s="322"/>
      <c r="W1202" s="322"/>
      <c r="X1202" s="322"/>
      <c r="Y1202" s="322"/>
      <c r="Z1202" s="322"/>
      <c r="AA1202" s="322"/>
      <c r="AB1202" s="322"/>
      <c r="AC1202" s="322"/>
      <c r="AD1202" s="322"/>
      <c r="AE1202" s="322"/>
      <c r="AF1202" s="322"/>
      <c r="AG1202" s="322"/>
      <c r="AH1202" s="322"/>
      <c r="AI1202" s="322"/>
      <c r="AJ1202" s="322"/>
      <c r="AK1202" s="322"/>
    </row>
    <row r="1203" customFormat="false" ht="12.75" hidden="false" customHeight="false" outlineLevel="0" collapsed="false">
      <c r="D1203" s="321"/>
      <c r="E1203" s="321"/>
      <c r="F1203" s="321"/>
      <c r="G1203" s="321"/>
      <c r="H1203" s="321"/>
      <c r="I1203" s="321"/>
      <c r="J1203" s="321"/>
      <c r="K1203" s="321"/>
      <c r="L1203" s="321"/>
      <c r="M1203" s="321"/>
      <c r="N1203" s="321"/>
      <c r="O1203" s="321"/>
      <c r="P1203" s="322"/>
      <c r="Q1203" s="322"/>
      <c r="R1203" s="322"/>
      <c r="S1203" s="322"/>
      <c r="T1203" s="322"/>
      <c r="U1203" s="322"/>
      <c r="V1203" s="322"/>
      <c r="W1203" s="322"/>
      <c r="X1203" s="322"/>
      <c r="Y1203" s="322"/>
      <c r="Z1203" s="322"/>
      <c r="AA1203" s="322"/>
      <c r="AB1203" s="322"/>
      <c r="AC1203" s="322"/>
      <c r="AD1203" s="322"/>
      <c r="AE1203" s="322"/>
      <c r="AF1203" s="322"/>
      <c r="AG1203" s="322"/>
      <c r="AH1203" s="322"/>
      <c r="AI1203" s="322"/>
      <c r="AJ1203" s="322"/>
      <c r="AK1203" s="322"/>
    </row>
    <row r="1204" customFormat="false" ht="12.75" hidden="false" customHeight="false" outlineLevel="0" collapsed="false">
      <c r="D1204" s="321"/>
      <c r="E1204" s="321"/>
      <c r="F1204" s="321"/>
      <c r="G1204" s="321"/>
      <c r="H1204" s="321"/>
      <c r="I1204" s="321"/>
      <c r="J1204" s="321"/>
      <c r="K1204" s="321"/>
      <c r="L1204" s="321"/>
      <c r="M1204" s="321"/>
      <c r="N1204" s="321"/>
      <c r="O1204" s="321"/>
      <c r="P1204" s="322"/>
      <c r="Q1204" s="322"/>
      <c r="R1204" s="322"/>
      <c r="S1204" s="322"/>
      <c r="T1204" s="322"/>
      <c r="U1204" s="322"/>
      <c r="V1204" s="322"/>
      <c r="W1204" s="322"/>
      <c r="X1204" s="322"/>
      <c r="Y1204" s="322"/>
      <c r="Z1204" s="322"/>
      <c r="AA1204" s="322"/>
      <c r="AB1204" s="322"/>
      <c r="AC1204" s="322"/>
      <c r="AD1204" s="322"/>
      <c r="AE1204" s="322"/>
      <c r="AF1204" s="322"/>
      <c r="AG1204" s="322"/>
      <c r="AH1204" s="322"/>
      <c r="AI1204" s="322"/>
      <c r="AJ1204" s="322"/>
      <c r="AK1204" s="322"/>
    </row>
    <row r="1205" customFormat="false" ht="12.75" hidden="false" customHeight="false" outlineLevel="0" collapsed="false">
      <c r="D1205" s="321"/>
      <c r="E1205" s="321"/>
      <c r="F1205" s="321"/>
      <c r="G1205" s="321"/>
      <c r="H1205" s="321"/>
      <c r="I1205" s="321"/>
      <c r="J1205" s="321"/>
      <c r="K1205" s="321"/>
      <c r="L1205" s="321"/>
      <c r="M1205" s="321"/>
      <c r="N1205" s="321"/>
      <c r="O1205" s="321"/>
      <c r="P1205" s="322"/>
      <c r="Q1205" s="322"/>
      <c r="R1205" s="322"/>
      <c r="S1205" s="322"/>
      <c r="T1205" s="322"/>
      <c r="U1205" s="322"/>
      <c r="V1205" s="322"/>
      <c r="W1205" s="322"/>
      <c r="X1205" s="322"/>
      <c r="Y1205" s="322"/>
      <c r="Z1205" s="322"/>
      <c r="AA1205" s="322"/>
      <c r="AB1205" s="322"/>
      <c r="AC1205" s="322"/>
      <c r="AD1205" s="322"/>
      <c r="AE1205" s="322"/>
      <c r="AF1205" s="322"/>
      <c r="AG1205" s="322"/>
      <c r="AH1205" s="322"/>
      <c r="AI1205" s="322"/>
      <c r="AJ1205" s="322"/>
      <c r="AK1205" s="322"/>
    </row>
    <row r="1206" customFormat="false" ht="12.75" hidden="false" customHeight="false" outlineLevel="0" collapsed="false">
      <c r="D1206" s="321"/>
      <c r="E1206" s="321"/>
      <c r="F1206" s="321"/>
      <c r="G1206" s="321"/>
      <c r="H1206" s="321"/>
      <c r="I1206" s="321"/>
      <c r="J1206" s="321"/>
      <c r="K1206" s="321"/>
      <c r="L1206" s="321"/>
      <c r="M1206" s="321"/>
      <c r="N1206" s="321"/>
      <c r="O1206" s="321"/>
      <c r="P1206" s="322"/>
      <c r="Q1206" s="322"/>
      <c r="R1206" s="322"/>
      <c r="S1206" s="322"/>
      <c r="T1206" s="322"/>
      <c r="U1206" s="322"/>
      <c r="V1206" s="322"/>
      <c r="W1206" s="322"/>
      <c r="X1206" s="322"/>
      <c r="Y1206" s="322"/>
      <c r="Z1206" s="322"/>
      <c r="AA1206" s="322"/>
      <c r="AB1206" s="322"/>
      <c r="AC1206" s="322"/>
      <c r="AD1206" s="322"/>
      <c r="AE1206" s="322"/>
      <c r="AF1206" s="322"/>
      <c r="AG1206" s="322"/>
      <c r="AH1206" s="322"/>
      <c r="AI1206" s="322"/>
      <c r="AJ1206" s="322"/>
      <c r="AK1206" s="322"/>
    </row>
    <row r="1207" customFormat="false" ht="12.75" hidden="false" customHeight="false" outlineLevel="0" collapsed="false">
      <c r="D1207" s="321"/>
      <c r="E1207" s="321"/>
      <c r="F1207" s="321"/>
      <c r="G1207" s="321"/>
      <c r="H1207" s="321"/>
      <c r="I1207" s="321"/>
      <c r="J1207" s="321"/>
      <c r="K1207" s="321"/>
      <c r="L1207" s="321"/>
      <c r="M1207" s="321"/>
      <c r="N1207" s="321"/>
      <c r="O1207" s="321"/>
      <c r="P1207" s="322"/>
      <c r="Q1207" s="322"/>
      <c r="R1207" s="322"/>
      <c r="S1207" s="322"/>
      <c r="T1207" s="322"/>
      <c r="U1207" s="322"/>
      <c r="V1207" s="322"/>
      <c r="W1207" s="322"/>
      <c r="X1207" s="322"/>
      <c r="Y1207" s="322"/>
      <c r="Z1207" s="322"/>
      <c r="AA1207" s="322"/>
      <c r="AB1207" s="322"/>
      <c r="AC1207" s="322"/>
      <c r="AD1207" s="322"/>
      <c r="AE1207" s="322"/>
      <c r="AF1207" s="322"/>
      <c r="AG1207" s="322"/>
      <c r="AH1207" s="322"/>
      <c r="AI1207" s="322"/>
      <c r="AJ1207" s="322"/>
      <c r="AK1207" s="322"/>
    </row>
    <row r="1208" customFormat="false" ht="12.75" hidden="false" customHeight="false" outlineLevel="0" collapsed="false">
      <c r="D1208" s="321"/>
      <c r="E1208" s="321"/>
      <c r="F1208" s="321"/>
      <c r="G1208" s="321"/>
      <c r="H1208" s="321"/>
      <c r="I1208" s="321"/>
      <c r="J1208" s="321"/>
      <c r="K1208" s="321"/>
      <c r="L1208" s="321"/>
      <c r="M1208" s="321"/>
      <c r="N1208" s="321"/>
      <c r="O1208" s="321"/>
      <c r="P1208" s="322"/>
      <c r="Q1208" s="322"/>
      <c r="R1208" s="322"/>
      <c r="S1208" s="322"/>
      <c r="T1208" s="322"/>
      <c r="U1208" s="322"/>
      <c r="V1208" s="322"/>
      <c r="W1208" s="322"/>
      <c r="X1208" s="322"/>
      <c r="Y1208" s="322"/>
      <c r="Z1208" s="322"/>
      <c r="AA1208" s="322"/>
      <c r="AB1208" s="322"/>
      <c r="AC1208" s="322"/>
      <c r="AD1208" s="322"/>
      <c r="AE1208" s="322"/>
      <c r="AF1208" s="322"/>
      <c r="AG1208" s="322"/>
      <c r="AH1208" s="322"/>
      <c r="AI1208" s="322"/>
      <c r="AJ1208" s="322"/>
      <c r="AK1208" s="322"/>
    </row>
    <row r="1209" customFormat="false" ht="12.75" hidden="false" customHeight="false" outlineLevel="0" collapsed="false">
      <c r="D1209" s="321"/>
      <c r="E1209" s="321"/>
      <c r="F1209" s="321"/>
      <c r="G1209" s="321"/>
      <c r="H1209" s="321"/>
      <c r="I1209" s="321"/>
      <c r="J1209" s="321"/>
      <c r="K1209" s="321"/>
      <c r="L1209" s="321"/>
      <c r="M1209" s="321"/>
      <c r="N1209" s="321"/>
      <c r="O1209" s="321"/>
      <c r="P1209" s="322"/>
      <c r="Q1209" s="322"/>
      <c r="R1209" s="322"/>
      <c r="S1209" s="322"/>
      <c r="T1209" s="322"/>
      <c r="U1209" s="322"/>
      <c r="V1209" s="322"/>
      <c r="W1209" s="322"/>
      <c r="X1209" s="322"/>
      <c r="Y1209" s="322"/>
      <c r="Z1209" s="322"/>
      <c r="AA1209" s="322"/>
      <c r="AB1209" s="322"/>
      <c r="AC1209" s="322"/>
      <c r="AD1209" s="322"/>
      <c r="AE1209" s="322"/>
      <c r="AF1209" s="322"/>
      <c r="AG1209" s="322"/>
      <c r="AH1209" s="322"/>
      <c r="AI1209" s="322"/>
      <c r="AJ1209" s="322"/>
      <c r="AK1209" s="322"/>
    </row>
    <row r="1210" customFormat="false" ht="12.75" hidden="false" customHeight="false" outlineLevel="0" collapsed="false">
      <c r="D1210" s="321"/>
      <c r="E1210" s="321"/>
      <c r="F1210" s="321"/>
      <c r="G1210" s="321"/>
      <c r="H1210" s="321"/>
      <c r="I1210" s="321"/>
      <c r="J1210" s="321"/>
      <c r="K1210" s="321"/>
      <c r="L1210" s="321"/>
      <c r="M1210" s="321"/>
      <c r="N1210" s="321"/>
      <c r="O1210" s="321"/>
      <c r="P1210" s="322"/>
      <c r="Q1210" s="322"/>
      <c r="R1210" s="322"/>
      <c r="S1210" s="322"/>
      <c r="T1210" s="322"/>
      <c r="U1210" s="322"/>
      <c r="V1210" s="322"/>
      <c r="W1210" s="322"/>
      <c r="X1210" s="322"/>
      <c r="Y1210" s="322"/>
      <c r="Z1210" s="322"/>
      <c r="AA1210" s="322"/>
      <c r="AB1210" s="322"/>
      <c r="AC1210" s="322"/>
      <c r="AD1210" s="322"/>
      <c r="AE1210" s="322"/>
      <c r="AF1210" s="322"/>
      <c r="AG1210" s="322"/>
      <c r="AH1210" s="322"/>
      <c r="AI1210" s="322"/>
      <c r="AJ1210" s="322"/>
      <c r="AK1210" s="322"/>
    </row>
    <row r="1211" customFormat="false" ht="12.75" hidden="false" customHeight="false" outlineLevel="0" collapsed="false">
      <c r="D1211" s="321"/>
      <c r="E1211" s="321"/>
      <c r="F1211" s="321"/>
      <c r="G1211" s="321"/>
      <c r="H1211" s="321"/>
      <c r="I1211" s="321"/>
      <c r="J1211" s="321"/>
      <c r="K1211" s="321"/>
      <c r="L1211" s="321"/>
      <c r="M1211" s="321"/>
      <c r="N1211" s="321"/>
      <c r="O1211" s="321"/>
      <c r="P1211" s="322"/>
      <c r="Q1211" s="322"/>
      <c r="R1211" s="322"/>
      <c r="S1211" s="322"/>
      <c r="T1211" s="322"/>
      <c r="U1211" s="322"/>
      <c r="V1211" s="322"/>
      <c r="W1211" s="322"/>
      <c r="X1211" s="322"/>
      <c r="Y1211" s="322"/>
      <c r="Z1211" s="322"/>
      <c r="AA1211" s="322"/>
      <c r="AB1211" s="322"/>
      <c r="AC1211" s="322"/>
      <c r="AD1211" s="322"/>
      <c r="AE1211" s="322"/>
      <c r="AF1211" s="322"/>
      <c r="AG1211" s="322"/>
      <c r="AH1211" s="322"/>
      <c r="AI1211" s="322"/>
      <c r="AJ1211" s="322"/>
      <c r="AK1211" s="322"/>
    </row>
    <row r="1212" customFormat="false" ht="12.75" hidden="false" customHeight="false" outlineLevel="0" collapsed="false">
      <c r="D1212" s="321"/>
      <c r="E1212" s="321"/>
      <c r="F1212" s="321"/>
      <c r="G1212" s="321"/>
      <c r="H1212" s="321"/>
      <c r="I1212" s="321"/>
      <c r="J1212" s="321"/>
      <c r="K1212" s="321"/>
      <c r="L1212" s="321"/>
      <c r="M1212" s="321"/>
      <c r="N1212" s="321"/>
      <c r="O1212" s="321"/>
      <c r="P1212" s="322"/>
      <c r="Q1212" s="322"/>
      <c r="R1212" s="322"/>
      <c r="S1212" s="322"/>
      <c r="T1212" s="322"/>
      <c r="U1212" s="322"/>
      <c r="V1212" s="322"/>
      <c r="W1212" s="322"/>
      <c r="X1212" s="322"/>
      <c r="Y1212" s="322"/>
      <c r="Z1212" s="322"/>
      <c r="AA1212" s="322"/>
      <c r="AB1212" s="322"/>
      <c r="AC1212" s="322"/>
      <c r="AD1212" s="322"/>
      <c r="AE1212" s="322"/>
      <c r="AF1212" s="322"/>
      <c r="AG1212" s="322"/>
      <c r="AH1212" s="322"/>
      <c r="AI1212" s="322"/>
      <c r="AJ1212" s="322"/>
      <c r="AK1212" s="322"/>
    </row>
    <row r="1213" customFormat="false" ht="12.75" hidden="false" customHeight="false" outlineLevel="0" collapsed="false">
      <c r="D1213" s="321"/>
      <c r="E1213" s="321"/>
      <c r="F1213" s="321"/>
      <c r="G1213" s="321"/>
      <c r="H1213" s="321"/>
      <c r="I1213" s="321"/>
      <c r="J1213" s="321"/>
      <c r="K1213" s="321"/>
      <c r="L1213" s="321"/>
      <c r="M1213" s="321"/>
      <c r="N1213" s="321"/>
      <c r="O1213" s="321"/>
      <c r="P1213" s="322"/>
      <c r="Q1213" s="322"/>
      <c r="R1213" s="322"/>
      <c r="S1213" s="322"/>
      <c r="T1213" s="322"/>
      <c r="U1213" s="322"/>
      <c r="V1213" s="322"/>
      <c r="W1213" s="322"/>
      <c r="X1213" s="322"/>
      <c r="Y1213" s="322"/>
      <c r="Z1213" s="322"/>
      <c r="AA1213" s="322"/>
      <c r="AB1213" s="322"/>
      <c r="AC1213" s="322"/>
      <c r="AD1213" s="322"/>
      <c r="AE1213" s="322"/>
      <c r="AF1213" s="322"/>
      <c r="AG1213" s="322"/>
      <c r="AH1213" s="322"/>
      <c r="AI1213" s="322"/>
      <c r="AJ1213" s="322"/>
      <c r="AK1213" s="322"/>
    </row>
    <row r="1214" customFormat="false" ht="12.75" hidden="false" customHeight="false" outlineLevel="0" collapsed="false">
      <c r="D1214" s="321"/>
      <c r="E1214" s="321"/>
      <c r="F1214" s="321"/>
      <c r="G1214" s="321"/>
      <c r="H1214" s="321"/>
      <c r="I1214" s="321"/>
      <c r="J1214" s="321"/>
      <c r="K1214" s="321"/>
      <c r="L1214" s="321"/>
      <c r="M1214" s="321"/>
      <c r="N1214" s="321"/>
      <c r="O1214" s="321"/>
      <c r="P1214" s="322"/>
      <c r="Q1214" s="322"/>
      <c r="R1214" s="322"/>
      <c r="S1214" s="322"/>
      <c r="T1214" s="322"/>
      <c r="U1214" s="322"/>
      <c r="V1214" s="322"/>
      <c r="W1214" s="322"/>
      <c r="X1214" s="322"/>
      <c r="Y1214" s="322"/>
      <c r="Z1214" s="322"/>
      <c r="AA1214" s="322"/>
      <c r="AB1214" s="322"/>
      <c r="AC1214" s="322"/>
      <c r="AD1214" s="322"/>
      <c r="AE1214" s="322"/>
      <c r="AF1214" s="322"/>
      <c r="AG1214" s="322"/>
      <c r="AH1214" s="322"/>
      <c r="AI1214" s="322"/>
      <c r="AJ1214" s="322"/>
      <c r="AK1214" s="322"/>
    </row>
    <row r="1215" customFormat="false" ht="12.75" hidden="false" customHeight="false" outlineLevel="0" collapsed="false">
      <c r="D1215" s="321"/>
      <c r="E1215" s="321"/>
      <c r="F1215" s="321"/>
      <c r="G1215" s="321"/>
      <c r="H1215" s="321"/>
      <c r="I1215" s="321"/>
      <c r="J1215" s="321"/>
      <c r="K1215" s="321"/>
      <c r="L1215" s="321"/>
      <c r="M1215" s="321"/>
      <c r="N1215" s="321"/>
      <c r="O1215" s="321"/>
      <c r="P1215" s="322"/>
      <c r="Q1215" s="322"/>
      <c r="R1215" s="322"/>
      <c r="S1215" s="322"/>
      <c r="T1215" s="322"/>
      <c r="U1215" s="322"/>
      <c r="V1215" s="322"/>
      <c r="W1215" s="322"/>
      <c r="X1215" s="322"/>
      <c r="Y1215" s="322"/>
      <c r="Z1215" s="322"/>
      <c r="AA1215" s="322"/>
      <c r="AB1215" s="322"/>
      <c r="AC1215" s="322"/>
      <c r="AD1215" s="322"/>
      <c r="AE1215" s="322"/>
      <c r="AF1215" s="322"/>
      <c r="AG1215" s="322"/>
      <c r="AH1215" s="322"/>
      <c r="AI1215" s="322"/>
      <c r="AJ1215" s="322"/>
      <c r="AK1215" s="322"/>
    </row>
    <row r="1216" customFormat="false" ht="12.75" hidden="false" customHeight="false" outlineLevel="0" collapsed="false">
      <c r="D1216" s="321"/>
      <c r="E1216" s="321"/>
      <c r="F1216" s="321"/>
      <c r="G1216" s="321"/>
      <c r="H1216" s="321"/>
      <c r="I1216" s="321"/>
      <c r="J1216" s="321"/>
      <c r="K1216" s="321"/>
      <c r="L1216" s="321"/>
      <c r="M1216" s="321"/>
      <c r="N1216" s="321"/>
      <c r="O1216" s="321"/>
      <c r="P1216" s="322"/>
      <c r="Q1216" s="322"/>
      <c r="R1216" s="322"/>
      <c r="S1216" s="322"/>
      <c r="T1216" s="322"/>
      <c r="U1216" s="322"/>
      <c r="V1216" s="322"/>
      <c r="W1216" s="322"/>
      <c r="X1216" s="322"/>
      <c r="Y1216" s="322"/>
      <c r="Z1216" s="322"/>
      <c r="AA1216" s="322"/>
      <c r="AB1216" s="322"/>
      <c r="AC1216" s="322"/>
      <c r="AD1216" s="322"/>
      <c r="AE1216" s="322"/>
      <c r="AF1216" s="322"/>
      <c r="AG1216" s="322"/>
      <c r="AH1216" s="322"/>
      <c r="AI1216" s="322"/>
      <c r="AJ1216" s="322"/>
      <c r="AK1216" s="322"/>
    </row>
    <row r="1217" customFormat="false" ht="12.75" hidden="false" customHeight="false" outlineLevel="0" collapsed="false">
      <c r="D1217" s="321"/>
      <c r="E1217" s="321"/>
      <c r="F1217" s="321"/>
      <c r="G1217" s="321"/>
      <c r="H1217" s="321"/>
      <c r="I1217" s="321"/>
      <c r="J1217" s="321"/>
      <c r="K1217" s="321"/>
      <c r="L1217" s="321"/>
      <c r="M1217" s="321"/>
      <c r="N1217" s="321"/>
      <c r="O1217" s="321"/>
      <c r="P1217" s="322"/>
      <c r="Q1217" s="322"/>
      <c r="R1217" s="322"/>
      <c r="S1217" s="322"/>
      <c r="T1217" s="322"/>
      <c r="U1217" s="322"/>
      <c r="V1217" s="322"/>
      <c r="W1217" s="322"/>
      <c r="X1217" s="322"/>
      <c r="Y1217" s="322"/>
      <c r="Z1217" s="322"/>
      <c r="AA1217" s="322"/>
      <c r="AB1217" s="322"/>
      <c r="AC1217" s="322"/>
      <c r="AD1217" s="322"/>
      <c r="AE1217" s="322"/>
      <c r="AF1217" s="322"/>
      <c r="AG1217" s="322"/>
      <c r="AH1217" s="322"/>
      <c r="AI1217" s="322"/>
      <c r="AJ1217" s="322"/>
      <c r="AK1217" s="322"/>
    </row>
    <row r="1218" customFormat="false" ht="12.75" hidden="false" customHeight="false" outlineLevel="0" collapsed="false">
      <c r="D1218" s="321"/>
      <c r="E1218" s="321"/>
      <c r="F1218" s="321"/>
      <c r="G1218" s="321"/>
      <c r="H1218" s="321"/>
      <c r="I1218" s="321"/>
      <c r="J1218" s="321"/>
      <c r="K1218" s="321"/>
      <c r="L1218" s="321"/>
      <c r="M1218" s="321"/>
      <c r="N1218" s="321"/>
      <c r="O1218" s="321"/>
      <c r="P1218" s="322"/>
      <c r="Q1218" s="322"/>
      <c r="R1218" s="322"/>
      <c r="S1218" s="322"/>
      <c r="T1218" s="322"/>
      <c r="U1218" s="322"/>
      <c r="V1218" s="322"/>
      <c r="W1218" s="322"/>
      <c r="X1218" s="322"/>
      <c r="Y1218" s="322"/>
      <c r="Z1218" s="322"/>
      <c r="AA1218" s="322"/>
      <c r="AB1218" s="322"/>
      <c r="AC1218" s="322"/>
      <c r="AD1218" s="322"/>
      <c r="AE1218" s="322"/>
      <c r="AF1218" s="322"/>
      <c r="AG1218" s="322"/>
      <c r="AH1218" s="322"/>
      <c r="AI1218" s="322"/>
      <c r="AJ1218" s="322"/>
      <c r="AK1218" s="322"/>
    </row>
    <row r="1219" customFormat="false" ht="12.75" hidden="false" customHeight="false" outlineLevel="0" collapsed="false">
      <c r="D1219" s="321"/>
      <c r="E1219" s="321"/>
      <c r="F1219" s="321"/>
      <c r="G1219" s="321"/>
      <c r="H1219" s="321"/>
      <c r="I1219" s="321"/>
      <c r="J1219" s="321"/>
      <c r="K1219" s="321"/>
      <c r="L1219" s="321"/>
      <c r="M1219" s="321"/>
      <c r="N1219" s="321"/>
      <c r="O1219" s="321"/>
      <c r="P1219" s="322"/>
      <c r="Q1219" s="322"/>
      <c r="R1219" s="322"/>
      <c r="S1219" s="322"/>
      <c r="T1219" s="322"/>
      <c r="U1219" s="322"/>
      <c r="V1219" s="322"/>
      <c r="W1219" s="322"/>
      <c r="X1219" s="322"/>
      <c r="Y1219" s="322"/>
      <c r="Z1219" s="322"/>
      <c r="AA1219" s="322"/>
      <c r="AB1219" s="322"/>
      <c r="AC1219" s="322"/>
      <c r="AD1219" s="322"/>
      <c r="AE1219" s="322"/>
      <c r="AF1219" s="322"/>
      <c r="AG1219" s="322"/>
      <c r="AH1219" s="322"/>
      <c r="AI1219" s="322"/>
      <c r="AJ1219" s="322"/>
      <c r="AK1219" s="322"/>
    </row>
    <row r="1220" customFormat="false" ht="12.75" hidden="false" customHeight="false" outlineLevel="0" collapsed="false">
      <c r="D1220" s="321"/>
      <c r="E1220" s="321"/>
      <c r="F1220" s="321"/>
      <c r="G1220" s="321"/>
      <c r="H1220" s="321"/>
      <c r="I1220" s="321"/>
      <c r="J1220" s="321"/>
      <c r="K1220" s="321"/>
      <c r="L1220" s="321"/>
      <c r="M1220" s="321"/>
      <c r="N1220" s="321"/>
      <c r="O1220" s="321"/>
      <c r="P1220" s="322"/>
      <c r="Q1220" s="322"/>
      <c r="R1220" s="322"/>
      <c r="S1220" s="322"/>
      <c r="T1220" s="322"/>
      <c r="U1220" s="322"/>
      <c r="V1220" s="322"/>
      <c r="W1220" s="322"/>
      <c r="X1220" s="322"/>
      <c r="Y1220" s="322"/>
      <c r="Z1220" s="322"/>
      <c r="AA1220" s="322"/>
      <c r="AB1220" s="322"/>
      <c r="AC1220" s="322"/>
      <c r="AD1220" s="322"/>
      <c r="AE1220" s="322"/>
      <c r="AF1220" s="322"/>
      <c r="AG1220" s="322"/>
      <c r="AH1220" s="322"/>
      <c r="AI1220" s="322"/>
      <c r="AJ1220" s="322"/>
      <c r="AK1220" s="322"/>
    </row>
    <row r="1221" customFormat="false" ht="12.75" hidden="false" customHeight="false" outlineLevel="0" collapsed="false">
      <c r="D1221" s="321"/>
      <c r="E1221" s="321"/>
      <c r="F1221" s="321"/>
      <c r="G1221" s="321"/>
      <c r="H1221" s="321"/>
      <c r="I1221" s="321"/>
      <c r="J1221" s="321"/>
      <c r="K1221" s="321"/>
      <c r="L1221" s="321"/>
      <c r="M1221" s="321"/>
      <c r="N1221" s="321"/>
      <c r="O1221" s="321"/>
      <c r="P1221" s="322"/>
      <c r="Q1221" s="322"/>
      <c r="R1221" s="322"/>
      <c r="S1221" s="322"/>
      <c r="T1221" s="322"/>
      <c r="U1221" s="322"/>
      <c r="V1221" s="322"/>
      <c r="W1221" s="322"/>
      <c r="X1221" s="322"/>
      <c r="Y1221" s="322"/>
      <c r="Z1221" s="322"/>
      <c r="AA1221" s="322"/>
      <c r="AB1221" s="322"/>
      <c r="AC1221" s="322"/>
      <c r="AD1221" s="322"/>
      <c r="AE1221" s="322"/>
      <c r="AF1221" s="322"/>
      <c r="AG1221" s="322"/>
      <c r="AH1221" s="322"/>
      <c r="AI1221" s="322"/>
      <c r="AJ1221" s="322"/>
      <c r="AK1221" s="322"/>
    </row>
    <row r="1222" customFormat="false" ht="12.75" hidden="false" customHeight="false" outlineLevel="0" collapsed="false">
      <c r="D1222" s="321"/>
      <c r="E1222" s="321"/>
      <c r="F1222" s="321"/>
      <c r="G1222" s="321"/>
      <c r="H1222" s="321"/>
      <c r="I1222" s="321"/>
      <c r="J1222" s="321"/>
      <c r="K1222" s="321"/>
      <c r="L1222" s="321"/>
      <c r="M1222" s="321"/>
      <c r="N1222" s="321"/>
      <c r="O1222" s="321"/>
      <c r="P1222" s="322"/>
      <c r="Q1222" s="322"/>
      <c r="R1222" s="322"/>
      <c r="S1222" s="322"/>
      <c r="T1222" s="322"/>
      <c r="U1222" s="322"/>
      <c r="V1222" s="322"/>
      <c r="W1222" s="322"/>
      <c r="X1222" s="322"/>
      <c r="Y1222" s="322"/>
      <c r="Z1222" s="322"/>
      <c r="AA1222" s="322"/>
      <c r="AB1222" s="322"/>
      <c r="AC1222" s="322"/>
      <c r="AD1222" s="322"/>
      <c r="AE1222" s="322"/>
      <c r="AF1222" s="322"/>
      <c r="AG1222" s="322"/>
      <c r="AH1222" s="322"/>
      <c r="AI1222" s="322"/>
      <c r="AJ1222" s="322"/>
      <c r="AK1222" s="322"/>
    </row>
    <row r="1223" customFormat="false" ht="12.75" hidden="false" customHeight="false" outlineLevel="0" collapsed="false">
      <c r="D1223" s="321"/>
      <c r="E1223" s="321"/>
      <c r="F1223" s="321"/>
      <c r="G1223" s="321"/>
      <c r="H1223" s="321"/>
      <c r="I1223" s="321"/>
      <c r="J1223" s="321"/>
      <c r="K1223" s="321"/>
      <c r="L1223" s="321"/>
      <c r="M1223" s="321"/>
      <c r="N1223" s="321"/>
      <c r="O1223" s="321"/>
      <c r="P1223" s="322"/>
      <c r="Q1223" s="322"/>
      <c r="R1223" s="322"/>
      <c r="S1223" s="322"/>
      <c r="T1223" s="322"/>
      <c r="U1223" s="322"/>
      <c r="V1223" s="322"/>
      <c r="W1223" s="322"/>
      <c r="X1223" s="322"/>
      <c r="Y1223" s="322"/>
      <c r="Z1223" s="322"/>
      <c r="AA1223" s="322"/>
      <c r="AB1223" s="322"/>
      <c r="AC1223" s="322"/>
      <c r="AD1223" s="322"/>
      <c r="AE1223" s="322"/>
      <c r="AF1223" s="322"/>
      <c r="AG1223" s="322"/>
      <c r="AH1223" s="322"/>
      <c r="AI1223" s="322"/>
      <c r="AJ1223" s="322"/>
      <c r="AK1223" s="322"/>
    </row>
    <row r="1224" customFormat="false" ht="12.75" hidden="false" customHeight="false" outlineLevel="0" collapsed="false">
      <c r="D1224" s="321"/>
      <c r="E1224" s="321"/>
      <c r="F1224" s="321"/>
      <c r="G1224" s="321"/>
      <c r="H1224" s="321"/>
      <c r="I1224" s="321"/>
      <c r="J1224" s="321"/>
      <c r="K1224" s="321"/>
      <c r="L1224" s="321"/>
      <c r="M1224" s="321"/>
      <c r="N1224" s="321"/>
      <c r="O1224" s="321"/>
      <c r="P1224" s="322"/>
      <c r="Q1224" s="322"/>
      <c r="R1224" s="322"/>
      <c r="S1224" s="322"/>
      <c r="T1224" s="322"/>
      <c r="U1224" s="322"/>
      <c r="V1224" s="322"/>
      <c r="W1224" s="322"/>
      <c r="X1224" s="322"/>
      <c r="Y1224" s="322"/>
      <c r="Z1224" s="322"/>
      <c r="AA1224" s="322"/>
      <c r="AB1224" s="322"/>
      <c r="AC1224" s="322"/>
      <c r="AD1224" s="322"/>
      <c r="AE1224" s="322"/>
      <c r="AF1224" s="322"/>
      <c r="AG1224" s="322"/>
      <c r="AH1224" s="322"/>
      <c r="AI1224" s="322"/>
      <c r="AJ1224" s="322"/>
      <c r="AK1224" s="322"/>
    </row>
    <row r="1225" customFormat="false" ht="12.75" hidden="false" customHeight="false" outlineLevel="0" collapsed="false">
      <c r="D1225" s="321"/>
      <c r="E1225" s="321"/>
      <c r="F1225" s="321"/>
      <c r="G1225" s="321"/>
      <c r="H1225" s="321"/>
      <c r="I1225" s="321"/>
      <c r="J1225" s="321"/>
      <c r="K1225" s="321"/>
      <c r="L1225" s="321"/>
      <c r="M1225" s="321"/>
      <c r="N1225" s="321"/>
      <c r="O1225" s="321"/>
      <c r="P1225" s="322"/>
      <c r="Q1225" s="322"/>
      <c r="R1225" s="322"/>
      <c r="S1225" s="322"/>
      <c r="T1225" s="322"/>
      <c r="U1225" s="322"/>
      <c r="V1225" s="322"/>
      <c r="W1225" s="322"/>
      <c r="X1225" s="322"/>
      <c r="Y1225" s="322"/>
      <c r="Z1225" s="322"/>
      <c r="AA1225" s="322"/>
      <c r="AB1225" s="322"/>
      <c r="AC1225" s="322"/>
      <c r="AD1225" s="322"/>
      <c r="AE1225" s="322"/>
      <c r="AF1225" s="322"/>
      <c r="AG1225" s="322"/>
      <c r="AH1225" s="322"/>
      <c r="AI1225" s="322"/>
      <c r="AJ1225" s="322"/>
      <c r="AK1225" s="322"/>
    </row>
    <row r="1226" customFormat="false" ht="12.75" hidden="false" customHeight="false" outlineLevel="0" collapsed="false">
      <c r="D1226" s="321"/>
      <c r="E1226" s="321"/>
      <c r="F1226" s="321"/>
      <c r="G1226" s="321"/>
      <c r="H1226" s="321"/>
      <c r="I1226" s="321"/>
      <c r="J1226" s="321"/>
      <c r="K1226" s="321"/>
      <c r="L1226" s="321"/>
      <c r="M1226" s="321"/>
      <c r="N1226" s="321"/>
      <c r="O1226" s="321"/>
      <c r="P1226" s="322"/>
      <c r="Q1226" s="322"/>
      <c r="R1226" s="322"/>
      <c r="S1226" s="322"/>
      <c r="T1226" s="322"/>
      <c r="U1226" s="322"/>
      <c r="V1226" s="322"/>
      <c r="W1226" s="322"/>
      <c r="X1226" s="322"/>
      <c r="Y1226" s="322"/>
      <c r="Z1226" s="322"/>
      <c r="AA1226" s="322"/>
      <c r="AB1226" s="322"/>
      <c r="AC1226" s="322"/>
      <c r="AD1226" s="322"/>
      <c r="AE1226" s="322"/>
      <c r="AF1226" s="322"/>
      <c r="AG1226" s="322"/>
      <c r="AH1226" s="322"/>
      <c r="AI1226" s="322"/>
      <c r="AJ1226" s="322"/>
      <c r="AK1226" s="322"/>
    </row>
    <row r="1227" customFormat="false" ht="12.75" hidden="false" customHeight="false" outlineLevel="0" collapsed="false">
      <c r="D1227" s="321"/>
      <c r="E1227" s="321"/>
      <c r="F1227" s="321"/>
      <c r="G1227" s="321"/>
      <c r="H1227" s="321"/>
      <c r="I1227" s="321"/>
      <c r="J1227" s="321"/>
      <c r="K1227" s="321"/>
      <c r="L1227" s="321"/>
      <c r="M1227" s="321"/>
      <c r="N1227" s="321"/>
      <c r="O1227" s="321"/>
      <c r="P1227" s="322"/>
      <c r="Q1227" s="322"/>
      <c r="R1227" s="322"/>
      <c r="S1227" s="322"/>
      <c r="T1227" s="322"/>
      <c r="U1227" s="322"/>
      <c r="V1227" s="322"/>
      <c r="W1227" s="322"/>
      <c r="X1227" s="322"/>
      <c r="Y1227" s="322"/>
      <c r="Z1227" s="322"/>
      <c r="AA1227" s="322"/>
      <c r="AB1227" s="322"/>
      <c r="AC1227" s="322"/>
      <c r="AD1227" s="322"/>
      <c r="AE1227" s="322"/>
      <c r="AF1227" s="322"/>
      <c r="AG1227" s="322"/>
      <c r="AH1227" s="322"/>
      <c r="AI1227" s="322"/>
      <c r="AJ1227" s="322"/>
      <c r="AK1227" s="322"/>
    </row>
    <row r="1228" customFormat="false" ht="12.75" hidden="false" customHeight="false" outlineLevel="0" collapsed="false">
      <c r="D1228" s="321"/>
      <c r="E1228" s="321"/>
      <c r="F1228" s="321"/>
      <c r="G1228" s="321"/>
      <c r="H1228" s="321"/>
      <c r="I1228" s="321"/>
      <c r="J1228" s="321"/>
      <c r="K1228" s="321"/>
      <c r="L1228" s="321"/>
      <c r="M1228" s="321"/>
      <c r="N1228" s="321"/>
      <c r="O1228" s="321"/>
      <c r="P1228" s="322"/>
      <c r="Q1228" s="322"/>
      <c r="R1228" s="322"/>
      <c r="S1228" s="322"/>
      <c r="T1228" s="322"/>
      <c r="U1228" s="322"/>
      <c r="V1228" s="322"/>
      <c r="W1228" s="322"/>
      <c r="X1228" s="322"/>
      <c r="Y1228" s="322"/>
      <c r="Z1228" s="322"/>
      <c r="AA1228" s="322"/>
      <c r="AB1228" s="322"/>
      <c r="AC1228" s="322"/>
      <c r="AD1228" s="322"/>
      <c r="AE1228" s="322"/>
      <c r="AF1228" s="322"/>
      <c r="AG1228" s="322"/>
      <c r="AH1228" s="322"/>
      <c r="AI1228" s="322"/>
      <c r="AJ1228" s="322"/>
      <c r="AK1228" s="322"/>
    </row>
    <row r="1229" customFormat="false" ht="12.75" hidden="false" customHeight="false" outlineLevel="0" collapsed="false">
      <c r="D1229" s="321"/>
      <c r="E1229" s="321"/>
      <c r="F1229" s="321"/>
      <c r="G1229" s="321"/>
      <c r="H1229" s="321"/>
      <c r="I1229" s="321"/>
      <c r="J1229" s="321"/>
      <c r="K1229" s="321"/>
      <c r="L1229" s="321"/>
      <c r="M1229" s="321"/>
      <c r="N1229" s="321"/>
      <c r="O1229" s="321"/>
      <c r="P1229" s="322"/>
      <c r="Q1229" s="322"/>
      <c r="R1229" s="322"/>
      <c r="S1229" s="322"/>
      <c r="T1229" s="322"/>
      <c r="U1229" s="322"/>
      <c r="V1229" s="322"/>
      <c r="W1229" s="322"/>
      <c r="X1229" s="322"/>
      <c r="Y1229" s="322"/>
      <c r="Z1229" s="322"/>
      <c r="AA1229" s="322"/>
      <c r="AB1229" s="322"/>
      <c r="AC1229" s="322"/>
      <c r="AD1229" s="322"/>
      <c r="AE1229" s="322"/>
      <c r="AF1229" s="322"/>
      <c r="AG1229" s="322"/>
      <c r="AH1229" s="322"/>
      <c r="AI1229" s="322"/>
      <c r="AJ1229" s="322"/>
      <c r="AK1229" s="322"/>
    </row>
    <row r="1230" customFormat="false" ht="12.75" hidden="false" customHeight="false" outlineLevel="0" collapsed="false">
      <c r="D1230" s="321"/>
      <c r="E1230" s="321"/>
      <c r="F1230" s="321"/>
      <c r="G1230" s="321"/>
      <c r="H1230" s="321"/>
      <c r="I1230" s="321"/>
      <c r="J1230" s="321"/>
      <c r="K1230" s="321"/>
      <c r="L1230" s="321"/>
      <c r="M1230" s="321"/>
      <c r="N1230" s="321"/>
      <c r="O1230" s="321"/>
      <c r="P1230" s="322"/>
      <c r="Q1230" s="322"/>
      <c r="R1230" s="322"/>
      <c r="S1230" s="322"/>
      <c r="T1230" s="322"/>
      <c r="U1230" s="322"/>
      <c r="V1230" s="322"/>
      <c r="W1230" s="322"/>
      <c r="X1230" s="322"/>
      <c r="Y1230" s="322"/>
      <c r="Z1230" s="322"/>
      <c r="AA1230" s="322"/>
      <c r="AB1230" s="322"/>
      <c r="AC1230" s="322"/>
      <c r="AD1230" s="322"/>
      <c r="AE1230" s="322"/>
      <c r="AF1230" s="322"/>
      <c r="AG1230" s="322"/>
      <c r="AH1230" s="322"/>
      <c r="AI1230" s="322"/>
      <c r="AJ1230" s="322"/>
      <c r="AK1230" s="322"/>
    </row>
    <row r="1231" customFormat="false" ht="12.75" hidden="false" customHeight="false" outlineLevel="0" collapsed="false">
      <c r="D1231" s="321"/>
      <c r="E1231" s="321"/>
      <c r="F1231" s="321"/>
      <c r="G1231" s="321"/>
      <c r="H1231" s="321"/>
      <c r="I1231" s="321"/>
      <c r="J1231" s="321"/>
      <c r="K1231" s="321"/>
      <c r="L1231" s="321"/>
      <c r="M1231" s="321"/>
      <c r="N1231" s="321"/>
      <c r="O1231" s="321"/>
      <c r="P1231" s="322"/>
      <c r="Q1231" s="322"/>
      <c r="R1231" s="322"/>
      <c r="S1231" s="322"/>
      <c r="T1231" s="322"/>
      <c r="U1231" s="322"/>
      <c r="V1231" s="322"/>
      <c r="W1231" s="322"/>
      <c r="X1231" s="322"/>
      <c r="Y1231" s="322"/>
      <c r="Z1231" s="322"/>
      <c r="AA1231" s="322"/>
      <c r="AB1231" s="322"/>
      <c r="AC1231" s="322"/>
      <c r="AD1231" s="322"/>
      <c r="AE1231" s="322"/>
      <c r="AF1231" s="322"/>
      <c r="AG1231" s="322"/>
      <c r="AH1231" s="322"/>
      <c r="AI1231" s="322"/>
      <c r="AJ1231" s="322"/>
      <c r="AK1231" s="322"/>
    </row>
    <row r="1232" customFormat="false" ht="12.75" hidden="false" customHeight="false" outlineLevel="0" collapsed="false">
      <c r="D1232" s="321"/>
      <c r="E1232" s="321"/>
      <c r="F1232" s="321"/>
      <c r="G1232" s="321"/>
      <c r="H1232" s="321"/>
      <c r="I1232" s="321"/>
      <c r="J1232" s="321"/>
      <c r="K1232" s="321"/>
      <c r="L1232" s="321"/>
      <c r="M1232" s="321"/>
      <c r="N1232" s="321"/>
      <c r="O1232" s="321"/>
      <c r="P1232" s="322"/>
      <c r="Q1232" s="322"/>
      <c r="R1232" s="322"/>
      <c r="S1232" s="322"/>
      <c r="T1232" s="322"/>
      <c r="U1232" s="322"/>
      <c r="V1232" s="322"/>
      <c r="W1232" s="322"/>
      <c r="X1232" s="322"/>
      <c r="Y1232" s="322"/>
      <c r="Z1232" s="322"/>
      <c r="AA1232" s="322"/>
      <c r="AB1232" s="322"/>
      <c r="AC1232" s="322"/>
      <c r="AD1232" s="322"/>
      <c r="AE1232" s="322"/>
      <c r="AF1232" s="322"/>
      <c r="AG1232" s="322"/>
      <c r="AH1232" s="322"/>
      <c r="AI1232" s="322"/>
      <c r="AJ1232" s="322"/>
      <c r="AK1232" s="322"/>
    </row>
    <row r="1233" customFormat="false" ht="12.75" hidden="false" customHeight="false" outlineLevel="0" collapsed="false">
      <c r="D1233" s="321"/>
      <c r="E1233" s="321"/>
      <c r="F1233" s="321"/>
      <c r="G1233" s="321"/>
      <c r="H1233" s="321"/>
      <c r="I1233" s="321"/>
      <c r="J1233" s="321"/>
      <c r="K1233" s="321"/>
      <c r="L1233" s="321"/>
      <c r="M1233" s="321"/>
      <c r="N1233" s="321"/>
      <c r="O1233" s="321"/>
      <c r="P1233" s="322"/>
      <c r="Q1233" s="322"/>
      <c r="R1233" s="322"/>
      <c r="S1233" s="322"/>
      <c r="T1233" s="322"/>
      <c r="U1233" s="322"/>
      <c r="V1233" s="322"/>
      <c r="W1233" s="322"/>
      <c r="X1233" s="322"/>
      <c r="Y1233" s="322"/>
      <c r="Z1233" s="322"/>
      <c r="AA1233" s="322"/>
      <c r="AB1233" s="322"/>
      <c r="AC1233" s="322"/>
      <c r="AD1233" s="322"/>
      <c r="AE1233" s="322"/>
      <c r="AF1233" s="322"/>
      <c r="AG1233" s="322"/>
      <c r="AH1233" s="322"/>
      <c r="AI1233" s="322"/>
      <c r="AJ1233" s="322"/>
      <c r="AK1233" s="322"/>
    </row>
    <row r="1234" customFormat="false" ht="12.75" hidden="false" customHeight="false" outlineLevel="0" collapsed="false">
      <c r="D1234" s="321"/>
      <c r="E1234" s="321"/>
      <c r="F1234" s="321"/>
      <c r="G1234" s="321"/>
      <c r="H1234" s="321"/>
      <c r="I1234" s="321"/>
      <c r="J1234" s="321"/>
      <c r="K1234" s="321"/>
      <c r="L1234" s="321"/>
      <c r="M1234" s="321"/>
      <c r="N1234" s="321"/>
      <c r="O1234" s="321"/>
      <c r="P1234" s="322"/>
      <c r="Q1234" s="322"/>
      <c r="R1234" s="322"/>
      <c r="S1234" s="322"/>
      <c r="T1234" s="322"/>
      <c r="U1234" s="322"/>
      <c r="V1234" s="322"/>
      <c r="W1234" s="322"/>
      <c r="X1234" s="322"/>
      <c r="Y1234" s="322"/>
      <c r="Z1234" s="322"/>
      <c r="AA1234" s="322"/>
      <c r="AB1234" s="322"/>
      <c r="AC1234" s="322"/>
      <c r="AD1234" s="322"/>
      <c r="AE1234" s="322"/>
      <c r="AF1234" s="322"/>
      <c r="AG1234" s="322"/>
      <c r="AH1234" s="322"/>
      <c r="AI1234" s="322"/>
      <c r="AJ1234" s="322"/>
      <c r="AK1234" s="322"/>
    </row>
    <row r="1235" customFormat="false" ht="12.75" hidden="false" customHeight="false" outlineLevel="0" collapsed="false">
      <c r="D1235" s="321"/>
      <c r="E1235" s="321"/>
      <c r="F1235" s="321"/>
      <c r="G1235" s="321"/>
      <c r="H1235" s="321"/>
      <c r="I1235" s="321"/>
      <c r="J1235" s="321"/>
      <c r="K1235" s="321"/>
      <c r="L1235" s="321"/>
      <c r="M1235" s="321"/>
      <c r="N1235" s="321"/>
      <c r="O1235" s="321"/>
      <c r="P1235" s="322"/>
      <c r="Q1235" s="322"/>
      <c r="R1235" s="322"/>
      <c r="S1235" s="322"/>
      <c r="T1235" s="322"/>
      <c r="U1235" s="322"/>
      <c r="V1235" s="322"/>
      <c r="W1235" s="322"/>
      <c r="X1235" s="322"/>
      <c r="Y1235" s="322"/>
      <c r="Z1235" s="322"/>
      <c r="AA1235" s="322"/>
      <c r="AB1235" s="322"/>
      <c r="AC1235" s="322"/>
      <c r="AD1235" s="322"/>
      <c r="AE1235" s="322"/>
      <c r="AF1235" s="322"/>
      <c r="AG1235" s="322"/>
      <c r="AH1235" s="322"/>
      <c r="AI1235" s="322"/>
      <c r="AJ1235" s="322"/>
      <c r="AK1235" s="322"/>
    </row>
    <row r="1236" customFormat="false" ht="12.75" hidden="false" customHeight="false" outlineLevel="0" collapsed="false">
      <c r="D1236" s="321"/>
      <c r="E1236" s="321"/>
      <c r="F1236" s="321"/>
      <c r="G1236" s="321"/>
      <c r="H1236" s="321"/>
      <c r="I1236" s="321"/>
      <c r="J1236" s="321"/>
      <c r="K1236" s="321"/>
      <c r="L1236" s="321"/>
      <c r="M1236" s="321"/>
      <c r="N1236" s="321"/>
      <c r="O1236" s="321"/>
      <c r="P1236" s="322"/>
      <c r="Q1236" s="322"/>
      <c r="R1236" s="322"/>
      <c r="S1236" s="322"/>
      <c r="T1236" s="322"/>
      <c r="U1236" s="322"/>
      <c r="V1236" s="322"/>
      <c r="W1236" s="322"/>
      <c r="X1236" s="322"/>
      <c r="Y1236" s="322"/>
      <c r="Z1236" s="322"/>
      <c r="AA1236" s="322"/>
      <c r="AB1236" s="322"/>
      <c r="AC1236" s="322"/>
      <c r="AD1236" s="322"/>
      <c r="AE1236" s="322"/>
      <c r="AF1236" s="322"/>
      <c r="AG1236" s="322"/>
      <c r="AH1236" s="322"/>
      <c r="AI1236" s="322"/>
      <c r="AJ1236" s="322"/>
      <c r="AK1236" s="322"/>
    </row>
    <row r="1237" customFormat="false" ht="12.75" hidden="false" customHeight="false" outlineLevel="0" collapsed="false">
      <c r="D1237" s="321"/>
      <c r="E1237" s="321"/>
      <c r="F1237" s="321"/>
      <c r="G1237" s="321"/>
      <c r="H1237" s="321"/>
      <c r="I1237" s="321"/>
      <c r="J1237" s="321"/>
      <c r="K1237" s="321"/>
      <c r="L1237" s="321"/>
      <c r="M1237" s="321"/>
      <c r="N1237" s="321"/>
      <c r="O1237" s="321"/>
      <c r="P1237" s="322"/>
      <c r="Q1237" s="322"/>
      <c r="R1237" s="322"/>
      <c r="S1237" s="322"/>
      <c r="T1237" s="322"/>
      <c r="U1237" s="322"/>
      <c r="V1237" s="322"/>
      <c r="W1237" s="322"/>
      <c r="X1237" s="322"/>
      <c r="Y1237" s="322"/>
      <c r="Z1237" s="322"/>
      <c r="AA1237" s="322"/>
      <c r="AB1237" s="322"/>
      <c r="AC1237" s="322"/>
      <c r="AD1237" s="322"/>
      <c r="AE1237" s="322"/>
      <c r="AF1237" s="322"/>
      <c r="AG1237" s="322"/>
      <c r="AH1237" s="322"/>
      <c r="AI1237" s="322"/>
      <c r="AJ1237" s="322"/>
      <c r="AK1237" s="322"/>
    </row>
    <row r="1238" customFormat="false" ht="12.75" hidden="false" customHeight="false" outlineLevel="0" collapsed="false">
      <c r="D1238" s="321"/>
      <c r="E1238" s="321"/>
      <c r="F1238" s="321"/>
      <c r="G1238" s="321"/>
      <c r="H1238" s="321"/>
      <c r="I1238" s="321"/>
      <c r="J1238" s="321"/>
      <c r="K1238" s="321"/>
      <c r="L1238" s="321"/>
      <c r="M1238" s="321"/>
      <c r="N1238" s="321"/>
      <c r="O1238" s="321"/>
      <c r="P1238" s="322"/>
      <c r="Q1238" s="322"/>
      <c r="R1238" s="322"/>
      <c r="S1238" s="322"/>
      <c r="T1238" s="322"/>
      <c r="U1238" s="322"/>
      <c r="V1238" s="322"/>
      <c r="W1238" s="322"/>
      <c r="X1238" s="322"/>
      <c r="Y1238" s="322"/>
      <c r="Z1238" s="322"/>
      <c r="AA1238" s="322"/>
      <c r="AB1238" s="322"/>
      <c r="AC1238" s="322"/>
      <c r="AD1238" s="322"/>
      <c r="AE1238" s="322"/>
      <c r="AF1238" s="322"/>
      <c r="AG1238" s="322"/>
      <c r="AH1238" s="322"/>
      <c r="AI1238" s="322"/>
      <c r="AJ1238" s="322"/>
      <c r="AK1238" s="322"/>
    </row>
    <row r="1239" customFormat="false" ht="12.75" hidden="false" customHeight="false" outlineLevel="0" collapsed="false">
      <c r="D1239" s="321"/>
      <c r="E1239" s="321"/>
      <c r="F1239" s="321"/>
      <c r="G1239" s="321"/>
      <c r="H1239" s="321"/>
      <c r="I1239" s="321"/>
      <c r="J1239" s="321"/>
      <c r="K1239" s="321"/>
      <c r="L1239" s="321"/>
      <c r="M1239" s="321"/>
      <c r="N1239" s="321"/>
      <c r="O1239" s="321"/>
      <c r="P1239" s="322"/>
      <c r="Q1239" s="322"/>
      <c r="R1239" s="322"/>
      <c r="S1239" s="322"/>
      <c r="T1239" s="322"/>
      <c r="U1239" s="322"/>
      <c r="V1239" s="322"/>
      <c r="W1239" s="322"/>
      <c r="X1239" s="322"/>
      <c r="Y1239" s="322"/>
      <c r="Z1239" s="322"/>
      <c r="AA1239" s="322"/>
      <c r="AB1239" s="322"/>
      <c r="AC1239" s="322"/>
      <c r="AD1239" s="322"/>
      <c r="AE1239" s="322"/>
      <c r="AF1239" s="322"/>
      <c r="AG1239" s="322"/>
      <c r="AH1239" s="322"/>
      <c r="AI1239" s="322"/>
      <c r="AJ1239" s="322"/>
      <c r="AK1239" s="322"/>
    </row>
    <row r="1240" customFormat="false" ht="12.75" hidden="false" customHeight="false" outlineLevel="0" collapsed="false">
      <c r="D1240" s="321"/>
      <c r="E1240" s="321"/>
      <c r="F1240" s="321"/>
      <c r="G1240" s="321"/>
      <c r="H1240" s="321"/>
      <c r="I1240" s="321"/>
      <c r="J1240" s="321"/>
      <c r="K1240" s="321"/>
      <c r="L1240" s="321"/>
      <c r="M1240" s="321"/>
      <c r="N1240" s="321"/>
      <c r="O1240" s="321"/>
      <c r="P1240" s="322"/>
      <c r="Q1240" s="322"/>
      <c r="R1240" s="322"/>
      <c r="S1240" s="322"/>
      <c r="T1240" s="322"/>
      <c r="U1240" s="322"/>
      <c r="V1240" s="322"/>
      <c r="W1240" s="322"/>
      <c r="X1240" s="322"/>
      <c r="Y1240" s="322"/>
      <c r="Z1240" s="322"/>
      <c r="AA1240" s="322"/>
      <c r="AB1240" s="322"/>
      <c r="AC1240" s="322"/>
      <c r="AD1240" s="322"/>
      <c r="AE1240" s="322"/>
      <c r="AF1240" s="322"/>
      <c r="AG1240" s="322"/>
      <c r="AH1240" s="322"/>
      <c r="AI1240" s="322"/>
      <c r="AJ1240" s="322"/>
      <c r="AK1240" s="322"/>
    </row>
    <row r="1241" customFormat="false" ht="12.75" hidden="false" customHeight="false" outlineLevel="0" collapsed="false">
      <c r="D1241" s="321"/>
      <c r="E1241" s="321"/>
      <c r="F1241" s="321"/>
      <c r="G1241" s="321"/>
      <c r="H1241" s="321"/>
      <c r="I1241" s="321"/>
      <c r="J1241" s="321"/>
      <c r="K1241" s="321"/>
      <c r="L1241" s="321"/>
      <c r="M1241" s="321"/>
      <c r="N1241" s="321"/>
      <c r="O1241" s="321"/>
      <c r="P1241" s="322"/>
      <c r="Q1241" s="322"/>
      <c r="R1241" s="322"/>
      <c r="S1241" s="322"/>
      <c r="T1241" s="322"/>
      <c r="U1241" s="322"/>
      <c r="V1241" s="322"/>
      <c r="W1241" s="322"/>
      <c r="X1241" s="322"/>
      <c r="Y1241" s="322"/>
      <c r="Z1241" s="322"/>
      <c r="AA1241" s="322"/>
      <c r="AB1241" s="322"/>
      <c r="AC1241" s="322"/>
      <c r="AD1241" s="322"/>
      <c r="AE1241" s="322"/>
      <c r="AF1241" s="322"/>
      <c r="AG1241" s="322"/>
      <c r="AH1241" s="322"/>
      <c r="AI1241" s="322"/>
      <c r="AJ1241" s="322"/>
      <c r="AK1241" s="322"/>
    </row>
    <row r="1242" customFormat="false" ht="12.75" hidden="false" customHeight="false" outlineLevel="0" collapsed="false">
      <c r="D1242" s="321"/>
      <c r="E1242" s="321"/>
      <c r="F1242" s="321"/>
      <c r="G1242" s="321"/>
      <c r="H1242" s="321"/>
      <c r="I1242" s="321"/>
      <c r="J1242" s="321"/>
      <c r="K1242" s="321"/>
      <c r="L1242" s="321"/>
      <c r="M1242" s="321"/>
      <c r="N1242" s="321"/>
      <c r="O1242" s="321"/>
      <c r="P1242" s="322"/>
      <c r="Q1242" s="322"/>
      <c r="R1242" s="322"/>
      <c r="S1242" s="322"/>
      <c r="T1242" s="322"/>
      <c r="U1242" s="322"/>
      <c r="V1242" s="322"/>
      <c r="W1242" s="322"/>
      <c r="X1242" s="322"/>
      <c r="Y1242" s="322"/>
      <c r="Z1242" s="322"/>
      <c r="AA1242" s="322"/>
      <c r="AB1242" s="322"/>
      <c r="AC1242" s="322"/>
      <c r="AD1242" s="322"/>
      <c r="AE1242" s="322"/>
      <c r="AF1242" s="322"/>
      <c r="AG1242" s="322"/>
      <c r="AH1242" s="322"/>
      <c r="AI1242" s="322"/>
      <c r="AJ1242" s="322"/>
      <c r="AK1242" s="322"/>
    </row>
    <row r="1243" customFormat="false" ht="12.75" hidden="false" customHeight="false" outlineLevel="0" collapsed="false">
      <c r="D1243" s="321"/>
      <c r="E1243" s="321"/>
      <c r="F1243" s="321"/>
      <c r="G1243" s="321"/>
      <c r="H1243" s="321"/>
      <c r="I1243" s="321"/>
      <c r="J1243" s="321"/>
      <c r="K1243" s="321"/>
      <c r="L1243" s="321"/>
      <c r="M1243" s="321"/>
      <c r="N1243" s="321"/>
      <c r="O1243" s="321"/>
      <c r="P1243" s="322"/>
      <c r="Q1243" s="322"/>
      <c r="R1243" s="322"/>
      <c r="S1243" s="322"/>
      <c r="T1243" s="322"/>
      <c r="U1243" s="322"/>
      <c r="V1243" s="322"/>
      <c r="W1243" s="322"/>
      <c r="X1243" s="322"/>
      <c r="Y1243" s="322"/>
      <c r="Z1243" s="322"/>
      <c r="AA1243" s="322"/>
      <c r="AB1243" s="322"/>
      <c r="AC1243" s="322"/>
      <c r="AD1243" s="322"/>
      <c r="AE1243" s="322"/>
      <c r="AF1243" s="322"/>
      <c r="AG1243" s="322"/>
      <c r="AH1243" s="322"/>
      <c r="AI1243" s="322"/>
      <c r="AJ1243" s="322"/>
      <c r="AK1243" s="322"/>
    </row>
    <row r="1244" customFormat="false" ht="12.75" hidden="false" customHeight="false" outlineLevel="0" collapsed="false">
      <c r="D1244" s="321"/>
      <c r="E1244" s="321"/>
      <c r="F1244" s="321"/>
      <c r="G1244" s="321"/>
      <c r="H1244" s="321"/>
      <c r="I1244" s="321"/>
      <c r="J1244" s="321"/>
      <c r="K1244" s="321"/>
      <c r="L1244" s="321"/>
      <c r="M1244" s="321"/>
      <c r="N1244" s="321"/>
      <c r="O1244" s="321"/>
      <c r="P1244" s="322"/>
      <c r="Q1244" s="322"/>
      <c r="R1244" s="322"/>
      <c r="S1244" s="322"/>
      <c r="T1244" s="322"/>
      <c r="U1244" s="322"/>
      <c r="V1244" s="322"/>
      <c r="W1244" s="322"/>
      <c r="X1244" s="322"/>
      <c r="Y1244" s="322"/>
      <c r="Z1244" s="322"/>
      <c r="AA1244" s="322"/>
      <c r="AB1244" s="322"/>
      <c r="AC1244" s="322"/>
      <c r="AD1244" s="322"/>
      <c r="AE1244" s="322"/>
      <c r="AF1244" s="322"/>
      <c r="AG1244" s="322"/>
      <c r="AH1244" s="322"/>
      <c r="AI1244" s="322"/>
      <c r="AJ1244" s="322"/>
      <c r="AK1244" s="322"/>
    </row>
    <row r="1245" customFormat="false" ht="12.75" hidden="false" customHeight="false" outlineLevel="0" collapsed="false">
      <c r="D1245" s="321"/>
      <c r="E1245" s="321"/>
      <c r="F1245" s="321"/>
      <c r="G1245" s="321"/>
      <c r="H1245" s="321"/>
      <c r="I1245" s="321"/>
      <c r="J1245" s="321"/>
      <c r="K1245" s="321"/>
      <c r="L1245" s="321"/>
      <c r="M1245" s="321"/>
      <c r="N1245" s="321"/>
      <c r="O1245" s="321"/>
      <c r="P1245" s="322"/>
      <c r="Q1245" s="322"/>
      <c r="R1245" s="322"/>
      <c r="S1245" s="322"/>
      <c r="T1245" s="322"/>
      <c r="U1245" s="322"/>
      <c r="V1245" s="322"/>
      <c r="W1245" s="322"/>
      <c r="X1245" s="322"/>
      <c r="Y1245" s="322"/>
      <c r="Z1245" s="322"/>
      <c r="AA1245" s="322"/>
      <c r="AB1245" s="322"/>
      <c r="AC1245" s="322"/>
      <c r="AD1245" s="322"/>
      <c r="AE1245" s="322"/>
      <c r="AF1245" s="322"/>
      <c r="AG1245" s="322"/>
      <c r="AH1245" s="322"/>
      <c r="AI1245" s="322"/>
      <c r="AJ1245" s="322"/>
      <c r="AK1245" s="322"/>
    </row>
    <row r="1246" customFormat="false" ht="12.75" hidden="false" customHeight="false" outlineLevel="0" collapsed="false">
      <c r="D1246" s="321"/>
      <c r="E1246" s="321"/>
      <c r="F1246" s="321"/>
      <c r="G1246" s="321"/>
      <c r="H1246" s="321"/>
      <c r="I1246" s="321"/>
      <c r="J1246" s="321"/>
      <c r="K1246" s="321"/>
      <c r="L1246" s="321"/>
      <c r="M1246" s="321"/>
      <c r="N1246" s="321"/>
      <c r="O1246" s="321"/>
      <c r="P1246" s="322"/>
      <c r="Q1246" s="322"/>
      <c r="R1246" s="322"/>
      <c r="S1246" s="322"/>
      <c r="T1246" s="322"/>
      <c r="U1246" s="322"/>
      <c r="V1246" s="322"/>
      <c r="W1246" s="322"/>
      <c r="X1246" s="322"/>
      <c r="Y1246" s="322"/>
      <c r="Z1246" s="322"/>
      <c r="AA1246" s="322"/>
      <c r="AB1246" s="322"/>
      <c r="AC1246" s="322"/>
      <c r="AD1246" s="322"/>
      <c r="AE1246" s="322"/>
      <c r="AF1246" s="322"/>
      <c r="AG1246" s="322"/>
      <c r="AH1246" s="322"/>
      <c r="AI1246" s="322"/>
      <c r="AJ1246" s="322"/>
      <c r="AK1246" s="322"/>
    </row>
    <row r="1247" customFormat="false" ht="12.75" hidden="false" customHeight="false" outlineLevel="0" collapsed="false">
      <c r="D1247" s="321"/>
      <c r="E1247" s="321"/>
      <c r="F1247" s="321"/>
      <c r="G1247" s="321"/>
      <c r="H1247" s="321"/>
      <c r="I1247" s="321"/>
      <c r="J1247" s="321"/>
      <c r="K1247" s="321"/>
      <c r="L1247" s="321"/>
      <c r="M1247" s="321"/>
      <c r="N1247" s="321"/>
      <c r="O1247" s="321"/>
      <c r="P1247" s="322"/>
      <c r="Q1247" s="322"/>
      <c r="R1247" s="322"/>
      <c r="S1247" s="322"/>
      <c r="T1247" s="322"/>
      <c r="U1247" s="322"/>
      <c r="V1247" s="322"/>
      <c r="W1247" s="322"/>
      <c r="X1247" s="322"/>
      <c r="Y1247" s="322"/>
      <c r="Z1247" s="322"/>
      <c r="AA1247" s="322"/>
      <c r="AB1247" s="322"/>
      <c r="AC1247" s="322"/>
      <c r="AD1247" s="322"/>
      <c r="AE1247" s="322"/>
      <c r="AF1247" s="322"/>
      <c r="AG1247" s="322"/>
      <c r="AH1247" s="322"/>
      <c r="AI1247" s="322"/>
      <c r="AJ1247" s="322"/>
      <c r="AK1247" s="322"/>
    </row>
    <row r="1248" customFormat="false" ht="12.75" hidden="false" customHeight="false" outlineLevel="0" collapsed="false">
      <c r="D1248" s="321"/>
      <c r="E1248" s="321"/>
      <c r="F1248" s="321"/>
      <c r="G1248" s="321"/>
      <c r="H1248" s="321"/>
      <c r="I1248" s="321"/>
      <c r="J1248" s="321"/>
      <c r="K1248" s="321"/>
      <c r="L1248" s="321"/>
      <c r="M1248" s="321"/>
      <c r="N1248" s="321"/>
      <c r="O1248" s="321"/>
      <c r="P1248" s="322"/>
      <c r="Q1248" s="322"/>
      <c r="R1248" s="322"/>
      <c r="S1248" s="322"/>
      <c r="T1248" s="322"/>
      <c r="U1248" s="322"/>
      <c r="V1248" s="322"/>
      <c r="W1248" s="322"/>
      <c r="X1248" s="322"/>
      <c r="Y1248" s="322"/>
      <c r="Z1248" s="322"/>
      <c r="AA1248" s="322"/>
      <c r="AB1248" s="322"/>
      <c r="AC1248" s="322"/>
      <c r="AD1248" s="322"/>
      <c r="AE1248" s="322"/>
      <c r="AF1248" s="322"/>
      <c r="AG1248" s="322"/>
      <c r="AH1248" s="322"/>
      <c r="AI1248" s="322"/>
      <c r="AJ1248" s="322"/>
      <c r="AK1248" s="322"/>
    </row>
    <row r="1249" customFormat="false" ht="12.75" hidden="false" customHeight="false" outlineLevel="0" collapsed="false">
      <c r="D1249" s="321"/>
      <c r="E1249" s="321"/>
      <c r="F1249" s="321"/>
      <c r="G1249" s="321"/>
      <c r="H1249" s="321"/>
      <c r="I1249" s="321"/>
      <c r="J1249" s="321"/>
      <c r="K1249" s="321"/>
      <c r="L1249" s="321"/>
      <c r="M1249" s="321"/>
      <c r="N1249" s="321"/>
      <c r="O1249" s="321"/>
      <c r="P1249" s="322"/>
      <c r="Q1249" s="322"/>
      <c r="R1249" s="322"/>
      <c r="S1249" s="322"/>
      <c r="T1249" s="322"/>
      <c r="U1249" s="322"/>
      <c r="V1249" s="322"/>
      <c r="W1249" s="322"/>
      <c r="X1249" s="322"/>
      <c r="Y1249" s="322"/>
      <c r="Z1249" s="322"/>
      <c r="AA1249" s="322"/>
      <c r="AB1249" s="322"/>
      <c r="AC1249" s="322"/>
      <c r="AD1249" s="322"/>
      <c r="AE1249" s="322"/>
      <c r="AF1249" s="322"/>
      <c r="AG1249" s="322"/>
      <c r="AH1249" s="322"/>
      <c r="AI1249" s="322"/>
      <c r="AJ1249" s="322"/>
      <c r="AK1249" s="322"/>
    </row>
    <row r="1250" customFormat="false" ht="12.75" hidden="false" customHeight="false" outlineLevel="0" collapsed="false">
      <c r="D1250" s="321"/>
      <c r="E1250" s="321"/>
      <c r="F1250" s="321"/>
      <c r="G1250" s="321"/>
      <c r="H1250" s="321"/>
      <c r="I1250" s="321"/>
      <c r="J1250" s="321"/>
      <c r="K1250" s="321"/>
      <c r="L1250" s="321"/>
      <c r="M1250" s="321"/>
      <c r="N1250" s="321"/>
      <c r="O1250" s="321"/>
      <c r="P1250" s="322"/>
      <c r="Q1250" s="322"/>
      <c r="R1250" s="322"/>
      <c r="S1250" s="322"/>
      <c r="T1250" s="322"/>
      <c r="U1250" s="322"/>
      <c r="V1250" s="322"/>
      <c r="W1250" s="322"/>
      <c r="X1250" s="322"/>
      <c r="Y1250" s="322"/>
      <c r="Z1250" s="322"/>
      <c r="AA1250" s="322"/>
      <c r="AB1250" s="322"/>
      <c r="AC1250" s="322"/>
      <c r="AD1250" s="322"/>
      <c r="AE1250" s="322"/>
      <c r="AF1250" s="322"/>
      <c r="AG1250" s="322"/>
      <c r="AH1250" s="322"/>
      <c r="AI1250" s="322"/>
      <c r="AJ1250" s="322"/>
      <c r="AK1250" s="322"/>
    </row>
    <row r="1251" customFormat="false" ht="12.75" hidden="false" customHeight="false" outlineLevel="0" collapsed="false">
      <c r="D1251" s="321"/>
      <c r="E1251" s="321"/>
      <c r="F1251" s="321"/>
      <c r="G1251" s="321"/>
      <c r="H1251" s="321"/>
      <c r="I1251" s="321"/>
      <c r="J1251" s="321"/>
      <c r="K1251" s="321"/>
      <c r="L1251" s="321"/>
      <c r="M1251" s="321"/>
      <c r="N1251" s="321"/>
      <c r="O1251" s="321"/>
      <c r="P1251" s="322"/>
      <c r="Q1251" s="322"/>
      <c r="R1251" s="322"/>
      <c r="S1251" s="322"/>
      <c r="T1251" s="322"/>
      <c r="U1251" s="322"/>
      <c r="V1251" s="322"/>
      <c r="W1251" s="322"/>
      <c r="X1251" s="322"/>
      <c r="Y1251" s="322"/>
      <c r="Z1251" s="322"/>
      <c r="AA1251" s="322"/>
      <c r="AB1251" s="322"/>
      <c r="AC1251" s="322"/>
      <c r="AD1251" s="322"/>
      <c r="AE1251" s="322"/>
      <c r="AF1251" s="322"/>
      <c r="AG1251" s="322"/>
      <c r="AH1251" s="322"/>
      <c r="AI1251" s="322"/>
      <c r="AJ1251" s="322"/>
      <c r="AK1251" s="322"/>
    </row>
    <row r="1252" customFormat="false" ht="12.75" hidden="false" customHeight="false" outlineLevel="0" collapsed="false">
      <c r="D1252" s="321"/>
      <c r="E1252" s="321"/>
      <c r="F1252" s="321"/>
      <c r="G1252" s="321"/>
      <c r="H1252" s="321"/>
      <c r="I1252" s="321"/>
      <c r="J1252" s="321"/>
      <c r="K1252" s="321"/>
      <c r="L1252" s="321"/>
      <c r="M1252" s="321"/>
      <c r="N1252" s="321"/>
      <c r="O1252" s="321"/>
      <c r="P1252" s="322"/>
      <c r="Q1252" s="322"/>
      <c r="R1252" s="322"/>
      <c r="S1252" s="322"/>
      <c r="T1252" s="322"/>
      <c r="U1252" s="322"/>
      <c r="V1252" s="322"/>
      <c r="W1252" s="322"/>
      <c r="X1252" s="322"/>
      <c r="Y1252" s="322"/>
      <c r="Z1252" s="322"/>
      <c r="AA1252" s="322"/>
      <c r="AB1252" s="322"/>
      <c r="AC1252" s="322"/>
      <c r="AD1252" s="322"/>
      <c r="AE1252" s="322"/>
      <c r="AF1252" s="322"/>
      <c r="AG1252" s="322"/>
      <c r="AH1252" s="322"/>
      <c r="AI1252" s="322"/>
      <c r="AJ1252" s="322"/>
      <c r="AK1252" s="322"/>
    </row>
    <row r="1253" customFormat="false" ht="12.75" hidden="false" customHeight="false" outlineLevel="0" collapsed="false">
      <c r="D1253" s="321"/>
      <c r="E1253" s="321"/>
      <c r="F1253" s="321"/>
      <c r="G1253" s="321"/>
      <c r="H1253" s="321"/>
      <c r="I1253" s="321"/>
      <c r="J1253" s="321"/>
      <c r="K1253" s="321"/>
      <c r="L1253" s="321"/>
      <c r="M1253" s="321"/>
      <c r="N1253" s="321"/>
      <c r="O1253" s="321"/>
      <c r="P1253" s="322"/>
      <c r="Q1253" s="322"/>
      <c r="R1253" s="322"/>
      <c r="S1253" s="322"/>
      <c r="T1253" s="322"/>
      <c r="U1253" s="322"/>
      <c r="V1253" s="322"/>
      <c r="W1253" s="322"/>
      <c r="X1253" s="322"/>
      <c r="Y1253" s="322"/>
      <c r="Z1253" s="322"/>
      <c r="AA1253" s="322"/>
      <c r="AB1253" s="322"/>
      <c r="AC1253" s="322"/>
      <c r="AD1253" s="322"/>
      <c r="AE1253" s="322"/>
      <c r="AF1253" s="322"/>
      <c r="AG1253" s="322"/>
      <c r="AH1253" s="322"/>
      <c r="AI1253" s="322"/>
      <c r="AJ1253" s="322"/>
      <c r="AK1253" s="322"/>
    </row>
    <row r="1254" customFormat="false" ht="12.75" hidden="false" customHeight="false" outlineLevel="0" collapsed="false">
      <c r="D1254" s="321"/>
      <c r="E1254" s="321"/>
      <c r="F1254" s="321"/>
      <c r="G1254" s="321"/>
      <c r="H1254" s="321"/>
      <c r="I1254" s="321"/>
      <c r="J1254" s="321"/>
      <c r="K1254" s="321"/>
      <c r="L1254" s="321"/>
      <c r="M1254" s="321"/>
      <c r="N1254" s="321"/>
      <c r="O1254" s="321"/>
      <c r="P1254" s="322"/>
      <c r="Q1254" s="322"/>
      <c r="R1254" s="322"/>
      <c r="S1254" s="322"/>
      <c r="T1254" s="322"/>
      <c r="U1254" s="322"/>
      <c r="V1254" s="322"/>
      <c r="W1254" s="322"/>
      <c r="X1254" s="322"/>
      <c r="Y1254" s="322"/>
      <c r="Z1254" s="322"/>
      <c r="AA1254" s="322"/>
      <c r="AB1254" s="322"/>
      <c r="AC1254" s="322"/>
      <c r="AD1254" s="322"/>
      <c r="AE1254" s="322"/>
      <c r="AF1254" s="322"/>
      <c r="AG1254" s="322"/>
      <c r="AH1254" s="322"/>
      <c r="AI1254" s="322"/>
      <c r="AJ1254" s="322"/>
      <c r="AK1254" s="322"/>
    </row>
    <row r="1255" customFormat="false" ht="12.75" hidden="false" customHeight="false" outlineLevel="0" collapsed="false">
      <c r="D1255" s="321"/>
      <c r="E1255" s="321"/>
      <c r="F1255" s="321"/>
      <c r="G1255" s="321"/>
      <c r="H1255" s="321"/>
      <c r="I1255" s="321"/>
      <c r="J1255" s="321"/>
      <c r="K1255" s="321"/>
      <c r="L1255" s="321"/>
      <c r="M1255" s="321"/>
      <c r="N1255" s="321"/>
      <c r="O1255" s="321"/>
      <c r="P1255" s="322"/>
      <c r="Q1255" s="322"/>
      <c r="R1255" s="322"/>
      <c r="S1255" s="322"/>
      <c r="T1255" s="322"/>
      <c r="U1255" s="322"/>
      <c r="V1255" s="322"/>
      <c r="W1255" s="322"/>
      <c r="X1255" s="322"/>
      <c r="Y1255" s="322"/>
      <c r="Z1255" s="322"/>
      <c r="AA1255" s="322"/>
      <c r="AB1255" s="322"/>
      <c r="AC1255" s="322"/>
      <c r="AD1255" s="322"/>
      <c r="AE1255" s="322"/>
      <c r="AF1255" s="322"/>
      <c r="AG1255" s="322"/>
      <c r="AH1255" s="322"/>
      <c r="AI1255" s="322"/>
      <c r="AJ1255" s="322"/>
      <c r="AK1255" s="322"/>
    </row>
    <row r="1256" customFormat="false" ht="12.75" hidden="false" customHeight="false" outlineLevel="0" collapsed="false">
      <c r="D1256" s="321"/>
      <c r="E1256" s="321"/>
      <c r="F1256" s="321"/>
      <c r="G1256" s="321"/>
      <c r="H1256" s="321"/>
      <c r="I1256" s="321"/>
      <c r="J1256" s="321"/>
      <c r="K1256" s="321"/>
      <c r="L1256" s="321"/>
      <c r="M1256" s="321"/>
      <c r="N1256" s="321"/>
      <c r="O1256" s="321"/>
      <c r="P1256" s="322"/>
      <c r="Q1256" s="322"/>
      <c r="R1256" s="322"/>
      <c r="S1256" s="322"/>
      <c r="T1256" s="322"/>
      <c r="U1256" s="322"/>
      <c r="V1256" s="322"/>
      <c r="W1256" s="322"/>
      <c r="X1256" s="322"/>
      <c r="Y1256" s="322"/>
      <c r="Z1256" s="322"/>
      <c r="AA1256" s="322"/>
      <c r="AB1256" s="322"/>
      <c r="AC1256" s="322"/>
      <c r="AD1256" s="322"/>
      <c r="AE1256" s="322"/>
      <c r="AF1256" s="322"/>
      <c r="AG1256" s="322"/>
      <c r="AH1256" s="322"/>
      <c r="AI1256" s="322"/>
      <c r="AJ1256" s="322"/>
      <c r="AK1256" s="322"/>
    </row>
    <row r="1257" customFormat="false" ht="12.75" hidden="false" customHeight="false" outlineLevel="0" collapsed="false">
      <c r="D1257" s="321"/>
      <c r="E1257" s="321"/>
      <c r="F1257" s="321"/>
      <c r="G1257" s="321"/>
      <c r="H1257" s="321"/>
      <c r="I1257" s="321"/>
      <c r="J1257" s="321"/>
      <c r="K1257" s="321"/>
      <c r="L1257" s="321"/>
      <c r="M1257" s="321"/>
      <c r="N1257" s="321"/>
      <c r="O1257" s="321"/>
      <c r="P1257" s="322"/>
      <c r="Q1257" s="322"/>
      <c r="R1257" s="322"/>
      <c r="S1257" s="322"/>
      <c r="T1257" s="322"/>
      <c r="U1257" s="322"/>
      <c r="V1257" s="322"/>
      <c r="W1257" s="322"/>
      <c r="X1257" s="322"/>
      <c r="Y1257" s="322"/>
      <c r="Z1257" s="322"/>
      <c r="AA1257" s="322"/>
      <c r="AB1257" s="322"/>
      <c r="AC1257" s="322"/>
      <c r="AD1257" s="322"/>
      <c r="AE1257" s="322"/>
      <c r="AF1257" s="322"/>
      <c r="AG1257" s="322"/>
      <c r="AH1257" s="322"/>
      <c r="AI1257" s="322"/>
      <c r="AJ1257" s="322"/>
      <c r="AK1257" s="322"/>
    </row>
    <row r="1258" customFormat="false" ht="12.75" hidden="false" customHeight="false" outlineLevel="0" collapsed="false">
      <c r="D1258" s="321"/>
      <c r="E1258" s="321"/>
      <c r="F1258" s="321"/>
      <c r="G1258" s="321"/>
      <c r="H1258" s="321"/>
      <c r="I1258" s="321"/>
      <c r="J1258" s="321"/>
      <c r="K1258" s="321"/>
      <c r="L1258" s="321"/>
      <c r="M1258" s="321"/>
      <c r="N1258" s="321"/>
      <c r="O1258" s="321"/>
      <c r="P1258" s="322"/>
      <c r="Q1258" s="322"/>
      <c r="R1258" s="322"/>
      <c r="S1258" s="322"/>
      <c r="T1258" s="322"/>
      <c r="U1258" s="322"/>
      <c r="V1258" s="322"/>
      <c r="W1258" s="322"/>
      <c r="X1258" s="322"/>
      <c r="Y1258" s="322"/>
      <c r="Z1258" s="322"/>
      <c r="AA1258" s="322"/>
      <c r="AB1258" s="322"/>
      <c r="AC1258" s="322"/>
      <c r="AD1258" s="322"/>
      <c r="AE1258" s="322"/>
      <c r="AF1258" s="322"/>
      <c r="AG1258" s="322"/>
      <c r="AH1258" s="322"/>
      <c r="AI1258" s="322"/>
      <c r="AJ1258" s="322"/>
      <c r="AK1258" s="322"/>
    </row>
    <row r="1259" customFormat="false" ht="12.75" hidden="false" customHeight="false" outlineLevel="0" collapsed="false">
      <c r="D1259" s="321"/>
      <c r="E1259" s="321"/>
      <c r="F1259" s="321"/>
      <c r="G1259" s="321"/>
      <c r="H1259" s="321"/>
      <c r="I1259" s="321"/>
      <c r="J1259" s="321"/>
      <c r="K1259" s="321"/>
      <c r="L1259" s="321"/>
      <c r="M1259" s="321"/>
      <c r="N1259" s="321"/>
      <c r="O1259" s="321"/>
      <c r="P1259" s="322"/>
      <c r="Q1259" s="322"/>
      <c r="R1259" s="322"/>
      <c r="S1259" s="322"/>
      <c r="T1259" s="322"/>
      <c r="U1259" s="322"/>
      <c r="V1259" s="322"/>
      <c r="W1259" s="322"/>
      <c r="X1259" s="322"/>
      <c r="Y1259" s="322"/>
      <c r="Z1259" s="322"/>
      <c r="AA1259" s="322"/>
      <c r="AB1259" s="322"/>
      <c r="AC1259" s="322"/>
      <c r="AD1259" s="322"/>
      <c r="AE1259" s="322"/>
      <c r="AF1259" s="322"/>
      <c r="AG1259" s="322"/>
      <c r="AH1259" s="322"/>
      <c r="AI1259" s="322"/>
      <c r="AJ1259" s="322"/>
      <c r="AK1259" s="322"/>
    </row>
    <row r="1260" customFormat="false" ht="12.75" hidden="false" customHeight="false" outlineLevel="0" collapsed="false">
      <c r="D1260" s="321"/>
      <c r="E1260" s="321"/>
      <c r="F1260" s="321"/>
      <c r="G1260" s="321"/>
      <c r="H1260" s="321"/>
      <c r="I1260" s="321"/>
      <c r="J1260" s="321"/>
      <c r="K1260" s="321"/>
      <c r="L1260" s="321"/>
      <c r="M1260" s="321"/>
      <c r="N1260" s="321"/>
      <c r="O1260" s="321"/>
      <c r="P1260" s="322"/>
      <c r="Q1260" s="322"/>
      <c r="R1260" s="322"/>
      <c r="S1260" s="322"/>
      <c r="T1260" s="322"/>
      <c r="U1260" s="322"/>
      <c r="V1260" s="322"/>
      <c r="W1260" s="322"/>
      <c r="X1260" s="322"/>
      <c r="Y1260" s="322"/>
      <c r="Z1260" s="322"/>
      <c r="AA1260" s="322"/>
      <c r="AB1260" s="322"/>
      <c r="AC1260" s="322"/>
      <c r="AD1260" s="322"/>
      <c r="AE1260" s="322"/>
      <c r="AF1260" s="322"/>
      <c r="AG1260" s="322"/>
      <c r="AH1260" s="322"/>
      <c r="AI1260" s="322"/>
      <c r="AJ1260" s="322"/>
      <c r="AK1260" s="322"/>
    </row>
    <row r="1261" customFormat="false" ht="12.75" hidden="false" customHeight="false" outlineLevel="0" collapsed="false">
      <c r="D1261" s="321"/>
      <c r="E1261" s="321"/>
      <c r="F1261" s="321"/>
      <c r="G1261" s="321"/>
      <c r="H1261" s="321"/>
      <c r="I1261" s="321"/>
      <c r="J1261" s="321"/>
      <c r="K1261" s="321"/>
      <c r="L1261" s="321"/>
      <c r="M1261" s="321"/>
      <c r="N1261" s="321"/>
      <c r="O1261" s="321"/>
      <c r="P1261" s="322"/>
      <c r="Q1261" s="322"/>
      <c r="R1261" s="322"/>
      <c r="S1261" s="322"/>
      <c r="T1261" s="322"/>
      <c r="U1261" s="322"/>
      <c r="V1261" s="322"/>
      <c r="W1261" s="322"/>
      <c r="X1261" s="322"/>
      <c r="Y1261" s="322"/>
      <c r="Z1261" s="322"/>
      <c r="AA1261" s="322"/>
      <c r="AB1261" s="322"/>
      <c r="AC1261" s="322"/>
      <c r="AD1261" s="322"/>
      <c r="AE1261" s="322"/>
      <c r="AF1261" s="322"/>
      <c r="AG1261" s="322"/>
      <c r="AH1261" s="322"/>
      <c r="AI1261" s="322"/>
      <c r="AJ1261" s="322"/>
      <c r="AK1261" s="322"/>
    </row>
    <row r="1262" customFormat="false" ht="12.75" hidden="false" customHeight="false" outlineLevel="0" collapsed="false">
      <c r="D1262" s="321"/>
      <c r="E1262" s="321"/>
      <c r="F1262" s="321"/>
      <c r="G1262" s="321"/>
      <c r="H1262" s="321"/>
      <c r="I1262" s="321"/>
      <c r="J1262" s="321"/>
      <c r="K1262" s="321"/>
      <c r="L1262" s="321"/>
      <c r="M1262" s="321"/>
      <c r="N1262" s="321"/>
      <c r="O1262" s="321"/>
      <c r="P1262" s="322"/>
      <c r="Q1262" s="322"/>
      <c r="R1262" s="322"/>
      <c r="S1262" s="322"/>
      <c r="T1262" s="322"/>
      <c r="U1262" s="322"/>
      <c r="V1262" s="322"/>
      <c r="W1262" s="322"/>
      <c r="X1262" s="322"/>
      <c r="Y1262" s="322"/>
      <c r="Z1262" s="322"/>
      <c r="AA1262" s="322"/>
      <c r="AB1262" s="322"/>
      <c r="AC1262" s="322"/>
      <c r="AD1262" s="322"/>
      <c r="AE1262" s="322"/>
      <c r="AF1262" s="322"/>
      <c r="AG1262" s="322"/>
      <c r="AH1262" s="322"/>
      <c r="AI1262" s="322"/>
      <c r="AJ1262" s="322"/>
      <c r="AK1262" s="322"/>
    </row>
    <row r="1263" customFormat="false" ht="12.75" hidden="false" customHeight="false" outlineLevel="0" collapsed="false">
      <c r="D1263" s="321"/>
      <c r="E1263" s="321"/>
      <c r="F1263" s="321"/>
      <c r="G1263" s="321"/>
      <c r="H1263" s="321"/>
      <c r="I1263" s="321"/>
      <c r="J1263" s="321"/>
      <c r="K1263" s="321"/>
      <c r="L1263" s="321"/>
      <c r="M1263" s="321"/>
      <c r="N1263" s="321"/>
      <c r="O1263" s="321"/>
      <c r="P1263" s="322"/>
      <c r="Q1263" s="322"/>
      <c r="R1263" s="322"/>
      <c r="S1263" s="322"/>
      <c r="T1263" s="322"/>
      <c r="U1263" s="322"/>
      <c r="V1263" s="322"/>
      <c r="W1263" s="322"/>
      <c r="X1263" s="322"/>
      <c r="Y1263" s="322"/>
      <c r="Z1263" s="322"/>
      <c r="AA1263" s="322"/>
      <c r="AB1263" s="322"/>
      <c r="AC1263" s="322"/>
      <c r="AD1263" s="322"/>
      <c r="AE1263" s="322"/>
      <c r="AF1263" s="322"/>
      <c r="AG1263" s="322"/>
      <c r="AH1263" s="322"/>
      <c r="AI1263" s="322"/>
      <c r="AJ1263" s="322"/>
      <c r="AK1263" s="322"/>
    </row>
    <row r="1264" customFormat="false" ht="12.75" hidden="false" customHeight="false" outlineLevel="0" collapsed="false">
      <c r="D1264" s="321"/>
      <c r="E1264" s="321"/>
      <c r="F1264" s="321"/>
      <c r="G1264" s="321"/>
      <c r="H1264" s="321"/>
      <c r="I1264" s="321"/>
      <c r="J1264" s="321"/>
      <c r="K1264" s="321"/>
      <c r="L1264" s="321"/>
      <c r="M1264" s="321"/>
      <c r="N1264" s="321"/>
      <c r="O1264" s="321"/>
      <c r="P1264" s="322"/>
      <c r="Q1264" s="322"/>
      <c r="R1264" s="322"/>
      <c r="S1264" s="322"/>
      <c r="T1264" s="322"/>
      <c r="U1264" s="322"/>
      <c r="V1264" s="322"/>
      <c r="W1264" s="322"/>
      <c r="X1264" s="322"/>
      <c r="Y1264" s="322"/>
      <c r="Z1264" s="322"/>
      <c r="AA1264" s="322"/>
      <c r="AB1264" s="322"/>
      <c r="AC1264" s="322"/>
      <c r="AD1264" s="322"/>
      <c r="AE1264" s="322"/>
      <c r="AF1264" s="322"/>
      <c r="AG1264" s="322"/>
      <c r="AH1264" s="322"/>
      <c r="AI1264" s="322"/>
      <c r="AJ1264" s="322"/>
      <c r="AK1264" s="322"/>
    </row>
    <row r="1265" customFormat="false" ht="12.75" hidden="false" customHeight="false" outlineLevel="0" collapsed="false">
      <c r="D1265" s="321"/>
      <c r="E1265" s="321"/>
      <c r="F1265" s="321"/>
      <c r="G1265" s="321"/>
      <c r="H1265" s="321"/>
      <c r="I1265" s="321"/>
      <c r="J1265" s="321"/>
      <c r="K1265" s="321"/>
      <c r="L1265" s="321"/>
      <c r="M1265" s="321"/>
      <c r="N1265" s="321"/>
      <c r="O1265" s="321"/>
      <c r="P1265" s="322"/>
      <c r="Q1265" s="322"/>
      <c r="R1265" s="322"/>
      <c r="S1265" s="322"/>
      <c r="T1265" s="322"/>
      <c r="U1265" s="322"/>
      <c r="V1265" s="322"/>
      <c r="W1265" s="322"/>
      <c r="X1265" s="322"/>
      <c r="Y1265" s="322"/>
      <c r="Z1265" s="322"/>
      <c r="AA1265" s="322"/>
      <c r="AB1265" s="322"/>
      <c r="AC1265" s="322"/>
      <c r="AD1265" s="322"/>
      <c r="AE1265" s="322"/>
      <c r="AF1265" s="322"/>
      <c r="AG1265" s="322"/>
      <c r="AH1265" s="322"/>
      <c r="AI1265" s="322"/>
      <c r="AJ1265" s="322"/>
      <c r="AK1265" s="322"/>
    </row>
    <row r="1266" customFormat="false" ht="12.75" hidden="false" customHeight="false" outlineLevel="0" collapsed="false">
      <c r="D1266" s="321"/>
      <c r="E1266" s="321"/>
      <c r="F1266" s="321"/>
      <c r="G1266" s="321"/>
      <c r="H1266" s="321"/>
      <c r="I1266" s="321"/>
      <c r="J1266" s="321"/>
      <c r="K1266" s="321"/>
      <c r="L1266" s="321"/>
      <c r="M1266" s="321"/>
      <c r="N1266" s="321"/>
      <c r="O1266" s="321"/>
      <c r="P1266" s="322"/>
      <c r="Q1266" s="322"/>
      <c r="R1266" s="322"/>
      <c r="S1266" s="322"/>
      <c r="T1266" s="322"/>
      <c r="U1266" s="322"/>
      <c r="V1266" s="322"/>
      <c r="W1266" s="322"/>
      <c r="X1266" s="322"/>
      <c r="Y1266" s="322"/>
      <c r="Z1266" s="322"/>
      <c r="AA1266" s="322"/>
      <c r="AB1266" s="322"/>
      <c r="AC1266" s="322"/>
      <c r="AD1266" s="322"/>
      <c r="AE1266" s="322"/>
      <c r="AF1266" s="322"/>
      <c r="AG1266" s="322"/>
      <c r="AH1266" s="322"/>
      <c r="AI1266" s="322"/>
      <c r="AJ1266" s="322"/>
      <c r="AK1266" s="322"/>
    </row>
    <row r="1267" customFormat="false" ht="12.75" hidden="false" customHeight="false" outlineLevel="0" collapsed="false">
      <c r="D1267" s="321"/>
      <c r="E1267" s="321"/>
      <c r="F1267" s="321"/>
      <c r="G1267" s="321"/>
      <c r="H1267" s="321"/>
      <c r="I1267" s="321"/>
      <c r="J1267" s="321"/>
      <c r="K1267" s="321"/>
      <c r="L1267" s="321"/>
      <c r="M1267" s="321"/>
      <c r="N1267" s="321"/>
      <c r="O1267" s="321"/>
      <c r="P1267" s="322"/>
      <c r="Q1267" s="322"/>
      <c r="R1267" s="322"/>
      <c r="S1267" s="322"/>
      <c r="T1267" s="322"/>
      <c r="U1267" s="322"/>
      <c r="V1267" s="322"/>
      <c r="W1267" s="322"/>
      <c r="X1267" s="322"/>
      <c r="Y1267" s="322"/>
      <c r="Z1267" s="322"/>
      <c r="AA1267" s="322"/>
      <c r="AB1267" s="322"/>
      <c r="AC1267" s="322"/>
      <c r="AD1267" s="322"/>
      <c r="AE1267" s="322"/>
      <c r="AF1267" s="322"/>
      <c r="AG1267" s="322"/>
      <c r="AH1267" s="322"/>
      <c r="AI1267" s="322"/>
      <c r="AJ1267" s="322"/>
      <c r="AK1267" s="322"/>
    </row>
    <row r="1268" customFormat="false" ht="12.75" hidden="false" customHeight="false" outlineLevel="0" collapsed="false">
      <c r="D1268" s="321"/>
      <c r="E1268" s="321"/>
      <c r="F1268" s="321"/>
      <c r="G1268" s="321"/>
      <c r="H1268" s="321"/>
      <c r="I1268" s="321"/>
      <c r="J1268" s="321"/>
      <c r="K1268" s="321"/>
      <c r="L1268" s="321"/>
      <c r="M1268" s="321"/>
      <c r="N1268" s="321"/>
      <c r="O1268" s="321"/>
      <c r="P1268" s="322"/>
      <c r="Q1268" s="322"/>
      <c r="R1268" s="322"/>
      <c r="S1268" s="322"/>
      <c r="T1268" s="322"/>
      <c r="U1268" s="322"/>
      <c r="V1268" s="322"/>
      <c r="W1268" s="322"/>
      <c r="X1268" s="322"/>
      <c r="Y1268" s="322"/>
      <c r="Z1268" s="322"/>
      <c r="AA1268" s="322"/>
      <c r="AB1268" s="322"/>
      <c r="AC1268" s="322"/>
      <c r="AD1268" s="322"/>
      <c r="AE1268" s="322"/>
      <c r="AF1268" s="322"/>
      <c r="AG1268" s="322"/>
      <c r="AH1268" s="322"/>
      <c r="AI1268" s="322"/>
      <c r="AJ1268" s="322"/>
      <c r="AK1268" s="322"/>
    </row>
    <row r="1269" customFormat="false" ht="12.75" hidden="false" customHeight="false" outlineLevel="0" collapsed="false">
      <c r="D1269" s="321"/>
      <c r="E1269" s="321"/>
      <c r="F1269" s="321"/>
      <c r="G1269" s="321"/>
      <c r="H1269" s="321"/>
      <c r="I1269" s="321"/>
      <c r="J1269" s="321"/>
      <c r="K1269" s="321"/>
      <c r="L1269" s="321"/>
      <c r="M1269" s="321"/>
      <c r="N1269" s="321"/>
      <c r="O1269" s="321"/>
      <c r="P1269" s="322"/>
      <c r="Q1269" s="322"/>
      <c r="R1269" s="322"/>
      <c r="S1269" s="322"/>
      <c r="T1269" s="322"/>
      <c r="U1269" s="322"/>
      <c r="V1269" s="322"/>
      <c r="W1269" s="322"/>
      <c r="X1269" s="322"/>
      <c r="Y1269" s="322"/>
      <c r="Z1269" s="322"/>
      <c r="AA1269" s="322"/>
      <c r="AB1269" s="322"/>
      <c r="AC1269" s="322"/>
      <c r="AD1269" s="322"/>
      <c r="AE1269" s="322"/>
      <c r="AF1269" s="322"/>
      <c r="AG1269" s="322"/>
      <c r="AH1269" s="322"/>
      <c r="AI1269" s="322"/>
      <c r="AJ1269" s="322"/>
      <c r="AK1269" s="322"/>
    </row>
    <row r="1270" customFormat="false" ht="12.75" hidden="false" customHeight="false" outlineLevel="0" collapsed="false">
      <c r="D1270" s="321"/>
      <c r="E1270" s="321"/>
      <c r="F1270" s="321"/>
      <c r="G1270" s="321"/>
      <c r="H1270" s="321"/>
      <c r="I1270" s="321"/>
      <c r="J1270" s="321"/>
      <c r="K1270" s="321"/>
      <c r="L1270" s="321"/>
      <c r="M1270" s="321"/>
      <c r="N1270" s="321"/>
      <c r="O1270" s="321"/>
      <c r="P1270" s="322"/>
      <c r="Q1270" s="322"/>
      <c r="R1270" s="322"/>
      <c r="S1270" s="322"/>
      <c r="T1270" s="322"/>
      <c r="U1270" s="322"/>
      <c r="V1270" s="322"/>
      <c r="W1270" s="322"/>
      <c r="X1270" s="322"/>
      <c r="Y1270" s="322"/>
      <c r="Z1270" s="322"/>
      <c r="AA1270" s="322"/>
      <c r="AB1270" s="322"/>
      <c r="AC1270" s="322"/>
      <c r="AD1270" s="322"/>
      <c r="AE1270" s="322"/>
      <c r="AF1270" s="322"/>
      <c r="AG1270" s="322"/>
      <c r="AH1270" s="322"/>
      <c r="AI1270" s="322"/>
      <c r="AJ1270" s="322"/>
      <c r="AK1270" s="322"/>
    </row>
    <row r="1271" customFormat="false" ht="12.75" hidden="false" customHeight="false" outlineLevel="0" collapsed="false">
      <c r="D1271" s="321"/>
      <c r="E1271" s="321"/>
      <c r="F1271" s="321"/>
      <c r="G1271" s="321"/>
      <c r="H1271" s="321"/>
      <c r="I1271" s="321"/>
      <c r="J1271" s="321"/>
      <c r="K1271" s="321"/>
      <c r="L1271" s="321"/>
      <c r="M1271" s="321"/>
      <c r="N1271" s="321"/>
      <c r="O1271" s="321"/>
      <c r="P1271" s="322"/>
      <c r="Q1271" s="322"/>
      <c r="R1271" s="322"/>
      <c r="S1271" s="322"/>
      <c r="T1271" s="322"/>
      <c r="U1271" s="322"/>
      <c r="V1271" s="322"/>
      <c r="W1271" s="322"/>
      <c r="X1271" s="322"/>
      <c r="Y1271" s="322"/>
      <c r="Z1271" s="322"/>
      <c r="AA1271" s="322"/>
      <c r="AB1271" s="322"/>
      <c r="AC1271" s="322"/>
      <c r="AD1271" s="322"/>
      <c r="AE1271" s="322"/>
      <c r="AF1271" s="322"/>
      <c r="AG1271" s="322"/>
      <c r="AH1271" s="322"/>
      <c r="AI1271" s="322"/>
      <c r="AJ1271" s="322"/>
      <c r="AK1271" s="322"/>
    </row>
    <row r="1272" customFormat="false" ht="12.75" hidden="false" customHeight="false" outlineLevel="0" collapsed="false">
      <c r="D1272" s="321"/>
      <c r="E1272" s="321"/>
      <c r="F1272" s="321"/>
      <c r="G1272" s="321"/>
      <c r="H1272" s="321"/>
      <c r="I1272" s="321"/>
      <c r="J1272" s="321"/>
      <c r="K1272" s="321"/>
      <c r="L1272" s="321"/>
      <c r="M1272" s="321"/>
      <c r="N1272" s="321"/>
      <c r="O1272" s="321"/>
      <c r="P1272" s="322"/>
      <c r="Q1272" s="322"/>
      <c r="R1272" s="322"/>
      <c r="S1272" s="322"/>
      <c r="T1272" s="322"/>
      <c r="U1272" s="322"/>
      <c r="V1272" s="322"/>
      <c r="W1272" s="322"/>
      <c r="X1272" s="322"/>
      <c r="Y1272" s="322"/>
      <c r="Z1272" s="322"/>
      <c r="AA1272" s="322"/>
      <c r="AB1272" s="322"/>
      <c r="AC1272" s="322"/>
      <c r="AD1272" s="322"/>
      <c r="AE1272" s="322"/>
      <c r="AF1272" s="322"/>
      <c r="AG1272" s="322"/>
      <c r="AH1272" s="322"/>
      <c r="AI1272" s="322"/>
      <c r="AJ1272" s="322"/>
      <c r="AK1272" s="322"/>
    </row>
    <row r="1273" customFormat="false" ht="12.75" hidden="false" customHeight="false" outlineLevel="0" collapsed="false">
      <c r="D1273" s="321"/>
      <c r="E1273" s="321"/>
      <c r="F1273" s="321"/>
      <c r="G1273" s="321"/>
      <c r="H1273" s="321"/>
      <c r="I1273" s="321"/>
      <c r="J1273" s="321"/>
      <c r="K1273" s="321"/>
      <c r="L1273" s="321"/>
      <c r="M1273" s="321"/>
      <c r="N1273" s="321"/>
      <c r="O1273" s="321"/>
      <c r="P1273" s="322"/>
      <c r="Q1273" s="322"/>
      <c r="R1273" s="322"/>
      <c r="S1273" s="322"/>
      <c r="T1273" s="322"/>
      <c r="U1273" s="322"/>
      <c r="V1273" s="322"/>
      <c r="W1273" s="322"/>
      <c r="X1273" s="322"/>
      <c r="Y1273" s="322"/>
      <c r="Z1273" s="322"/>
      <c r="AA1273" s="322"/>
      <c r="AB1273" s="322"/>
      <c r="AC1273" s="322"/>
      <c r="AD1273" s="322"/>
      <c r="AE1273" s="322"/>
      <c r="AF1273" s="322"/>
      <c r="AG1273" s="322"/>
      <c r="AH1273" s="322"/>
      <c r="AI1273" s="322"/>
      <c r="AJ1273" s="322"/>
      <c r="AK1273" s="322"/>
    </row>
    <row r="1274" customFormat="false" ht="12.75" hidden="false" customHeight="false" outlineLevel="0" collapsed="false">
      <c r="D1274" s="321"/>
      <c r="E1274" s="321"/>
      <c r="F1274" s="321"/>
      <c r="G1274" s="321"/>
      <c r="H1274" s="321"/>
      <c r="I1274" s="321"/>
      <c r="J1274" s="321"/>
      <c r="K1274" s="321"/>
      <c r="L1274" s="321"/>
      <c r="M1274" s="321"/>
      <c r="N1274" s="321"/>
      <c r="O1274" s="321"/>
      <c r="P1274" s="322"/>
      <c r="Q1274" s="322"/>
      <c r="R1274" s="322"/>
      <c r="S1274" s="322"/>
      <c r="T1274" s="322"/>
      <c r="U1274" s="322"/>
      <c r="V1274" s="322"/>
      <c r="W1274" s="322"/>
      <c r="X1274" s="322"/>
      <c r="Y1274" s="322"/>
      <c r="Z1274" s="322"/>
      <c r="AA1274" s="322"/>
      <c r="AB1274" s="322"/>
      <c r="AC1274" s="322"/>
      <c r="AD1274" s="322"/>
      <c r="AE1274" s="322"/>
      <c r="AF1274" s="322"/>
      <c r="AG1274" s="322"/>
      <c r="AH1274" s="322"/>
      <c r="AI1274" s="322"/>
      <c r="AJ1274" s="322"/>
      <c r="AK1274" s="322"/>
    </row>
    <row r="1275" customFormat="false" ht="12.75" hidden="false" customHeight="false" outlineLevel="0" collapsed="false">
      <c r="D1275" s="321"/>
      <c r="E1275" s="321"/>
      <c r="F1275" s="321"/>
      <c r="G1275" s="321"/>
      <c r="H1275" s="321"/>
      <c r="I1275" s="321"/>
      <c r="J1275" s="321"/>
      <c r="K1275" s="321"/>
      <c r="L1275" s="321"/>
      <c r="M1275" s="321"/>
      <c r="N1275" s="321"/>
      <c r="O1275" s="321"/>
      <c r="P1275" s="322"/>
      <c r="Q1275" s="322"/>
      <c r="R1275" s="322"/>
      <c r="S1275" s="322"/>
      <c r="T1275" s="322"/>
      <c r="U1275" s="322"/>
      <c r="V1275" s="322"/>
      <c r="W1275" s="322"/>
      <c r="X1275" s="322"/>
      <c r="Y1275" s="322"/>
      <c r="Z1275" s="322"/>
      <c r="AA1275" s="322"/>
      <c r="AB1275" s="322"/>
      <c r="AC1275" s="322"/>
      <c r="AD1275" s="322"/>
      <c r="AE1275" s="322"/>
      <c r="AF1275" s="322"/>
      <c r="AG1275" s="322"/>
      <c r="AH1275" s="322"/>
      <c r="AI1275" s="322"/>
      <c r="AJ1275" s="322"/>
      <c r="AK1275" s="322"/>
    </row>
    <row r="1276" customFormat="false" ht="12.75" hidden="false" customHeight="false" outlineLevel="0" collapsed="false">
      <c r="D1276" s="321"/>
      <c r="E1276" s="321"/>
      <c r="F1276" s="321"/>
      <c r="G1276" s="321"/>
      <c r="H1276" s="321"/>
      <c r="I1276" s="321"/>
      <c r="J1276" s="321"/>
      <c r="K1276" s="321"/>
      <c r="L1276" s="321"/>
      <c r="M1276" s="321"/>
      <c r="N1276" s="321"/>
      <c r="O1276" s="321"/>
      <c r="P1276" s="322"/>
      <c r="Q1276" s="322"/>
      <c r="R1276" s="322"/>
      <c r="S1276" s="322"/>
      <c r="T1276" s="322"/>
      <c r="U1276" s="322"/>
      <c r="V1276" s="322"/>
      <c r="W1276" s="322"/>
      <c r="X1276" s="322"/>
      <c r="Y1276" s="322"/>
      <c r="Z1276" s="322"/>
      <c r="AA1276" s="322"/>
      <c r="AB1276" s="322"/>
      <c r="AC1276" s="322"/>
      <c r="AD1276" s="322"/>
      <c r="AE1276" s="322"/>
      <c r="AF1276" s="322"/>
      <c r="AG1276" s="322"/>
      <c r="AH1276" s="322"/>
      <c r="AI1276" s="322"/>
      <c r="AJ1276" s="322"/>
      <c r="AK1276" s="322"/>
    </row>
    <row r="1277" customFormat="false" ht="12.75" hidden="false" customHeight="false" outlineLevel="0" collapsed="false">
      <c r="D1277" s="321"/>
      <c r="E1277" s="321"/>
      <c r="F1277" s="321"/>
      <c r="G1277" s="321"/>
      <c r="H1277" s="321"/>
      <c r="I1277" s="321"/>
      <c r="J1277" s="321"/>
      <c r="K1277" s="321"/>
      <c r="L1277" s="321"/>
      <c r="M1277" s="321"/>
      <c r="N1277" s="321"/>
      <c r="O1277" s="321"/>
      <c r="P1277" s="322"/>
      <c r="Q1277" s="322"/>
      <c r="R1277" s="322"/>
      <c r="S1277" s="322"/>
      <c r="T1277" s="322"/>
      <c r="U1277" s="322"/>
      <c r="V1277" s="322"/>
      <c r="W1277" s="322"/>
      <c r="X1277" s="322"/>
      <c r="Y1277" s="322"/>
      <c r="Z1277" s="322"/>
      <c r="AA1277" s="322"/>
      <c r="AB1277" s="322"/>
      <c r="AC1277" s="322"/>
      <c r="AD1277" s="322"/>
      <c r="AE1277" s="322"/>
      <c r="AF1277" s="322"/>
      <c r="AG1277" s="322"/>
      <c r="AH1277" s="322"/>
      <c r="AI1277" s="322"/>
      <c r="AJ1277" s="322"/>
      <c r="AK1277" s="322"/>
    </row>
    <row r="1278" customFormat="false" ht="12.75" hidden="false" customHeight="false" outlineLevel="0" collapsed="false">
      <c r="D1278" s="321"/>
      <c r="E1278" s="321"/>
      <c r="F1278" s="321"/>
      <c r="G1278" s="321"/>
      <c r="H1278" s="321"/>
      <c r="I1278" s="321"/>
      <c r="J1278" s="321"/>
      <c r="K1278" s="321"/>
      <c r="L1278" s="321"/>
      <c r="M1278" s="321"/>
      <c r="N1278" s="321"/>
      <c r="O1278" s="321"/>
      <c r="P1278" s="322"/>
      <c r="Q1278" s="322"/>
      <c r="R1278" s="322"/>
      <c r="S1278" s="322"/>
      <c r="T1278" s="322"/>
      <c r="U1278" s="322"/>
      <c r="V1278" s="322"/>
      <c r="W1278" s="322"/>
      <c r="X1278" s="322"/>
      <c r="Y1278" s="322"/>
      <c r="Z1278" s="322"/>
      <c r="AA1278" s="322"/>
      <c r="AB1278" s="322"/>
      <c r="AC1278" s="322"/>
      <c r="AD1278" s="322"/>
      <c r="AE1278" s="322"/>
      <c r="AF1278" s="322"/>
      <c r="AG1278" s="322"/>
      <c r="AH1278" s="322"/>
      <c r="AI1278" s="322"/>
      <c r="AJ1278" s="322"/>
      <c r="AK1278" s="322"/>
    </row>
    <row r="1279" customFormat="false" ht="12.75" hidden="false" customHeight="false" outlineLevel="0" collapsed="false">
      <c r="D1279" s="321"/>
      <c r="E1279" s="321"/>
      <c r="F1279" s="321"/>
      <c r="G1279" s="321"/>
      <c r="H1279" s="321"/>
      <c r="I1279" s="321"/>
      <c r="J1279" s="321"/>
      <c r="K1279" s="321"/>
      <c r="L1279" s="321"/>
      <c r="M1279" s="321"/>
      <c r="N1279" s="321"/>
      <c r="O1279" s="321"/>
      <c r="P1279" s="322"/>
      <c r="Q1279" s="322"/>
      <c r="R1279" s="322"/>
      <c r="S1279" s="322"/>
      <c r="T1279" s="322"/>
      <c r="U1279" s="322"/>
      <c r="V1279" s="322"/>
      <c r="W1279" s="322"/>
      <c r="X1279" s="322"/>
      <c r="Y1279" s="322"/>
      <c r="Z1279" s="322"/>
      <c r="AA1279" s="322"/>
      <c r="AB1279" s="322"/>
      <c r="AC1279" s="322"/>
      <c r="AD1279" s="322"/>
      <c r="AE1279" s="322"/>
      <c r="AF1279" s="322"/>
      <c r="AG1279" s="322"/>
      <c r="AH1279" s="322"/>
      <c r="AI1279" s="322"/>
      <c r="AJ1279" s="322"/>
      <c r="AK1279" s="322"/>
    </row>
    <row r="1280" customFormat="false" ht="12.75" hidden="false" customHeight="false" outlineLevel="0" collapsed="false">
      <c r="D1280" s="321"/>
      <c r="E1280" s="321"/>
      <c r="F1280" s="321"/>
      <c r="G1280" s="321"/>
      <c r="H1280" s="321"/>
      <c r="I1280" s="321"/>
      <c r="J1280" s="321"/>
      <c r="K1280" s="321"/>
      <c r="L1280" s="321"/>
      <c r="M1280" s="321"/>
      <c r="N1280" s="321"/>
      <c r="O1280" s="321"/>
      <c r="P1280" s="322"/>
      <c r="Q1280" s="322"/>
      <c r="R1280" s="322"/>
      <c r="S1280" s="322"/>
      <c r="T1280" s="322"/>
      <c r="U1280" s="322"/>
      <c r="V1280" s="322"/>
      <c r="W1280" s="322"/>
      <c r="X1280" s="322"/>
      <c r="Y1280" s="322"/>
      <c r="Z1280" s="322"/>
      <c r="AA1280" s="322"/>
      <c r="AB1280" s="322"/>
      <c r="AC1280" s="322"/>
      <c r="AD1280" s="322"/>
      <c r="AE1280" s="322"/>
      <c r="AF1280" s="322"/>
      <c r="AG1280" s="322"/>
      <c r="AH1280" s="322"/>
      <c r="AI1280" s="322"/>
      <c r="AJ1280" s="322"/>
      <c r="AK1280" s="322"/>
    </row>
    <row r="1281" customFormat="false" ht="12.75" hidden="false" customHeight="false" outlineLevel="0" collapsed="false">
      <c r="D1281" s="321"/>
      <c r="E1281" s="321"/>
      <c r="F1281" s="321"/>
      <c r="G1281" s="321"/>
      <c r="H1281" s="321"/>
      <c r="I1281" s="321"/>
      <c r="J1281" s="321"/>
      <c r="K1281" s="321"/>
      <c r="L1281" s="321"/>
      <c r="M1281" s="321"/>
      <c r="N1281" s="321"/>
      <c r="O1281" s="321"/>
      <c r="P1281" s="322"/>
      <c r="Q1281" s="322"/>
      <c r="R1281" s="322"/>
      <c r="S1281" s="322"/>
      <c r="T1281" s="322"/>
      <c r="U1281" s="322"/>
      <c r="V1281" s="322"/>
      <c r="W1281" s="322"/>
      <c r="X1281" s="322"/>
      <c r="Y1281" s="322"/>
      <c r="Z1281" s="322"/>
      <c r="AA1281" s="322"/>
      <c r="AB1281" s="322"/>
      <c r="AC1281" s="322"/>
      <c r="AD1281" s="322"/>
      <c r="AE1281" s="322"/>
      <c r="AF1281" s="322"/>
      <c r="AG1281" s="322"/>
      <c r="AH1281" s="322"/>
      <c r="AI1281" s="322"/>
      <c r="AJ1281" s="322"/>
      <c r="AK1281" s="322"/>
    </row>
    <row r="1282" customFormat="false" ht="12.75" hidden="false" customHeight="false" outlineLevel="0" collapsed="false">
      <c r="D1282" s="321"/>
      <c r="E1282" s="321"/>
      <c r="F1282" s="321"/>
      <c r="G1282" s="321"/>
      <c r="H1282" s="321"/>
      <c r="I1282" s="321"/>
      <c r="J1282" s="321"/>
      <c r="K1282" s="321"/>
      <c r="L1282" s="321"/>
      <c r="M1282" s="321"/>
      <c r="N1282" s="321"/>
      <c r="O1282" s="321"/>
      <c r="P1282" s="322"/>
      <c r="Q1282" s="322"/>
      <c r="R1282" s="322"/>
      <c r="S1282" s="322"/>
      <c r="T1282" s="322"/>
      <c r="U1282" s="322"/>
      <c r="V1282" s="322"/>
      <c r="W1282" s="322"/>
      <c r="X1282" s="322"/>
      <c r="Y1282" s="322"/>
      <c r="Z1282" s="322"/>
      <c r="AA1282" s="322"/>
      <c r="AB1282" s="322"/>
      <c r="AC1282" s="322"/>
      <c r="AD1282" s="322"/>
      <c r="AE1282" s="322"/>
      <c r="AF1282" s="322"/>
      <c r="AG1282" s="322"/>
      <c r="AH1282" s="322"/>
      <c r="AI1282" s="322"/>
      <c r="AJ1282" s="322"/>
      <c r="AK1282" s="322"/>
    </row>
    <row r="1283" customFormat="false" ht="12.75" hidden="false" customHeight="false" outlineLevel="0" collapsed="false">
      <c r="D1283" s="321"/>
      <c r="E1283" s="321"/>
      <c r="F1283" s="321"/>
      <c r="G1283" s="321"/>
      <c r="H1283" s="321"/>
      <c r="I1283" s="321"/>
      <c r="J1283" s="321"/>
      <c r="K1283" s="321"/>
      <c r="L1283" s="321"/>
      <c r="M1283" s="321"/>
      <c r="N1283" s="321"/>
      <c r="O1283" s="321"/>
      <c r="P1283" s="322"/>
      <c r="Q1283" s="322"/>
      <c r="R1283" s="322"/>
      <c r="S1283" s="322"/>
      <c r="T1283" s="322"/>
      <c r="U1283" s="322"/>
      <c r="V1283" s="322"/>
      <c r="W1283" s="322"/>
      <c r="X1283" s="322"/>
      <c r="Y1283" s="322"/>
      <c r="Z1283" s="322"/>
      <c r="AA1283" s="322"/>
      <c r="AB1283" s="322"/>
      <c r="AC1283" s="322"/>
      <c r="AD1283" s="322"/>
      <c r="AE1283" s="322"/>
      <c r="AF1283" s="322"/>
      <c r="AG1283" s="322"/>
      <c r="AH1283" s="322"/>
      <c r="AI1283" s="322"/>
      <c r="AJ1283" s="322"/>
      <c r="AK1283" s="322"/>
    </row>
    <row r="1284" customFormat="false" ht="12.75" hidden="false" customHeight="false" outlineLevel="0" collapsed="false">
      <c r="D1284" s="321"/>
      <c r="E1284" s="321"/>
      <c r="F1284" s="321"/>
      <c r="G1284" s="321"/>
      <c r="H1284" s="321"/>
      <c r="I1284" s="321"/>
      <c r="J1284" s="321"/>
      <c r="K1284" s="321"/>
      <c r="L1284" s="321"/>
      <c r="M1284" s="321"/>
      <c r="N1284" s="321"/>
      <c r="O1284" s="321"/>
      <c r="P1284" s="322"/>
      <c r="Q1284" s="322"/>
      <c r="R1284" s="322"/>
      <c r="S1284" s="322"/>
      <c r="T1284" s="322"/>
      <c r="U1284" s="322"/>
      <c r="V1284" s="322"/>
      <c r="W1284" s="322"/>
      <c r="X1284" s="322"/>
      <c r="Y1284" s="322"/>
      <c r="Z1284" s="322"/>
      <c r="AA1284" s="322"/>
      <c r="AB1284" s="322"/>
      <c r="AC1284" s="322"/>
      <c r="AD1284" s="322"/>
      <c r="AE1284" s="322"/>
      <c r="AF1284" s="322"/>
      <c r="AG1284" s="322"/>
      <c r="AH1284" s="322"/>
      <c r="AI1284" s="322"/>
      <c r="AJ1284" s="322"/>
      <c r="AK1284" s="322"/>
    </row>
    <row r="1285" customFormat="false" ht="12.75" hidden="false" customHeight="false" outlineLevel="0" collapsed="false">
      <c r="D1285" s="321"/>
      <c r="E1285" s="321"/>
      <c r="F1285" s="321"/>
      <c r="G1285" s="321"/>
      <c r="H1285" s="321"/>
      <c r="I1285" s="321"/>
      <c r="J1285" s="321"/>
      <c r="K1285" s="321"/>
      <c r="L1285" s="321"/>
      <c r="M1285" s="321"/>
      <c r="N1285" s="321"/>
      <c r="O1285" s="321"/>
      <c r="P1285" s="322"/>
      <c r="Q1285" s="322"/>
      <c r="R1285" s="322"/>
      <c r="S1285" s="322"/>
      <c r="T1285" s="322"/>
      <c r="U1285" s="322"/>
      <c r="V1285" s="322"/>
      <c r="W1285" s="322"/>
      <c r="X1285" s="322"/>
      <c r="Y1285" s="322"/>
      <c r="Z1285" s="322"/>
      <c r="AA1285" s="322"/>
      <c r="AB1285" s="322"/>
      <c r="AC1285" s="322"/>
      <c r="AD1285" s="322"/>
      <c r="AE1285" s="322"/>
      <c r="AF1285" s="322"/>
      <c r="AG1285" s="322"/>
      <c r="AH1285" s="322"/>
      <c r="AI1285" s="322"/>
      <c r="AJ1285" s="322"/>
      <c r="AK1285" s="322"/>
    </row>
    <row r="1286" customFormat="false" ht="12.75" hidden="false" customHeight="false" outlineLevel="0" collapsed="false">
      <c r="D1286" s="321"/>
      <c r="E1286" s="321"/>
      <c r="F1286" s="321"/>
      <c r="G1286" s="321"/>
      <c r="H1286" s="321"/>
      <c r="I1286" s="321"/>
      <c r="J1286" s="321"/>
      <c r="K1286" s="321"/>
      <c r="L1286" s="321"/>
      <c r="M1286" s="321"/>
      <c r="N1286" s="321"/>
      <c r="O1286" s="321"/>
      <c r="P1286" s="322"/>
      <c r="Q1286" s="322"/>
      <c r="R1286" s="322"/>
      <c r="S1286" s="322"/>
      <c r="T1286" s="322"/>
      <c r="U1286" s="322"/>
      <c r="V1286" s="322"/>
      <c r="W1286" s="322"/>
      <c r="X1286" s="322"/>
      <c r="Y1286" s="322"/>
      <c r="Z1286" s="322"/>
      <c r="AA1286" s="322"/>
      <c r="AB1286" s="322"/>
      <c r="AC1286" s="322"/>
      <c r="AD1286" s="322"/>
      <c r="AE1286" s="322"/>
      <c r="AF1286" s="322"/>
      <c r="AG1286" s="322"/>
      <c r="AH1286" s="322"/>
      <c r="AI1286" s="322"/>
      <c r="AJ1286" s="322"/>
      <c r="AK1286" s="322"/>
    </row>
    <row r="1287" customFormat="false" ht="12.75" hidden="false" customHeight="false" outlineLevel="0" collapsed="false">
      <c r="D1287" s="321"/>
      <c r="E1287" s="321"/>
      <c r="F1287" s="321"/>
      <c r="G1287" s="321"/>
      <c r="H1287" s="321"/>
      <c r="I1287" s="321"/>
      <c r="J1287" s="321"/>
      <c r="K1287" s="321"/>
      <c r="L1287" s="321"/>
      <c r="M1287" s="321"/>
      <c r="N1287" s="321"/>
      <c r="O1287" s="321"/>
      <c r="P1287" s="322"/>
      <c r="Q1287" s="322"/>
      <c r="R1287" s="322"/>
      <c r="S1287" s="322"/>
      <c r="T1287" s="322"/>
      <c r="U1287" s="322"/>
      <c r="V1287" s="322"/>
      <c r="W1287" s="322"/>
      <c r="X1287" s="322"/>
      <c r="Y1287" s="322"/>
      <c r="Z1287" s="322"/>
      <c r="AA1287" s="322"/>
      <c r="AB1287" s="322"/>
      <c r="AC1287" s="322"/>
      <c r="AD1287" s="322"/>
      <c r="AE1287" s="322"/>
      <c r="AF1287" s="322"/>
      <c r="AG1287" s="322"/>
      <c r="AH1287" s="322"/>
      <c r="AI1287" s="322"/>
      <c r="AJ1287" s="322"/>
      <c r="AK1287" s="322"/>
    </row>
    <row r="1288" customFormat="false" ht="12.75" hidden="false" customHeight="false" outlineLevel="0" collapsed="false">
      <c r="D1288" s="321"/>
      <c r="E1288" s="321"/>
      <c r="F1288" s="321"/>
      <c r="G1288" s="321"/>
      <c r="H1288" s="321"/>
      <c r="I1288" s="321"/>
      <c r="J1288" s="321"/>
      <c r="K1288" s="321"/>
      <c r="L1288" s="321"/>
      <c r="M1288" s="321"/>
      <c r="N1288" s="321"/>
      <c r="O1288" s="321"/>
      <c r="P1288" s="322"/>
      <c r="Q1288" s="322"/>
      <c r="R1288" s="322"/>
      <c r="S1288" s="322"/>
      <c r="T1288" s="322"/>
      <c r="U1288" s="322"/>
      <c r="V1288" s="322"/>
      <c r="W1288" s="322"/>
      <c r="X1288" s="322"/>
      <c r="Y1288" s="322"/>
      <c r="Z1288" s="322"/>
      <c r="AA1288" s="322"/>
      <c r="AB1288" s="322"/>
      <c r="AC1288" s="322"/>
      <c r="AD1288" s="322"/>
      <c r="AE1288" s="322"/>
      <c r="AF1288" s="322"/>
      <c r="AG1288" s="322"/>
      <c r="AH1288" s="322"/>
      <c r="AI1288" s="322"/>
      <c r="AJ1288" s="322"/>
      <c r="AK1288" s="322"/>
    </row>
    <row r="1289" customFormat="false" ht="12.75" hidden="false" customHeight="false" outlineLevel="0" collapsed="false">
      <c r="D1289" s="321"/>
      <c r="E1289" s="321"/>
      <c r="F1289" s="321"/>
      <c r="G1289" s="321"/>
      <c r="H1289" s="321"/>
      <c r="I1289" s="321"/>
      <c r="J1289" s="321"/>
      <c r="K1289" s="321"/>
      <c r="L1289" s="321"/>
      <c r="M1289" s="321"/>
      <c r="N1289" s="321"/>
      <c r="O1289" s="321"/>
      <c r="P1289" s="322"/>
      <c r="Q1289" s="322"/>
      <c r="R1289" s="322"/>
      <c r="S1289" s="322"/>
      <c r="T1289" s="322"/>
      <c r="U1289" s="322"/>
      <c r="V1289" s="322"/>
      <c r="W1289" s="322"/>
      <c r="X1289" s="322"/>
      <c r="Y1289" s="322"/>
      <c r="Z1289" s="322"/>
      <c r="AA1289" s="322"/>
      <c r="AB1289" s="322"/>
      <c r="AC1289" s="322"/>
      <c r="AD1289" s="322"/>
      <c r="AE1289" s="322"/>
      <c r="AF1289" s="322"/>
      <c r="AG1289" s="322"/>
      <c r="AH1289" s="322"/>
      <c r="AI1289" s="322"/>
      <c r="AJ1289" s="322"/>
      <c r="AK1289" s="322"/>
    </row>
    <row r="1290" customFormat="false" ht="12.75" hidden="false" customHeight="false" outlineLevel="0" collapsed="false">
      <c r="D1290" s="321"/>
      <c r="E1290" s="321"/>
      <c r="F1290" s="321"/>
      <c r="G1290" s="321"/>
      <c r="H1290" s="321"/>
      <c r="I1290" s="321"/>
      <c r="J1290" s="321"/>
      <c r="K1290" s="321"/>
      <c r="L1290" s="321"/>
      <c r="M1290" s="321"/>
      <c r="N1290" s="321"/>
      <c r="O1290" s="321"/>
      <c r="P1290" s="322"/>
      <c r="Q1290" s="322"/>
      <c r="R1290" s="322"/>
      <c r="S1290" s="322"/>
      <c r="T1290" s="322"/>
      <c r="U1290" s="322"/>
      <c r="V1290" s="322"/>
      <c r="W1290" s="322"/>
      <c r="X1290" s="322"/>
      <c r="Y1290" s="322"/>
      <c r="Z1290" s="322"/>
      <c r="AA1290" s="322"/>
      <c r="AB1290" s="322"/>
      <c r="AC1290" s="322"/>
      <c r="AD1290" s="322"/>
      <c r="AE1290" s="322"/>
      <c r="AF1290" s="322"/>
      <c r="AG1290" s="322"/>
      <c r="AH1290" s="322"/>
      <c r="AI1290" s="322"/>
      <c r="AJ1290" s="322"/>
      <c r="AK1290" s="322"/>
    </row>
    <row r="1291" customFormat="false" ht="12.75" hidden="false" customHeight="false" outlineLevel="0" collapsed="false">
      <c r="D1291" s="321"/>
      <c r="E1291" s="321"/>
      <c r="F1291" s="321"/>
      <c r="G1291" s="321"/>
      <c r="H1291" s="321"/>
      <c r="I1291" s="321"/>
      <c r="J1291" s="321"/>
      <c r="K1291" s="321"/>
      <c r="L1291" s="321"/>
      <c r="M1291" s="321"/>
      <c r="N1291" s="321"/>
      <c r="O1291" s="321"/>
      <c r="P1291" s="322"/>
      <c r="Q1291" s="322"/>
      <c r="R1291" s="322"/>
      <c r="S1291" s="322"/>
      <c r="T1291" s="322"/>
      <c r="U1291" s="322"/>
      <c r="V1291" s="322"/>
      <c r="W1291" s="322"/>
      <c r="X1291" s="322"/>
      <c r="Y1291" s="322"/>
      <c r="Z1291" s="322"/>
      <c r="AA1291" s="322"/>
      <c r="AB1291" s="322"/>
      <c r="AC1291" s="322"/>
      <c r="AD1291" s="322"/>
      <c r="AE1291" s="322"/>
      <c r="AF1291" s="322"/>
      <c r="AG1291" s="322"/>
      <c r="AH1291" s="322"/>
      <c r="AI1291" s="322"/>
      <c r="AJ1291" s="322"/>
      <c r="AK1291" s="322"/>
    </row>
    <row r="1292" customFormat="false" ht="12.75" hidden="false" customHeight="false" outlineLevel="0" collapsed="false">
      <c r="D1292" s="321"/>
      <c r="E1292" s="321"/>
      <c r="F1292" s="321"/>
      <c r="G1292" s="321"/>
      <c r="H1292" s="321"/>
      <c r="I1292" s="321"/>
      <c r="J1292" s="321"/>
      <c r="K1292" s="321"/>
      <c r="L1292" s="321"/>
      <c r="M1292" s="321"/>
      <c r="N1292" s="321"/>
      <c r="O1292" s="321"/>
      <c r="P1292" s="322"/>
      <c r="Q1292" s="322"/>
      <c r="R1292" s="322"/>
      <c r="S1292" s="322"/>
      <c r="T1292" s="322"/>
      <c r="U1292" s="322"/>
      <c r="V1292" s="322"/>
      <c r="W1292" s="322"/>
      <c r="X1292" s="322"/>
      <c r="Y1292" s="322"/>
      <c r="Z1292" s="322"/>
      <c r="AA1292" s="322"/>
      <c r="AB1292" s="322"/>
      <c r="AC1292" s="322"/>
      <c r="AD1292" s="322"/>
      <c r="AE1292" s="322"/>
      <c r="AF1292" s="322"/>
      <c r="AG1292" s="322"/>
      <c r="AH1292" s="322"/>
      <c r="AI1292" s="322"/>
      <c r="AJ1292" s="322"/>
      <c r="AK1292" s="322"/>
    </row>
    <row r="1293" customFormat="false" ht="12.75" hidden="false" customHeight="false" outlineLevel="0" collapsed="false">
      <c r="D1293" s="321"/>
      <c r="E1293" s="321"/>
      <c r="F1293" s="321"/>
      <c r="G1293" s="321"/>
      <c r="H1293" s="321"/>
      <c r="I1293" s="321"/>
      <c r="J1293" s="321"/>
      <c r="K1293" s="321"/>
      <c r="L1293" s="321"/>
      <c r="M1293" s="321"/>
      <c r="N1293" s="321"/>
      <c r="O1293" s="321"/>
      <c r="P1293" s="322"/>
      <c r="Q1293" s="322"/>
      <c r="R1293" s="322"/>
      <c r="S1293" s="322"/>
      <c r="T1293" s="322"/>
      <c r="U1293" s="322"/>
      <c r="V1293" s="322"/>
      <c r="W1293" s="322"/>
      <c r="X1293" s="322"/>
      <c r="Y1293" s="322"/>
      <c r="Z1293" s="322"/>
      <c r="AA1293" s="322"/>
      <c r="AB1293" s="322"/>
      <c r="AC1293" s="322"/>
      <c r="AD1293" s="322"/>
      <c r="AE1293" s="322"/>
      <c r="AF1293" s="322"/>
      <c r="AG1293" s="322"/>
      <c r="AH1293" s="322"/>
      <c r="AI1293" s="322"/>
      <c r="AJ1293" s="322"/>
      <c r="AK1293" s="322"/>
    </row>
    <row r="1294" customFormat="false" ht="12.75" hidden="false" customHeight="false" outlineLevel="0" collapsed="false">
      <c r="D1294" s="321"/>
      <c r="E1294" s="321"/>
      <c r="F1294" s="321"/>
      <c r="G1294" s="321"/>
      <c r="H1294" s="321"/>
      <c r="I1294" s="321"/>
      <c r="J1294" s="321"/>
      <c r="K1294" s="321"/>
      <c r="L1294" s="321"/>
      <c r="M1294" s="321"/>
      <c r="N1294" s="321"/>
      <c r="O1294" s="321"/>
      <c r="P1294" s="322"/>
      <c r="Q1294" s="322"/>
      <c r="R1294" s="322"/>
      <c r="S1294" s="322"/>
      <c r="T1294" s="322"/>
      <c r="U1294" s="322"/>
      <c r="V1294" s="322"/>
      <c r="W1294" s="322"/>
      <c r="X1294" s="322"/>
      <c r="Y1294" s="322"/>
      <c r="Z1294" s="322"/>
      <c r="AA1294" s="322"/>
      <c r="AB1294" s="322"/>
      <c r="AC1294" s="322"/>
      <c r="AD1294" s="322"/>
      <c r="AE1294" s="322"/>
      <c r="AF1294" s="322"/>
      <c r="AG1294" s="322"/>
      <c r="AH1294" s="322"/>
      <c r="AI1294" s="322"/>
      <c r="AJ1294" s="322"/>
      <c r="AK1294" s="322"/>
    </row>
    <row r="1295" customFormat="false" ht="12.75" hidden="false" customHeight="false" outlineLevel="0" collapsed="false">
      <c r="D1295" s="321"/>
      <c r="E1295" s="321"/>
      <c r="F1295" s="321"/>
      <c r="G1295" s="321"/>
      <c r="H1295" s="321"/>
      <c r="I1295" s="321"/>
      <c r="J1295" s="321"/>
      <c r="K1295" s="321"/>
      <c r="L1295" s="321"/>
      <c r="M1295" s="321"/>
      <c r="N1295" s="321"/>
      <c r="O1295" s="321"/>
      <c r="P1295" s="322"/>
      <c r="Q1295" s="322"/>
      <c r="R1295" s="322"/>
      <c r="S1295" s="322"/>
      <c r="T1295" s="322"/>
      <c r="U1295" s="322"/>
      <c r="V1295" s="322"/>
      <c r="W1295" s="322"/>
      <c r="X1295" s="322"/>
      <c r="Y1295" s="322"/>
      <c r="Z1295" s="322"/>
      <c r="AA1295" s="322"/>
      <c r="AB1295" s="322"/>
      <c r="AC1295" s="322"/>
      <c r="AD1295" s="322"/>
      <c r="AE1295" s="322"/>
      <c r="AF1295" s="322"/>
      <c r="AG1295" s="322"/>
      <c r="AH1295" s="322"/>
      <c r="AI1295" s="322"/>
      <c r="AJ1295" s="322"/>
      <c r="AK1295" s="322"/>
    </row>
    <row r="1296" customFormat="false" ht="12.75" hidden="false" customHeight="false" outlineLevel="0" collapsed="false">
      <c r="D1296" s="321"/>
      <c r="E1296" s="321"/>
      <c r="F1296" s="321"/>
      <c r="G1296" s="321"/>
      <c r="H1296" s="321"/>
      <c r="I1296" s="321"/>
      <c r="J1296" s="321"/>
      <c r="K1296" s="321"/>
      <c r="L1296" s="321"/>
      <c r="M1296" s="321"/>
      <c r="N1296" s="321"/>
      <c r="O1296" s="321"/>
      <c r="P1296" s="322"/>
      <c r="Q1296" s="322"/>
      <c r="R1296" s="322"/>
      <c r="S1296" s="322"/>
      <c r="T1296" s="322"/>
      <c r="U1296" s="322"/>
      <c r="V1296" s="322"/>
      <c r="W1296" s="322"/>
      <c r="X1296" s="322"/>
      <c r="Y1296" s="322"/>
      <c r="Z1296" s="322"/>
      <c r="AA1296" s="322"/>
      <c r="AB1296" s="322"/>
      <c r="AC1296" s="322"/>
      <c r="AD1296" s="322"/>
      <c r="AE1296" s="322"/>
      <c r="AF1296" s="322"/>
      <c r="AG1296" s="322"/>
      <c r="AH1296" s="322"/>
      <c r="AI1296" s="322"/>
      <c r="AJ1296" s="322"/>
      <c r="AK1296" s="322"/>
    </row>
    <row r="1297" customFormat="false" ht="12.75" hidden="false" customHeight="false" outlineLevel="0" collapsed="false">
      <c r="D1297" s="321"/>
      <c r="E1297" s="321"/>
      <c r="F1297" s="321"/>
      <c r="G1297" s="321"/>
      <c r="H1297" s="321"/>
      <c r="I1297" s="321"/>
      <c r="J1297" s="321"/>
      <c r="K1297" s="321"/>
      <c r="L1297" s="321"/>
      <c r="M1297" s="321"/>
      <c r="N1297" s="321"/>
      <c r="O1297" s="321"/>
      <c r="P1297" s="322"/>
      <c r="Q1297" s="322"/>
      <c r="R1297" s="322"/>
      <c r="S1297" s="322"/>
      <c r="T1297" s="322"/>
      <c r="U1297" s="322"/>
      <c r="V1297" s="322"/>
      <c r="W1297" s="322"/>
      <c r="X1297" s="322"/>
      <c r="Y1297" s="322"/>
      <c r="Z1297" s="322"/>
      <c r="AA1297" s="322"/>
      <c r="AB1297" s="322"/>
      <c r="AC1297" s="322"/>
      <c r="AD1297" s="322"/>
      <c r="AE1297" s="322"/>
      <c r="AF1297" s="322"/>
      <c r="AG1297" s="322"/>
      <c r="AH1297" s="322"/>
      <c r="AI1297" s="322"/>
      <c r="AJ1297" s="322"/>
      <c r="AK1297" s="322"/>
    </row>
    <row r="1298" customFormat="false" ht="12.75" hidden="false" customHeight="false" outlineLevel="0" collapsed="false">
      <c r="D1298" s="321"/>
      <c r="E1298" s="321"/>
      <c r="F1298" s="321"/>
      <c r="G1298" s="321"/>
      <c r="H1298" s="321"/>
      <c r="I1298" s="321"/>
      <c r="J1298" s="321"/>
      <c r="K1298" s="321"/>
      <c r="L1298" s="321"/>
      <c r="M1298" s="321"/>
      <c r="N1298" s="321"/>
      <c r="O1298" s="321"/>
      <c r="P1298" s="322"/>
      <c r="Q1298" s="322"/>
      <c r="R1298" s="322"/>
      <c r="S1298" s="322"/>
      <c r="T1298" s="322"/>
      <c r="U1298" s="322"/>
      <c r="V1298" s="322"/>
      <c r="W1298" s="322"/>
      <c r="X1298" s="322"/>
      <c r="Y1298" s="322"/>
      <c r="Z1298" s="322"/>
      <c r="AA1298" s="322"/>
      <c r="AB1298" s="322"/>
      <c r="AC1298" s="322"/>
      <c r="AD1298" s="322"/>
      <c r="AE1298" s="322"/>
      <c r="AF1298" s="322"/>
      <c r="AG1298" s="322"/>
      <c r="AH1298" s="322"/>
      <c r="AI1298" s="322"/>
      <c r="AJ1298" s="322"/>
      <c r="AK1298" s="322"/>
    </row>
    <row r="1299" customFormat="false" ht="12.75" hidden="false" customHeight="false" outlineLevel="0" collapsed="false">
      <c r="D1299" s="321"/>
      <c r="E1299" s="321"/>
      <c r="F1299" s="321"/>
      <c r="G1299" s="321"/>
      <c r="H1299" s="321"/>
      <c r="I1299" s="321"/>
      <c r="J1299" s="321"/>
      <c r="K1299" s="321"/>
      <c r="L1299" s="321"/>
      <c r="M1299" s="321"/>
      <c r="N1299" s="321"/>
      <c r="O1299" s="321"/>
      <c r="P1299" s="322"/>
      <c r="Q1299" s="322"/>
      <c r="R1299" s="322"/>
      <c r="S1299" s="322"/>
      <c r="T1299" s="322"/>
      <c r="U1299" s="322"/>
      <c r="V1299" s="322"/>
      <c r="W1299" s="322"/>
      <c r="X1299" s="322"/>
      <c r="Y1299" s="322"/>
      <c r="Z1299" s="322"/>
      <c r="AA1299" s="322"/>
      <c r="AB1299" s="322"/>
      <c r="AC1299" s="322"/>
      <c r="AD1299" s="322"/>
      <c r="AE1299" s="322"/>
      <c r="AF1299" s="322"/>
      <c r="AG1299" s="322"/>
      <c r="AH1299" s="322"/>
      <c r="AI1299" s="322"/>
      <c r="AJ1299" s="322"/>
      <c r="AK1299" s="322"/>
    </row>
    <row r="1300" customFormat="false" ht="12.75" hidden="false" customHeight="false" outlineLevel="0" collapsed="false">
      <c r="D1300" s="321"/>
      <c r="E1300" s="321"/>
      <c r="F1300" s="321"/>
      <c r="G1300" s="321"/>
      <c r="H1300" s="321"/>
      <c r="I1300" s="321"/>
      <c r="J1300" s="321"/>
      <c r="K1300" s="321"/>
      <c r="L1300" s="321"/>
      <c r="M1300" s="321"/>
      <c r="N1300" s="321"/>
      <c r="O1300" s="321"/>
      <c r="P1300" s="322"/>
      <c r="Q1300" s="322"/>
      <c r="R1300" s="322"/>
      <c r="S1300" s="322"/>
      <c r="T1300" s="322"/>
      <c r="U1300" s="322"/>
      <c r="V1300" s="322"/>
      <c r="W1300" s="322"/>
      <c r="X1300" s="322"/>
      <c r="Y1300" s="322"/>
      <c r="Z1300" s="322"/>
      <c r="AA1300" s="322"/>
      <c r="AB1300" s="322"/>
      <c r="AC1300" s="322"/>
      <c r="AD1300" s="322"/>
      <c r="AE1300" s="322"/>
      <c r="AF1300" s="322"/>
      <c r="AG1300" s="322"/>
      <c r="AH1300" s="322"/>
      <c r="AI1300" s="322"/>
      <c r="AJ1300" s="322"/>
      <c r="AK1300" s="322"/>
    </row>
    <row r="1301" customFormat="false" ht="12.75" hidden="false" customHeight="false" outlineLevel="0" collapsed="false">
      <c r="D1301" s="321"/>
      <c r="E1301" s="321"/>
      <c r="F1301" s="321"/>
      <c r="G1301" s="321"/>
      <c r="H1301" s="321"/>
      <c r="I1301" s="321"/>
      <c r="J1301" s="321"/>
      <c r="K1301" s="321"/>
      <c r="L1301" s="321"/>
      <c r="M1301" s="321"/>
      <c r="N1301" s="321"/>
      <c r="O1301" s="321"/>
      <c r="P1301" s="322"/>
      <c r="Q1301" s="322"/>
      <c r="R1301" s="322"/>
      <c r="S1301" s="322"/>
      <c r="T1301" s="322"/>
      <c r="U1301" s="322"/>
      <c r="V1301" s="322"/>
      <c r="W1301" s="322"/>
      <c r="X1301" s="322"/>
      <c r="Y1301" s="322"/>
      <c r="Z1301" s="322"/>
      <c r="AA1301" s="322"/>
      <c r="AB1301" s="322"/>
      <c r="AC1301" s="322"/>
      <c r="AD1301" s="322"/>
      <c r="AE1301" s="322"/>
      <c r="AF1301" s="322"/>
      <c r="AG1301" s="322"/>
      <c r="AH1301" s="322"/>
      <c r="AI1301" s="322"/>
      <c r="AJ1301" s="322"/>
      <c r="AK1301" s="322"/>
    </row>
    <row r="1302" customFormat="false" ht="12.75" hidden="false" customHeight="false" outlineLevel="0" collapsed="false">
      <c r="D1302" s="321"/>
      <c r="E1302" s="321"/>
      <c r="F1302" s="321"/>
      <c r="G1302" s="321"/>
      <c r="H1302" s="321"/>
      <c r="I1302" s="321"/>
      <c r="J1302" s="321"/>
      <c r="K1302" s="321"/>
      <c r="L1302" s="321"/>
      <c r="M1302" s="321"/>
      <c r="N1302" s="321"/>
      <c r="O1302" s="321"/>
      <c r="P1302" s="322"/>
      <c r="Q1302" s="322"/>
      <c r="R1302" s="322"/>
      <c r="S1302" s="322"/>
      <c r="T1302" s="322"/>
      <c r="U1302" s="322"/>
      <c r="V1302" s="322"/>
      <c r="W1302" s="322"/>
      <c r="X1302" s="322"/>
      <c r="Y1302" s="322"/>
      <c r="Z1302" s="322"/>
      <c r="AA1302" s="322"/>
      <c r="AB1302" s="322"/>
      <c r="AC1302" s="322"/>
      <c r="AD1302" s="322"/>
      <c r="AE1302" s="322"/>
      <c r="AF1302" s="322"/>
      <c r="AG1302" s="322"/>
      <c r="AH1302" s="322"/>
      <c r="AI1302" s="322"/>
      <c r="AJ1302" s="322"/>
      <c r="AK1302" s="322"/>
    </row>
    <row r="1303" customFormat="false" ht="12.75" hidden="false" customHeight="false" outlineLevel="0" collapsed="false">
      <c r="D1303" s="321"/>
      <c r="E1303" s="321"/>
      <c r="F1303" s="321"/>
      <c r="G1303" s="321"/>
      <c r="H1303" s="321"/>
      <c r="I1303" s="321"/>
      <c r="J1303" s="321"/>
      <c r="K1303" s="321"/>
      <c r="L1303" s="321"/>
      <c r="M1303" s="321"/>
      <c r="N1303" s="321"/>
      <c r="O1303" s="321"/>
      <c r="P1303" s="322"/>
      <c r="Q1303" s="322"/>
      <c r="R1303" s="322"/>
      <c r="S1303" s="322"/>
      <c r="T1303" s="322"/>
      <c r="U1303" s="322"/>
      <c r="V1303" s="322"/>
      <c r="W1303" s="322"/>
      <c r="X1303" s="322"/>
      <c r="Y1303" s="322"/>
      <c r="Z1303" s="322"/>
      <c r="AA1303" s="322"/>
      <c r="AB1303" s="322"/>
      <c r="AC1303" s="322"/>
      <c r="AD1303" s="322"/>
      <c r="AE1303" s="322"/>
      <c r="AF1303" s="322"/>
      <c r="AG1303" s="322"/>
      <c r="AH1303" s="322"/>
      <c r="AI1303" s="322"/>
      <c r="AJ1303" s="322"/>
      <c r="AK1303" s="322"/>
    </row>
    <row r="1304" customFormat="false" ht="12.75" hidden="false" customHeight="false" outlineLevel="0" collapsed="false">
      <c r="D1304" s="321"/>
      <c r="E1304" s="321"/>
      <c r="F1304" s="321"/>
      <c r="G1304" s="321"/>
      <c r="H1304" s="321"/>
      <c r="I1304" s="321"/>
      <c r="J1304" s="321"/>
      <c r="K1304" s="321"/>
      <c r="L1304" s="321"/>
      <c r="M1304" s="321"/>
      <c r="N1304" s="321"/>
      <c r="O1304" s="321"/>
      <c r="P1304" s="322"/>
      <c r="Q1304" s="322"/>
      <c r="R1304" s="322"/>
      <c r="S1304" s="322"/>
      <c r="T1304" s="322"/>
      <c r="U1304" s="322"/>
      <c r="V1304" s="322"/>
      <c r="W1304" s="322"/>
      <c r="X1304" s="322"/>
      <c r="Y1304" s="322"/>
      <c r="Z1304" s="322"/>
      <c r="AA1304" s="322"/>
      <c r="AB1304" s="322"/>
      <c r="AC1304" s="322"/>
      <c r="AD1304" s="322"/>
      <c r="AE1304" s="322"/>
      <c r="AF1304" s="322"/>
      <c r="AG1304" s="322"/>
      <c r="AH1304" s="322"/>
      <c r="AI1304" s="322"/>
      <c r="AJ1304" s="322"/>
      <c r="AK1304" s="322"/>
    </row>
    <row r="1305" customFormat="false" ht="12.75" hidden="false" customHeight="false" outlineLevel="0" collapsed="false">
      <c r="D1305" s="321"/>
      <c r="E1305" s="321"/>
      <c r="F1305" s="321"/>
      <c r="G1305" s="321"/>
      <c r="H1305" s="321"/>
      <c r="I1305" s="321"/>
      <c r="J1305" s="321"/>
      <c r="K1305" s="321"/>
      <c r="L1305" s="321"/>
      <c r="M1305" s="321"/>
      <c r="N1305" s="321"/>
      <c r="O1305" s="321"/>
      <c r="P1305" s="322"/>
      <c r="Q1305" s="322"/>
      <c r="R1305" s="322"/>
      <c r="S1305" s="322"/>
      <c r="T1305" s="322"/>
      <c r="U1305" s="322"/>
      <c r="V1305" s="322"/>
      <c r="W1305" s="322"/>
      <c r="X1305" s="322"/>
      <c r="Y1305" s="322"/>
      <c r="Z1305" s="322"/>
      <c r="AA1305" s="322"/>
      <c r="AB1305" s="322"/>
      <c r="AC1305" s="322"/>
      <c r="AD1305" s="322"/>
      <c r="AE1305" s="322"/>
      <c r="AF1305" s="322"/>
      <c r="AG1305" s="322"/>
      <c r="AH1305" s="322"/>
      <c r="AI1305" s="322"/>
      <c r="AJ1305" s="322"/>
      <c r="AK1305" s="322"/>
    </row>
    <row r="1306" customFormat="false" ht="12.75" hidden="false" customHeight="false" outlineLevel="0" collapsed="false">
      <c r="D1306" s="321"/>
      <c r="E1306" s="321"/>
      <c r="F1306" s="321"/>
      <c r="G1306" s="321"/>
      <c r="H1306" s="321"/>
      <c r="I1306" s="321"/>
      <c r="J1306" s="321"/>
      <c r="K1306" s="321"/>
      <c r="L1306" s="321"/>
      <c r="M1306" s="321"/>
      <c r="N1306" s="321"/>
      <c r="O1306" s="321"/>
      <c r="P1306" s="322"/>
      <c r="Q1306" s="322"/>
      <c r="R1306" s="322"/>
      <c r="S1306" s="322"/>
      <c r="T1306" s="322"/>
      <c r="U1306" s="322"/>
      <c r="V1306" s="322"/>
      <c r="W1306" s="322"/>
      <c r="X1306" s="322"/>
      <c r="Y1306" s="322"/>
      <c r="Z1306" s="322"/>
      <c r="AA1306" s="322"/>
      <c r="AB1306" s="322"/>
      <c r="AC1306" s="322"/>
      <c r="AD1306" s="322"/>
      <c r="AE1306" s="322"/>
      <c r="AF1306" s="322"/>
      <c r="AG1306" s="322"/>
      <c r="AH1306" s="322"/>
      <c r="AI1306" s="322"/>
      <c r="AJ1306" s="322"/>
      <c r="AK1306" s="322"/>
    </row>
    <row r="1307" customFormat="false" ht="12.75" hidden="false" customHeight="false" outlineLevel="0" collapsed="false">
      <c r="D1307" s="321"/>
      <c r="E1307" s="321"/>
      <c r="F1307" s="321"/>
      <c r="G1307" s="321"/>
      <c r="H1307" s="321"/>
      <c r="I1307" s="321"/>
      <c r="J1307" s="321"/>
      <c r="K1307" s="321"/>
      <c r="L1307" s="321"/>
      <c r="M1307" s="321"/>
      <c r="N1307" s="321"/>
      <c r="O1307" s="321"/>
      <c r="P1307" s="322"/>
      <c r="Q1307" s="322"/>
      <c r="R1307" s="322"/>
      <c r="S1307" s="322"/>
      <c r="T1307" s="322"/>
      <c r="U1307" s="322"/>
      <c r="V1307" s="322"/>
      <c r="W1307" s="322"/>
      <c r="X1307" s="322"/>
      <c r="Y1307" s="322"/>
      <c r="Z1307" s="322"/>
      <c r="AA1307" s="322"/>
      <c r="AB1307" s="322"/>
      <c r="AC1307" s="322"/>
      <c r="AD1307" s="322"/>
      <c r="AE1307" s="322"/>
      <c r="AF1307" s="322"/>
      <c r="AG1307" s="322"/>
      <c r="AH1307" s="322"/>
      <c r="AI1307" s="322"/>
      <c r="AJ1307" s="322"/>
      <c r="AK1307" s="322"/>
    </row>
    <row r="1308" customFormat="false" ht="12.75" hidden="false" customHeight="false" outlineLevel="0" collapsed="false">
      <c r="D1308" s="321"/>
      <c r="E1308" s="321"/>
      <c r="F1308" s="321"/>
      <c r="G1308" s="321"/>
      <c r="H1308" s="321"/>
      <c r="I1308" s="321"/>
      <c r="J1308" s="321"/>
      <c r="K1308" s="321"/>
      <c r="L1308" s="321"/>
      <c r="M1308" s="321"/>
      <c r="N1308" s="321"/>
      <c r="O1308" s="321"/>
      <c r="P1308" s="322"/>
      <c r="Q1308" s="322"/>
      <c r="R1308" s="322"/>
      <c r="S1308" s="322"/>
      <c r="T1308" s="322"/>
      <c r="U1308" s="322"/>
      <c r="V1308" s="322"/>
      <c r="W1308" s="322"/>
      <c r="X1308" s="322"/>
      <c r="Y1308" s="322"/>
      <c r="Z1308" s="322"/>
      <c r="AA1308" s="322"/>
      <c r="AB1308" s="322"/>
      <c r="AC1308" s="322"/>
      <c r="AD1308" s="322"/>
      <c r="AE1308" s="322"/>
      <c r="AF1308" s="322"/>
      <c r="AG1308" s="322"/>
      <c r="AH1308" s="322"/>
      <c r="AI1308" s="322"/>
      <c r="AJ1308" s="322"/>
      <c r="AK1308" s="322"/>
    </row>
    <row r="1309" customFormat="false" ht="12.75" hidden="false" customHeight="false" outlineLevel="0" collapsed="false">
      <c r="D1309" s="321"/>
      <c r="E1309" s="321"/>
      <c r="F1309" s="321"/>
      <c r="G1309" s="321"/>
      <c r="H1309" s="321"/>
      <c r="I1309" s="321"/>
      <c r="J1309" s="321"/>
      <c r="K1309" s="321"/>
      <c r="L1309" s="321"/>
      <c r="M1309" s="321"/>
      <c r="N1309" s="321"/>
      <c r="O1309" s="321"/>
      <c r="P1309" s="322"/>
      <c r="Q1309" s="322"/>
      <c r="R1309" s="322"/>
      <c r="S1309" s="322"/>
      <c r="T1309" s="322"/>
      <c r="U1309" s="322"/>
      <c r="V1309" s="322"/>
      <c r="W1309" s="322"/>
      <c r="X1309" s="322"/>
      <c r="Y1309" s="322"/>
      <c r="Z1309" s="322"/>
      <c r="AA1309" s="322"/>
      <c r="AB1309" s="322"/>
      <c r="AC1309" s="322"/>
      <c r="AD1309" s="322"/>
      <c r="AE1309" s="322"/>
      <c r="AF1309" s="322"/>
      <c r="AG1309" s="322"/>
      <c r="AH1309" s="322"/>
      <c r="AI1309" s="322"/>
      <c r="AJ1309" s="322"/>
      <c r="AK1309" s="322"/>
    </row>
    <row r="1310" customFormat="false" ht="12.75" hidden="false" customHeight="false" outlineLevel="0" collapsed="false">
      <c r="D1310" s="321"/>
      <c r="E1310" s="321"/>
      <c r="F1310" s="321"/>
      <c r="G1310" s="321"/>
      <c r="H1310" s="321"/>
      <c r="I1310" s="321"/>
      <c r="J1310" s="321"/>
      <c r="K1310" s="321"/>
      <c r="L1310" s="321"/>
      <c r="M1310" s="321"/>
      <c r="N1310" s="321"/>
      <c r="O1310" s="321"/>
      <c r="P1310" s="322"/>
      <c r="Q1310" s="322"/>
      <c r="R1310" s="322"/>
      <c r="S1310" s="322"/>
      <c r="T1310" s="322"/>
      <c r="U1310" s="322"/>
      <c r="V1310" s="322"/>
      <c r="W1310" s="322"/>
      <c r="X1310" s="322"/>
      <c r="Y1310" s="322"/>
      <c r="Z1310" s="322"/>
      <c r="AA1310" s="322"/>
      <c r="AB1310" s="322"/>
      <c r="AC1310" s="322"/>
      <c r="AD1310" s="322"/>
      <c r="AE1310" s="322"/>
      <c r="AF1310" s="322"/>
      <c r="AG1310" s="322"/>
      <c r="AH1310" s="322"/>
      <c r="AI1310" s="322"/>
      <c r="AJ1310" s="322"/>
      <c r="AK1310" s="322"/>
    </row>
    <row r="1311" customFormat="false" ht="12.75" hidden="false" customHeight="false" outlineLevel="0" collapsed="false">
      <c r="D1311" s="321"/>
      <c r="E1311" s="321"/>
      <c r="F1311" s="321"/>
      <c r="G1311" s="321"/>
      <c r="H1311" s="321"/>
      <c r="I1311" s="321"/>
      <c r="J1311" s="321"/>
      <c r="K1311" s="321"/>
      <c r="L1311" s="321"/>
      <c r="M1311" s="321"/>
      <c r="N1311" s="321"/>
      <c r="O1311" s="321"/>
      <c r="P1311" s="322"/>
      <c r="Q1311" s="322"/>
      <c r="R1311" s="322"/>
      <c r="S1311" s="322"/>
      <c r="T1311" s="322"/>
      <c r="U1311" s="322"/>
      <c r="V1311" s="322"/>
      <c r="W1311" s="322"/>
      <c r="X1311" s="322"/>
      <c r="Y1311" s="322"/>
      <c r="Z1311" s="322"/>
      <c r="AA1311" s="322"/>
      <c r="AB1311" s="322"/>
      <c r="AC1311" s="322"/>
      <c r="AD1311" s="322"/>
      <c r="AE1311" s="322"/>
      <c r="AF1311" s="322"/>
      <c r="AG1311" s="322"/>
      <c r="AH1311" s="322"/>
      <c r="AI1311" s="322"/>
      <c r="AJ1311" s="322"/>
      <c r="AK1311" s="322"/>
    </row>
    <row r="1312" customFormat="false" ht="12.75" hidden="false" customHeight="false" outlineLevel="0" collapsed="false">
      <c r="D1312" s="321"/>
      <c r="E1312" s="321"/>
      <c r="F1312" s="321"/>
      <c r="G1312" s="321"/>
      <c r="H1312" s="321"/>
      <c r="I1312" s="321"/>
      <c r="J1312" s="321"/>
      <c r="K1312" s="321"/>
      <c r="L1312" s="321"/>
      <c r="M1312" s="321"/>
      <c r="N1312" s="321"/>
      <c r="O1312" s="321"/>
      <c r="P1312" s="322"/>
      <c r="Q1312" s="322"/>
      <c r="R1312" s="322"/>
      <c r="S1312" s="322"/>
      <c r="T1312" s="322"/>
      <c r="U1312" s="322"/>
      <c r="V1312" s="322"/>
      <c r="W1312" s="322"/>
      <c r="X1312" s="322"/>
      <c r="Y1312" s="322"/>
      <c r="Z1312" s="322"/>
      <c r="AA1312" s="322"/>
      <c r="AB1312" s="322"/>
      <c r="AC1312" s="322"/>
      <c r="AD1312" s="322"/>
      <c r="AE1312" s="322"/>
      <c r="AF1312" s="322"/>
      <c r="AG1312" s="322"/>
      <c r="AH1312" s="322"/>
      <c r="AI1312" s="322"/>
      <c r="AJ1312" s="322"/>
      <c r="AK1312" s="322"/>
    </row>
    <row r="1313" customFormat="false" ht="12.75" hidden="false" customHeight="false" outlineLevel="0" collapsed="false">
      <c r="D1313" s="321"/>
      <c r="E1313" s="321"/>
      <c r="F1313" s="321"/>
      <c r="G1313" s="321"/>
      <c r="H1313" s="321"/>
      <c r="I1313" s="321"/>
      <c r="J1313" s="321"/>
      <c r="K1313" s="321"/>
      <c r="L1313" s="321"/>
      <c r="M1313" s="321"/>
      <c r="N1313" s="321"/>
      <c r="O1313" s="321"/>
      <c r="P1313" s="322"/>
      <c r="Q1313" s="322"/>
      <c r="R1313" s="322"/>
      <c r="S1313" s="322"/>
      <c r="T1313" s="322"/>
      <c r="U1313" s="322"/>
      <c r="V1313" s="322"/>
      <c r="W1313" s="322"/>
      <c r="X1313" s="322"/>
      <c r="Y1313" s="322"/>
      <c r="Z1313" s="322"/>
      <c r="AA1313" s="322"/>
      <c r="AB1313" s="322"/>
      <c r="AC1313" s="322"/>
      <c r="AD1313" s="322"/>
      <c r="AE1313" s="322"/>
      <c r="AF1313" s="322"/>
      <c r="AG1313" s="322"/>
      <c r="AH1313" s="322"/>
      <c r="AI1313" s="322"/>
      <c r="AJ1313" s="322"/>
      <c r="AK1313" s="322"/>
    </row>
    <row r="1314" customFormat="false" ht="12.75" hidden="false" customHeight="false" outlineLevel="0" collapsed="false">
      <c r="D1314" s="321"/>
      <c r="E1314" s="321"/>
      <c r="F1314" s="321"/>
      <c r="G1314" s="321"/>
      <c r="H1314" s="321"/>
      <c r="I1314" s="321"/>
      <c r="J1314" s="321"/>
      <c r="K1314" s="321"/>
      <c r="L1314" s="321"/>
      <c r="M1314" s="321"/>
      <c r="N1314" s="321"/>
      <c r="O1314" s="321"/>
      <c r="P1314" s="322"/>
      <c r="Q1314" s="322"/>
      <c r="R1314" s="322"/>
      <c r="S1314" s="322"/>
      <c r="T1314" s="322"/>
      <c r="U1314" s="322"/>
      <c r="V1314" s="322"/>
      <c r="W1314" s="322"/>
      <c r="X1314" s="322"/>
      <c r="Y1314" s="322"/>
      <c r="Z1314" s="322"/>
      <c r="AA1314" s="322"/>
      <c r="AB1314" s="322"/>
      <c r="AC1314" s="322"/>
      <c r="AD1314" s="322"/>
      <c r="AE1314" s="322"/>
      <c r="AF1314" s="322"/>
      <c r="AG1314" s="322"/>
      <c r="AH1314" s="322"/>
      <c r="AI1314" s="322"/>
      <c r="AJ1314" s="322"/>
      <c r="AK1314" s="322"/>
    </row>
    <row r="1315" customFormat="false" ht="12.75" hidden="false" customHeight="false" outlineLevel="0" collapsed="false">
      <c r="D1315" s="321"/>
      <c r="E1315" s="321"/>
      <c r="F1315" s="321"/>
      <c r="G1315" s="321"/>
      <c r="H1315" s="321"/>
      <c r="I1315" s="321"/>
      <c r="J1315" s="321"/>
      <c r="K1315" s="321"/>
      <c r="L1315" s="321"/>
      <c r="M1315" s="321"/>
      <c r="N1315" s="321"/>
      <c r="O1315" s="321"/>
      <c r="P1315" s="322"/>
      <c r="Q1315" s="322"/>
      <c r="R1315" s="322"/>
      <c r="S1315" s="322"/>
      <c r="T1315" s="322"/>
      <c r="U1315" s="322"/>
      <c r="V1315" s="322"/>
      <c r="W1315" s="322"/>
      <c r="X1315" s="322"/>
      <c r="Y1315" s="322"/>
      <c r="Z1315" s="322"/>
      <c r="AA1315" s="322"/>
      <c r="AB1315" s="322"/>
      <c r="AC1315" s="322"/>
      <c r="AD1315" s="322"/>
      <c r="AE1315" s="322"/>
      <c r="AF1315" s="322"/>
      <c r="AG1315" s="322"/>
      <c r="AH1315" s="322"/>
      <c r="AI1315" s="322"/>
      <c r="AJ1315" s="322"/>
      <c r="AK1315" s="322"/>
    </row>
    <row r="1316" customFormat="false" ht="12.75" hidden="false" customHeight="false" outlineLevel="0" collapsed="false">
      <c r="D1316" s="321"/>
      <c r="E1316" s="321"/>
      <c r="F1316" s="321"/>
      <c r="G1316" s="321"/>
      <c r="H1316" s="321"/>
      <c r="I1316" s="321"/>
      <c r="J1316" s="321"/>
      <c r="K1316" s="321"/>
      <c r="L1316" s="321"/>
      <c r="M1316" s="321"/>
      <c r="N1316" s="321"/>
      <c r="O1316" s="321"/>
      <c r="P1316" s="322"/>
      <c r="Q1316" s="322"/>
      <c r="R1316" s="322"/>
      <c r="S1316" s="322"/>
      <c r="T1316" s="322"/>
      <c r="U1316" s="322"/>
      <c r="V1316" s="322"/>
      <c r="W1316" s="322"/>
      <c r="X1316" s="322"/>
      <c r="Y1316" s="322"/>
      <c r="Z1316" s="322"/>
      <c r="AA1316" s="322"/>
      <c r="AB1316" s="322"/>
      <c r="AC1316" s="322"/>
      <c r="AD1316" s="322"/>
      <c r="AE1316" s="322"/>
      <c r="AF1316" s="322"/>
      <c r="AG1316" s="322"/>
      <c r="AH1316" s="322"/>
      <c r="AI1316" s="322"/>
      <c r="AJ1316" s="322"/>
      <c r="AK1316" s="322"/>
    </row>
    <row r="1317" customFormat="false" ht="12.75" hidden="false" customHeight="false" outlineLevel="0" collapsed="false">
      <c r="D1317" s="321"/>
      <c r="E1317" s="321"/>
      <c r="F1317" s="321"/>
      <c r="G1317" s="321"/>
      <c r="H1317" s="321"/>
      <c r="I1317" s="321"/>
      <c r="J1317" s="321"/>
      <c r="K1317" s="321"/>
      <c r="L1317" s="321"/>
      <c r="M1317" s="321"/>
      <c r="N1317" s="321"/>
      <c r="O1317" s="321"/>
      <c r="P1317" s="322"/>
      <c r="Q1317" s="322"/>
      <c r="R1317" s="322"/>
      <c r="S1317" s="322"/>
      <c r="T1317" s="322"/>
      <c r="U1317" s="322"/>
      <c r="V1317" s="322"/>
      <c r="W1317" s="322"/>
      <c r="X1317" s="322"/>
      <c r="Y1317" s="322"/>
      <c r="Z1317" s="322"/>
      <c r="AA1317" s="322"/>
      <c r="AB1317" s="322"/>
      <c r="AC1317" s="322"/>
      <c r="AD1317" s="322"/>
      <c r="AE1317" s="322"/>
      <c r="AF1317" s="322"/>
      <c r="AG1317" s="322"/>
      <c r="AH1317" s="322"/>
      <c r="AI1317" s="322"/>
      <c r="AJ1317" s="322"/>
      <c r="AK1317" s="322"/>
    </row>
    <row r="1318" customFormat="false" ht="12.75" hidden="false" customHeight="false" outlineLevel="0" collapsed="false">
      <c r="D1318" s="321"/>
      <c r="E1318" s="321"/>
      <c r="F1318" s="321"/>
      <c r="G1318" s="321"/>
      <c r="H1318" s="321"/>
      <c r="I1318" s="321"/>
      <c r="J1318" s="321"/>
      <c r="K1318" s="321"/>
      <c r="L1318" s="321"/>
      <c r="M1318" s="321"/>
      <c r="N1318" s="321"/>
      <c r="O1318" s="321"/>
      <c r="P1318" s="322"/>
      <c r="Q1318" s="322"/>
      <c r="R1318" s="322"/>
      <c r="S1318" s="322"/>
      <c r="T1318" s="322"/>
      <c r="U1318" s="322"/>
      <c r="V1318" s="322"/>
      <c r="W1318" s="322"/>
      <c r="X1318" s="322"/>
      <c r="Y1318" s="322"/>
      <c r="Z1318" s="322"/>
      <c r="AA1318" s="322"/>
      <c r="AB1318" s="322"/>
      <c r="AC1318" s="322"/>
      <c r="AD1318" s="322"/>
      <c r="AE1318" s="322"/>
      <c r="AF1318" s="322"/>
      <c r="AG1318" s="322"/>
      <c r="AH1318" s="322"/>
      <c r="AI1318" s="322"/>
      <c r="AJ1318" s="322"/>
      <c r="AK1318" s="322"/>
    </row>
    <row r="1319" customFormat="false" ht="12.75" hidden="false" customHeight="false" outlineLevel="0" collapsed="false">
      <c r="D1319" s="321"/>
      <c r="E1319" s="321"/>
      <c r="F1319" s="321"/>
      <c r="G1319" s="321"/>
      <c r="H1319" s="321"/>
      <c r="I1319" s="321"/>
      <c r="J1319" s="321"/>
      <c r="K1319" s="321"/>
      <c r="L1319" s="321"/>
      <c r="M1319" s="321"/>
      <c r="N1319" s="321"/>
      <c r="O1319" s="321"/>
      <c r="P1319" s="322"/>
      <c r="Q1319" s="322"/>
      <c r="R1319" s="322"/>
      <c r="S1319" s="322"/>
      <c r="T1319" s="322"/>
      <c r="U1319" s="322"/>
      <c r="V1319" s="322"/>
      <c r="W1319" s="322"/>
      <c r="X1319" s="322"/>
      <c r="Y1319" s="322"/>
      <c r="Z1319" s="322"/>
      <c r="AA1319" s="322"/>
      <c r="AB1319" s="322"/>
      <c r="AC1319" s="322"/>
      <c r="AD1319" s="322"/>
      <c r="AE1319" s="322"/>
      <c r="AF1319" s="322"/>
      <c r="AG1319" s="322"/>
      <c r="AH1319" s="322"/>
      <c r="AI1319" s="322"/>
      <c r="AJ1319" s="322"/>
      <c r="AK1319" s="322"/>
    </row>
    <row r="1320" customFormat="false" ht="12.75" hidden="false" customHeight="false" outlineLevel="0" collapsed="false">
      <c r="D1320" s="321"/>
      <c r="E1320" s="321"/>
      <c r="F1320" s="321"/>
      <c r="G1320" s="321"/>
      <c r="H1320" s="321"/>
      <c r="I1320" s="321"/>
      <c r="J1320" s="321"/>
      <c r="K1320" s="321"/>
      <c r="L1320" s="321"/>
      <c r="M1320" s="321"/>
      <c r="N1320" s="321"/>
      <c r="O1320" s="321"/>
      <c r="P1320" s="322"/>
      <c r="Q1320" s="322"/>
      <c r="R1320" s="322"/>
      <c r="S1320" s="322"/>
      <c r="T1320" s="322"/>
      <c r="U1320" s="322"/>
      <c r="V1320" s="322"/>
      <c r="W1320" s="322"/>
      <c r="X1320" s="322"/>
      <c r="Y1320" s="322"/>
      <c r="Z1320" s="322"/>
      <c r="AA1320" s="322"/>
      <c r="AB1320" s="322"/>
      <c r="AC1320" s="322"/>
      <c r="AD1320" s="322"/>
      <c r="AE1320" s="322"/>
      <c r="AF1320" s="322"/>
      <c r="AG1320" s="322"/>
      <c r="AH1320" s="322"/>
      <c r="AI1320" s="322"/>
      <c r="AJ1320" s="322"/>
      <c r="AK1320" s="322"/>
    </row>
    <row r="1321" customFormat="false" ht="12.75" hidden="false" customHeight="false" outlineLevel="0" collapsed="false">
      <c r="D1321" s="321"/>
      <c r="E1321" s="321"/>
      <c r="F1321" s="321"/>
      <c r="G1321" s="321"/>
      <c r="H1321" s="321"/>
      <c r="I1321" s="321"/>
      <c r="J1321" s="321"/>
      <c r="K1321" s="321"/>
      <c r="L1321" s="321"/>
      <c r="M1321" s="321"/>
      <c r="N1321" s="321"/>
      <c r="O1321" s="321"/>
      <c r="P1321" s="322"/>
      <c r="Q1321" s="322"/>
      <c r="R1321" s="322"/>
      <c r="S1321" s="322"/>
      <c r="T1321" s="322"/>
      <c r="U1321" s="322"/>
      <c r="V1321" s="322"/>
      <c r="W1321" s="322"/>
      <c r="X1321" s="322"/>
      <c r="Y1321" s="322"/>
      <c r="Z1321" s="322"/>
      <c r="AA1321" s="322"/>
      <c r="AB1321" s="322"/>
      <c r="AC1321" s="322"/>
      <c r="AD1321" s="322"/>
      <c r="AE1321" s="322"/>
      <c r="AF1321" s="322"/>
      <c r="AG1321" s="322"/>
      <c r="AH1321" s="322"/>
      <c r="AI1321" s="322"/>
      <c r="AJ1321" s="322"/>
      <c r="AK1321" s="322"/>
    </row>
    <row r="1322" customFormat="false" ht="12.75" hidden="false" customHeight="false" outlineLevel="0" collapsed="false">
      <c r="D1322" s="321"/>
      <c r="E1322" s="321"/>
      <c r="F1322" s="321"/>
      <c r="G1322" s="321"/>
      <c r="H1322" s="321"/>
      <c r="I1322" s="321"/>
      <c r="J1322" s="321"/>
      <c r="K1322" s="321"/>
      <c r="L1322" s="321"/>
      <c r="M1322" s="321"/>
      <c r="N1322" s="321"/>
      <c r="O1322" s="321"/>
      <c r="P1322" s="322"/>
      <c r="Q1322" s="322"/>
      <c r="R1322" s="322"/>
      <c r="S1322" s="322"/>
      <c r="T1322" s="322"/>
      <c r="U1322" s="322"/>
      <c r="V1322" s="322"/>
      <c r="W1322" s="322"/>
      <c r="X1322" s="322"/>
      <c r="Y1322" s="322"/>
      <c r="Z1322" s="322"/>
      <c r="AA1322" s="322"/>
      <c r="AB1322" s="322"/>
      <c r="AC1322" s="322"/>
      <c r="AD1322" s="322"/>
      <c r="AE1322" s="322"/>
      <c r="AF1322" s="322"/>
      <c r="AG1322" s="322"/>
      <c r="AH1322" s="322"/>
      <c r="AI1322" s="322"/>
      <c r="AJ1322" s="322"/>
      <c r="AK1322" s="322"/>
    </row>
    <row r="1323" customFormat="false" ht="12.75" hidden="false" customHeight="false" outlineLevel="0" collapsed="false">
      <c r="D1323" s="321"/>
      <c r="E1323" s="321"/>
      <c r="F1323" s="321"/>
      <c r="G1323" s="321"/>
      <c r="H1323" s="321"/>
      <c r="I1323" s="321"/>
      <c r="J1323" s="321"/>
      <c r="K1323" s="321"/>
      <c r="L1323" s="321"/>
      <c r="M1323" s="321"/>
      <c r="N1323" s="321"/>
      <c r="O1323" s="321"/>
      <c r="P1323" s="322"/>
      <c r="Q1323" s="322"/>
      <c r="R1323" s="322"/>
      <c r="S1323" s="322"/>
      <c r="T1323" s="322"/>
      <c r="U1323" s="322"/>
      <c r="V1323" s="322"/>
      <c r="W1323" s="322"/>
      <c r="X1323" s="322"/>
      <c r="Y1323" s="322"/>
      <c r="Z1323" s="322"/>
      <c r="AA1323" s="322"/>
      <c r="AB1323" s="322"/>
      <c r="AC1323" s="322"/>
      <c r="AD1323" s="322"/>
      <c r="AE1323" s="322"/>
      <c r="AF1323" s="322"/>
      <c r="AG1323" s="322"/>
      <c r="AH1323" s="322"/>
      <c r="AI1323" s="322"/>
      <c r="AJ1323" s="322"/>
      <c r="AK1323" s="322"/>
    </row>
    <row r="1324" customFormat="false" ht="12.75" hidden="false" customHeight="false" outlineLevel="0" collapsed="false">
      <c r="D1324" s="321"/>
      <c r="E1324" s="321"/>
      <c r="F1324" s="321"/>
      <c r="G1324" s="321"/>
      <c r="H1324" s="321"/>
      <c r="I1324" s="321"/>
      <c r="J1324" s="321"/>
      <c r="K1324" s="321"/>
      <c r="L1324" s="321"/>
      <c r="M1324" s="321"/>
      <c r="N1324" s="321"/>
      <c r="O1324" s="321"/>
      <c r="P1324" s="322"/>
      <c r="Q1324" s="322"/>
      <c r="R1324" s="322"/>
      <c r="S1324" s="322"/>
      <c r="T1324" s="322"/>
      <c r="U1324" s="322"/>
      <c r="V1324" s="322"/>
      <c r="W1324" s="322"/>
      <c r="X1324" s="322"/>
      <c r="Y1324" s="322"/>
      <c r="Z1324" s="322"/>
      <c r="AA1324" s="322"/>
      <c r="AB1324" s="322"/>
      <c r="AC1324" s="322"/>
      <c r="AD1324" s="322"/>
      <c r="AE1324" s="322"/>
      <c r="AF1324" s="322"/>
      <c r="AG1324" s="322"/>
      <c r="AH1324" s="322"/>
      <c r="AI1324" s="322"/>
      <c r="AJ1324" s="322"/>
      <c r="AK1324" s="322"/>
    </row>
    <row r="1325" customFormat="false" ht="12.75" hidden="false" customHeight="false" outlineLevel="0" collapsed="false">
      <c r="D1325" s="321"/>
      <c r="E1325" s="321"/>
      <c r="F1325" s="321"/>
      <c r="G1325" s="321"/>
      <c r="H1325" s="321"/>
      <c r="I1325" s="321"/>
      <c r="J1325" s="321"/>
      <c r="K1325" s="321"/>
      <c r="L1325" s="321"/>
      <c r="M1325" s="321"/>
      <c r="N1325" s="321"/>
      <c r="O1325" s="321"/>
      <c r="P1325" s="322"/>
      <c r="Q1325" s="322"/>
      <c r="R1325" s="322"/>
      <c r="S1325" s="322"/>
      <c r="T1325" s="322"/>
      <c r="U1325" s="322"/>
      <c r="V1325" s="322"/>
      <c r="W1325" s="322"/>
      <c r="X1325" s="322"/>
      <c r="Y1325" s="322"/>
      <c r="Z1325" s="322"/>
      <c r="AA1325" s="322"/>
      <c r="AB1325" s="322"/>
      <c r="AC1325" s="322"/>
      <c r="AD1325" s="322"/>
      <c r="AE1325" s="322"/>
      <c r="AF1325" s="322"/>
      <c r="AG1325" s="322"/>
      <c r="AH1325" s="322"/>
      <c r="AI1325" s="322"/>
      <c r="AJ1325" s="322"/>
      <c r="AK1325" s="322"/>
    </row>
    <row r="1326" customFormat="false" ht="12.75" hidden="false" customHeight="false" outlineLevel="0" collapsed="false">
      <c r="D1326" s="321"/>
      <c r="E1326" s="321"/>
      <c r="F1326" s="321"/>
      <c r="G1326" s="321"/>
      <c r="H1326" s="321"/>
      <c r="I1326" s="321"/>
      <c r="J1326" s="321"/>
      <c r="K1326" s="321"/>
      <c r="L1326" s="321"/>
      <c r="M1326" s="321"/>
      <c r="N1326" s="321"/>
      <c r="O1326" s="321"/>
      <c r="P1326" s="322"/>
      <c r="Q1326" s="322"/>
      <c r="R1326" s="322"/>
      <c r="S1326" s="322"/>
      <c r="T1326" s="322"/>
      <c r="U1326" s="322"/>
      <c r="V1326" s="322"/>
      <c r="W1326" s="322"/>
      <c r="X1326" s="322"/>
      <c r="Y1326" s="322"/>
      <c r="Z1326" s="322"/>
      <c r="AA1326" s="322"/>
      <c r="AB1326" s="322"/>
      <c r="AC1326" s="322"/>
      <c r="AD1326" s="322"/>
      <c r="AE1326" s="322"/>
      <c r="AF1326" s="322"/>
      <c r="AG1326" s="322"/>
      <c r="AH1326" s="322"/>
      <c r="AI1326" s="322"/>
      <c r="AJ1326" s="322"/>
      <c r="AK1326" s="322"/>
    </row>
    <row r="1327" customFormat="false" ht="12.75" hidden="false" customHeight="false" outlineLevel="0" collapsed="false">
      <c r="D1327" s="321"/>
      <c r="E1327" s="321"/>
      <c r="F1327" s="321"/>
      <c r="G1327" s="321"/>
      <c r="H1327" s="321"/>
      <c r="I1327" s="321"/>
      <c r="J1327" s="321"/>
      <c r="K1327" s="321"/>
      <c r="L1327" s="321"/>
      <c r="M1327" s="321"/>
      <c r="N1327" s="321"/>
      <c r="O1327" s="321"/>
      <c r="P1327" s="322"/>
      <c r="Q1327" s="322"/>
      <c r="R1327" s="322"/>
      <c r="S1327" s="322"/>
      <c r="T1327" s="322"/>
      <c r="U1327" s="322"/>
      <c r="V1327" s="322"/>
      <c r="W1327" s="322"/>
      <c r="X1327" s="322"/>
      <c r="Y1327" s="322"/>
      <c r="Z1327" s="322"/>
      <c r="AA1327" s="322"/>
      <c r="AB1327" s="322"/>
      <c r="AC1327" s="322"/>
      <c r="AD1327" s="322"/>
      <c r="AE1327" s="322"/>
      <c r="AF1327" s="322"/>
      <c r="AG1327" s="322"/>
      <c r="AH1327" s="322"/>
      <c r="AI1327" s="322"/>
      <c r="AJ1327" s="322"/>
      <c r="AK1327" s="322"/>
    </row>
    <row r="1328" customFormat="false" ht="12.75" hidden="false" customHeight="false" outlineLevel="0" collapsed="false">
      <c r="D1328" s="321"/>
      <c r="E1328" s="321"/>
      <c r="F1328" s="321"/>
      <c r="G1328" s="321"/>
      <c r="H1328" s="321"/>
      <c r="I1328" s="321"/>
      <c r="J1328" s="321"/>
      <c r="K1328" s="321"/>
      <c r="L1328" s="321"/>
      <c r="M1328" s="321"/>
      <c r="N1328" s="321"/>
      <c r="O1328" s="321"/>
      <c r="P1328" s="322"/>
      <c r="Q1328" s="322"/>
      <c r="R1328" s="322"/>
      <c r="S1328" s="322"/>
      <c r="T1328" s="322"/>
      <c r="U1328" s="322"/>
      <c r="V1328" s="322"/>
      <c r="W1328" s="322"/>
      <c r="X1328" s="322"/>
      <c r="Y1328" s="322"/>
      <c r="Z1328" s="322"/>
      <c r="AA1328" s="322"/>
      <c r="AB1328" s="322"/>
      <c r="AC1328" s="322"/>
      <c r="AD1328" s="322"/>
      <c r="AE1328" s="322"/>
      <c r="AF1328" s="322"/>
      <c r="AG1328" s="322"/>
      <c r="AH1328" s="322"/>
      <c r="AI1328" s="322"/>
      <c r="AJ1328" s="322"/>
      <c r="AK1328" s="322"/>
    </row>
    <row r="1329" customFormat="false" ht="12.75" hidden="false" customHeight="false" outlineLevel="0" collapsed="false">
      <c r="D1329" s="321"/>
      <c r="E1329" s="321"/>
      <c r="F1329" s="321"/>
      <c r="G1329" s="321"/>
      <c r="H1329" s="321"/>
      <c r="I1329" s="321"/>
      <c r="J1329" s="321"/>
      <c r="K1329" s="321"/>
      <c r="L1329" s="321"/>
      <c r="M1329" s="321"/>
      <c r="N1329" s="321"/>
      <c r="O1329" s="321"/>
      <c r="P1329" s="322"/>
      <c r="Q1329" s="322"/>
      <c r="R1329" s="322"/>
      <c r="S1329" s="322"/>
      <c r="T1329" s="322"/>
      <c r="U1329" s="322"/>
      <c r="V1329" s="322"/>
      <c r="W1329" s="322"/>
      <c r="X1329" s="322"/>
      <c r="Y1329" s="322"/>
      <c r="Z1329" s="322"/>
      <c r="AA1329" s="322"/>
      <c r="AB1329" s="322"/>
      <c r="AC1329" s="322"/>
      <c r="AD1329" s="322"/>
      <c r="AE1329" s="322"/>
      <c r="AF1329" s="322"/>
      <c r="AG1329" s="322"/>
      <c r="AH1329" s="322"/>
      <c r="AI1329" s="322"/>
      <c r="AJ1329" s="322"/>
      <c r="AK1329" s="322"/>
    </row>
  </sheetData>
  <mergeCells count="1">
    <mergeCell ref="AK3:AL3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13"/>
  <sheetViews>
    <sheetView showFormulas="false" showGridLines="false" showRowColHeaders="true" showZeros="true" rightToLeft="false" tabSelected="false" showOutlineSymbols="true" defaultGridColor="true" view="normal" topLeftCell="A1" colorId="64" zoomScale="70" zoomScaleNormal="70" zoomScalePageLayoutView="100" workbookViewId="0">
      <selection pane="topLeft" activeCell="A1" activeCellId="0" sqref="A1"/>
    </sheetView>
  </sheetViews>
  <sheetFormatPr defaultColWidth="15.70703125" defaultRowHeight="12.75" customHeight="true" zeroHeight="false" outlineLevelRow="0" outlineLevelCol="0"/>
  <cols>
    <col collapsed="false" customWidth="true" hidden="false" outlineLevel="0" max="1" min="1" style="231" width="9.28"/>
    <col collapsed="false" customWidth="true" hidden="false" outlineLevel="0" max="2" min="2" style="231" width="2.28"/>
    <col collapsed="false" customWidth="true" hidden="false" outlineLevel="0" max="3" min="3" style="231" width="10.85"/>
    <col collapsed="false" customWidth="false" hidden="false" outlineLevel="0" max="10" min="4" style="231" width="15.7"/>
    <col collapsed="false" customWidth="false" hidden="false" outlineLevel="0" max="25" min="11" style="5" width="15.7"/>
    <col collapsed="false" customWidth="false" hidden="false" outlineLevel="0" max="27" min="26" style="24" width="15.7"/>
    <col collapsed="false" customWidth="false" hidden="false" outlineLevel="0" max="257" min="28" style="5" width="15.7"/>
  </cols>
  <sheetData>
    <row r="1" customFormat="false" ht="12.75" hidden="false" customHeight="false" outlineLevel="0" collapsed="false">
      <c r="A1" s="232" t="s">
        <v>148</v>
      </c>
      <c r="B1" s="233"/>
      <c r="C1" s="234"/>
      <c r="D1" s="236"/>
      <c r="E1" s="236"/>
      <c r="F1" s="236"/>
      <c r="G1" s="236"/>
      <c r="H1" s="236"/>
      <c r="I1" s="236"/>
      <c r="J1" s="236"/>
      <c r="K1" s="323"/>
      <c r="L1" s="323"/>
      <c r="M1" s="323"/>
      <c r="N1" s="323"/>
      <c r="O1" s="323"/>
      <c r="P1" s="323"/>
      <c r="Q1" s="323"/>
      <c r="R1" s="323"/>
      <c r="S1" s="323"/>
      <c r="T1" s="323"/>
      <c r="U1" s="323"/>
      <c r="V1" s="323"/>
      <c r="W1" s="323"/>
      <c r="X1" s="324"/>
      <c r="Y1" s="323"/>
      <c r="Z1" s="323"/>
      <c r="AA1" s="323"/>
      <c r="AB1" s="323"/>
      <c r="AC1" s="323"/>
      <c r="AD1" s="323"/>
      <c r="AE1" s="237"/>
    </row>
    <row r="2" customFormat="false" ht="12.75" hidden="false" customHeight="false" outlineLevel="0" collapsed="false">
      <c r="A2" s="235" t="s">
        <v>105</v>
      </c>
      <c r="B2" s="236"/>
      <c r="C2" s="237"/>
      <c r="D2" s="273" t="n">
        <v>1</v>
      </c>
      <c r="E2" s="273" t="n">
        <v>1</v>
      </c>
      <c r="F2" s="273" t="n">
        <v>1</v>
      </c>
      <c r="G2" s="273" t="n">
        <v>0.9</v>
      </c>
      <c r="H2" s="273" t="n">
        <v>0.9</v>
      </c>
      <c r="I2" s="325" t="n">
        <v>0.3</v>
      </c>
      <c r="J2" s="273" t="n">
        <v>0.3</v>
      </c>
      <c r="K2" s="326"/>
      <c r="L2" s="326" t="n">
        <v>1</v>
      </c>
      <c r="M2" s="326" t="n">
        <v>1</v>
      </c>
      <c r="N2" s="326" t="n">
        <v>1</v>
      </c>
      <c r="O2" s="326" t="n">
        <v>0.8</v>
      </c>
      <c r="P2" s="326"/>
      <c r="Q2" s="326" t="n">
        <v>1</v>
      </c>
      <c r="R2" s="326" t="n">
        <v>1</v>
      </c>
      <c r="S2" s="326" t="n">
        <v>1</v>
      </c>
      <c r="T2" s="326" t="n">
        <v>1</v>
      </c>
      <c r="U2" s="326" t="n">
        <v>1</v>
      </c>
      <c r="V2" s="326"/>
      <c r="W2" s="327" t="n">
        <v>0.75</v>
      </c>
      <c r="X2" s="326" t="n">
        <v>0.75</v>
      </c>
      <c r="Y2" s="326" t="n">
        <v>0.3</v>
      </c>
      <c r="Z2" s="326" t="n">
        <v>0.3</v>
      </c>
      <c r="AA2" s="326" t="n">
        <v>0.3</v>
      </c>
      <c r="AB2" s="326" t="n">
        <v>0.3</v>
      </c>
      <c r="AC2" s="326" t="n">
        <v>0.1</v>
      </c>
      <c r="AD2" s="326" t="n">
        <v>0.4</v>
      </c>
      <c r="AE2" s="328"/>
    </row>
    <row r="3" customFormat="false" ht="12.75" hidden="false" customHeight="false" outlineLevel="0" collapsed="false">
      <c r="A3" s="239"/>
      <c r="B3" s="240"/>
      <c r="C3" s="241"/>
      <c r="D3" s="132" t="s">
        <v>80</v>
      </c>
      <c r="E3" s="132"/>
      <c r="F3" s="132"/>
      <c r="G3" s="132"/>
      <c r="H3" s="132"/>
      <c r="I3" s="132"/>
      <c r="J3" s="132"/>
      <c r="K3" s="132"/>
      <c r="L3" s="329" t="s">
        <v>82</v>
      </c>
      <c r="M3" s="329"/>
      <c r="N3" s="329"/>
      <c r="O3" s="329"/>
      <c r="P3" s="329"/>
      <c r="Q3" s="330" t="s">
        <v>81</v>
      </c>
      <c r="R3" s="330"/>
      <c r="S3" s="330"/>
      <c r="T3" s="330"/>
      <c r="U3" s="330"/>
      <c r="V3" s="330"/>
      <c r="W3" s="331" t="s">
        <v>112</v>
      </c>
      <c r="X3" s="332" t="s">
        <v>85</v>
      </c>
      <c r="Y3" s="333" t="s">
        <v>86</v>
      </c>
      <c r="Z3" s="333"/>
      <c r="AA3" s="333"/>
      <c r="AB3" s="333"/>
      <c r="AC3" s="334" t="s">
        <v>111</v>
      </c>
      <c r="AD3" s="334"/>
      <c r="AE3" s="335"/>
    </row>
    <row r="4" customFormat="false" ht="12.75" hidden="false" customHeight="false" outlineLevel="0" collapsed="false">
      <c r="A4" s="242"/>
      <c r="B4" s="243"/>
      <c r="C4" s="243"/>
      <c r="D4" s="138" t="s">
        <v>149</v>
      </c>
      <c r="E4" s="136" t="s">
        <v>150</v>
      </c>
      <c r="F4" s="136" t="s">
        <v>151</v>
      </c>
      <c r="G4" s="136" t="s">
        <v>152</v>
      </c>
      <c r="H4" s="136" t="s">
        <v>153</v>
      </c>
      <c r="I4" s="136" t="s">
        <v>154</v>
      </c>
      <c r="J4" s="136" t="s">
        <v>155</v>
      </c>
      <c r="K4" s="137" t="s">
        <v>109</v>
      </c>
      <c r="L4" s="138" t="s">
        <v>149</v>
      </c>
      <c r="M4" s="136" t="s">
        <v>150</v>
      </c>
      <c r="N4" s="136" t="s">
        <v>151</v>
      </c>
      <c r="O4" s="136" t="s">
        <v>152</v>
      </c>
      <c r="P4" s="137" t="s">
        <v>109</v>
      </c>
      <c r="Q4" s="138" t="s">
        <v>156</v>
      </c>
      <c r="R4" s="136" t="s">
        <v>157</v>
      </c>
      <c r="S4" s="136" t="s">
        <v>158</v>
      </c>
      <c r="T4" s="136" t="s">
        <v>159</v>
      </c>
      <c r="U4" s="136" t="s">
        <v>160</v>
      </c>
      <c r="V4" s="137" t="s">
        <v>109</v>
      </c>
      <c r="W4" s="137" t="s">
        <v>161</v>
      </c>
      <c r="X4" s="135" t="s">
        <v>149</v>
      </c>
      <c r="Y4" s="138" t="s">
        <v>162</v>
      </c>
      <c r="Z4" s="136" t="s">
        <v>163</v>
      </c>
      <c r="AA4" s="136" t="s">
        <v>164</v>
      </c>
      <c r="AB4" s="136" t="s">
        <v>165</v>
      </c>
      <c r="AC4" s="138" t="s">
        <v>87</v>
      </c>
      <c r="AD4" s="137" t="s">
        <v>166</v>
      </c>
      <c r="AE4" s="336" t="s">
        <v>93</v>
      </c>
    </row>
    <row r="5" customFormat="false" ht="12.75" hidden="false" customHeight="false" outlineLevel="0" collapsed="false">
      <c r="A5" s="239"/>
      <c r="B5" s="240"/>
      <c r="C5" s="236"/>
      <c r="D5" s="298" t="s">
        <v>167</v>
      </c>
      <c r="E5" s="141"/>
      <c r="F5" s="141"/>
      <c r="G5" s="141"/>
      <c r="H5" s="141"/>
      <c r="I5" s="296" t="s">
        <v>168</v>
      </c>
      <c r="J5" s="296" t="s">
        <v>169</v>
      </c>
      <c r="K5" s="142"/>
      <c r="L5" s="143"/>
      <c r="M5" s="141"/>
      <c r="N5" s="141"/>
      <c r="O5" s="141"/>
      <c r="P5" s="142"/>
      <c r="Q5" s="143" t="s">
        <v>170</v>
      </c>
      <c r="R5" s="141" t="s">
        <v>170</v>
      </c>
      <c r="S5" s="141" t="s">
        <v>171</v>
      </c>
      <c r="T5" s="141" t="s">
        <v>171</v>
      </c>
      <c r="U5" s="141" t="s">
        <v>172</v>
      </c>
      <c r="V5" s="142"/>
      <c r="W5" s="142"/>
      <c r="X5" s="140"/>
      <c r="Y5" s="143"/>
      <c r="Z5" s="141"/>
      <c r="AA5" s="141"/>
      <c r="AB5" s="141"/>
      <c r="AC5" s="143"/>
      <c r="AD5" s="142"/>
      <c r="AE5" s="337" t="s">
        <v>105</v>
      </c>
    </row>
    <row r="6" customFormat="false" ht="12.75" hidden="false" customHeight="false" outlineLevel="0" collapsed="false">
      <c r="A6" s="5" t="n">
        <f aca="false">YEAR(C6)</f>
        <v>2002</v>
      </c>
      <c r="B6" s="249"/>
      <c r="C6" s="250" t="n">
        <v>37258</v>
      </c>
      <c r="D6" s="338" t="n">
        <v>4.1</v>
      </c>
      <c r="E6" s="338" t="n">
        <v>4.1</v>
      </c>
      <c r="F6" s="338"/>
      <c r="G6" s="338"/>
      <c r="H6" s="338"/>
      <c r="I6" s="338"/>
      <c r="J6" s="338"/>
      <c r="K6" s="339" t="n">
        <f aca="false">D6+E6+F6+G6+I6+J6+H6</f>
        <v>8.2</v>
      </c>
      <c r="L6" s="304" t="n">
        <v>4.1</v>
      </c>
      <c r="M6" s="340"/>
      <c r="N6" s="340"/>
      <c r="O6" s="340"/>
      <c r="P6" s="341" t="n">
        <f aca="false">L6+M6+N6</f>
        <v>4.1</v>
      </c>
      <c r="Q6" s="304" t="n">
        <v>12</v>
      </c>
      <c r="R6" s="340" t="n">
        <v>13</v>
      </c>
      <c r="S6" s="340" t="n">
        <v>4.1</v>
      </c>
      <c r="T6" s="340" t="n">
        <v>4.1</v>
      </c>
      <c r="U6" s="340" t="n">
        <v>1.6</v>
      </c>
      <c r="V6" s="341" t="n">
        <f aca="false">U6+T6+S6+R6+Q6</f>
        <v>34.8</v>
      </c>
      <c r="W6" s="341"/>
      <c r="X6" s="306"/>
      <c r="Y6" s="304"/>
      <c r="Z6" s="340"/>
      <c r="AA6" s="340"/>
      <c r="AB6" s="340"/>
      <c r="AC6" s="304"/>
      <c r="AD6" s="340"/>
      <c r="AE6" s="307" t="n">
        <f aca="false">K6+P6+V6+W6+X6+Y6+Z6+AA6+AB6+AC6+AD6</f>
        <v>47.1</v>
      </c>
    </row>
    <row r="7" customFormat="false" ht="12.75" hidden="false" customHeight="false" outlineLevel="0" collapsed="false">
      <c r="A7" s="5" t="n">
        <f aca="false">YEAR(C7)</f>
        <v>2002</v>
      </c>
      <c r="B7" s="259"/>
      <c r="C7" s="260" t="n">
        <v>37289</v>
      </c>
      <c r="D7" s="338" t="n">
        <v>4.1</v>
      </c>
      <c r="E7" s="338" t="n">
        <v>4.1</v>
      </c>
      <c r="F7" s="338"/>
      <c r="G7" s="338"/>
      <c r="H7" s="338"/>
      <c r="I7" s="338"/>
      <c r="J7" s="338"/>
      <c r="K7" s="339" t="n">
        <f aca="false">D7+E7+F7+G7+I7+J7+H7</f>
        <v>8.2</v>
      </c>
      <c r="L7" s="304" t="n">
        <v>4.1</v>
      </c>
      <c r="M7" s="340"/>
      <c r="N7" s="340"/>
      <c r="O7" s="340"/>
      <c r="P7" s="341" t="n">
        <f aca="false">L7+M7+N7</f>
        <v>4.1</v>
      </c>
      <c r="Q7" s="304" t="n">
        <v>12</v>
      </c>
      <c r="R7" s="340" t="n">
        <v>13</v>
      </c>
      <c r="S7" s="340" t="n">
        <v>4.1</v>
      </c>
      <c r="T7" s="340" t="n">
        <v>4.1</v>
      </c>
      <c r="U7" s="340" t="n">
        <v>1.6</v>
      </c>
      <c r="V7" s="341" t="n">
        <f aca="false">U7+T7+S7+R7+Q7</f>
        <v>34.8</v>
      </c>
      <c r="W7" s="341"/>
      <c r="X7" s="306"/>
      <c r="Y7" s="304"/>
      <c r="Z7" s="340"/>
      <c r="AA7" s="340"/>
      <c r="AB7" s="340"/>
      <c r="AC7" s="304"/>
      <c r="AD7" s="340"/>
      <c r="AE7" s="313" t="n">
        <f aca="false">K7+P7+V7+W7+X7+Y7+Z7+AA7+AB7+AC7+AD7</f>
        <v>47.1</v>
      </c>
    </row>
    <row r="8" customFormat="false" ht="12.75" hidden="false" customHeight="false" outlineLevel="0" collapsed="false">
      <c r="A8" s="5" t="n">
        <f aca="false">YEAR(C8)</f>
        <v>2002</v>
      </c>
      <c r="B8" s="259"/>
      <c r="C8" s="260" t="n">
        <v>37317</v>
      </c>
      <c r="D8" s="338" t="n">
        <v>4.1</v>
      </c>
      <c r="E8" s="338" t="n">
        <v>4.1</v>
      </c>
      <c r="F8" s="338"/>
      <c r="G8" s="338"/>
      <c r="H8" s="338"/>
      <c r="I8" s="338"/>
      <c r="J8" s="338"/>
      <c r="K8" s="339" t="n">
        <f aca="false">D8+E8+F8+G8+I8+J8+H8</f>
        <v>8.2</v>
      </c>
      <c r="L8" s="304" t="n">
        <v>4.1</v>
      </c>
      <c r="M8" s="340"/>
      <c r="N8" s="340"/>
      <c r="O8" s="340"/>
      <c r="P8" s="341" t="n">
        <f aca="false">L8+M8+N8</f>
        <v>4.1</v>
      </c>
      <c r="Q8" s="304" t="n">
        <v>12</v>
      </c>
      <c r="R8" s="340" t="n">
        <v>13</v>
      </c>
      <c r="S8" s="340" t="n">
        <v>4.1</v>
      </c>
      <c r="T8" s="340" t="n">
        <v>4.1</v>
      </c>
      <c r="U8" s="340" t="n">
        <v>1.6</v>
      </c>
      <c r="V8" s="341" t="n">
        <f aca="false">U8+T8+S8+R8+Q8</f>
        <v>34.8</v>
      </c>
      <c r="W8" s="341"/>
      <c r="X8" s="306"/>
      <c r="Y8" s="304"/>
      <c r="Z8" s="340"/>
      <c r="AA8" s="340"/>
      <c r="AB8" s="340"/>
      <c r="AC8" s="304"/>
      <c r="AD8" s="340"/>
      <c r="AE8" s="313" t="n">
        <f aca="false">K8+P8+V8+W8+X8+Y8+Z8+AA8+AB8+AC8+AD8</f>
        <v>47.1</v>
      </c>
    </row>
    <row r="9" customFormat="false" ht="12.75" hidden="false" customHeight="false" outlineLevel="0" collapsed="false">
      <c r="A9" s="5" t="n">
        <f aca="false">YEAR(C9)</f>
        <v>2002</v>
      </c>
      <c r="B9" s="259"/>
      <c r="C9" s="260" t="n">
        <v>37348</v>
      </c>
      <c r="D9" s="338" t="n">
        <v>4.1</v>
      </c>
      <c r="E9" s="338" t="n">
        <v>4.1</v>
      </c>
      <c r="F9" s="338"/>
      <c r="G9" s="338"/>
      <c r="H9" s="338"/>
      <c r="I9" s="338"/>
      <c r="J9" s="338"/>
      <c r="K9" s="339" t="n">
        <f aca="false">D9+E9+F9+G9+I9+J9+H9</f>
        <v>8.2</v>
      </c>
      <c r="L9" s="304" t="n">
        <v>4.1</v>
      </c>
      <c r="M9" s="340"/>
      <c r="N9" s="340"/>
      <c r="O9" s="340"/>
      <c r="P9" s="341" t="n">
        <f aca="false">L9+M9+N9</f>
        <v>4.1</v>
      </c>
      <c r="Q9" s="304" t="n">
        <v>12</v>
      </c>
      <c r="R9" s="340" t="n">
        <v>13</v>
      </c>
      <c r="S9" s="340" t="n">
        <v>4.1</v>
      </c>
      <c r="T9" s="340" t="n">
        <v>4.1</v>
      </c>
      <c r="U9" s="340" t="n">
        <v>1.6</v>
      </c>
      <c r="V9" s="341" t="n">
        <f aca="false">U9+T9+S9+R9+Q9</f>
        <v>34.8</v>
      </c>
      <c r="W9" s="341"/>
      <c r="X9" s="306"/>
      <c r="Y9" s="304"/>
      <c r="Z9" s="340"/>
      <c r="AA9" s="340"/>
      <c r="AB9" s="340"/>
      <c r="AC9" s="304"/>
      <c r="AD9" s="340"/>
      <c r="AE9" s="313" t="n">
        <f aca="false">K9+P9+V9+W9+X9+Y9+Z9+AA9+AB9+AC9+AD9</f>
        <v>47.1</v>
      </c>
    </row>
    <row r="10" customFormat="false" ht="12.75" hidden="false" customHeight="false" outlineLevel="0" collapsed="false">
      <c r="A10" s="5" t="n">
        <f aca="false">YEAR(C10)</f>
        <v>2002</v>
      </c>
      <c r="B10" s="259"/>
      <c r="C10" s="260" t="n">
        <v>37378</v>
      </c>
      <c r="D10" s="338" t="n">
        <v>4.1</v>
      </c>
      <c r="E10" s="338" t="n">
        <v>4.1</v>
      </c>
      <c r="F10" s="338"/>
      <c r="G10" s="338"/>
      <c r="H10" s="338"/>
      <c r="I10" s="338"/>
      <c r="J10" s="338"/>
      <c r="K10" s="339" t="n">
        <f aca="false">D10+E10+F10+G10+I10+J10+H10</f>
        <v>8.2</v>
      </c>
      <c r="L10" s="304" t="n">
        <v>4.1</v>
      </c>
      <c r="M10" s="340"/>
      <c r="N10" s="340"/>
      <c r="O10" s="340"/>
      <c r="P10" s="341" t="n">
        <f aca="false">L10+M10+N10</f>
        <v>4.1</v>
      </c>
      <c r="Q10" s="304" t="n">
        <v>12</v>
      </c>
      <c r="R10" s="340" t="n">
        <v>13</v>
      </c>
      <c r="S10" s="340" t="n">
        <v>4.1</v>
      </c>
      <c r="T10" s="340" t="n">
        <v>4.1</v>
      </c>
      <c r="U10" s="340" t="n">
        <v>1.6</v>
      </c>
      <c r="V10" s="341" t="n">
        <f aca="false">U10+T10+S10+R10+Q10</f>
        <v>34.8</v>
      </c>
      <c r="W10" s="341"/>
      <c r="X10" s="306"/>
      <c r="Y10" s="304"/>
      <c r="Z10" s="340"/>
      <c r="AA10" s="340"/>
      <c r="AB10" s="340"/>
      <c r="AC10" s="304"/>
      <c r="AD10" s="340"/>
      <c r="AE10" s="313" t="n">
        <f aca="false">K10+P10+V10+W10+X10+Y10+Z10+AA10+AB10+AC10+AD10</f>
        <v>47.1</v>
      </c>
    </row>
    <row r="11" customFormat="false" ht="12.75" hidden="false" customHeight="false" outlineLevel="0" collapsed="false">
      <c r="A11" s="5" t="n">
        <f aca="false">YEAR(C11)</f>
        <v>2002</v>
      </c>
      <c r="B11" s="259"/>
      <c r="C11" s="260" t="n">
        <v>37409</v>
      </c>
      <c r="D11" s="338" t="n">
        <v>4.1</v>
      </c>
      <c r="E11" s="338" t="n">
        <v>4.1</v>
      </c>
      <c r="F11" s="338"/>
      <c r="G11" s="338"/>
      <c r="H11" s="338"/>
      <c r="I11" s="338"/>
      <c r="J11" s="338"/>
      <c r="K11" s="339" t="n">
        <f aca="false">D11+E11+F11+G11+I11+J11+H11</f>
        <v>8.2</v>
      </c>
      <c r="L11" s="304" t="n">
        <v>4.1</v>
      </c>
      <c r="M11" s="340"/>
      <c r="N11" s="340"/>
      <c r="O11" s="340"/>
      <c r="P11" s="341" t="n">
        <f aca="false">L11+M11+N11</f>
        <v>4.1</v>
      </c>
      <c r="Q11" s="304" t="n">
        <v>12</v>
      </c>
      <c r="R11" s="340" t="n">
        <v>13</v>
      </c>
      <c r="S11" s="340" t="n">
        <v>4.1</v>
      </c>
      <c r="T11" s="340" t="n">
        <v>4.1</v>
      </c>
      <c r="U11" s="340" t="n">
        <v>1.6</v>
      </c>
      <c r="V11" s="341" t="n">
        <f aca="false">U11+T11+S11+R11+Q11</f>
        <v>34.8</v>
      </c>
      <c r="W11" s="341"/>
      <c r="X11" s="306"/>
      <c r="Y11" s="304"/>
      <c r="Z11" s="340"/>
      <c r="AA11" s="340"/>
      <c r="AB11" s="340"/>
      <c r="AC11" s="304"/>
      <c r="AD11" s="340"/>
      <c r="AE11" s="313" t="n">
        <f aca="false">K11+P11+V11+W11+X11+Y11+Z11+AA11+AB11+AC11+AD11</f>
        <v>47.1</v>
      </c>
    </row>
    <row r="12" customFormat="false" ht="12.75" hidden="false" customHeight="false" outlineLevel="0" collapsed="false">
      <c r="A12" s="5" t="n">
        <f aca="false">YEAR(C12)</f>
        <v>2002</v>
      </c>
      <c r="B12" s="259"/>
      <c r="C12" s="260" t="n">
        <v>37439</v>
      </c>
      <c r="D12" s="338" t="n">
        <v>4.1</v>
      </c>
      <c r="E12" s="338" t="n">
        <v>4.1</v>
      </c>
      <c r="F12" s="338"/>
      <c r="G12" s="338"/>
      <c r="H12" s="338"/>
      <c r="I12" s="338"/>
      <c r="J12" s="338"/>
      <c r="K12" s="339" t="n">
        <f aca="false">D12+E12+F12+G12+I12+J12+H12</f>
        <v>8.2</v>
      </c>
      <c r="L12" s="304" t="n">
        <v>4.1</v>
      </c>
      <c r="M12" s="340"/>
      <c r="N12" s="340"/>
      <c r="O12" s="340"/>
      <c r="P12" s="341" t="n">
        <f aca="false">L12+M12+N12</f>
        <v>4.1</v>
      </c>
      <c r="Q12" s="304" t="n">
        <v>12</v>
      </c>
      <c r="R12" s="340" t="n">
        <v>13</v>
      </c>
      <c r="S12" s="340" t="n">
        <v>4.1</v>
      </c>
      <c r="T12" s="340" t="n">
        <v>4.1</v>
      </c>
      <c r="U12" s="340" t="n">
        <v>1.6</v>
      </c>
      <c r="V12" s="341" t="n">
        <f aca="false">U12+T12+S12+R12+Q12</f>
        <v>34.8</v>
      </c>
      <c r="W12" s="341"/>
      <c r="X12" s="306"/>
      <c r="Y12" s="304"/>
      <c r="Z12" s="340"/>
      <c r="AA12" s="340"/>
      <c r="AB12" s="340"/>
      <c r="AC12" s="304"/>
      <c r="AD12" s="340"/>
      <c r="AE12" s="313" t="n">
        <f aca="false">K12+P12+V12+W12+X12+Y12+Z12+AA12+AB12+AC12+AD12</f>
        <v>47.1</v>
      </c>
    </row>
    <row r="13" customFormat="false" ht="12.75" hidden="false" customHeight="false" outlineLevel="0" collapsed="false">
      <c r="A13" s="5" t="n">
        <f aca="false">YEAR(C13)</f>
        <v>2002</v>
      </c>
      <c r="B13" s="259"/>
      <c r="C13" s="260" t="n">
        <v>37470</v>
      </c>
      <c r="D13" s="338" t="n">
        <v>4.1</v>
      </c>
      <c r="E13" s="338" t="n">
        <v>4.1</v>
      </c>
      <c r="F13" s="338"/>
      <c r="G13" s="338"/>
      <c r="H13" s="338"/>
      <c r="I13" s="338"/>
      <c r="J13" s="338"/>
      <c r="K13" s="339" t="n">
        <f aca="false">D13+E13+F13+G13+I13+J13+H13</f>
        <v>8.2</v>
      </c>
      <c r="L13" s="304" t="n">
        <v>4.1</v>
      </c>
      <c r="M13" s="340"/>
      <c r="N13" s="340"/>
      <c r="O13" s="340"/>
      <c r="P13" s="341" t="n">
        <f aca="false">L13+M13+N13</f>
        <v>4.1</v>
      </c>
      <c r="Q13" s="304" t="n">
        <v>12</v>
      </c>
      <c r="R13" s="340" t="n">
        <v>13</v>
      </c>
      <c r="S13" s="340" t="n">
        <v>4.1</v>
      </c>
      <c r="T13" s="340" t="n">
        <v>4.1</v>
      </c>
      <c r="U13" s="340" t="n">
        <v>1.6</v>
      </c>
      <c r="V13" s="341" t="n">
        <f aca="false">U13+T13+S13+R13+Q13</f>
        <v>34.8</v>
      </c>
      <c r="W13" s="341"/>
      <c r="X13" s="306"/>
      <c r="Y13" s="304"/>
      <c r="Z13" s="340"/>
      <c r="AA13" s="340"/>
      <c r="AB13" s="340"/>
      <c r="AC13" s="304"/>
      <c r="AD13" s="340"/>
      <c r="AE13" s="313" t="n">
        <f aca="false">K13+P13+V13+W13+X13+Y13+Z13+AA13+AB13+AC13+AD13</f>
        <v>47.1</v>
      </c>
    </row>
    <row r="14" customFormat="false" ht="12.75" hidden="false" customHeight="false" outlineLevel="0" collapsed="false">
      <c r="A14" s="5" t="n">
        <f aca="false">YEAR(C14)</f>
        <v>2002</v>
      </c>
      <c r="B14" s="259"/>
      <c r="C14" s="260" t="n">
        <v>37501</v>
      </c>
      <c r="D14" s="338" t="n">
        <v>4.1</v>
      </c>
      <c r="E14" s="338" t="n">
        <v>4.1</v>
      </c>
      <c r="F14" s="338"/>
      <c r="G14" s="338"/>
      <c r="H14" s="338"/>
      <c r="I14" s="338"/>
      <c r="J14" s="338"/>
      <c r="K14" s="339" t="n">
        <f aca="false">D14+E14+F14+G14+I14+J14+H14</f>
        <v>8.2</v>
      </c>
      <c r="L14" s="304" t="n">
        <v>4.1</v>
      </c>
      <c r="M14" s="340"/>
      <c r="N14" s="340"/>
      <c r="O14" s="340"/>
      <c r="P14" s="341" t="n">
        <f aca="false">L14+M14+N14</f>
        <v>4.1</v>
      </c>
      <c r="Q14" s="304" t="n">
        <v>12</v>
      </c>
      <c r="R14" s="340" t="n">
        <v>13</v>
      </c>
      <c r="S14" s="340" t="n">
        <v>4.1</v>
      </c>
      <c r="T14" s="340" t="n">
        <v>4.1</v>
      </c>
      <c r="U14" s="340" t="n">
        <v>1.6</v>
      </c>
      <c r="V14" s="341" t="n">
        <f aca="false">U14+T14+S14+R14+Q14</f>
        <v>34.8</v>
      </c>
      <c r="W14" s="341"/>
      <c r="X14" s="306"/>
      <c r="Y14" s="304"/>
      <c r="Z14" s="340"/>
      <c r="AA14" s="340"/>
      <c r="AB14" s="340"/>
      <c r="AC14" s="304"/>
      <c r="AD14" s="340"/>
      <c r="AE14" s="313" t="n">
        <f aca="false">K14+P14+V14+W14+X14+Y14+Z14+AA14+AB14+AC14+AD14</f>
        <v>47.1</v>
      </c>
    </row>
    <row r="15" customFormat="false" ht="12.75" hidden="false" customHeight="false" outlineLevel="0" collapsed="false">
      <c r="A15" s="5" t="n">
        <f aca="false">YEAR(C15)</f>
        <v>2002</v>
      </c>
      <c r="B15" s="259"/>
      <c r="C15" s="260" t="n">
        <v>37531</v>
      </c>
      <c r="D15" s="338" t="n">
        <v>4.1</v>
      </c>
      <c r="E15" s="338" t="n">
        <v>4.1</v>
      </c>
      <c r="F15" s="338" t="n">
        <v>4.5</v>
      </c>
      <c r="G15" s="338"/>
      <c r="H15" s="338"/>
      <c r="I15" s="338"/>
      <c r="J15" s="338"/>
      <c r="K15" s="339" t="n">
        <f aca="false">D15+E15+F15+G15+I15+J15+H15</f>
        <v>12.7</v>
      </c>
      <c r="L15" s="304" t="n">
        <v>4.1</v>
      </c>
      <c r="M15" s="340" t="n">
        <v>4.1</v>
      </c>
      <c r="N15" s="340"/>
      <c r="O15" s="340"/>
      <c r="P15" s="341" t="n">
        <f aca="false">L15+M15+N15</f>
        <v>8.2</v>
      </c>
      <c r="Q15" s="304" t="n">
        <v>12</v>
      </c>
      <c r="R15" s="340" t="n">
        <v>13</v>
      </c>
      <c r="S15" s="340" t="n">
        <v>4.1</v>
      </c>
      <c r="T15" s="340" t="n">
        <v>4.1</v>
      </c>
      <c r="U15" s="340" t="n">
        <v>1.6</v>
      </c>
      <c r="V15" s="341" t="n">
        <f aca="false">U15+T15+S15+R15+Q15</f>
        <v>34.8</v>
      </c>
      <c r="W15" s="341"/>
      <c r="X15" s="306"/>
      <c r="Y15" s="304"/>
      <c r="Z15" s="340"/>
      <c r="AA15" s="340"/>
      <c r="AB15" s="340"/>
      <c r="AC15" s="304"/>
      <c r="AD15" s="340"/>
      <c r="AE15" s="313" t="n">
        <f aca="false">K15+P15+V15+W15+X15+Y15+Z15+AA15+AB15+AC15+AD15</f>
        <v>55.7</v>
      </c>
    </row>
    <row r="16" customFormat="false" ht="12.75" hidden="false" customHeight="false" outlineLevel="0" collapsed="false">
      <c r="A16" s="5" t="n">
        <f aca="false">YEAR(C16)</f>
        <v>2002</v>
      </c>
      <c r="B16" s="259"/>
      <c r="C16" s="260" t="n">
        <v>37562</v>
      </c>
      <c r="D16" s="338" t="n">
        <v>4.1</v>
      </c>
      <c r="E16" s="338" t="n">
        <v>4.1</v>
      </c>
      <c r="F16" s="338" t="n">
        <v>4.5</v>
      </c>
      <c r="G16" s="338"/>
      <c r="H16" s="338"/>
      <c r="I16" s="338"/>
      <c r="J16" s="338"/>
      <c r="K16" s="339" t="n">
        <f aca="false">D16+E16+F16+G16+I16+J16+H16</f>
        <v>12.7</v>
      </c>
      <c r="L16" s="304" t="n">
        <v>4.1</v>
      </c>
      <c r="M16" s="340" t="n">
        <v>4.1</v>
      </c>
      <c r="N16" s="340"/>
      <c r="O16" s="340"/>
      <c r="P16" s="341" t="n">
        <f aca="false">L16+M16+N16</f>
        <v>8.2</v>
      </c>
      <c r="Q16" s="304" t="n">
        <v>12</v>
      </c>
      <c r="R16" s="340" t="n">
        <v>13</v>
      </c>
      <c r="S16" s="340" t="n">
        <v>4.1</v>
      </c>
      <c r="T16" s="340" t="n">
        <v>4.1</v>
      </c>
      <c r="U16" s="340" t="n">
        <v>1.6</v>
      </c>
      <c r="V16" s="341" t="n">
        <f aca="false">U16+T16+S16+R16+Q16</f>
        <v>34.8</v>
      </c>
      <c r="W16" s="341"/>
      <c r="X16" s="306"/>
      <c r="Y16" s="304"/>
      <c r="Z16" s="340"/>
      <c r="AA16" s="340"/>
      <c r="AB16" s="340"/>
      <c r="AC16" s="304"/>
      <c r="AD16" s="340"/>
      <c r="AE16" s="313" t="n">
        <f aca="false">K16+P16+V16+W16+X16+Y16+Z16+AA16+AB16+AC16+AD16</f>
        <v>55.7</v>
      </c>
    </row>
    <row r="17" customFormat="false" ht="12.75" hidden="false" customHeight="false" outlineLevel="0" collapsed="false">
      <c r="A17" s="5" t="n">
        <f aca="false">YEAR(C17)</f>
        <v>2002</v>
      </c>
      <c r="B17" s="259"/>
      <c r="C17" s="260" t="n">
        <v>37592</v>
      </c>
      <c r="D17" s="338" t="n">
        <v>4.1</v>
      </c>
      <c r="E17" s="338" t="n">
        <v>4.1</v>
      </c>
      <c r="F17" s="338" t="n">
        <v>4.5</v>
      </c>
      <c r="G17" s="338"/>
      <c r="H17" s="338"/>
      <c r="I17" s="338"/>
      <c r="J17" s="338"/>
      <c r="K17" s="339" t="n">
        <f aca="false">D17+E17+F17+G17+I17+J17+H17</f>
        <v>12.7</v>
      </c>
      <c r="L17" s="304" t="n">
        <v>4.1</v>
      </c>
      <c r="M17" s="340" t="n">
        <v>4.1</v>
      </c>
      <c r="N17" s="340"/>
      <c r="O17" s="340"/>
      <c r="P17" s="341" t="n">
        <f aca="false">L17+M17+N17</f>
        <v>8.2</v>
      </c>
      <c r="Q17" s="304" t="n">
        <v>12</v>
      </c>
      <c r="R17" s="340" t="n">
        <v>13</v>
      </c>
      <c r="S17" s="340" t="n">
        <v>4.1</v>
      </c>
      <c r="T17" s="340" t="n">
        <v>4.1</v>
      </c>
      <c r="U17" s="340" t="n">
        <v>1.6</v>
      </c>
      <c r="V17" s="341" t="n">
        <f aca="false">U17+T17+S17+R17+Q17</f>
        <v>34.8</v>
      </c>
      <c r="W17" s="341"/>
      <c r="X17" s="306"/>
      <c r="Y17" s="304"/>
      <c r="Z17" s="340"/>
      <c r="AA17" s="340"/>
      <c r="AB17" s="340"/>
      <c r="AC17" s="304"/>
      <c r="AD17" s="340"/>
      <c r="AE17" s="313" t="n">
        <f aca="false">K17+P17+V17+W17+X17+Y17+Z17+AA17+AB17+AC17+AD17</f>
        <v>55.7</v>
      </c>
    </row>
    <row r="18" customFormat="false" ht="12.75" hidden="false" customHeight="false" outlineLevel="0" collapsed="false">
      <c r="A18" s="5" t="n">
        <f aca="false">YEAR(C18)</f>
        <v>2003</v>
      </c>
      <c r="B18" s="259"/>
      <c r="C18" s="260" t="n">
        <v>37623</v>
      </c>
      <c r="D18" s="338" t="n">
        <v>4.1</v>
      </c>
      <c r="E18" s="338" t="n">
        <v>4.1</v>
      </c>
      <c r="F18" s="338" t="n">
        <v>4.5</v>
      </c>
      <c r="G18" s="338"/>
      <c r="H18" s="338"/>
      <c r="I18" s="338"/>
      <c r="J18" s="338"/>
      <c r="K18" s="339" t="n">
        <f aca="false">D18+E18+F18+G18+I18+J18+H18</f>
        <v>12.7</v>
      </c>
      <c r="L18" s="304" t="n">
        <v>4.1</v>
      </c>
      <c r="M18" s="340" t="n">
        <v>4.1</v>
      </c>
      <c r="N18" s="340"/>
      <c r="O18" s="340"/>
      <c r="P18" s="341" t="n">
        <f aca="false">L18+M18+N18</f>
        <v>8.2</v>
      </c>
      <c r="Q18" s="304" t="n">
        <v>12</v>
      </c>
      <c r="R18" s="340" t="n">
        <v>13</v>
      </c>
      <c r="S18" s="340" t="n">
        <v>4.1</v>
      </c>
      <c r="T18" s="340" t="n">
        <v>4.1</v>
      </c>
      <c r="U18" s="340" t="n">
        <v>1.6</v>
      </c>
      <c r="V18" s="341" t="n">
        <f aca="false">U18+T18+S18+R18+Q18</f>
        <v>34.8</v>
      </c>
      <c r="W18" s="341"/>
      <c r="X18" s="306"/>
      <c r="Y18" s="304"/>
      <c r="Z18" s="340"/>
      <c r="AA18" s="340"/>
      <c r="AB18" s="340"/>
      <c r="AC18" s="304"/>
      <c r="AD18" s="340"/>
      <c r="AE18" s="313" t="n">
        <f aca="false">K18+P18+V18+W18+X18+Y18+Z18+AA18+AB18+AC18+AD18</f>
        <v>55.7</v>
      </c>
    </row>
    <row r="19" customFormat="false" ht="12.75" hidden="false" customHeight="false" outlineLevel="0" collapsed="false">
      <c r="A19" s="5" t="n">
        <f aca="false">YEAR(C19)</f>
        <v>2003</v>
      </c>
      <c r="B19" s="259"/>
      <c r="C19" s="260" t="n">
        <v>37654</v>
      </c>
      <c r="D19" s="338" t="n">
        <v>4.1</v>
      </c>
      <c r="E19" s="338" t="n">
        <v>4.1</v>
      </c>
      <c r="F19" s="338" t="n">
        <v>4.5</v>
      </c>
      <c r="G19" s="338"/>
      <c r="H19" s="338"/>
      <c r="I19" s="338"/>
      <c r="J19" s="338"/>
      <c r="K19" s="339" t="n">
        <f aca="false">D19+E19+F19+G19+I19+J19+H19</f>
        <v>12.7</v>
      </c>
      <c r="L19" s="304" t="n">
        <v>4.1</v>
      </c>
      <c r="M19" s="340" t="n">
        <v>4.1</v>
      </c>
      <c r="N19" s="340"/>
      <c r="O19" s="340"/>
      <c r="P19" s="341" t="n">
        <f aca="false">L19+M19+N19</f>
        <v>8.2</v>
      </c>
      <c r="Q19" s="304" t="n">
        <v>12</v>
      </c>
      <c r="R19" s="340" t="n">
        <v>13</v>
      </c>
      <c r="S19" s="340" t="n">
        <v>4.1</v>
      </c>
      <c r="T19" s="340" t="n">
        <v>4.1</v>
      </c>
      <c r="U19" s="340" t="n">
        <v>1.6</v>
      </c>
      <c r="V19" s="341" t="n">
        <f aca="false">U19+T19+S19+R19+Q19</f>
        <v>34.8</v>
      </c>
      <c r="W19" s="341"/>
      <c r="X19" s="306"/>
      <c r="Y19" s="304"/>
      <c r="Z19" s="340"/>
      <c r="AA19" s="340"/>
      <c r="AB19" s="340"/>
      <c r="AC19" s="304"/>
      <c r="AD19" s="340"/>
      <c r="AE19" s="313" t="n">
        <f aca="false">K19+P19+V19+W19+X19+Y19+Z19+AA19+AB19+AC19+AD19</f>
        <v>55.7</v>
      </c>
    </row>
    <row r="20" customFormat="false" ht="12.75" hidden="false" customHeight="false" outlineLevel="0" collapsed="false">
      <c r="A20" s="5" t="n">
        <f aca="false">YEAR(C20)</f>
        <v>2003</v>
      </c>
      <c r="B20" s="259"/>
      <c r="C20" s="260" t="n">
        <v>37682</v>
      </c>
      <c r="D20" s="338" t="n">
        <v>4.1</v>
      </c>
      <c r="E20" s="338" t="n">
        <v>4.1</v>
      </c>
      <c r="F20" s="338" t="n">
        <v>4.5</v>
      </c>
      <c r="G20" s="338"/>
      <c r="H20" s="338"/>
      <c r="I20" s="338"/>
      <c r="J20" s="338"/>
      <c r="K20" s="339" t="n">
        <f aca="false">D20+E20+F20+G20+I20+J20+H20</f>
        <v>12.7</v>
      </c>
      <c r="L20" s="304" t="n">
        <v>4.1</v>
      </c>
      <c r="M20" s="340" t="n">
        <v>4.1</v>
      </c>
      <c r="N20" s="340"/>
      <c r="O20" s="340"/>
      <c r="P20" s="341" t="n">
        <f aca="false">L20+M20+N20</f>
        <v>8.2</v>
      </c>
      <c r="Q20" s="304" t="n">
        <v>12</v>
      </c>
      <c r="R20" s="340" t="n">
        <v>13</v>
      </c>
      <c r="S20" s="340" t="n">
        <v>4.1</v>
      </c>
      <c r="T20" s="340" t="n">
        <v>4.1</v>
      </c>
      <c r="U20" s="340" t="n">
        <v>1.6</v>
      </c>
      <c r="V20" s="341" t="n">
        <f aca="false">U20+T20+S20+R20+Q20</f>
        <v>34.8</v>
      </c>
      <c r="W20" s="341"/>
      <c r="X20" s="306"/>
      <c r="Y20" s="304"/>
      <c r="Z20" s="340"/>
      <c r="AA20" s="340"/>
      <c r="AB20" s="340"/>
      <c r="AC20" s="304"/>
      <c r="AD20" s="340"/>
      <c r="AE20" s="313" t="n">
        <f aca="false">K20+P20+V20+W20+X20+Y20+Z20+AA20+AB20+AC20+AD20</f>
        <v>55.7</v>
      </c>
    </row>
    <row r="21" customFormat="false" ht="12.75" hidden="false" customHeight="false" outlineLevel="0" collapsed="false">
      <c r="A21" s="5" t="n">
        <f aca="false">YEAR(C21)</f>
        <v>2003</v>
      </c>
      <c r="B21" s="259"/>
      <c r="C21" s="260" t="n">
        <v>37713</v>
      </c>
      <c r="D21" s="338" t="n">
        <v>4.1</v>
      </c>
      <c r="E21" s="338" t="n">
        <v>4.1</v>
      </c>
      <c r="F21" s="338" t="n">
        <v>4.5</v>
      </c>
      <c r="G21" s="338"/>
      <c r="H21" s="338"/>
      <c r="I21" s="338"/>
      <c r="J21" s="338"/>
      <c r="K21" s="339" t="n">
        <f aca="false">D21+E21+F21+G21+I21+J21+H21</f>
        <v>12.7</v>
      </c>
      <c r="L21" s="304" t="n">
        <v>4.1</v>
      </c>
      <c r="M21" s="340" t="n">
        <v>4.1</v>
      </c>
      <c r="N21" s="340"/>
      <c r="O21" s="340"/>
      <c r="P21" s="341" t="n">
        <f aca="false">L21+M21+N21</f>
        <v>8.2</v>
      </c>
      <c r="Q21" s="304" t="n">
        <v>12</v>
      </c>
      <c r="R21" s="340" t="n">
        <v>13</v>
      </c>
      <c r="S21" s="340" t="n">
        <v>4.1</v>
      </c>
      <c r="T21" s="340" t="n">
        <v>4.1</v>
      </c>
      <c r="U21" s="340" t="n">
        <v>1.6</v>
      </c>
      <c r="V21" s="341" t="n">
        <f aca="false">U21+T21+S21+R21+Q21</f>
        <v>34.8</v>
      </c>
      <c r="W21" s="341"/>
      <c r="X21" s="306"/>
      <c r="Y21" s="304"/>
      <c r="Z21" s="340"/>
      <c r="AA21" s="340"/>
      <c r="AB21" s="340"/>
      <c r="AC21" s="304"/>
      <c r="AD21" s="340"/>
      <c r="AE21" s="313" t="n">
        <f aca="false">K21+P21+V21+W21+X21+Y21+Z21+AA21+AB21+AC21+AD21</f>
        <v>55.7</v>
      </c>
    </row>
    <row r="22" customFormat="false" ht="12.75" hidden="false" customHeight="false" outlineLevel="0" collapsed="false">
      <c r="A22" s="5" t="n">
        <f aca="false">YEAR(C22)</f>
        <v>2003</v>
      </c>
      <c r="B22" s="259"/>
      <c r="C22" s="260" t="n">
        <v>37743</v>
      </c>
      <c r="D22" s="338" t="n">
        <v>4.1</v>
      </c>
      <c r="E22" s="338" t="n">
        <v>4.1</v>
      </c>
      <c r="F22" s="338" t="n">
        <v>4.5</v>
      </c>
      <c r="G22" s="338"/>
      <c r="H22" s="338"/>
      <c r="I22" s="338"/>
      <c r="J22" s="338"/>
      <c r="K22" s="339" t="n">
        <f aca="false">D22+E22+F22+G22+I22+J22+H22</f>
        <v>12.7</v>
      </c>
      <c r="L22" s="304" t="n">
        <v>4.1</v>
      </c>
      <c r="M22" s="340" t="n">
        <v>4.1</v>
      </c>
      <c r="N22" s="340"/>
      <c r="O22" s="340"/>
      <c r="P22" s="341" t="n">
        <f aca="false">L22+M22+N22</f>
        <v>8.2</v>
      </c>
      <c r="Q22" s="304" t="n">
        <v>12</v>
      </c>
      <c r="R22" s="340" t="n">
        <v>13</v>
      </c>
      <c r="S22" s="340" t="n">
        <v>4.1</v>
      </c>
      <c r="T22" s="340" t="n">
        <v>4.1</v>
      </c>
      <c r="U22" s="340" t="n">
        <v>1.6</v>
      </c>
      <c r="V22" s="341" t="n">
        <f aca="false">U22+T22+S22+R22+Q22</f>
        <v>34.8</v>
      </c>
      <c r="W22" s="341"/>
      <c r="X22" s="306"/>
      <c r="Y22" s="304"/>
      <c r="Z22" s="340"/>
      <c r="AA22" s="340"/>
      <c r="AB22" s="340"/>
      <c r="AC22" s="304"/>
      <c r="AD22" s="340"/>
      <c r="AE22" s="313" t="n">
        <f aca="false">K22+P22+V22+W22+X22+Y22+Z22+AA22+AB22+AC22+AD22</f>
        <v>55.7</v>
      </c>
    </row>
    <row r="23" customFormat="false" ht="12.75" hidden="false" customHeight="false" outlineLevel="0" collapsed="false">
      <c r="A23" s="5" t="n">
        <f aca="false">YEAR(C23)</f>
        <v>2003</v>
      </c>
      <c r="B23" s="259"/>
      <c r="C23" s="260" t="n">
        <v>37774</v>
      </c>
      <c r="D23" s="338" t="n">
        <v>4.1</v>
      </c>
      <c r="E23" s="338" t="n">
        <v>4.1</v>
      </c>
      <c r="F23" s="338" t="n">
        <v>4.5</v>
      </c>
      <c r="G23" s="338"/>
      <c r="H23" s="338"/>
      <c r="I23" s="338"/>
      <c r="J23" s="338"/>
      <c r="K23" s="339" t="n">
        <f aca="false">D23+E23+F23+G23+I23+J23+H23</f>
        <v>12.7</v>
      </c>
      <c r="L23" s="304" t="n">
        <v>4.1</v>
      </c>
      <c r="M23" s="340" t="n">
        <v>4.1</v>
      </c>
      <c r="N23" s="340" t="n">
        <v>4.1</v>
      </c>
      <c r="O23" s="340"/>
      <c r="P23" s="341" t="n">
        <f aca="false">L23+M23+N23</f>
        <v>12.3</v>
      </c>
      <c r="Q23" s="304" t="n">
        <v>12</v>
      </c>
      <c r="R23" s="340" t="n">
        <v>13</v>
      </c>
      <c r="S23" s="340" t="n">
        <v>4.1</v>
      </c>
      <c r="T23" s="340" t="n">
        <v>4.1</v>
      </c>
      <c r="U23" s="340" t="n">
        <v>1.6</v>
      </c>
      <c r="V23" s="341" t="n">
        <f aca="false">U23+T23+S23+R23+Q23</f>
        <v>34.8</v>
      </c>
      <c r="W23" s="342"/>
      <c r="X23" s="306"/>
      <c r="Y23" s="304"/>
      <c r="Z23" s="340"/>
      <c r="AA23" s="340"/>
      <c r="AB23" s="340"/>
      <c r="AC23" s="304"/>
      <c r="AD23" s="340"/>
      <c r="AE23" s="313" t="n">
        <f aca="false">K23+P23+V23+W23+X23+Y23+Z23+AA23+AB23+AC23+AD23</f>
        <v>59.8</v>
      </c>
    </row>
    <row r="24" customFormat="false" ht="12.75" hidden="false" customHeight="false" outlineLevel="0" collapsed="false">
      <c r="A24" s="5" t="n">
        <f aca="false">YEAR(C24)</f>
        <v>2003</v>
      </c>
      <c r="B24" s="259"/>
      <c r="C24" s="260" t="n">
        <v>37804</v>
      </c>
      <c r="D24" s="338" t="n">
        <v>4.1</v>
      </c>
      <c r="E24" s="338" t="n">
        <v>4.1</v>
      </c>
      <c r="F24" s="338" t="n">
        <v>4.5</v>
      </c>
      <c r="G24" s="338"/>
      <c r="H24" s="338"/>
      <c r="I24" s="338"/>
      <c r="J24" s="338"/>
      <c r="K24" s="339" t="n">
        <f aca="false">D24+E24+F24+G24+I24+J24+H24</f>
        <v>12.7</v>
      </c>
      <c r="L24" s="304" t="n">
        <v>4.1</v>
      </c>
      <c r="M24" s="340" t="n">
        <v>4.1</v>
      </c>
      <c r="N24" s="340" t="n">
        <v>4.1</v>
      </c>
      <c r="O24" s="340"/>
      <c r="P24" s="341" t="n">
        <f aca="false">L24+M24+N24</f>
        <v>12.3</v>
      </c>
      <c r="Q24" s="304" t="n">
        <v>12</v>
      </c>
      <c r="R24" s="340" t="n">
        <v>13</v>
      </c>
      <c r="S24" s="340" t="n">
        <v>4.1</v>
      </c>
      <c r="T24" s="340" t="n">
        <v>4.1</v>
      </c>
      <c r="U24" s="340" t="n">
        <v>1.6</v>
      </c>
      <c r="V24" s="341" t="n">
        <f aca="false">U24+T24+S24+R24+Q24</f>
        <v>34.8</v>
      </c>
      <c r="W24" s="342"/>
      <c r="X24" s="306"/>
      <c r="Y24" s="304"/>
      <c r="Z24" s="340"/>
      <c r="AA24" s="340"/>
      <c r="AB24" s="340"/>
      <c r="AC24" s="304"/>
      <c r="AD24" s="340"/>
      <c r="AE24" s="313" t="n">
        <f aca="false">K24+P24+V24+W24+X24+Y24+Z24+AA24+AB24+AC24+AD24</f>
        <v>59.8</v>
      </c>
    </row>
    <row r="25" customFormat="false" ht="12.75" hidden="false" customHeight="false" outlineLevel="0" collapsed="false">
      <c r="A25" s="5" t="n">
        <f aca="false">YEAR(C25)</f>
        <v>2003</v>
      </c>
      <c r="B25" s="259"/>
      <c r="C25" s="260" t="n">
        <v>37835</v>
      </c>
      <c r="D25" s="338" t="n">
        <v>4.1</v>
      </c>
      <c r="E25" s="338" t="n">
        <v>4.1</v>
      </c>
      <c r="F25" s="338" t="n">
        <v>4.5</v>
      </c>
      <c r="G25" s="338"/>
      <c r="H25" s="338"/>
      <c r="I25" s="338"/>
      <c r="J25" s="338"/>
      <c r="K25" s="339" t="n">
        <f aca="false">D25+E25+F25+G25+I25+J25+H25</f>
        <v>12.7</v>
      </c>
      <c r="L25" s="304" t="n">
        <v>4.1</v>
      </c>
      <c r="M25" s="340" t="n">
        <v>4.1</v>
      </c>
      <c r="N25" s="340" t="n">
        <v>4.1</v>
      </c>
      <c r="O25" s="340"/>
      <c r="P25" s="341" t="n">
        <f aca="false">L25+M25+N25</f>
        <v>12.3</v>
      </c>
      <c r="Q25" s="304" t="n">
        <v>12</v>
      </c>
      <c r="R25" s="340" t="n">
        <v>13</v>
      </c>
      <c r="S25" s="340" t="n">
        <v>4.1</v>
      </c>
      <c r="T25" s="340" t="n">
        <v>4.1</v>
      </c>
      <c r="U25" s="340" t="n">
        <v>1.6</v>
      </c>
      <c r="V25" s="341" t="n">
        <f aca="false">U25+T25+S25+R25+Q25</f>
        <v>34.8</v>
      </c>
      <c r="W25" s="342"/>
      <c r="X25" s="306"/>
      <c r="Y25" s="304"/>
      <c r="Z25" s="340"/>
      <c r="AA25" s="340"/>
      <c r="AB25" s="340"/>
      <c r="AC25" s="304"/>
      <c r="AD25" s="340"/>
      <c r="AE25" s="313" t="n">
        <f aca="false">K25+P25+V25+W25+X25+Y25+Z25+AA25+AB25+AC25+AD25</f>
        <v>59.8</v>
      </c>
    </row>
    <row r="26" customFormat="false" ht="12.75" hidden="false" customHeight="false" outlineLevel="0" collapsed="false">
      <c r="A26" s="5" t="n">
        <f aca="false">YEAR(C26)</f>
        <v>2003</v>
      </c>
      <c r="B26" s="259"/>
      <c r="C26" s="260" t="n">
        <v>37866</v>
      </c>
      <c r="D26" s="338" t="n">
        <v>4.1</v>
      </c>
      <c r="E26" s="338" t="n">
        <v>4.1</v>
      </c>
      <c r="F26" s="338" t="n">
        <v>4.5</v>
      </c>
      <c r="G26" s="338"/>
      <c r="H26" s="338"/>
      <c r="I26" s="338"/>
      <c r="J26" s="338"/>
      <c r="K26" s="339" t="n">
        <f aca="false">D26+E26+F26+G26+I26+J26+H26</f>
        <v>12.7</v>
      </c>
      <c r="L26" s="304" t="n">
        <v>4.1</v>
      </c>
      <c r="M26" s="340" t="n">
        <v>4.1</v>
      </c>
      <c r="N26" s="340" t="n">
        <v>4.1</v>
      </c>
      <c r="O26" s="340"/>
      <c r="P26" s="341" t="n">
        <f aca="false">L26+M26+N26</f>
        <v>12.3</v>
      </c>
      <c r="Q26" s="304" t="n">
        <v>12</v>
      </c>
      <c r="R26" s="340" t="n">
        <v>13</v>
      </c>
      <c r="S26" s="340" t="n">
        <v>4.1</v>
      </c>
      <c r="T26" s="340" t="n">
        <v>4.1</v>
      </c>
      <c r="U26" s="340" t="n">
        <v>1.6</v>
      </c>
      <c r="V26" s="341" t="n">
        <f aca="false">U26+T26+S26+R26+Q26</f>
        <v>34.8</v>
      </c>
      <c r="W26" s="342"/>
      <c r="X26" s="306"/>
      <c r="Y26" s="304"/>
      <c r="Z26" s="340"/>
      <c r="AA26" s="340"/>
      <c r="AB26" s="340"/>
      <c r="AC26" s="304"/>
      <c r="AD26" s="340"/>
      <c r="AE26" s="313" t="n">
        <f aca="false">K26+P26+V26+W26+X26+Y26+Z26+AA26+AB26+AC26+AD26</f>
        <v>59.8</v>
      </c>
    </row>
    <row r="27" customFormat="false" ht="12.75" hidden="false" customHeight="false" outlineLevel="0" collapsed="false">
      <c r="A27" s="5" t="n">
        <f aca="false">YEAR(C27)</f>
        <v>2003</v>
      </c>
      <c r="B27" s="259"/>
      <c r="C27" s="260" t="n">
        <v>37896</v>
      </c>
      <c r="D27" s="338" t="n">
        <v>4.1</v>
      </c>
      <c r="E27" s="338" t="n">
        <v>4.1</v>
      </c>
      <c r="F27" s="338" t="n">
        <v>4.5</v>
      </c>
      <c r="G27" s="338"/>
      <c r="H27" s="338"/>
      <c r="I27" s="338"/>
      <c r="J27" s="338"/>
      <c r="K27" s="339" t="n">
        <f aca="false">D27+E27+F27+G27+I27+J27+H27</f>
        <v>12.7</v>
      </c>
      <c r="L27" s="304" t="n">
        <v>4.1</v>
      </c>
      <c r="M27" s="340" t="n">
        <v>4.1</v>
      </c>
      <c r="N27" s="340" t="n">
        <v>4.1</v>
      </c>
      <c r="O27" s="340"/>
      <c r="P27" s="341" t="n">
        <f aca="false">L27+M27+N27</f>
        <v>12.3</v>
      </c>
      <c r="Q27" s="304" t="n">
        <v>12</v>
      </c>
      <c r="R27" s="340" t="n">
        <v>13</v>
      </c>
      <c r="S27" s="340" t="n">
        <v>4.1</v>
      </c>
      <c r="T27" s="340" t="n">
        <v>4.1</v>
      </c>
      <c r="U27" s="340" t="n">
        <v>1.6</v>
      </c>
      <c r="V27" s="341" t="n">
        <f aca="false">U27+T27+S27+R27+Q27</f>
        <v>34.8</v>
      </c>
      <c r="W27" s="342"/>
      <c r="X27" s="306"/>
      <c r="Y27" s="304"/>
      <c r="Z27" s="340"/>
      <c r="AA27" s="340"/>
      <c r="AB27" s="340"/>
      <c r="AC27" s="304"/>
      <c r="AD27" s="340"/>
      <c r="AE27" s="313" t="n">
        <f aca="false">K27+P27+V27+W27+X27+Y27+Z27+AA27+AB27+AC27+AD27</f>
        <v>59.8</v>
      </c>
    </row>
    <row r="28" customFormat="false" ht="12.75" hidden="false" customHeight="false" outlineLevel="0" collapsed="false">
      <c r="A28" s="5" t="n">
        <f aca="false">YEAR(C28)</f>
        <v>2003</v>
      </c>
      <c r="B28" s="259"/>
      <c r="C28" s="260" t="n">
        <v>37927</v>
      </c>
      <c r="D28" s="338" t="n">
        <v>4.1</v>
      </c>
      <c r="E28" s="338" t="n">
        <v>4.1</v>
      </c>
      <c r="F28" s="338" t="n">
        <v>4.5</v>
      </c>
      <c r="G28" s="338"/>
      <c r="H28" s="338"/>
      <c r="I28" s="338"/>
      <c r="J28" s="338"/>
      <c r="K28" s="339" t="n">
        <f aca="false">D28+E28+F28+G28+I28+J28+H28</f>
        <v>12.7</v>
      </c>
      <c r="L28" s="304" t="n">
        <v>4.1</v>
      </c>
      <c r="M28" s="340" t="n">
        <v>4.1</v>
      </c>
      <c r="N28" s="340" t="n">
        <v>4.1</v>
      </c>
      <c r="O28" s="340"/>
      <c r="P28" s="341" t="n">
        <f aca="false">L28+M28+N28</f>
        <v>12.3</v>
      </c>
      <c r="Q28" s="304" t="n">
        <v>12</v>
      </c>
      <c r="R28" s="340" t="n">
        <v>13</v>
      </c>
      <c r="S28" s="340" t="n">
        <v>4.1</v>
      </c>
      <c r="T28" s="340" t="n">
        <v>4.1</v>
      </c>
      <c r="U28" s="340" t="n">
        <v>1.6</v>
      </c>
      <c r="V28" s="341" t="n">
        <f aca="false">U28+T28+S28+R28+Q28</f>
        <v>34.8</v>
      </c>
      <c r="W28" s="342"/>
      <c r="X28" s="306"/>
      <c r="Y28" s="304"/>
      <c r="Z28" s="340"/>
      <c r="AA28" s="340"/>
      <c r="AB28" s="340"/>
      <c r="AC28" s="304"/>
      <c r="AD28" s="340"/>
      <c r="AE28" s="313" t="n">
        <f aca="false">K28+P28+V28+W28+X28+Y28+Z28+AA28+AB28+AC28+AD28</f>
        <v>59.8</v>
      </c>
    </row>
    <row r="29" customFormat="false" ht="12.75" hidden="false" customHeight="false" outlineLevel="0" collapsed="false">
      <c r="A29" s="5" t="n">
        <f aca="false">YEAR(C29)</f>
        <v>2003</v>
      </c>
      <c r="B29" s="259"/>
      <c r="C29" s="260" t="n">
        <v>37957</v>
      </c>
      <c r="D29" s="338" t="n">
        <v>4.1</v>
      </c>
      <c r="E29" s="338" t="n">
        <v>4.1</v>
      </c>
      <c r="F29" s="338" t="n">
        <v>4.5</v>
      </c>
      <c r="G29" s="338"/>
      <c r="H29" s="338"/>
      <c r="I29" s="338"/>
      <c r="J29" s="338"/>
      <c r="K29" s="339" t="n">
        <f aca="false">D29+E29+F29+G29+I29+J29+H29</f>
        <v>12.7</v>
      </c>
      <c r="L29" s="304" t="n">
        <v>4.1</v>
      </c>
      <c r="M29" s="340" t="n">
        <v>4.1</v>
      </c>
      <c r="N29" s="340" t="n">
        <v>4.1</v>
      </c>
      <c r="O29" s="340"/>
      <c r="P29" s="341" t="n">
        <f aca="false">L29+M29+N29</f>
        <v>12.3</v>
      </c>
      <c r="Q29" s="304" t="n">
        <v>12</v>
      </c>
      <c r="R29" s="340" t="n">
        <v>13</v>
      </c>
      <c r="S29" s="340" t="n">
        <v>4.1</v>
      </c>
      <c r="T29" s="340" t="n">
        <v>4.1</v>
      </c>
      <c r="U29" s="340" t="n">
        <v>1.6</v>
      </c>
      <c r="V29" s="341" t="n">
        <f aca="false">U29+T29+S29+R29+Q29</f>
        <v>34.8</v>
      </c>
      <c r="W29" s="342"/>
      <c r="X29" s="306"/>
      <c r="Y29" s="304"/>
      <c r="Z29" s="340"/>
      <c r="AA29" s="340"/>
      <c r="AB29" s="340"/>
      <c r="AC29" s="304"/>
      <c r="AD29" s="340"/>
      <c r="AE29" s="313" t="n">
        <f aca="false">K29+P29+V29+W29+X29+Y29+Z29+AA29+AB29+AC29+AD29</f>
        <v>59.8</v>
      </c>
    </row>
    <row r="30" customFormat="false" ht="12.75" hidden="false" customHeight="false" outlineLevel="0" collapsed="false">
      <c r="A30" s="5" t="n">
        <f aca="false">YEAR(C30)</f>
        <v>2004</v>
      </c>
      <c r="B30" s="259"/>
      <c r="C30" s="260" t="n">
        <v>37988</v>
      </c>
      <c r="D30" s="338" t="n">
        <v>4.1</v>
      </c>
      <c r="E30" s="338" t="n">
        <v>4.1</v>
      </c>
      <c r="F30" s="338" t="n">
        <v>4.5</v>
      </c>
      <c r="G30" s="338"/>
      <c r="H30" s="338"/>
      <c r="I30" s="338"/>
      <c r="J30" s="338"/>
      <c r="K30" s="339" t="n">
        <f aca="false">D30+E30+F30+G30+I30+J30+H30</f>
        <v>12.7</v>
      </c>
      <c r="L30" s="304" t="n">
        <v>4.1</v>
      </c>
      <c r="M30" s="340" t="n">
        <v>4.1</v>
      </c>
      <c r="N30" s="340" t="n">
        <v>4.1</v>
      </c>
      <c r="O30" s="340"/>
      <c r="P30" s="341" t="n">
        <f aca="false">L30+M30+N30</f>
        <v>12.3</v>
      </c>
      <c r="Q30" s="304" t="n">
        <v>12</v>
      </c>
      <c r="R30" s="340" t="n">
        <v>13</v>
      </c>
      <c r="S30" s="340" t="n">
        <v>4.1</v>
      </c>
      <c r="T30" s="340" t="n">
        <v>4.1</v>
      </c>
      <c r="U30" s="340" t="n">
        <v>1.6</v>
      </c>
      <c r="V30" s="341" t="n">
        <f aca="false">U30+T30+S30+R30+Q30</f>
        <v>34.8</v>
      </c>
      <c r="W30" s="342"/>
      <c r="X30" s="306"/>
      <c r="Y30" s="304"/>
      <c r="Z30" s="340"/>
      <c r="AA30" s="340"/>
      <c r="AB30" s="340"/>
      <c r="AC30" s="304"/>
      <c r="AD30" s="340"/>
      <c r="AE30" s="313" t="n">
        <f aca="false">K30+P30+V30+W30+X30+Y30+Z30+AA30+AB30+AC30+AD30</f>
        <v>59.8</v>
      </c>
    </row>
    <row r="31" customFormat="false" ht="12.75" hidden="false" customHeight="false" outlineLevel="0" collapsed="false">
      <c r="A31" s="5" t="n">
        <f aca="false">YEAR(C31)</f>
        <v>2004</v>
      </c>
      <c r="B31" s="259"/>
      <c r="C31" s="260" t="n">
        <v>38019</v>
      </c>
      <c r="D31" s="338" t="n">
        <v>4.1</v>
      </c>
      <c r="E31" s="338" t="n">
        <v>4.1</v>
      </c>
      <c r="F31" s="338" t="n">
        <v>4.5</v>
      </c>
      <c r="G31" s="338"/>
      <c r="H31" s="338"/>
      <c r="I31" s="338"/>
      <c r="J31" s="338"/>
      <c r="K31" s="339" t="n">
        <f aca="false">D31+E31+F31+G31+I31+J31+H31</f>
        <v>12.7</v>
      </c>
      <c r="L31" s="304" t="n">
        <v>4.1</v>
      </c>
      <c r="M31" s="340" t="n">
        <v>4.1</v>
      </c>
      <c r="N31" s="340" t="n">
        <v>4.1</v>
      </c>
      <c r="O31" s="340"/>
      <c r="P31" s="341" t="n">
        <f aca="false">L31+M31+N31</f>
        <v>12.3</v>
      </c>
      <c r="Q31" s="304" t="n">
        <v>12</v>
      </c>
      <c r="R31" s="340" t="n">
        <v>13</v>
      </c>
      <c r="S31" s="340" t="n">
        <v>4.1</v>
      </c>
      <c r="T31" s="340" t="n">
        <v>4.1</v>
      </c>
      <c r="U31" s="340" t="n">
        <v>1.6</v>
      </c>
      <c r="V31" s="341" t="n">
        <f aca="false">U31+T31+S31+R31+Q31</f>
        <v>34.8</v>
      </c>
      <c r="W31" s="342"/>
      <c r="X31" s="306"/>
      <c r="Y31" s="304"/>
      <c r="Z31" s="340"/>
      <c r="AA31" s="340"/>
      <c r="AB31" s="340"/>
      <c r="AC31" s="304"/>
      <c r="AD31" s="340"/>
      <c r="AE31" s="313" t="n">
        <f aca="false">K31+P31+V31+W31+X31+Y31+Z31+AA31+AB31+AC31+AD31</f>
        <v>59.8</v>
      </c>
    </row>
    <row r="32" customFormat="false" ht="12.75" hidden="false" customHeight="false" outlineLevel="0" collapsed="false">
      <c r="A32" s="5" t="n">
        <f aca="false">YEAR(C32)</f>
        <v>2004</v>
      </c>
      <c r="B32" s="259"/>
      <c r="C32" s="260" t="n">
        <v>38048</v>
      </c>
      <c r="D32" s="338" t="n">
        <v>4.1</v>
      </c>
      <c r="E32" s="338" t="n">
        <v>4.1</v>
      </c>
      <c r="F32" s="338" t="n">
        <v>4.5</v>
      </c>
      <c r="G32" s="338"/>
      <c r="H32" s="338"/>
      <c r="I32" s="338"/>
      <c r="J32" s="338"/>
      <c r="K32" s="339" t="n">
        <f aca="false">D32+E32+F32+G32+I32+J32+H32</f>
        <v>12.7</v>
      </c>
      <c r="L32" s="304" t="n">
        <v>4.1</v>
      </c>
      <c r="M32" s="340" t="n">
        <v>4.1</v>
      </c>
      <c r="N32" s="340" t="n">
        <v>4.1</v>
      </c>
      <c r="O32" s="340"/>
      <c r="P32" s="341" t="n">
        <f aca="false">L32+M32+N32</f>
        <v>12.3</v>
      </c>
      <c r="Q32" s="304" t="n">
        <v>12</v>
      </c>
      <c r="R32" s="340" t="n">
        <v>13</v>
      </c>
      <c r="S32" s="340" t="n">
        <v>4.1</v>
      </c>
      <c r="T32" s="340" t="n">
        <v>4.1</v>
      </c>
      <c r="U32" s="340" t="n">
        <v>1.6</v>
      </c>
      <c r="V32" s="341" t="n">
        <f aca="false">U32+T32+S32+R32+Q32</f>
        <v>34.8</v>
      </c>
      <c r="W32" s="342"/>
      <c r="X32" s="306"/>
      <c r="Y32" s="304"/>
      <c r="Z32" s="340"/>
      <c r="AA32" s="340"/>
      <c r="AB32" s="340"/>
      <c r="AC32" s="304"/>
      <c r="AD32" s="340"/>
      <c r="AE32" s="313" t="n">
        <f aca="false">K32+P32+V32+W32+X32+Y32+Z32+AA32+AB32+AC32+AD32</f>
        <v>59.8</v>
      </c>
    </row>
    <row r="33" customFormat="false" ht="12.75" hidden="false" customHeight="false" outlineLevel="0" collapsed="false">
      <c r="A33" s="5" t="n">
        <f aca="false">YEAR(C33)</f>
        <v>2004</v>
      </c>
      <c r="B33" s="259"/>
      <c r="C33" s="260" t="n">
        <v>38079</v>
      </c>
      <c r="D33" s="338" t="n">
        <v>4.1</v>
      </c>
      <c r="E33" s="338" t="n">
        <v>4.1</v>
      </c>
      <c r="F33" s="338" t="n">
        <v>4.5</v>
      </c>
      <c r="G33" s="338"/>
      <c r="H33" s="338"/>
      <c r="I33" s="338"/>
      <c r="J33" s="338"/>
      <c r="K33" s="339" t="n">
        <f aca="false">D33+E33+F33+G33+I33+J33+H33</f>
        <v>12.7</v>
      </c>
      <c r="L33" s="304" t="n">
        <v>4.1</v>
      </c>
      <c r="M33" s="340" t="n">
        <v>4.1</v>
      </c>
      <c r="N33" s="340" t="n">
        <v>4.1</v>
      </c>
      <c r="O33" s="340"/>
      <c r="P33" s="341" t="n">
        <f aca="false">L33+M33+N33</f>
        <v>12.3</v>
      </c>
      <c r="Q33" s="304" t="n">
        <v>12</v>
      </c>
      <c r="R33" s="340" t="n">
        <v>13</v>
      </c>
      <c r="S33" s="340" t="n">
        <v>4.1</v>
      </c>
      <c r="T33" s="340" t="n">
        <v>4.1</v>
      </c>
      <c r="U33" s="340" t="n">
        <v>1.6</v>
      </c>
      <c r="V33" s="341" t="n">
        <f aca="false">U33+T33+S33+R33+Q33</f>
        <v>34.8</v>
      </c>
      <c r="W33" s="342"/>
      <c r="X33" s="306"/>
      <c r="Y33" s="304"/>
      <c r="Z33" s="340"/>
      <c r="AA33" s="340"/>
      <c r="AB33" s="340"/>
      <c r="AC33" s="304"/>
      <c r="AD33" s="340"/>
      <c r="AE33" s="313" t="n">
        <f aca="false">K33+P33+V33+W33+X33+Y33+Z33+AA33+AB33+AC33+AD33</f>
        <v>59.8</v>
      </c>
    </row>
    <row r="34" customFormat="false" ht="12.75" hidden="false" customHeight="false" outlineLevel="0" collapsed="false">
      <c r="A34" s="5" t="n">
        <f aca="false">YEAR(C34)</f>
        <v>2004</v>
      </c>
      <c r="B34" s="259"/>
      <c r="C34" s="260" t="n">
        <v>38109</v>
      </c>
      <c r="D34" s="338" t="n">
        <v>4.1</v>
      </c>
      <c r="E34" s="338" t="n">
        <v>4.1</v>
      </c>
      <c r="F34" s="338" t="n">
        <v>4.5</v>
      </c>
      <c r="G34" s="338"/>
      <c r="H34" s="338"/>
      <c r="I34" s="338"/>
      <c r="J34" s="338"/>
      <c r="K34" s="339" t="n">
        <f aca="false">D34+E34+F34+G34+I34+J34+H34</f>
        <v>12.7</v>
      </c>
      <c r="L34" s="304" t="n">
        <v>4.1</v>
      </c>
      <c r="M34" s="340" t="n">
        <v>4.1</v>
      </c>
      <c r="N34" s="340" t="n">
        <v>4.1</v>
      </c>
      <c r="O34" s="340"/>
      <c r="P34" s="341" t="n">
        <f aca="false">L34+M34+N34</f>
        <v>12.3</v>
      </c>
      <c r="Q34" s="304" t="n">
        <v>12</v>
      </c>
      <c r="R34" s="340" t="n">
        <v>13</v>
      </c>
      <c r="S34" s="340" t="n">
        <v>4.1</v>
      </c>
      <c r="T34" s="340" t="n">
        <v>4.1</v>
      </c>
      <c r="U34" s="340" t="n">
        <v>1.6</v>
      </c>
      <c r="V34" s="341" t="n">
        <f aca="false">U34+T34+S34+R34+Q34</f>
        <v>34.8</v>
      </c>
      <c r="W34" s="342"/>
      <c r="X34" s="306"/>
      <c r="Y34" s="304"/>
      <c r="Z34" s="340"/>
      <c r="AA34" s="340"/>
      <c r="AB34" s="340"/>
      <c r="AC34" s="304"/>
      <c r="AD34" s="340"/>
      <c r="AE34" s="313" t="n">
        <f aca="false">K34+P34+V34+W34+X34+Y34+Z34+AA34+AB34+AC34+AD34</f>
        <v>59.8</v>
      </c>
    </row>
    <row r="35" customFormat="false" ht="12.75" hidden="false" customHeight="false" outlineLevel="0" collapsed="false">
      <c r="A35" s="5" t="n">
        <f aca="false">YEAR(C35)</f>
        <v>2004</v>
      </c>
      <c r="B35" s="259"/>
      <c r="C35" s="260" t="n">
        <v>38140</v>
      </c>
      <c r="D35" s="338" t="n">
        <v>4.1</v>
      </c>
      <c r="E35" s="338" t="n">
        <v>4.1</v>
      </c>
      <c r="F35" s="338" t="n">
        <v>4.5</v>
      </c>
      <c r="G35" s="338"/>
      <c r="H35" s="338"/>
      <c r="I35" s="338"/>
      <c r="J35" s="338"/>
      <c r="K35" s="339" t="n">
        <f aca="false">D35+E35+F35+G35+I35+J35+H35</f>
        <v>12.7</v>
      </c>
      <c r="L35" s="304" t="n">
        <v>4.1</v>
      </c>
      <c r="M35" s="340" t="n">
        <v>4.1</v>
      </c>
      <c r="N35" s="340" t="n">
        <v>4.1</v>
      </c>
      <c r="O35" s="340"/>
      <c r="P35" s="341" t="n">
        <f aca="false">L35+M35+N35</f>
        <v>12.3</v>
      </c>
      <c r="Q35" s="304" t="n">
        <v>12</v>
      </c>
      <c r="R35" s="340" t="n">
        <v>13</v>
      </c>
      <c r="S35" s="340" t="n">
        <v>4.1</v>
      </c>
      <c r="T35" s="340" t="n">
        <v>4.1</v>
      </c>
      <c r="U35" s="340" t="n">
        <v>1.6</v>
      </c>
      <c r="V35" s="341" t="n">
        <f aca="false">U35+T35+S35+R35+Q35</f>
        <v>34.8</v>
      </c>
      <c r="W35" s="342"/>
      <c r="X35" s="306"/>
      <c r="Y35" s="304"/>
      <c r="Z35" s="340"/>
      <c r="AA35" s="340"/>
      <c r="AB35" s="340"/>
      <c r="AC35" s="304"/>
      <c r="AD35" s="340"/>
      <c r="AE35" s="313" t="n">
        <f aca="false">K35+P35+V35+W35+X35+Y35+Z35+AA35+AB35+AC35+AD35</f>
        <v>59.8</v>
      </c>
    </row>
    <row r="36" customFormat="false" ht="12.75" hidden="false" customHeight="false" outlineLevel="0" collapsed="false">
      <c r="A36" s="5" t="n">
        <f aca="false">YEAR(C36)</f>
        <v>2004</v>
      </c>
      <c r="B36" s="259"/>
      <c r="C36" s="260" t="n">
        <v>38170</v>
      </c>
      <c r="D36" s="338" t="n">
        <v>4.1</v>
      </c>
      <c r="E36" s="338" t="n">
        <v>4.1</v>
      </c>
      <c r="F36" s="338" t="n">
        <v>4.5</v>
      </c>
      <c r="G36" s="338"/>
      <c r="H36" s="338"/>
      <c r="I36" s="338"/>
      <c r="J36" s="338"/>
      <c r="K36" s="339" t="n">
        <f aca="false">D36+E36+F36+G36+I36+J36+H36</f>
        <v>12.7</v>
      </c>
      <c r="L36" s="304" t="n">
        <v>4.1</v>
      </c>
      <c r="M36" s="340" t="n">
        <v>4.1</v>
      </c>
      <c r="N36" s="340" t="n">
        <v>4.1</v>
      </c>
      <c r="O36" s="340"/>
      <c r="P36" s="341" t="n">
        <f aca="false">L36+M36+N36</f>
        <v>12.3</v>
      </c>
      <c r="Q36" s="304" t="n">
        <v>12</v>
      </c>
      <c r="R36" s="340" t="n">
        <v>13</v>
      </c>
      <c r="S36" s="340" t="n">
        <v>4.1</v>
      </c>
      <c r="T36" s="340" t="n">
        <v>4.1</v>
      </c>
      <c r="U36" s="340" t="n">
        <v>1.6</v>
      </c>
      <c r="V36" s="341" t="n">
        <f aca="false">U36+T36+S36+R36+Q36</f>
        <v>34.8</v>
      </c>
      <c r="W36" s="342"/>
      <c r="X36" s="306"/>
      <c r="Y36" s="304"/>
      <c r="Z36" s="340"/>
      <c r="AA36" s="340"/>
      <c r="AB36" s="340"/>
      <c r="AC36" s="304"/>
      <c r="AD36" s="340"/>
      <c r="AE36" s="313" t="n">
        <f aca="false">K36+P36+V36+W36+X36+Y36+Z36+AA36+AB36+AC36+AD36</f>
        <v>59.8</v>
      </c>
    </row>
    <row r="37" customFormat="false" ht="12.75" hidden="false" customHeight="false" outlineLevel="0" collapsed="false">
      <c r="A37" s="5" t="n">
        <f aca="false">YEAR(C37)</f>
        <v>2004</v>
      </c>
      <c r="B37" s="259"/>
      <c r="C37" s="260" t="n">
        <v>38201</v>
      </c>
      <c r="D37" s="338" t="n">
        <v>4.1</v>
      </c>
      <c r="E37" s="338" t="n">
        <v>4.1</v>
      </c>
      <c r="F37" s="338" t="n">
        <v>4.5</v>
      </c>
      <c r="G37" s="338"/>
      <c r="H37" s="338"/>
      <c r="I37" s="338"/>
      <c r="J37" s="338"/>
      <c r="K37" s="339" t="n">
        <f aca="false">D37+E37+F37+G37+I37+J37+H37</f>
        <v>12.7</v>
      </c>
      <c r="L37" s="304" t="n">
        <v>4.1</v>
      </c>
      <c r="M37" s="340" t="n">
        <v>4.1</v>
      </c>
      <c r="N37" s="340" t="n">
        <v>4.1</v>
      </c>
      <c r="O37" s="340"/>
      <c r="P37" s="341" t="n">
        <f aca="false">L37+M37+N37</f>
        <v>12.3</v>
      </c>
      <c r="Q37" s="304" t="n">
        <v>12</v>
      </c>
      <c r="R37" s="340" t="n">
        <v>13</v>
      </c>
      <c r="S37" s="340" t="n">
        <v>4.1</v>
      </c>
      <c r="T37" s="340" t="n">
        <v>4.1</v>
      </c>
      <c r="U37" s="340" t="n">
        <v>1.6</v>
      </c>
      <c r="V37" s="341" t="n">
        <f aca="false">U37+T37+S37+R37+Q37</f>
        <v>34.8</v>
      </c>
      <c r="W37" s="342"/>
      <c r="X37" s="306"/>
      <c r="Y37" s="304"/>
      <c r="Z37" s="340"/>
      <c r="AA37" s="340"/>
      <c r="AB37" s="340"/>
      <c r="AC37" s="304"/>
      <c r="AD37" s="340"/>
      <c r="AE37" s="313" t="n">
        <f aca="false">K37+P37+V37+W37+X37+Y37+Z37+AA37+AB37+AC37+AD37</f>
        <v>59.8</v>
      </c>
    </row>
    <row r="38" customFormat="false" ht="12.75" hidden="false" customHeight="false" outlineLevel="0" collapsed="false">
      <c r="A38" s="5" t="n">
        <f aca="false">YEAR(C38)</f>
        <v>2004</v>
      </c>
      <c r="B38" s="259"/>
      <c r="C38" s="260" t="n">
        <v>38232</v>
      </c>
      <c r="D38" s="338" t="n">
        <v>4.1</v>
      </c>
      <c r="E38" s="338" t="n">
        <v>4.1</v>
      </c>
      <c r="F38" s="338" t="n">
        <v>4.5</v>
      </c>
      <c r="G38" s="338"/>
      <c r="H38" s="338"/>
      <c r="I38" s="338"/>
      <c r="J38" s="338"/>
      <c r="K38" s="339" t="n">
        <f aca="false">D38+E38+F38+G38+I38+J38+H38</f>
        <v>12.7</v>
      </c>
      <c r="L38" s="304" t="n">
        <v>4.1</v>
      </c>
      <c r="M38" s="340" t="n">
        <v>4.1</v>
      </c>
      <c r="N38" s="340" t="n">
        <v>4.1</v>
      </c>
      <c r="O38" s="340"/>
      <c r="P38" s="341" t="n">
        <f aca="false">L38+M38+N38</f>
        <v>12.3</v>
      </c>
      <c r="Q38" s="304" t="n">
        <v>12</v>
      </c>
      <c r="R38" s="340" t="n">
        <v>13</v>
      </c>
      <c r="S38" s="340" t="n">
        <v>4.1</v>
      </c>
      <c r="T38" s="340" t="n">
        <v>4.1</v>
      </c>
      <c r="U38" s="340" t="n">
        <v>1.6</v>
      </c>
      <c r="V38" s="341" t="n">
        <f aca="false">U38+T38+S38+R38+Q38</f>
        <v>34.8</v>
      </c>
      <c r="W38" s="342"/>
      <c r="X38" s="306"/>
      <c r="Y38" s="304"/>
      <c r="Z38" s="340"/>
      <c r="AA38" s="340"/>
      <c r="AB38" s="340"/>
      <c r="AC38" s="304"/>
      <c r="AD38" s="340"/>
      <c r="AE38" s="313" t="n">
        <f aca="false">K38+P38+V38+W38+X38+Y38+Z38+AA38+AB38+AC38+AD38</f>
        <v>59.8</v>
      </c>
    </row>
    <row r="39" customFormat="false" ht="12.75" hidden="false" customHeight="false" outlineLevel="0" collapsed="false">
      <c r="A39" s="5" t="n">
        <f aca="false">YEAR(C39)</f>
        <v>2004</v>
      </c>
      <c r="B39" s="259"/>
      <c r="C39" s="260" t="n">
        <v>38262</v>
      </c>
      <c r="D39" s="338" t="n">
        <v>4.1</v>
      </c>
      <c r="E39" s="338" t="n">
        <v>4.1</v>
      </c>
      <c r="F39" s="338" t="n">
        <v>4.5</v>
      </c>
      <c r="G39" s="338"/>
      <c r="H39" s="338"/>
      <c r="I39" s="338"/>
      <c r="J39" s="338"/>
      <c r="K39" s="339" t="n">
        <f aca="false">D39+E39+F39+G39+I39+J39+H39</f>
        <v>12.7</v>
      </c>
      <c r="L39" s="304" t="n">
        <v>4.1</v>
      </c>
      <c r="M39" s="340" t="n">
        <v>4.1</v>
      </c>
      <c r="N39" s="340" t="n">
        <v>4.1</v>
      </c>
      <c r="O39" s="340"/>
      <c r="P39" s="341" t="n">
        <f aca="false">L39+M39+N39</f>
        <v>12.3</v>
      </c>
      <c r="Q39" s="304" t="n">
        <v>12</v>
      </c>
      <c r="R39" s="340" t="n">
        <v>13</v>
      </c>
      <c r="S39" s="340" t="n">
        <v>4.1</v>
      </c>
      <c r="T39" s="340" t="n">
        <v>4.1</v>
      </c>
      <c r="U39" s="340" t="n">
        <v>1.6</v>
      </c>
      <c r="V39" s="341" t="n">
        <f aca="false">U39+T39+S39+R39+Q39</f>
        <v>34.8</v>
      </c>
      <c r="W39" s="342"/>
      <c r="X39" s="306"/>
      <c r="Y39" s="304"/>
      <c r="Z39" s="340"/>
      <c r="AA39" s="340"/>
      <c r="AB39" s="340"/>
      <c r="AC39" s="304"/>
      <c r="AD39" s="340"/>
      <c r="AE39" s="313" t="n">
        <f aca="false">K39+P39+V39+W39+X39+Y39+Z39+AA39+AB39+AC39+AD39</f>
        <v>59.8</v>
      </c>
    </row>
    <row r="40" customFormat="false" ht="12.75" hidden="false" customHeight="false" outlineLevel="0" collapsed="false">
      <c r="A40" s="5" t="n">
        <f aca="false">YEAR(C40)</f>
        <v>2004</v>
      </c>
      <c r="B40" s="259"/>
      <c r="C40" s="260" t="n">
        <v>38293</v>
      </c>
      <c r="D40" s="338" t="n">
        <v>4.1</v>
      </c>
      <c r="E40" s="338" t="n">
        <v>4.1</v>
      </c>
      <c r="F40" s="338" t="n">
        <v>4.5</v>
      </c>
      <c r="G40" s="338"/>
      <c r="H40" s="338"/>
      <c r="I40" s="338"/>
      <c r="J40" s="338"/>
      <c r="K40" s="339" t="n">
        <f aca="false">D40+E40+F40+G40+I40+J40+H40</f>
        <v>12.7</v>
      </c>
      <c r="L40" s="304" t="n">
        <v>4.1</v>
      </c>
      <c r="M40" s="340" t="n">
        <v>4.1</v>
      </c>
      <c r="N40" s="340" t="n">
        <v>4.1</v>
      </c>
      <c r="O40" s="340"/>
      <c r="P40" s="341" t="n">
        <f aca="false">L40+M40+N40</f>
        <v>12.3</v>
      </c>
      <c r="Q40" s="304" t="n">
        <v>12</v>
      </c>
      <c r="R40" s="340" t="n">
        <v>13</v>
      </c>
      <c r="S40" s="340" t="n">
        <v>4.1</v>
      </c>
      <c r="T40" s="340" t="n">
        <v>4.1</v>
      </c>
      <c r="U40" s="340" t="n">
        <v>1.6</v>
      </c>
      <c r="V40" s="341" t="n">
        <f aca="false">U40+T40+S40+R40+Q40</f>
        <v>34.8</v>
      </c>
      <c r="W40" s="342"/>
      <c r="X40" s="306"/>
      <c r="Y40" s="304"/>
      <c r="Z40" s="340"/>
      <c r="AA40" s="340"/>
      <c r="AB40" s="340"/>
      <c r="AC40" s="304"/>
      <c r="AD40" s="340"/>
      <c r="AE40" s="313" t="n">
        <f aca="false">K40+P40+V40+W40+X40+Y40+Z40+AA40+AB40+AC40+AD40</f>
        <v>59.8</v>
      </c>
    </row>
    <row r="41" customFormat="false" ht="12.75" hidden="false" customHeight="false" outlineLevel="0" collapsed="false">
      <c r="A41" s="5" t="n">
        <f aca="false">YEAR(C41)</f>
        <v>2004</v>
      </c>
      <c r="B41" s="259"/>
      <c r="C41" s="260" t="n">
        <v>38323</v>
      </c>
      <c r="D41" s="338" t="n">
        <v>4.1</v>
      </c>
      <c r="E41" s="338" t="n">
        <v>4.1</v>
      </c>
      <c r="F41" s="338" t="n">
        <v>4.5</v>
      </c>
      <c r="G41" s="338"/>
      <c r="H41" s="338"/>
      <c r="I41" s="338"/>
      <c r="J41" s="338"/>
      <c r="K41" s="339" t="n">
        <f aca="false">D41+E41+F41+G41+I41+J41+H41</f>
        <v>12.7</v>
      </c>
      <c r="L41" s="304" t="n">
        <v>4.1</v>
      </c>
      <c r="M41" s="340" t="n">
        <v>4.1</v>
      </c>
      <c r="N41" s="340" t="n">
        <v>4.1</v>
      </c>
      <c r="O41" s="340"/>
      <c r="P41" s="341" t="n">
        <f aca="false">L41+M41+N41</f>
        <v>12.3</v>
      </c>
      <c r="Q41" s="304" t="n">
        <v>12</v>
      </c>
      <c r="R41" s="340" t="n">
        <v>13</v>
      </c>
      <c r="S41" s="340" t="n">
        <v>4.1</v>
      </c>
      <c r="T41" s="340" t="n">
        <v>4.1</v>
      </c>
      <c r="U41" s="340" t="n">
        <v>1.6</v>
      </c>
      <c r="V41" s="341" t="n">
        <f aca="false">U41+T41+S41+R41+Q41</f>
        <v>34.8</v>
      </c>
      <c r="W41" s="342"/>
      <c r="X41" s="306"/>
      <c r="Y41" s="304"/>
      <c r="Z41" s="340"/>
      <c r="AA41" s="340"/>
      <c r="AB41" s="340"/>
      <c r="AC41" s="304"/>
      <c r="AD41" s="340"/>
      <c r="AE41" s="313" t="n">
        <f aca="false">K41+P41+V41+W41+X41+Y41+Z41+AA41+AB41+AC41+AD41</f>
        <v>59.8</v>
      </c>
    </row>
    <row r="42" customFormat="false" ht="12.75" hidden="false" customHeight="false" outlineLevel="0" collapsed="false">
      <c r="A42" s="5" t="n">
        <f aca="false">YEAR(C42)</f>
        <v>2005</v>
      </c>
      <c r="B42" s="259"/>
      <c r="C42" s="260" t="n">
        <v>38354</v>
      </c>
      <c r="D42" s="338" t="n">
        <v>4.1</v>
      </c>
      <c r="E42" s="338" t="n">
        <v>4.1</v>
      </c>
      <c r="F42" s="338" t="n">
        <v>4.5</v>
      </c>
      <c r="G42" s="338"/>
      <c r="H42" s="338"/>
      <c r="I42" s="338"/>
      <c r="J42" s="338"/>
      <c r="K42" s="339" t="n">
        <f aca="false">D42+E42+F42+G42+I42+J42+H42</f>
        <v>12.7</v>
      </c>
      <c r="L42" s="304" t="n">
        <v>4.1</v>
      </c>
      <c r="M42" s="340" t="n">
        <v>4.1</v>
      </c>
      <c r="N42" s="340" t="n">
        <v>4.1</v>
      </c>
      <c r="O42" s="340" t="n">
        <v>4.1</v>
      </c>
      <c r="P42" s="341" t="n">
        <f aca="false">L42+M42+N42</f>
        <v>12.3</v>
      </c>
      <c r="Q42" s="304" t="n">
        <v>12</v>
      </c>
      <c r="R42" s="340" t="n">
        <v>13</v>
      </c>
      <c r="S42" s="340" t="n">
        <v>4.1</v>
      </c>
      <c r="T42" s="340" t="n">
        <v>4.1</v>
      </c>
      <c r="U42" s="340" t="n">
        <v>1.6</v>
      </c>
      <c r="V42" s="341" t="n">
        <f aca="false">U42+T42+S42+R42+Q42</f>
        <v>34.8</v>
      </c>
      <c r="W42" s="342" t="n">
        <v>5.5</v>
      </c>
      <c r="X42" s="306"/>
      <c r="Y42" s="304"/>
      <c r="Z42" s="340"/>
      <c r="AA42" s="340"/>
      <c r="AB42" s="340"/>
      <c r="AC42" s="304"/>
      <c r="AD42" s="340"/>
      <c r="AE42" s="313" t="n">
        <f aca="false">K42+P42+V42+W42+X42+Y42+Z42+AA42+AB42+AC42+AD42</f>
        <v>65.3</v>
      </c>
    </row>
    <row r="43" customFormat="false" ht="12.75" hidden="false" customHeight="false" outlineLevel="0" collapsed="false">
      <c r="A43" s="5" t="n">
        <f aca="false">YEAR(C43)</f>
        <v>2005</v>
      </c>
      <c r="B43" s="259"/>
      <c r="C43" s="260" t="n">
        <v>38385</v>
      </c>
      <c r="D43" s="338" t="n">
        <v>4.1</v>
      </c>
      <c r="E43" s="338" t="n">
        <v>4.1</v>
      </c>
      <c r="F43" s="338" t="n">
        <v>4.5</v>
      </c>
      <c r="G43" s="338"/>
      <c r="H43" s="338"/>
      <c r="I43" s="338"/>
      <c r="J43" s="338"/>
      <c r="K43" s="339" t="n">
        <f aca="false">D43+E43+F43+G43+I43+J43+H43</f>
        <v>12.7</v>
      </c>
      <c r="L43" s="304" t="n">
        <v>4.1</v>
      </c>
      <c r="M43" s="340" t="n">
        <v>4.1</v>
      </c>
      <c r="N43" s="340" t="n">
        <v>4.1</v>
      </c>
      <c r="O43" s="340" t="n">
        <v>4.1</v>
      </c>
      <c r="P43" s="341" t="n">
        <f aca="false">L43+M43+N43</f>
        <v>12.3</v>
      </c>
      <c r="Q43" s="304" t="n">
        <v>12</v>
      </c>
      <c r="R43" s="340" t="n">
        <v>13</v>
      </c>
      <c r="S43" s="340" t="n">
        <v>4.1</v>
      </c>
      <c r="T43" s="340" t="n">
        <v>4.1</v>
      </c>
      <c r="U43" s="340" t="n">
        <v>1.6</v>
      </c>
      <c r="V43" s="341" t="n">
        <f aca="false">U43+T43+S43+R43+Q43</f>
        <v>34.8</v>
      </c>
      <c r="W43" s="342" t="n">
        <v>5.5</v>
      </c>
      <c r="X43" s="306"/>
      <c r="Y43" s="304"/>
      <c r="Z43" s="340"/>
      <c r="AA43" s="340"/>
      <c r="AB43" s="340"/>
      <c r="AC43" s="304"/>
      <c r="AD43" s="340"/>
      <c r="AE43" s="313" t="n">
        <f aca="false">K43+P43+V43+W43+X43+Y43+Z43+AA43+AB43+AC43+AD43</f>
        <v>65.3</v>
      </c>
    </row>
    <row r="44" customFormat="false" ht="12.75" hidden="false" customHeight="false" outlineLevel="0" collapsed="false">
      <c r="A44" s="5" t="n">
        <f aca="false">YEAR(C44)</f>
        <v>2005</v>
      </c>
      <c r="B44" s="259"/>
      <c r="C44" s="260" t="n">
        <v>38413</v>
      </c>
      <c r="D44" s="338" t="n">
        <v>4.1</v>
      </c>
      <c r="E44" s="338" t="n">
        <v>4.1</v>
      </c>
      <c r="F44" s="338" t="n">
        <v>4.5</v>
      </c>
      <c r="G44" s="338"/>
      <c r="H44" s="338"/>
      <c r="I44" s="338"/>
      <c r="J44" s="338"/>
      <c r="K44" s="339" t="n">
        <f aca="false">D44+E44+F44+G44+I44+J44+H44</f>
        <v>12.7</v>
      </c>
      <c r="L44" s="304" t="n">
        <v>4.1</v>
      </c>
      <c r="M44" s="340" t="n">
        <v>4.1</v>
      </c>
      <c r="N44" s="340" t="n">
        <v>4.1</v>
      </c>
      <c r="O44" s="340" t="n">
        <v>4.1</v>
      </c>
      <c r="P44" s="341" t="n">
        <f aca="false">L44+M44+N44</f>
        <v>12.3</v>
      </c>
      <c r="Q44" s="304" t="n">
        <v>12</v>
      </c>
      <c r="R44" s="340" t="n">
        <v>13</v>
      </c>
      <c r="S44" s="340" t="n">
        <v>4.1</v>
      </c>
      <c r="T44" s="340" t="n">
        <v>4.1</v>
      </c>
      <c r="U44" s="340" t="n">
        <v>1.6</v>
      </c>
      <c r="V44" s="341" t="n">
        <f aca="false">U44+T44+S44+R44+Q44</f>
        <v>34.8</v>
      </c>
      <c r="W44" s="342" t="n">
        <v>5.5</v>
      </c>
      <c r="X44" s="306"/>
      <c r="Y44" s="304"/>
      <c r="Z44" s="340"/>
      <c r="AA44" s="340"/>
      <c r="AB44" s="340"/>
      <c r="AC44" s="304"/>
      <c r="AD44" s="340"/>
      <c r="AE44" s="313" t="n">
        <f aca="false">K44+P44+V44+W44+X44+Y44+Z44+AA44+AB44+AC44+AD44</f>
        <v>65.3</v>
      </c>
    </row>
    <row r="45" customFormat="false" ht="12.75" hidden="false" customHeight="false" outlineLevel="0" collapsed="false">
      <c r="A45" s="5" t="n">
        <f aca="false">YEAR(C45)</f>
        <v>2005</v>
      </c>
      <c r="B45" s="259"/>
      <c r="C45" s="260" t="n">
        <v>38444</v>
      </c>
      <c r="D45" s="338" t="n">
        <v>4.1</v>
      </c>
      <c r="E45" s="338" t="n">
        <v>4.1</v>
      </c>
      <c r="F45" s="338" t="n">
        <v>4.5</v>
      </c>
      <c r="G45" s="338" t="n">
        <v>5.7</v>
      </c>
      <c r="H45" s="338"/>
      <c r="I45" s="338"/>
      <c r="J45" s="338"/>
      <c r="K45" s="339" t="n">
        <f aca="false">D45+E45+F45+G45+I45+J45+H45</f>
        <v>18.4</v>
      </c>
      <c r="L45" s="304" t="n">
        <v>4.1</v>
      </c>
      <c r="M45" s="340" t="n">
        <v>4.1</v>
      </c>
      <c r="N45" s="340" t="n">
        <v>4.1</v>
      </c>
      <c r="O45" s="340" t="n">
        <v>4.1</v>
      </c>
      <c r="P45" s="341" t="n">
        <f aca="false">L45+M45+N45</f>
        <v>12.3</v>
      </c>
      <c r="Q45" s="304" t="n">
        <v>12</v>
      </c>
      <c r="R45" s="340" t="n">
        <v>13</v>
      </c>
      <c r="S45" s="340" t="n">
        <v>4.1</v>
      </c>
      <c r="T45" s="340" t="n">
        <v>4.1</v>
      </c>
      <c r="U45" s="340" t="n">
        <v>1.6</v>
      </c>
      <c r="V45" s="341" t="n">
        <f aca="false">U45+T45+S45+R45+Q45</f>
        <v>34.8</v>
      </c>
      <c r="W45" s="342" t="n">
        <v>5.5</v>
      </c>
      <c r="X45" s="306"/>
      <c r="Y45" s="304"/>
      <c r="Z45" s="340"/>
      <c r="AA45" s="340"/>
      <c r="AB45" s="340"/>
      <c r="AC45" s="304"/>
      <c r="AD45" s="340"/>
      <c r="AE45" s="313" t="n">
        <f aca="false">K45+P45+V45+W45+X45+Y45+Z45+AA45+AB45+AC45+AD45</f>
        <v>71</v>
      </c>
    </row>
    <row r="46" customFormat="false" ht="12.75" hidden="false" customHeight="false" outlineLevel="0" collapsed="false">
      <c r="A46" s="5" t="n">
        <f aca="false">YEAR(C46)</f>
        <v>2005</v>
      </c>
      <c r="B46" s="259"/>
      <c r="C46" s="260" t="n">
        <v>38474</v>
      </c>
      <c r="D46" s="338" t="n">
        <v>4.1</v>
      </c>
      <c r="E46" s="338" t="n">
        <v>4.1</v>
      </c>
      <c r="F46" s="338" t="n">
        <v>4.5</v>
      </c>
      <c r="G46" s="338" t="n">
        <v>5.7</v>
      </c>
      <c r="H46" s="338"/>
      <c r="I46" s="338"/>
      <c r="J46" s="338"/>
      <c r="K46" s="339" t="n">
        <f aca="false">D46+E46+F46+G46+I46+J46+H46</f>
        <v>18.4</v>
      </c>
      <c r="L46" s="304" t="n">
        <v>4.1</v>
      </c>
      <c r="M46" s="340" t="n">
        <v>4.1</v>
      </c>
      <c r="N46" s="340" t="n">
        <v>4.1</v>
      </c>
      <c r="O46" s="340" t="n">
        <v>4.1</v>
      </c>
      <c r="P46" s="341" t="n">
        <f aca="false">L46+M46+N46</f>
        <v>12.3</v>
      </c>
      <c r="Q46" s="304" t="n">
        <v>12</v>
      </c>
      <c r="R46" s="340" t="n">
        <v>13</v>
      </c>
      <c r="S46" s="340" t="n">
        <v>4.1</v>
      </c>
      <c r="T46" s="340" t="n">
        <v>4.1</v>
      </c>
      <c r="U46" s="340" t="n">
        <v>1.6</v>
      </c>
      <c r="V46" s="341" t="n">
        <f aca="false">U46+T46+S46+R46+Q46</f>
        <v>34.8</v>
      </c>
      <c r="W46" s="342" t="n">
        <v>5.5</v>
      </c>
      <c r="X46" s="306"/>
      <c r="Y46" s="304"/>
      <c r="Z46" s="340"/>
      <c r="AA46" s="340"/>
      <c r="AB46" s="340"/>
      <c r="AC46" s="304"/>
      <c r="AD46" s="340"/>
      <c r="AE46" s="313" t="n">
        <f aca="false">K46+P46+V46+W46+X46+Y46+Z46+AA46+AB46+AC46+AD46</f>
        <v>71</v>
      </c>
    </row>
    <row r="47" customFormat="false" ht="12.75" hidden="false" customHeight="false" outlineLevel="0" collapsed="false">
      <c r="A47" s="5" t="n">
        <f aca="false">YEAR(C47)</f>
        <v>2005</v>
      </c>
      <c r="B47" s="259"/>
      <c r="C47" s="260" t="n">
        <v>38505</v>
      </c>
      <c r="D47" s="338" t="n">
        <v>4.1</v>
      </c>
      <c r="E47" s="338" t="n">
        <v>4.1</v>
      </c>
      <c r="F47" s="338" t="n">
        <v>4.5</v>
      </c>
      <c r="G47" s="338" t="n">
        <v>5.7</v>
      </c>
      <c r="H47" s="338"/>
      <c r="I47" s="338"/>
      <c r="J47" s="338"/>
      <c r="K47" s="339" t="n">
        <f aca="false">D47+E47+F47+G47+I47+J47+H47</f>
        <v>18.4</v>
      </c>
      <c r="L47" s="304" t="n">
        <v>4.1</v>
      </c>
      <c r="M47" s="340" t="n">
        <v>4.1</v>
      </c>
      <c r="N47" s="340" t="n">
        <v>4.1</v>
      </c>
      <c r="O47" s="340" t="n">
        <v>4.1</v>
      </c>
      <c r="P47" s="341" t="n">
        <f aca="false">L47+M47+N47</f>
        <v>12.3</v>
      </c>
      <c r="Q47" s="304" t="n">
        <v>12</v>
      </c>
      <c r="R47" s="340" t="n">
        <v>13</v>
      </c>
      <c r="S47" s="340" t="n">
        <v>4.1</v>
      </c>
      <c r="T47" s="340" t="n">
        <v>4.1</v>
      </c>
      <c r="U47" s="340" t="n">
        <v>1.6</v>
      </c>
      <c r="V47" s="341" t="n">
        <f aca="false">U47+T47+S47+R47+Q47</f>
        <v>34.8</v>
      </c>
      <c r="W47" s="342" t="n">
        <v>5.5</v>
      </c>
      <c r="X47" s="306"/>
      <c r="Y47" s="304"/>
      <c r="Z47" s="340"/>
      <c r="AA47" s="340"/>
      <c r="AB47" s="340"/>
      <c r="AC47" s="304"/>
      <c r="AD47" s="340"/>
      <c r="AE47" s="313" t="n">
        <f aca="false">K47+P47+V47+W47+X47+Y47+Z47+AA47+AB47+AC47+AD47</f>
        <v>71</v>
      </c>
    </row>
    <row r="48" customFormat="false" ht="12.75" hidden="false" customHeight="false" outlineLevel="0" collapsed="false">
      <c r="A48" s="5" t="n">
        <f aca="false">YEAR(C48)</f>
        <v>2005</v>
      </c>
      <c r="B48" s="259"/>
      <c r="C48" s="260" t="n">
        <v>38535</v>
      </c>
      <c r="D48" s="338" t="n">
        <v>4.1</v>
      </c>
      <c r="E48" s="338" t="n">
        <v>4.1</v>
      </c>
      <c r="F48" s="338" t="n">
        <v>4.5</v>
      </c>
      <c r="G48" s="338" t="n">
        <v>5.7</v>
      </c>
      <c r="H48" s="338"/>
      <c r="I48" s="338"/>
      <c r="J48" s="338"/>
      <c r="K48" s="339" t="n">
        <f aca="false">D48+E48+F48+G48+I48+J48+H48</f>
        <v>18.4</v>
      </c>
      <c r="L48" s="304" t="n">
        <v>4.1</v>
      </c>
      <c r="M48" s="340" t="n">
        <v>4.1</v>
      </c>
      <c r="N48" s="340" t="n">
        <v>4.1</v>
      </c>
      <c r="O48" s="340" t="n">
        <v>4.1</v>
      </c>
      <c r="P48" s="341" t="n">
        <f aca="false">L48+M48+N48</f>
        <v>12.3</v>
      </c>
      <c r="Q48" s="304" t="n">
        <v>12</v>
      </c>
      <c r="R48" s="340" t="n">
        <v>13</v>
      </c>
      <c r="S48" s="340" t="n">
        <v>4.1</v>
      </c>
      <c r="T48" s="340" t="n">
        <v>4.1</v>
      </c>
      <c r="U48" s="340" t="n">
        <v>1.6</v>
      </c>
      <c r="V48" s="341" t="n">
        <f aca="false">U48+T48+S48+R48+Q48</f>
        <v>34.8</v>
      </c>
      <c r="W48" s="342" t="n">
        <v>5.5</v>
      </c>
      <c r="X48" s="306"/>
      <c r="Y48" s="304"/>
      <c r="Z48" s="340"/>
      <c r="AA48" s="340"/>
      <c r="AB48" s="340"/>
      <c r="AC48" s="304"/>
      <c r="AD48" s="340"/>
      <c r="AE48" s="313" t="n">
        <f aca="false">K48+P48+V48+W48+X48+Y48+Z48+AA48+AB48+AC48+AD48</f>
        <v>71</v>
      </c>
    </row>
    <row r="49" customFormat="false" ht="12.75" hidden="false" customHeight="false" outlineLevel="0" collapsed="false">
      <c r="A49" s="5" t="n">
        <f aca="false">YEAR(C49)</f>
        <v>2005</v>
      </c>
      <c r="B49" s="259"/>
      <c r="C49" s="260" t="n">
        <v>38566</v>
      </c>
      <c r="D49" s="338" t="n">
        <v>4.1</v>
      </c>
      <c r="E49" s="338" t="n">
        <v>4.1</v>
      </c>
      <c r="F49" s="338" t="n">
        <v>4.5</v>
      </c>
      <c r="G49" s="338" t="n">
        <v>5.7</v>
      </c>
      <c r="H49" s="338"/>
      <c r="I49" s="338"/>
      <c r="J49" s="338"/>
      <c r="K49" s="339" t="n">
        <f aca="false">D49+E49+F49+G49+I49+J49+H49</f>
        <v>18.4</v>
      </c>
      <c r="L49" s="304" t="n">
        <v>4.1</v>
      </c>
      <c r="M49" s="340" t="n">
        <v>4.1</v>
      </c>
      <c r="N49" s="340" t="n">
        <v>4.1</v>
      </c>
      <c r="O49" s="340" t="n">
        <v>4.1</v>
      </c>
      <c r="P49" s="341" t="n">
        <f aca="false">L49+M49+N49</f>
        <v>12.3</v>
      </c>
      <c r="Q49" s="304" t="n">
        <v>12</v>
      </c>
      <c r="R49" s="340" t="n">
        <v>13</v>
      </c>
      <c r="S49" s="340" t="n">
        <v>4.1</v>
      </c>
      <c r="T49" s="340" t="n">
        <v>4.1</v>
      </c>
      <c r="U49" s="340" t="n">
        <v>1.6</v>
      </c>
      <c r="V49" s="341" t="n">
        <f aca="false">U49+T49+S49+R49+Q49</f>
        <v>34.8</v>
      </c>
      <c r="W49" s="342" t="n">
        <v>5.5</v>
      </c>
      <c r="X49" s="306"/>
      <c r="Y49" s="304"/>
      <c r="Z49" s="340"/>
      <c r="AA49" s="340"/>
      <c r="AB49" s="340"/>
      <c r="AC49" s="304"/>
      <c r="AD49" s="340"/>
      <c r="AE49" s="313" t="n">
        <f aca="false">K49+P49+V49+W49+X49+Y49+Z49+AA49+AB49+AC49+AD49</f>
        <v>71</v>
      </c>
    </row>
    <row r="50" customFormat="false" ht="12.75" hidden="false" customHeight="false" outlineLevel="0" collapsed="false">
      <c r="A50" s="5" t="n">
        <f aca="false">YEAR(C50)</f>
        <v>2005</v>
      </c>
      <c r="B50" s="259"/>
      <c r="C50" s="260" t="n">
        <v>38597</v>
      </c>
      <c r="D50" s="338" t="n">
        <v>4.1</v>
      </c>
      <c r="E50" s="338" t="n">
        <v>4.1</v>
      </c>
      <c r="F50" s="338" t="n">
        <v>4.5</v>
      </c>
      <c r="G50" s="338" t="n">
        <v>5.7</v>
      </c>
      <c r="H50" s="338"/>
      <c r="I50" s="338"/>
      <c r="J50" s="338"/>
      <c r="K50" s="339" t="n">
        <f aca="false">D50+E50+F50+G50+I50+J50+H50</f>
        <v>18.4</v>
      </c>
      <c r="L50" s="304" t="n">
        <v>4.1</v>
      </c>
      <c r="M50" s="340" t="n">
        <v>4.1</v>
      </c>
      <c r="N50" s="340" t="n">
        <v>4.1</v>
      </c>
      <c r="O50" s="340" t="n">
        <v>4.1</v>
      </c>
      <c r="P50" s="341" t="n">
        <f aca="false">L50+M50+N50</f>
        <v>12.3</v>
      </c>
      <c r="Q50" s="304" t="n">
        <v>12</v>
      </c>
      <c r="R50" s="340" t="n">
        <v>13</v>
      </c>
      <c r="S50" s="340" t="n">
        <v>4.1</v>
      </c>
      <c r="T50" s="340" t="n">
        <v>4.1</v>
      </c>
      <c r="U50" s="340" t="n">
        <v>1.6</v>
      </c>
      <c r="V50" s="341" t="n">
        <f aca="false">U50+T50+S50+R50+Q50</f>
        <v>34.8</v>
      </c>
      <c r="W50" s="342" t="n">
        <v>5.5</v>
      </c>
      <c r="X50" s="306"/>
      <c r="Y50" s="304"/>
      <c r="Z50" s="340"/>
      <c r="AA50" s="340"/>
      <c r="AB50" s="340"/>
      <c r="AC50" s="304"/>
      <c r="AD50" s="340"/>
      <c r="AE50" s="313" t="n">
        <f aca="false">K50+P50+V50+W50+X50+Y50+Z50+AA50+AB50+AC50+AD50</f>
        <v>71</v>
      </c>
    </row>
    <row r="51" customFormat="false" ht="12.75" hidden="false" customHeight="false" outlineLevel="0" collapsed="false">
      <c r="A51" s="5" t="n">
        <f aca="false">YEAR(C51)</f>
        <v>2005</v>
      </c>
      <c r="B51" s="259"/>
      <c r="C51" s="260" t="n">
        <v>38627</v>
      </c>
      <c r="D51" s="338" t="n">
        <v>4.1</v>
      </c>
      <c r="E51" s="338" t="n">
        <v>4.1</v>
      </c>
      <c r="F51" s="338" t="n">
        <v>4.5</v>
      </c>
      <c r="G51" s="338" t="n">
        <v>5.7</v>
      </c>
      <c r="H51" s="338" t="n">
        <v>5.7</v>
      </c>
      <c r="I51" s="338"/>
      <c r="J51" s="338"/>
      <c r="K51" s="339" t="n">
        <f aca="false">D51+E51+F51+G51+I51+J51+H51</f>
        <v>24.1</v>
      </c>
      <c r="L51" s="304" t="n">
        <v>4.1</v>
      </c>
      <c r="M51" s="340" t="n">
        <v>4.1</v>
      </c>
      <c r="N51" s="340" t="n">
        <v>4.1</v>
      </c>
      <c r="O51" s="340" t="n">
        <v>4.1</v>
      </c>
      <c r="P51" s="341" t="n">
        <f aca="false">L51+M51+N51</f>
        <v>12.3</v>
      </c>
      <c r="Q51" s="304" t="n">
        <v>12</v>
      </c>
      <c r="R51" s="340" t="n">
        <v>13</v>
      </c>
      <c r="S51" s="340" t="n">
        <v>4.1</v>
      </c>
      <c r="T51" s="340" t="n">
        <v>4.1</v>
      </c>
      <c r="U51" s="340" t="n">
        <v>1.6</v>
      </c>
      <c r="V51" s="341" t="n">
        <f aca="false">U51+T51+S51+R51+Q51</f>
        <v>34.8</v>
      </c>
      <c r="W51" s="342" t="n">
        <v>5.5</v>
      </c>
      <c r="X51" s="306"/>
      <c r="Y51" s="304"/>
      <c r="Z51" s="340"/>
      <c r="AA51" s="340"/>
      <c r="AB51" s="340"/>
      <c r="AC51" s="304"/>
      <c r="AD51" s="340"/>
      <c r="AE51" s="313" t="n">
        <f aca="false">K51+P51+V51+W51+X51+Y51+Z51+AA51+AB51+AC51+AD51</f>
        <v>76.7</v>
      </c>
    </row>
    <row r="52" customFormat="false" ht="12.75" hidden="false" customHeight="false" outlineLevel="0" collapsed="false">
      <c r="A52" s="5" t="n">
        <f aca="false">YEAR(C52)</f>
        <v>2005</v>
      </c>
      <c r="B52" s="259"/>
      <c r="C52" s="260" t="n">
        <v>38658</v>
      </c>
      <c r="D52" s="338" t="n">
        <v>4.1</v>
      </c>
      <c r="E52" s="338" t="n">
        <v>4.1</v>
      </c>
      <c r="F52" s="338" t="n">
        <v>4.5</v>
      </c>
      <c r="G52" s="338" t="n">
        <v>5.7</v>
      </c>
      <c r="H52" s="338" t="n">
        <v>5.7</v>
      </c>
      <c r="I52" s="338"/>
      <c r="J52" s="338"/>
      <c r="K52" s="339" t="n">
        <f aca="false">D52+E52+F52+G52+I52+J52+H52</f>
        <v>24.1</v>
      </c>
      <c r="L52" s="304" t="n">
        <v>4.1</v>
      </c>
      <c r="M52" s="340" t="n">
        <v>4.1</v>
      </c>
      <c r="N52" s="340" t="n">
        <v>4.1</v>
      </c>
      <c r="O52" s="340" t="n">
        <v>4.1</v>
      </c>
      <c r="P52" s="341" t="n">
        <f aca="false">L52+M52+N52</f>
        <v>12.3</v>
      </c>
      <c r="Q52" s="304" t="n">
        <v>12</v>
      </c>
      <c r="R52" s="340" t="n">
        <v>13</v>
      </c>
      <c r="S52" s="340" t="n">
        <v>4.1</v>
      </c>
      <c r="T52" s="340" t="n">
        <v>4.1</v>
      </c>
      <c r="U52" s="340" t="n">
        <v>1.6</v>
      </c>
      <c r="V52" s="341" t="n">
        <f aca="false">U52+T52+S52+R52+Q52</f>
        <v>34.8</v>
      </c>
      <c r="W52" s="342" t="n">
        <v>5.5</v>
      </c>
      <c r="X52" s="306"/>
      <c r="Y52" s="304"/>
      <c r="Z52" s="340"/>
      <c r="AA52" s="340"/>
      <c r="AB52" s="340"/>
      <c r="AC52" s="304"/>
      <c r="AD52" s="340"/>
      <c r="AE52" s="313" t="n">
        <f aca="false">K52+P52+V52+W52+X52+Y52+Z52+AA52+AB52+AC52+AD52</f>
        <v>76.7</v>
      </c>
    </row>
    <row r="53" customFormat="false" ht="12.75" hidden="false" customHeight="false" outlineLevel="0" collapsed="false">
      <c r="A53" s="5" t="n">
        <f aca="false">YEAR(C53)</f>
        <v>2005</v>
      </c>
      <c r="B53" s="259"/>
      <c r="C53" s="260" t="n">
        <v>38688</v>
      </c>
      <c r="D53" s="338" t="n">
        <v>4.1</v>
      </c>
      <c r="E53" s="338" t="n">
        <v>4.1</v>
      </c>
      <c r="F53" s="338" t="n">
        <v>4.5</v>
      </c>
      <c r="G53" s="338" t="n">
        <v>5.7</v>
      </c>
      <c r="H53" s="338" t="n">
        <v>5.7</v>
      </c>
      <c r="I53" s="338"/>
      <c r="J53" s="338"/>
      <c r="K53" s="339" t="n">
        <f aca="false">D53+E53+F53+G53+I53+J53+H53</f>
        <v>24.1</v>
      </c>
      <c r="L53" s="304" t="n">
        <v>4.1</v>
      </c>
      <c r="M53" s="340" t="n">
        <v>4.1</v>
      </c>
      <c r="N53" s="340" t="n">
        <v>4.1</v>
      </c>
      <c r="O53" s="340" t="n">
        <v>4.1</v>
      </c>
      <c r="P53" s="341" t="n">
        <f aca="false">L53+M53+N53</f>
        <v>12.3</v>
      </c>
      <c r="Q53" s="304" t="n">
        <v>12</v>
      </c>
      <c r="R53" s="340" t="n">
        <v>13</v>
      </c>
      <c r="S53" s="340" t="n">
        <v>4.1</v>
      </c>
      <c r="T53" s="340" t="n">
        <v>4.1</v>
      </c>
      <c r="U53" s="340" t="n">
        <v>1.6</v>
      </c>
      <c r="V53" s="341" t="n">
        <f aca="false">U53+T53+S53+R53+Q53</f>
        <v>34.8</v>
      </c>
      <c r="W53" s="342" t="n">
        <v>5.5</v>
      </c>
      <c r="X53" s="306"/>
      <c r="Y53" s="304"/>
      <c r="Z53" s="340"/>
      <c r="AA53" s="340"/>
      <c r="AB53" s="340"/>
      <c r="AC53" s="304"/>
      <c r="AD53" s="340"/>
      <c r="AE53" s="313" t="n">
        <f aca="false">K53+P53+V53+W53+X53+Y53+Z53+AA53+AB53+AC53+AD53</f>
        <v>76.7</v>
      </c>
    </row>
    <row r="54" customFormat="false" ht="12.75" hidden="false" customHeight="false" outlineLevel="0" collapsed="false">
      <c r="A54" s="5" t="n">
        <f aca="false">YEAR(C54)</f>
        <v>2006</v>
      </c>
      <c r="B54" s="259"/>
      <c r="C54" s="260" t="n">
        <v>38719</v>
      </c>
      <c r="D54" s="338" t="n">
        <v>4.1</v>
      </c>
      <c r="E54" s="338" t="n">
        <v>4.1</v>
      </c>
      <c r="F54" s="338" t="n">
        <v>4.5</v>
      </c>
      <c r="G54" s="338" t="n">
        <v>5.7</v>
      </c>
      <c r="H54" s="338" t="n">
        <v>5.7</v>
      </c>
      <c r="I54" s="338" t="n">
        <v>4.5</v>
      </c>
      <c r="J54" s="338"/>
      <c r="K54" s="339" t="n">
        <f aca="false">D54+E54+F54+G54+I54+J54+H54</f>
        <v>28.6</v>
      </c>
      <c r="L54" s="304" t="n">
        <v>4.1</v>
      </c>
      <c r="M54" s="340" t="n">
        <v>4.1</v>
      </c>
      <c r="N54" s="340" t="n">
        <v>4.1</v>
      </c>
      <c r="O54" s="340" t="n">
        <v>4.1</v>
      </c>
      <c r="P54" s="341" t="n">
        <f aca="false">L54+M54+N54</f>
        <v>12.3</v>
      </c>
      <c r="Q54" s="304" t="n">
        <v>12</v>
      </c>
      <c r="R54" s="340" t="n">
        <v>13</v>
      </c>
      <c r="S54" s="340" t="n">
        <v>4.1</v>
      </c>
      <c r="T54" s="340" t="n">
        <v>4.1</v>
      </c>
      <c r="U54" s="340" t="n">
        <v>1.6</v>
      </c>
      <c r="V54" s="341" t="n">
        <f aca="false">U54+T54+S54+R54+Q54</f>
        <v>34.8</v>
      </c>
      <c r="W54" s="342" t="n">
        <v>5.5</v>
      </c>
      <c r="X54" s="306"/>
      <c r="Y54" s="304" t="n">
        <v>7</v>
      </c>
      <c r="Z54" s="340" t="n">
        <v>4.2</v>
      </c>
      <c r="AA54" s="340" t="n">
        <v>4.2</v>
      </c>
      <c r="AB54" s="340" t="n">
        <v>4.2</v>
      </c>
      <c r="AC54" s="304" t="n">
        <v>3</v>
      </c>
      <c r="AD54" s="340"/>
      <c r="AE54" s="313" t="n">
        <f aca="false">K54+P54+V54+W54+X54+Y54+Z54+AA54+AB54+AC54+AD54</f>
        <v>103.8</v>
      </c>
    </row>
    <row r="55" customFormat="false" ht="12.75" hidden="false" customHeight="false" outlineLevel="0" collapsed="false">
      <c r="A55" s="5" t="n">
        <f aca="false">YEAR(C55)</f>
        <v>2006</v>
      </c>
      <c r="B55" s="259"/>
      <c r="C55" s="260" t="n">
        <v>38750</v>
      </c>
      <c r="D55" s="338" t="n">
        <v>4.1</v>
      </c>
      <c r="E55" s="338" t="n">
        <v>4.1</v>
      </c>
      <c r="F55" s="338" t="n">
        <v>4.5</v>
      </c>
      <c r="G55" s="338" t="n">
        <v>5.7</v>
      </c>
      <c r="H55" s="338" t="n">
        <v>5.7</v>
      </c>
      <c r="I55" s="338" t="n">
        <v>4.5</v>
      </c>
      <c r="J55" s="338"/>
      <c r="K55" s="339" t="n">
        <f aca="false">D55+E55+F55+G55+I55+J55+H55</f>
        <v>28.6</v>
      </c>
      <c r="L55" s="304" t="n">
        <v>4.1</v>
      </c>
      <c r="M55" s="340" t="n">
        <v>4.1</v>
      </c>
      <c r="N55" s="340" t="n">
        <v>4.1</v>
      </c>
      <c r="O55" s="340" t="n">
        <v>4.1</v>
      </c>
      <c r="P55" s="341" t="n">
        <f aca="false">L55+M55+N55</f>
        <v>12.3</v>
      </c>
      <c r="Q55" s="304" t="n">
        <v>12</v>
      </c>
      <c r="R55" s="340" t="n">
        <v>13</v>
      </c>
      <c r="S55" s="340" t="n">
        <v>4.1</v>
      </c>
      <c r="T55" s="340" t="n">
        <v>4.1</v>
      </c>
      <c r="U55" s="340" t="n">
        <v>1.6</v>
      </c>
      <c r="V55" s="341" t="n">
        <f aca="false">U55+T55+S55+R55+Q55</f>
        <v>34.8</v>
      </c>
      <c r="W55" s="342" t="n">
        <v>5.5</v>
      </c>
      <c r="X55" s="306"/>
      <c r="Y55" s="304" t="n">
        <v>7</v>
      </c>
      <c r="Z55" s="340" t="n">
        <v>4.2</v>
      </c>
      <c r="AA55" s="340" t="n">
        <v>4.2</v>
      </c>
      <c r="AB55" s="340" t="n">
        <v>4.2</v>
      </c>
      <c r="AC55" s="304" t="n">
        <v>3</v>
      </c>
      <c r="AD55" s="340"/>
      <c r="AE55" s="313" t="n">
        <f aca="false">K55+P55+V55+W55+X55+Y55+Z55+AA55+AB55+AC55+AD55</f>
        <v>103.8</v>
      </c>
    </row>
    <row r="56" customFormat="false" ht="12.75" hidden="false" customHeight="false" outlineLevel="0" collapsed="false">
      <c r="A56" s="5" t="n">
        <f aca="false">YEAR(C56)</f>
        <v>2006</v>
      </c>
      <c r="B56" s="259"/>
      <c r="C56" s="260" t="n">
        <v>38778</v>
      </c>
      <c r="D56" s="338" t="n">
        <v>4.1</v>
      </c>
      <c r="E56" s="338" t="n">
        <v>4.1</v>
      </c>
      <c r="F56" s="338" t="n">
        <v>4.5</v>
      </c>
      <c r="G56" s="338" t="n">
        <v>5.7</v>
      </c>
      <c r="H56" s="338" t="n">
        <v>5.7</v>
      </c>
      <c r="I56" s="338" t="n">
        <v>4.5</v>
      </c>
      <c r="J56" s="338"/>
      <c r="K56" s="339" t="n">
        <f aca="false">D56+E56+F56+G56+I56+J56+H56</f>
        <v>28.6</v>
      </c>
      <c r="L56" s="304" t="n">
        <v>4.1</v>
      </c>
      <c r="M56" s="340" t="n">
        <v>4.1</v>
      </c>
      <c r="N56" s="340" t="n">
        <v>4.1</v>
      </c>
      <c r="O56" s="340" t="n">
        <v>4.1</v>
      </c>
      <c r="P56" s="341" t="n">
        <f aca="false">L56+M56+N56</f>
        <v>12.3</v>
      </c>
      <c r="Q56" s="304" t="n">
        <v>12</v>
      </c>
      <c r="R56" s="340" t="n">
        <v>13</v>
      </c>
      <c r="S56" s="340" t="n">
        <v>4.1</v>
      </c>
      <c r="T56" s="340" t="n">
        <v>4.1</v>
      </c>
      <c r="U56" s="340" t="n">
        <v>1.6</v>
      </c>
      <c r="V56" s="341" t="n">
        <f aca="false">U56+T56+S56+R56+Q56</f>
        <v>34.8</v>
      </c>
      <c r="W56" s="342" t="n">
        <v>5.5</v>
      </c>
      <c r="X56" s="306"/>
      <c r="Y56" s="304" t="n">
        <v>7</v>
      </c>
      <c r="Z56" s="340" t="n">
        <v>4.2</v>
      </c>
      <c r="AA56" s="340" t="n">
        <v>4.2</v>
      </c>
      <c r="AB56" s="340" t="n">
        <v>4.2</v>
      </c>
      <c r="AC56" s="304" t="n">
        <v>3</v>
      </c>
      <c r="AD56" s="340"/>
      <c r="AE56" s="313" t="n">
        <f aca="false">K56+P56+V56+W56+X56+Y56+Z56+AA56+AB56+AC56+AD56</f>
        <v>103.8</v>
      </c>
    </row>
    <row r="57" customFormat="false" ht="12.75" hidden="false" customHeight="false" outlineLevel="0" collapsed="false">
      <c r="A57" s="5" t="n">
        <f aca="false">YEAR(C57)</f>
        <v>2006</v>
      </c>
      <c r="B57" s="259"/>
      <c r="C57" s="260" t="n">
        <v>38809</v>
      </c>
      <c r="D57" s="338" t="n">
        <v>4.1</v>
      </c>
      <c r="E57" s="338" t="n">
        <v>4.1</v>
      </c>
      <c r="F57" s="338" t="n">
        <v>4.5</v>
      </c>
      <c r="G57" s="338" t="n">
        <v>5.7</v>
      </c>
      <c r="H57" s="338" t="n">
        <v>5.7</v>
      </c>
      <c r="I57" s="338" t="n">
        <v>4.5</v>
      </c>
      <c r="J57" s="338"/>
      <c r="K57" s="339" t="n">
        <f aca="false">D57+E57+F57+G57+I57+J57+H57</f>
        <v>28.6</v>
      </c>
      <c r="L57" s="304" t="n">
        <v>4.1</v>
      </c>
      <c r="M57" s="340" t="n">
        <v>4.1</v>
      </c>
      <c r="N57" s="340" t="n">
        <v>4.1</v>
      </c>
      <c r="O57" s="340" t="n">
        <v>4.1</v>
      </c>
      <c r="P57" s="341" t="n">
        <f aca="false">L57+M57+N57</f>
        <v>12.3</v>
      </c>
      <c r="Q57" s="304" t="n">
        <v>12</v>
      </c>
      <c r="R57" s="340" t="n">
        <v>13</v>
      </c>
      <c r="S57" s="340" t="n">
        <v>4.1</v>
      </c>
      <c r="T57" s="340" t="n">
        <v>4.1</v>
      </c>
      <c r="U57" s="340" t="n">
        <v>1.6</v>
      </c>
      <c r="V57" s="341" t="n">
        <f aca="false">U57+T57+S57+R57+Q57</f>
        <v>34.8</v>
      </c>
      <c r="W57" s="342" t="n">
        <v>5.5</v>
      </c>
      <c r="X57" s="306"/>
      <c r="Y57" s="304" t="n">
        <v>7</v>
      </c>
      <c r="Z57" s="340" t="n">
        <v>4.2</v>
      </c>
      <c r="AA57" s="340" t="n">
        <v>4.2</v>
      </c>
      <c r="AB57" s="340" t="n">
        <v>4.2</v>
      </c>
      <c r="AC57" s="304" t="n">
        <v>3</v>
      </c>
      <c r="AD57" s="340"/>
      <c r="AE57" s="313" t="n">
        <f aca="false">K57+P57+V57+W57+X57+Y57+Z57+AA57+AB57+AC57+AD57</f>
        <v>103.8</v>
      </c>
    </row>
    <row r="58" customFormat="false" ht="12.75" hidden="false" customHeight="false" outlineLevel="0" collapsed="false">
      <c r="A58" s="5" t="n">
        <f aca="false">YEAR(C58)</f>
        <v>2006</v>
      </c>
      <c r="B58" s="259"/>
      <c r="C58" s="260" t="n">
        <v>38839</v>
      </c>
      <c r="D58" s="338" t="n">
        <v>4.1</v>
      </c>
      <c r="E58" s="338" t="n">
        <v>4.1</v>
      </c>
      <c r="F58" s="338" t="n">
        <v>4.5</v>
      </c>
      <c r="G58" s="338" t="n">
        <v>5.7</v>
      </c>
      <c r="H58" s="338" t="n">
        <v>5.7</v>
      </c>
      <c r="I58" s="338" t="n">
        <v>4.5</v>
      </c>
      <c r="J58" s="338"/>
      <c r="K58" s="339" t="n">
        <f aca="false">D58+E58+F58+G58+I58+J58+H58</f>
        <v>28.6</v>
      </c>
      <c r="L58" s="304" t="n">
        <v>4.1</v>
      </c>
      <c r="M58" s="340" t="n">
        <v>4.1</v>
      </c>
      <c r="N58" s="340" t="n">
        <v>4.1</v>
      </c>
      <c r="O58" s="340" t="n">
        <v>4.1</v>
      </c>
      <c r="P58" s="341" t="n">
        <f aca="false">L58+M58+N58</f>
        <v>12.3</v>
      </c>
      <c r="Q58" s="304" t="n">
        <v>12</v>
      </c>
      <c r="R58" s="340" t="n">
        <v>13</v>
      </c>
      <c r="S58" s="340" t="n">
        <v>4.1</v>
      </c>
      <c r="T58" s="340" t="n">
        <v>4.1</v>
      </c>
      <c r="U58" s="340" t="n">
        <v>1.6</v>
      </c>
      <c r="V58" s="341" t="n">
        <f aca="false">U58+T58+S58+R58+Q58</f>
        <v>34.8</v>
      </c>
      <c r="W58" s="342" t="n">
        <v>5.5</v>
      </c>
      <c r="X58" s="306"/>
      <c r="Y58" s="304" t="n">
        <v>7</v>
      </c>
      <c r="Z58" s="340" t="n">
        <v>4.2</v>
      </c>
      <c r="AA58" s="340" t="n">
        <v>4.2</v>
      </c>
      <c r="AB58" s="340" t="n">
        <v>4.2</v>
      </c>
      <c r="AC58" s="304" t="n">
        <v>3</v>
      </c>
      <c r="AD58" s="340"/>
      <c r="AE58" s="313" t="n">
        <f aca="false">K58+P58+V58+W58+X58+Y58+Z58+AA58+AB58+AC58+AD58</f>
        <v>103.8</v>
      </c>
    </row>
    <row r="59" customFormat="false" ht="12.75" hidden="false" customHeight="false" outlineLevel="0" collapsed="false">
      <c r="A59" s="5" t="n">
        <f aca="false">YEAR(C59)</f>
        <v>2006</v>
      </c>
      <c r="B59" s="259"/>
      <c r="C59" s="260" t="n">
        <v>38870</v>
      </c>
      <c r="D59" s="338" t="n">
        <v>4.1</v>
      </c>
      <c r="E59" s="338" t="n">
        <v>4.1</v>
      </c>
      <c r="F59" s="338" t="n">
        <v>4.5</v>
      </c>
      <c r="G59" s="338" t="n">
        <v>5.7</v>
      </c>
      <c r="H59" s="338" t="n">
        <v>5.7</v>
      </c>
      <c r="I59" s="338" t="n">
        <v>4.5</v>
      </c>
      <c r="J59" s="338"/>
      <c r="K59" s="339" t="n">
        <f aca="false">D59+E59+F59+G59+I59+J59+H59</f>
        <v>28.6</v>
      </c>
      <c r="L59" s="304" t="n">
        <v>4.1</v>
      </c>
      <c r="M59" s="340" t="n">
        <v>4.1</v>
      </c>
      <c r="N59" s="340" t="n">
        <v>4.1</v>
      </c>
      <c r="O59" s="340" t="n">
        <v>4.1</v>
      </c>
      <c r="P59" s="341" t="n">
        <f aca="false">L59+M59+N59</f>
        <v>12.3</v>
      </c>
      <c r="Q59" s="304" t="n">
        <v>12</v>
      </c>
      <c r="R59" s="340" t="n">
        <v>13</v>
      </c>
      <c r="S59" s="340" t="n">
        <v>4.1</v>
      </c>
      <c r="T59" s="340" t="n">
        <v>4.1</v>
      </c>
      <c r="U59" s="340" t="n">
        <v>1.6</v>
      </c>
      <c r="V59" s="341" t="n">
        <f aca="false">U59+T59+S59+R59+Q59</f>
        <v>34.8</v>
      </c>
      <c r="W59" s="342" t="n">
        <v>5.5</v>
      </c>
      <c r="X59" s="306"/>
      <c r="Y59" s="304" t="n">
        <v>7</v>
      </c>
      <c r="Z59" s="340" t="n">
        <v>4.2</v>
      </c>
      <c r="AA59" s="340" t="n">
        <v>4.2</v>
      </c>
      <c r="AB59" s="340" t="n">
        <v>4.2</v>
      </c>
      <c r="AC59" s="304" t="n">
        <v>3</v>
      </c>
      <c r="AD59" s="340"/>
      <c r="AE59" s="313" t="n">
        <f aca="false">K59+P59+V59+W59+X59+Y59+Z59+AA59+AB59+AC59+AD59</f>
        <v>103.8</v>
      </c>
    </row>
    <row r="60" customFormat="false" ht="12.75" hidden="false" customHeight="false" outlineLevel="0" collapsed="false">
      <c r="A60" s="5" t="n">
        <f aca="false">YEAR(C60)</f>
        <v>2006</v>
      </c>
      <c r="B60" s="259"/>
      <c r="C60" s="260" t="n">
        <v>38900</v>
      </c>
      <c r="D60" s="338" t="n">
        <v>4.1</v>
      </c>
      <c r="E60" s="338" t="n">
        <v>4.1</v>
      </c>
      <c r="F60" s="338" t="n">
        <v>4.5</v>
      </c>
      <c r="G60" s="338" t="n">
        <v>5.7</v>
      </c>
      <c r="H60" s="338" t="n">
        <v>5.7</v>
      </c>
      <c r="I60" s="338" t="n">
        <v>4.5</v>
      </c>
      <c r="J60" s="338"/>
      <c r="K60" s="339" t="n">
        <f aca="false">D60+E60+F60+G60+I60+J60+H60</f>
        <v>28.6</v>
      </c>
      <c r="L60" s="304" t="n">
        <v>4.1</v>
      </c>
      <c r="M60" s="340" t="n">
        <v>4.1</v>
      </c>
      <c r="N60" s="340" t="n">
        <v>4.1</v>
      </c>
      <c r="O60" s="340" t="n">
        <v>4.1</v>
      </c>
      <c r="P60" s="341" t="n">
        <f aca="false">L60+M60+N60</f>
        <v>12.3</v>
      </c>
      <c r="Q60" s="304" t="n">
        <v>12</v>
      </c>
      <c r="R60" s="340" t="n">
        <v>13</v>
      </c>
      <c r="S60" s="340" t="n">
        <v>4.1</v>
      </c>
      <c r="T60" s="340" t="n">
        <v>4.1</v>
      </c>
      <c r="U60" s="340" t="n">
        <v>1.6</v>
      </c>
      <c r="V60" s="341" t="n">
        <f aca="false">U60+T60+S60+R60+Q60</f>
        <v>34.8</v>
      </c>
      <c r="W60" s="342" t="n">
        <v>5.5</v>
      </c>
      <c r="X60" s="306"/>
      <c r="Y60" s="304" t="n">
        <v>7</v>
      </c>
      <c r="Z60" s="340" t="n">
        <v>4.2</v>
      </c>
      <c r="AA60" s="340" t="n">
        <v>4.2</v>
      </c>
      <c r="AB60" s="340" t="n">
        <v>4.2</v>
      </c>
      <c r="AC60" s="304" t="n">
        <v>3</v>
      </c>
      <c r="AD60" s="340"/>
      <c r="AE60" s="313" t="n">
        <f aca="false">K60+P60+V60+W60+X60+Y60+Z60+AA60+AB60+AC60+AD60</f>
        <v>103.8</v>
      </c>
    </row>
    <row r="61" customFormat="false" ht="12.75" hidden="false" customHeight="false" outlineLevel="0" collapsed="false">
      <c r="A61" s="5" t="n">
        <f aca="false">YEAR(C61)</f>
        <v>2006</v>
      </c>
      <c r="B61" s="259"/>
      <c r="C61" s="260" t="n">
        <v>38931</v>
      </c>
      <c r="D61" s="338" t="n">
        <v>4.1</v>
      </c>
      <c r="E61" s="338" t="n">
        <v>4.1</v>
      </c>
      <c r="F61" s="338" t="n">
        <v>4.5</v>
      </c>
      <c r="G61" s="338" t="n">
        <v>5.7</v>
      </c>
      <c r="H61" s="338" t="n">
        <v>5.7</v>
      </c>
      <c r="I61" s="338" t="n">
        <v>4.5</v>
      </c>
      <c r="J61" s="338"/>
      <c r="K61" s="339" t="n">
        <f aca="false">D61+E61+F61+G61+I61+J61+H61</f>
        <v>28.6</v>
      </c>
      <c r="L61" s="304" t="n">
        <v>4.1</v>
      </c>
      <c r="M61" s="340" t="n">
        <v>4.1</v>
      </c>
      <c r="N61" s="340" t="n">
        <v>4.1</v>
      </c>
      <c r="O61" s="340" t="n">
        <v>4.1</v>
      </c>
      <c r="P61" s="341" t="n">
        <f aca="false">L61+M61+N61</f>
        <v>12.3</v>
      </c>
      <c r="Q61" s="304" t="n">
        <v>12</v>
      </c>
      <c r="R61" s="340" t="n">
        <v>13</v>
      </c>
      <c r="S61" s="340" t="n">
        <v>4.1</v>
      </c>
      <c r="T61" s="340" t="n">
        <v>4.1</v>
      </c>
      <c r="U61" s="340" t="n">
        <v>1.6</v>
      </c>
      <c r="V61" s="341" t="n">
        <f aca="false">U61+T61+S61+R61+Q61</f>
        <v>34.8</v>
      </c>
      <c r="W61" s="342" t="n">
        <v>5.5</v>
      </c>
      <c r="X61" s="306"/>
      <c r="Y61" s="304" t="n">
        <v>7</v>
      </c>
      <c r="Z61" s="340" t="n">
        <v>4.2</v>
      </c>
      <c r="AA61" s="340" t="n">
        <v>4.2</v>
      </c>
      <c r="AB61" s="340" t="n">
        <v>4.2</v>
      </c>
      <c r="AC61" s="304" t="n">
        <v>3</v>
      </c>
      <c r="AD61" s="340"/>
      <c r="AE61" s="313" t="n">
        <f aca="false">K61+P61+V61+W61+X61+Y61+Z61+AA61+AB61+AC61+AD61</f>
        <v>103.8</v>
      </c>
    </row>
    <row r="62" customFormat="false" ht="12.75" hidden="false" customHeight="false" outlineLevel="0" collapsed="false">
      <c r="A62" s="5" t="n">
        <f aca="false">YEAR(C62)</f>
        <v>2006</v>
      </c>
      <c r="B62" s="259"/>
      <c r="C62" s="260" t="n">
        <v>38962</v>
      </c>
      <c r="D62" s="338" t="n">
        <v>4.1</v>
      </c>
      <c r="E62" s="338" t="n">
        <v>4.1</v>
      </c>
      <c r="F62" s="338" t="n">
        <v>4.5</v>
      </c>
      <c r="G62" s="338" t="n">
        <v>5.7</v>
      </c>
      <c r="H62" s="338" t="n">
        <v>5.7</v>
      </c>
      <c r="I62" s="338" t="n">
        <v>4.5</v>
      </c>
      <c r="J62" s="338"/>
      <c r="K62" s="339" t="n">
        <f aca="false">D62+E62+F62+G62+I62+J62+H62</f>
        <v>28.6</v>
      </c>
      <c r="L62" s="304" t="n">
        <v>4.1</v>
      </c>
      <c r="M62" s="340" t="n">
        <v>4.1</v>
      </c>
      <c r="N62" s="340" t="n">
        <v>4.1</v>
      </c>
      <c r="O62" s="340" t="n">
        <v>4.1</v>
      </c>
      <c r="P62" s="341" t="n">
        <f aca="false">L62+M62+N62</f>
        <v>12.3</v>
      </c>
      <c r="Q62" s="304" t="n">
        <v>12</v>
      </c>
      <c r="R62" s="340" t="n">
        <v>13</v>
      </c>
      <c r="S62" s="340" t="n">
        <v>4.1</v>
      </c>
      <c r="T62" s="340" t="n">
        <v>4.1</v>
      </c>
      <c r="U62" s="340" t="n">
        <v>1.6</v>
      </c>
      <c r="V62" s="341" t="n">
        <f aca="false">U62+T62+S62+R62+Q62</f>
        <v>34.8</v>
      </c>
      <c r="W62" s="342" t="n">
        <v>5.5</v>
      </c>
      <c r="X62" s="306"/>
      <c r="Y62" s="304" t="n">
        <v>7</v>
      </c>
      <c r="Z62" s="340" t="n">
        <v>4.2</v>
      </c>
      <c r="AA62" s="340" t="n">
        <v>4.2</v>
      </c>
      <c r="AB62" s="340" t="n">
        <v>4.2</v>
      </c>
      <c r="AC62" s="304" t="n">
        <v>3</v>
      </c>
      <c r="AD62" s="340"/>
      <c r="AE62" s="313" t="n">
        <f aca="false">K62+P62+V62+W62+X62+Y62+Z62+AA62+AB62+AC62+AD62</f>
        <v>103.8</v>
      </c>
    </row>
    <row r="63" customFormat="false" ht="12.75" hidden="false" customHeight="false" outlineLevel="0" collapsed="false">
      <c r="A63" s="5" t="n">
        <f aca="false">YEAR(C63)</f>
        <v>2006</v>
      </c>
      <c r="B63" s="259"/>
      <c r="C63" s="260" t="n">
        <v>38992</v>
      </c>
      <c r="D63" s="338" t="n">
        <v>4.1</v>
      </c>
      <c r="E63" s="338" t="n">
        <v>4.1</v>
      </c>
      <c r="F63" s="338" t="n">
        <v>4.5</v>
      </c>
      <c r="G63" s="338" t="n">
        <v>5.7</v>
      </c>
      <c r="H63" s="338" t="n">
        <v>5.7</v>
      </c>
      <c r="I63" s="338" t="n">
        <v>4.5</v>
      </c>
      <c r="J63" s="338"/>
      <c r="K63" s="339" t="n">
        <f aca="false">D63+E63+F63+G63+I63+J63+H63</f>
        <v>28.6</v>
      </c>
      <c r="L63" s="304" t="n">
        <v>4.1</v>
      </c>
      <c r="M63" s="340" t="n">
        <v>4.1</v>
      </c>
      <c r="N63" s="340" t="n">
        <v>4.1</v>
      </c>
      <c r="O63" s="340" t="n">
        <v>4.1</v>
      </c>
      <c r="P63" s="341" t="n">
        <f aca="false">L63+M63+N63</f>
        <v>12.3</v>
      </c>
      <c r="Q63" s="304" t="n">
        <v>12</v>
      </c>
      <c r="R63" s="340" t="n">
        <v>13</v>
      </c>
      <c r="S63" s="340" t="n">
        <v>4.1</v>
      </c>
      <c r="T63" s="340" t="n">
        <v>4.1</v>
      </c>
      <c r="U63" s="340" t="n">
        <v>1.6</v>
      </c>
      <c r="V63" s="341" t="n">
        <f aca="false">U63+T63+S63+R63+Q63</f>
        <v>34.8</v>
      </c>
      <c r="W63" s="342" t="n">
        <v>5.5</v>
      </c>
      <c r="X63" s="306"/>
      <c r="Y63" s="304" t="n">
        <v>7</v>
      </c>
      <c r="Z63" s="340" t="n">
        <v>4.2</v>
      </c>
      <c r="AA63" s="340" t="n">
        <v>4.2</v>
      </c>
      <c r="AB63" s="340" t="n">
        <v>4.2</v>
      </c>
      <c r="AC63" s="304" t="n">
        <v>3</v>
      </c>
      <c r="AD63" s="340"/>
      <c r="AE63" s="313" t="n">
        <f aca="false">K63+P63+V63+W63+X63+Y63+Z63+AA63+AB63+AC63+AD63</f>
        <v>103.8</v>
      </c>
    </row>
    <row r="64" customFormat="false" ht="12.75" hidden="false" customHeight="false" outlineLevel="0" collapsed="false">
      <c r="A64" s="5" t="n">
        <f aca="false">YEAR(C64)</f>
        <v>2006</v>
      </c>
      <c r="B64" s="259"/>
      <c r="C64" s="260" t="n">
        <v>39023</v>
      </c>
      <c r="D64" s="338" t="n">
        <v>4.1</v>
      </c>
      <c r="E64" s="338" t="n">
        <v>4.1</v>
      </c>
      <c r="F64" s="338" t="n">
        <v>4.5</v>
      </c>
      <c r="G64" s="338" t="n">
        <v>5.7</v>
      </c>
      <c r="H64" s="338" t="n">
        <v>5.7</v>
      </c>
      <c r="I64" s="338" t="n">
        <v>4.5</v>
      </c>
      <c r="J64" s="338"/>
      <c r="K64" s="339" t="n">
        <f aca="false">D64+E64+F64+G64+I64+J64+H64</f>
        <v>28.6</v>
      </c>
      <c r="L64" s="304" t="n">
        <v>4.1</v>
      </c>
      <c r="M64" s="340" t="n">
        <v>4.1</v>
      </c>
      <c r="N64" s="340" t="n">
        <v>4.1</v>
      </c>
      <c r="O64" s="340" t="n">
        <v>4.1</v>
      </c>
      <c r="P64" s="341" t="n">
        <f aca="false">L64+M64+N64</f>
        <v>12.3</v>
      </c>
      <c r="Q64" s="304" t="n">
        <v>12</v>
      </c>
      <c r="R64" s="340" t="n">
        <v>13</v>
      </c>
      <c r="S64" s="340" t="n">
        <v>4.1</v>
      </c>
      <c r="T64" s="340" t="n">
        <v>4.1</v>
      </c>
      <c r="U64" s="340" t="n">
        <v>1.6</v>
      </c>
      <c r="V64" s="341" t="n">
        <f aca="false">U64+T64+S64+R64+Q64</f>
        <v>34.8</v>
      </c>
      <c r="W64" s="342" t="n">
        <v>5.5</v>
      </c>
      <c r="X64" s="306"/>
      <c r="Y64" s="304" t="n">
        <v>7</v>
      </c>
      <c r="Z64" s="340" t="n">
        <v>4.2</v>
      </c>
      <c r="AA64" s="340" t="n">
        <v>4.2</v>
      </c>
      <c r="AB64" s="340" t="n">
        <v>4.2</v>
      </c>
      <c r="AC64" s="304" t="n">
        <v>3</v>
      </c>
      <c r="AD64" s="340"/>
      <c r="AE64" s="313" t="n">
        <f aca="false">K64+P64+V64+W64+X64+Y64+Z64+AA64+AB64+AC64+AD64</f>
        <v>103.8</v>
      </c>
    </row>
    <row r="65" customFormat="false" ht="12.75" hidden="false" customHeight="false" outlineLevel="0" collapsed="false">
      <c r="A65" s="5" t="n">
        <f aca="false">YEAR(C65)</f>
        <v>2006</v>
      </c>
      <c r="B65" s="259"/>
      <c r="C65" s="260" t="n">
        <v>39053</v>
      </c>
      <c r="D65" s="338" t="n">
        <v>4.1</v>
      </c>
      <c r="E65" s="338" t="n">
        <v>4.1</v>
      </c>
      <c r="F65" s="338" t="n">
        <v>4.5</v>
      </c>
      <c r="G65" s="338" t="n">
        <v>5.7</v>
      </c>
      <c r="H65" s="338" t="n">
        <v>5.7</v>
      </c>
      <c r="I65" s="338" t="n">
        <v>4.5</v>
      </c>
      <c r="J65" s="338"/>
      <c r="K65" s="339" t="n">
        <f aca="false">D65+E65+F65+G65+I65+J65+H65</f>
        <v>28.6</v>
      </c>
      <c r="L65" s="304" t="n">
        <v>4.1</v>
      </c>
      <c r="M65" s="340" t="n">
        <v>4.1</v>
      </c>
      <c r="N65" s="340" t="n">
        <v>4.1</v>
      </c>
      <c r="O65" s="340" t="n">
        <v>4.1</v>
      </c>
      <c r="P65" s="341" t="n">
        <f aca="false">L65+M65+N65</f>
        <v>12.3</v>
      </c>
      <c r="Q65" s="304" t="n">
        <v>12</v>
      </c>
      <c r="R65" s="340" t="n">
        <v>13</v>
      </c>
      <c r="S65" s="340" t="n">
        <v>4.1</v>
      </c>
      <c r="T65" s="340" t="n">
        <v>4.1</v>
      </c>
      <c r="U65" s="340" t="n">
        <v>1.6</v>
      </c>
      <c r="V65" s="341" t="n">
        <f aca="false">U65+T65+S65+R65+Q65</f>
        <v>34.8</v>
      </c>
      <c r="W65" s="342" t="n">
        <v>5.5</v>
      </c>
      <c r="X65" s="306"/>
      <c r="Y65" s="304" t="n">
        <v>7</v>
      </c>
      <c r="Z65" s="340" t="n">
        <v>4.2</v>
      </c>
      <c r="AA65" s="340" t="n">
        <v>4.2</v>
      </c>
      <c r="AB65" s="340" t="n">
        <v>4.2</v>
      </c>
      <c r="AC65" s="304" t="n">
        <v>3</v>
      </c>
      <c r="AD65" s="340"/>
      <c r="AE65" s="313" t="n">
        <f aca="false">K65+P65+V65+W65+X65+Y65+Z65+AA65+AB65+AC65+AD65</f>
        <v>103.8</v>
      </c>
    </row>
    <row r="66" customFormat="false" ht="12.75" hidden="false" customHeight="false" outlineLevel="0" collapsed="false">
      <c r="A66" s="5" t="n">
        <f aca="false">YEAR(C66)</f>
        <v>2007</v>
      </c>
      <c r="B66" s="259"/>
      <c r="C66" s="260" t="n">
        <v>39084</v>
      </c>
      <c r="D66" s="338" t="n">
        <v>4.1</v>
      </c>
      <c r="E66" s="338" t="n">
        <v>4.1</v>
      </c>
      <c r="F66" s="338" t="n">
        <v>4.5</v>
      </c>
      <c r="G66" s="338" t="n">
        <v>5.7</v>
      </c>
      <c r="H66" s="338" t="n">
        <v>5.7</v>
      </c>
      <c r="I66" s="338" t="n">
        <v>4.5</v>
      </c>
      <c r="J66" s="338" t="n">
        <v>7</v>
      </c>
      <c r="K66" s="339" t="n">
        <f aca="false">D66+E66+F66+G66+I66+J66+H66</f>
        <v>35.6</v>
      </c>
      <c r="L66" s="304" t="n">
        <v>4.1</v>
      </c>
      <c r="M66" s="340" t="n">
        <v>4.1</v>
      </c>
      <c r="N66" s="340" t="n">
        <v>4.1</v>
      </c>
      <c r="O66" s="340" t="n">
        <v>4.1</v>
      </c>
      <c r="P66" s="341" t="n">
        <f aca="false">L66+M66+N66</f>
        <v>12.3</v>
      </c>
      <c r="Q66" s="304" t="n">
        <v>12</v>
      </c>
      <c r="R66" s="340" t="n">
        <v>13</v>
      </c>
      <c r="S66" s="340" t="n">
        <v>4.1</v>
      </c>
      <c r="T66" s="340" t="n">
        <v>4.1</v>
      </c>
      <c r="U66" s="340" t="n">
        <v>1.6</v>
      </c>
      <c r="V66" s="341" t="n">
        <f aca="false">U66+T66+S66+R66+Q66</f>
        <v>34.8</v>
      </c>
      <c r="W66" s="342" t="n">
        <v>5.5</v>
      </c>
      <c r="X66" s="306" t="n">
        <v>4.1</v>
      </c>
      <c r="Y66" s="304" t="n">
        <v>7</v>
      </c>
      <c r="Z66" s="340" t="n">
        <v>4.2</v>
      </c>
      <c r="AA66" s="340" t="n">
        <v>4.2</v>
      </c>
      <c r="AB66" s="340" t="n">
        <v>4.2</v>
      </c>
      <c r="AC66" s="304" t="n">
        <v>3</v>
      </c>
      <c r="AD66" s="340" t="n">
        <v>5.5</v>
      </c>
      <c r="AE66" s="313" t="n">
        <f aca="false">K66+P66+V66+W66+X66+Y66+Z66+AA66+AB66+AC66+AD66</f>
        <v>120.4</v>
      </c>
    </row>
    <row r="67" customFormat="false" ht="12.75" hidden="false" customHeight="false" outlineLevel="0" collapsed="false">
      <c r="A67" s="5" t="n">
        <f aca="false">YEAR(C67)</f>
        <v>2007</v>
      </c>
      <c r="B67" s="259"/>
      <c r="C67" s="260" t="n">
        <v>39115</v>
      </c>
      <c r="D67" s="338" t="n">
        <v>4.1</v>
      </c>
      <c r="E67" s="338" t="n">
        <v>4.1</v>
      </c>
      <c r="F67" s="338" t="n">
        <v>4.5</v>
      </c>
      <c r="G67" s="338" t="n">
        <v>5.7</v>
      </c>
      <c r="H67" s="338" t="n">
        <v>5.7</v>
      </c>
      <c r="I67" s="338" t="n">
        <v>4.5</v>
      </c>
      <c r="J67" s="338" t="n">
        <v>7</v>
      </c>
      <c r="K67" s="339" t="n">
        <f aca="false">D67+E67+F67+G67+I67+J67+H67</f>
        <v>35.6</v>
      </c>
      <c r="L67" s="304" t="n">
        <v>4.1</v>
      </c>
      <c r="M67" s="340" t="n">
        <v>4.1</v>
      </c>
      <c r="N67" s="340" t="n">
        <v>4.1</v>
      </c>
      <c r="O67" s="340" t="n">
        <v>4.1</v>
      </c>
      <c r="P67" s="341" t="n">
        <f aca="false">L67+M67+N67</f>
        <v>12.3</v>
      </c>
      <c r="Q67" s="304" t="n">
        <v>12</v>
      </c>
      <c r="R67" s="340" t="n">
        <v>13</v>
      </c>
      <c r="S67" s="340" t="n">
        <v>4.1</v>
      </c>
      <c r="T67" s="340" t="n">
        <v>4.1</v>
      </c>
      <c r="U67" s="340" t="n">
        <v>1.6</v>
      </c>
      <c r="V67" s="341" t="n">
        <f aca="false">U67+T67+S67+R67+Q67</f>
        <v>34.8</v>
      </c>
      <c r="W67" s="342" t="n">
        <v>5.5</v>
      </c>
      <c r="X67" s="306" t="n">
        <v>4.1</v>
      </c>
      <c r="Y67" s="304" t="n">
        <v>7</v>
      </c>
      <c r="Z67" s="340" t="n">
        <v>4.2</v>
      </c>
      <c r="AA67" s="340" t="n">
        <v>4.2</v>
      </c>
      <c r="AB67" s="340" t="n">
        <v>4.2</v>
      </c>
      <c r="AC67" s="304" t="n">
        <v>3</v>
      </c>
      <c r="AD67" s="340" t="n">
        <v>5.5</v>
      </c>
      <c r="AE67" s="313" t="n">
        <f aca="false">K67+P67+V67+W67+X67+Y67+Z67+AA67+AB67+AC67+AD67</f>
        <v>120.4</v>
      </c>
    </row>
    <row r="68" customFormat="false" ht="12.75" hidden="false" customHeight="false" outlineLevel="0" collapsed="false">
      <c r="A68" s="5" t="n">
        <f aca="false">YEAR(C68)</f>
        <v>2007</v>
      </c>
      <c r="B68" s="259"/>
      <c r="C68" s="260" t="n">
        <v>39143</v>
      </c>
      <c r="D68" s="338" t="n">
        <v>4.1</v>
      </c>
      <c r="E68" s="338" t="n">
        <v>4.1</v>
      </c>
      <c r="F68" s="338" t="n">
        <v>4.5</v>
      </c>
      <c r="G68" s="338" t="n">
        <v>5.7</v>
      </c>
      <c r="H68" s="338" t="n">
        <v>5.7</v>
      </c>
      <c r="I68" s="338" t="n">
        <v>4.5</v>
      </c>
      <c r="J68" s="338" t="n">
        <v>7</v>
      </c>
      <c r="K68" s="339" t="n">
        <f aca="false">D68+E68+F68+G68+I68+J68+H68</f>
        <v>35.6</v>
      </c>
      <c r="L68" s="304" t="n">
        <v>4.1</v>
      </c>
      <c r="M68" s="340" t="n">
        <v>4.1</v>
      </c>
      <c r="N68" s="340" t="n">
        <v>4.1</v>
      </c>
      <c r="O68" s="340" t="n">
        <v>4.1</v>
      </c>
      <c r="P68" s="341" t="n">
        <f aca="false">L68+M68+N68</f>
        <v>12.3</v>
      </c>
      <c r="Q68" s="304" t="n">
        <v>12</v>
      </c>
      <c r="R68" s="340" t="n">
        <v>13</v>
      </c>
      <c r="S68" s="340" t="n">
        <v>4.1</v>
      </c>
      <c r="T68" s="340" t="n">
        <v>4.1</v>
      </c>
      <c r="U68" s="340" t="n">
        <v>1.6</v>
      </c>
      <c r="V68" s="341" t="n">
        <f aca="false">U68+T68+S68+R68+Q68</f>
        <v>34.8</v>
      </c>
      <c r="W68" s="342" t="n">
        <v>5.5</v>
      </c>
      <c r="X68" s="306" t="n">
        <v>4.1</v>
      </c>
      <c r="Y68" s="304" t="n">
        <v>7</v>
      </c>
      <c r="Z68" s="340" t="n">
        <v>4.2</v>
      </c>
      <c r="AA68" s="340" t="n">
        <v>4.2</v>
      </c>
      <c r="AB68" s="340" t="n">
        <v>4.2</v>
      </c>
      <c r="AC68" s="304" t="n">
        <v>3</v>
      </c>
      <c r="AD68" s="340" t="n">
        <v>5.5</v>
      </c>
      <c r="AE68" s="313" t="n">
        <f aca="false">K68+P68+V68+W68+X68+Y68+Z68+AA68+AB68+AC68+AD68</f>
        <v>120.4</v>
      </c>
    </row>
    <row r="69" customFormat="false" ht="12.75" hidden="false" customHeight="false" outlineLevel="0" collapsed="false">
      <c r="A69" s="5" t="n">
        <f aca="false">YEAR(C69)</f>
        <v>2007</v>
      </c>
      <c r="B69" s="259"/>
      <c r="C69" s="260" t="n">
        <v>39174</v>
      </c>
      <c r="D69" s="338" t="n">
        <v>4.1</v>
      </c>
      <c r="E69" s="338" t="n">
        <v>4.1</v>
      </c>
      <c r="F69" s="338" t="n">
        <v>4.5</v>
      </c>
      <c r="G69" s="338" t="n">
        <v>5.7</v>
      </c>
      <c r="H69" s="338" t="n">
        <v>5.7</v>
      </c>
      <c r="I69" s="338" t="n">
        <v>4.5</v>
      </c>
      <c r="J69" s="338" t="n">
        <v>7</v>
      </c>
      <c r="K69" s="339" t="n">
        <f aca="false">D69+E69+F69+G69+I69+J69+H69</f>
        <v>35.6</v>
      </c>
      <c r="L69" s="304" t="n">
        <v>4.1</v>
      </c>
      <c r="M69" s="340" t="n">
        <v>4.1</v>
      </c>
      <c r="N69" s="340" t="n">
        <v>4.1</v>
      </c>
      <c r="O69" s="340" t="n">
        <v>4.1</v>
      </c>
      <c r="P69" s="341" t="n">
        <f aca="false">L69+M69+N69</f>
        <v>12.3</v>
      </c>
      <c r="Q69" s="304" t="n">
        <v>12</v>
      </c>
      <c r="R69" s="340" t="n">
        <v>13</v>
      </c>
      <c r="S69" s="340" t="n">
        <v>4.1</v>
      </c>
      <c r="T69" s="340" t="n">
        <v>4.1</v>
      </c>
      <c r="U69" s="340" t="n">
        <v>1.6</v>
      </c>
      <c r="V69" s="341" t="n">
        <f aca="false">U69+T69+S69+R69+Q69</f>
        <v>34.8</v>
      </c>
      <c r="W69" s="342" t="n">
        <v>5.5</v>
      </c>
      <c r="X69" s="306" t="n">
        <v>4.1</v>
      </c>
      <c r="Y69" s="304" t="n">
        <v>7</v>
      </c>
      <c r="Z69" s="340" t="n">
        <v>4.2</v>
      </c>
      <c r="AA69" s="340" t="n">
        <v>4.2</v>
      </c>
      <c r="AB69" s="340" t="n">
        <v>4.2</v>
      </c>
      <c r="AC69" s="304" t="n">
        <v>3</v>
      </c>
      <c r="AD69" s="340" t="n">
        <v>5.5</v>
      </c>
      <c r="AE69" s="313" t="n">
        <f aca="false">K69+P69+V69+W69+X69+Y69+Z69+AA69+AB69+AC69+AD69</f>
        <v>120.4</v>
      </c>
    </row>
    <row r="70" customFormat="false" ht="12.75" hidden="false" customHeight="false" outlineLevel="0" collapsed="false">
      <c r="A70" s="5" t="n">
        <f aca="false">YEAR(C70)</f>
        <v>2007</v>
      </c>
      <c r="B70" s="259"/>
      <c r="C70" s="260" t="n">
        <v>39204</v>
      </c>
      <c r="D70" s="338" t="n">
        <v>4.1</v>
      </c>
      <c r="E70" s="338" t="n">
        <v>4.1</v>
      </c>
      <c r="F70" s="338" t="n">
        <v>4.5</v>
      </c>
      <c r="G70" s="338" t="n">
        <v>5.7</v>
      </c>
      <c r="H70" s="338" t="n">
        <v>5.7</v>
      </c>
      <c r="I70" s="338" t="n">
        <v>4.5</v>
      </c>
      <c r="J70" s="338" t="n">
        <v>7</v>
      </c>
      <c r="K70" s="339" t="n">
        <f aca="false">D70+E70+F70+G70+I70+J70+H70</f>
        <v>35.6</v>
      </c>
      <c r="L70" s="304" t="n">
        <v>4.1</v>
      </c>
      <c r="M70" s="340" t="n">
        <v>4.1</v>
      </c>
      <c r="N70" s="340" t="n">
        <v>4.1</v>
      </c>
      <c r="O70" s="340" t="n">
        <v>4.1</v>
      </c>
      <c r="P70" s="341" t="n">
        <f aca="false">L70+M70+N70</f>
        <v>12.3</v>
      </c>
      <c r="Q70" s="304" t="n">
        <v>12</v>
      </c>
      <c r="R70" s="340" t="n">
        <v>13</v>
      </c>
      <c r="S70" s="340" t="n">
        <v>4.1</v>
      </c>
      <c r="T70" s="340" t="n">
        <v>4.1</v>
      </c>
      <c r="U70" s="340" t="n">
        <v>1.6</v>
      </c>
      <c r="V70" s="341" t="n">
        <f aca="false">U70+T70+S70+R70+Q70</f>
        <v>34.8</v>
      </c>
      <c r="W70" s="342" t="n">
        <v>5.5</v>
      </c>
      <c r="X70" s="306" t="n">
        <v>4.1</v>
      </c>
      <c r="Y70" s="304" t="n">
        <v>7</v>
      </c>
      <c r="Z70" s="340" t="n">
        <v>4.2</v>
      </c>
      <c r="AA70" s="340" t="n">
        <v>4.2</v>
      </c>
      <c r="AB70" s="340" t="n">
        <v>4.2</v>
      </c>
      <c r="AC70" s="304" t="n">
        <v>3</v>
      </c>
      <c r="AD70" s="340" t="n">
        <v>5.5</v>
      </c>
      <c r="AE70" s="313" t="n">
        <f aca="false">K70+P70+V70+W70+X70+Y70+Z70+AA70+AB70+AC70+AD70</f>
        <v>120.4</v>
      </c>
    </row>
    <row r="71" customFormat="false" ht="12.75" hidden="false" customHeight="false" outlineLevel="0" collapsed="false">
      <c r="A71" s="5" t="n">
        <f aca="false">YEAR(C71)</f>
        <v>2007</v>
      </c>
      <c r="B71" s="259"/>
      <c r="C71" s="260" t="n">
        <v>39235</v>
      </c>
      <c r="D71" s="338" t="n">
        <v>4.1</v>
      </c>
      <c r="E71" s="338" t="n">
        <v>4.1</v>
      </c>
      <c r="F71" s="338" t="n">
        <v>4.5</v>
      </c>
      <c r="G71" s="338" t="n">
        <v>5.7</v>
      </c>
      <c r="H71" s="338" t="n">
        <v>5.7</v>
      </c>
      <c r="I71" s="338" t="n">
        <v>4.5</v>
      </c>
      <c r="J71" s="338" t="n">
        <v>7</v>
      </c>
      <c r="K71" s="339" t="n">
        <f aca="false">D71+E71+F71+G71+I71+J71+H71</f>
        <v>35.6</v>
      </c>
      <c r="L71" s="304" t="n">
        <v>4.1</v>
      </c>
      <c r="M71" s="340" t="n">
        <v>4.1</v>
      </c>
      <c r="N71" s="340" t="n">
        <v>4.1</v>
      </c>
      <c r="O71" s="340" t="n">
        <v>4.1</v>
      </c>
      <c r="P71" s="341" t="n">
        <f aca="false">L71+M71+N71</f>
        <v>12.3</v>
      </c>
      <c r="Q71" s="304" t="n">
        <v>12</v>
      </c>
      <c r="R71" s="340" t="n">
        <v>13</v>
      </c>
      <c r="S71" s="340" t="n">
        <v>4.1</v>
      </c>
      <c r="T71" s="340" t="n">
        <v>4.1</v>
      </c>
      <c r="U71" s="340" t="n">
        <v>1.6</v>
      </c>
      <c r="V71" s="341" t="n">
        <f aca="false">U71+T71+S71+R71+Q71</f>
        <v>34.8</v>
      </c>
      <c r="W71" s="342" t="n">
        <v>5.5</v>
      </c>
      <c r="X71" s="306" t="n">
        <v>4.1</v>
      </c>
      <c r="Y71" s="304" t="n">
        <v>7</v>
      </c>
      <c r="Z71" s="340" t="n">
        <v>4.2</v>
      </c>
      <c r="AA71" s="340" t="n">
        <v>4.2</v>
      </c>
      <c r="AB71" s="340" t="n">
        <v>4.2</v>
      </c>
      <c r="AC71" s="304" t="n">
        <v>3</v>
      </c>
      <c r="AD71" s="340" t="n">
        <v>5.5</v>
      </c>
      <c r="AE71" s="313" t="n">
        <f aca="false">K71+P71+V71+W71+X71+Y71+Z71+AA71+AB71+AC71+AD71</f>
        <v>120.4</v>
      </c>
    </row>
    <row r="72" customFormat="false" ht="12.75" hidden="false" customHeight="false" outlineLevel="0" collapsed="false">
      <c r="A72" s="5" t="n">
        <f aca="false">YEAR(C72)</f>
        <v>2007</v>
      </c>
      <c r="B72" s="259"/>
      <c r="C72" s="260" t="n">
        <v>39265</v>
      </c>
      <c r="D72" s="338" t="n">
        <v>4.1</v>
      </c>
      <c r="E72" s="338" t="n">
        <v>4.1</v>
      </c>
      <c r="F72" s="338" t="n">
        <v>4.5</v>
      </c>
      <c r="G72" s="338" t="n">
        <v>5.7</v>
      </c>
      <c r="H72" s="338" t="n">
        <v>5.7</v>
      </c>
      <c r="I72" s="338" t="n">
        <v>4.5</v>
      </c>
      <c r="J72" s="338" t="n">
        <v>7</v>
      </c>
      <c r="K72" s="339" t="n">
        <f aca="false">D72+E72+F72+G72+I72+J72+H72</f>
        <v>35.6</v>
      </c>
      <c r="L72" s="304" t="n">
        <v>4.1</v>
      </c>
      <c r="M72" s="340" t="n">
        <v>4.1</v>
      </c>
      <c r="N72" s="340" t="n">
        <v>4.1</v>
      </c>
      <c r="O72" s="340" t="n">
        <v>4.1</v>
      </c>
      <c r="P72" s="341" t="n">
        <f aca="false">L72+M72+N72</f>
        <v>12.3</v>
      </c>
      <c r="Q72" s="304" t="n">
        <v>12</v>
      </c>
      <c r="R72" s="340" t="n">
        <v>13</v>
      </c>
      <c r="S72" s="340" t="n">
        <v>4.1</v>
      </c>
      <c r="T72" s="340" t="n">
        <v>4.1</v>
      </c>
      <c r="U72" s="340" t="n">
        <v>1.6</v>
      </c>
      <c r="V72" s="341" t="n">
        <f aca="false">U72+T72+S72+R72+Q72</f>
        <v>34.8</v>
      </c>
      <c r="W72" s="342" t="n">
        <v>5.5</v>
      </c>
      <c r="X72" s="306" t="n">
        <v>4.1</v>
      </c>
      <c r="Y72" s="304" t="n">
        <v>7</v>
      </c>
      <c r="Z72" s="340" t="n">
        <v>4.2</v>
      </c>
      <c r="AA72" s="340" t="n">
        <v>4.2</v>
      </c>
      <c r="AB72" s="340" t="n">
        <v>4.2</v>
      </c>
      <c r="AC72" s="304" t="n">
        <v>3</v>
      </c>
      <c r="AD72" s="340" t="n">
        <v>5.5</v>
      </c>
      <c r="AE72" s="313" t="n">
        <f aca="false">K72+P72+V72+W72+X72+Y72+Z72+AA72+AB72+AC72+AD72</f>
        <v>120.4</v>
      </c>
    </row>
    <row r="73" customFormat="false" ht="12.75" hidden="false" customHeight="false" outlineLevel="0" collapsed="false">
      <c r="A73" s="5" t="n">
        <f aca="false">YEAR(C73)</f>
        <v>2007</v>
      </c>
      <c r="B73" s="259"/>
      <c r="C73" s="260" t="n">
        <v>39296</v>
      </c>
      <c r="D73" s="338" t="n">
        <v>4.1</v>
      </c>
      <c r="E73" s="338" t="n">
        <v>4.1</v>
      </c>
      <c r="F73" s="338" t="n">
        <v>4.5</v>
      </c>
      <c r="G73" s="338" t="n">
        <v>5.7</v>
      </c>
      <c r="H73" s="338" t="n">
        <v>5.7</v>
      </c>
      <c r="I73" s="338" t="n">
        <v>4.5</v>
      </c>
      <c r="J73" s="338" t="n">
        <v>7</v>
      </c>
      <c r="K73" s="339" t="n">
        <f aca="false">D73+E73+F73+G73+I73+J73+H73</f>
        <v>35.6</v>
      </c>
      <c r="L73" s="304" t="n">
        <v>4.1</v>
      </c>
      <c r="M73" s="340" t="n">
        <v>4.1</v>
      </c>
      <c r="N73" s="340" t="n">
        <v>4.1</v>
      </c>
      <c r="O73" s="340" t="n">
        <v>4.1</v>
      </c>
      <c r="P73" s="341" t="n">
        <f aca="false">L73+M73+N73</f>
        <v>12.3</v>
      </c>
      <c r="Q73" s="304" t="n">
        <v>12</v>
      </c>
      <c r="R73" s="340" t="n">
        <v>13</v>
      </c>
      <c r="S73" s="340" t="n">
        <v>4.1</v>
      </c>
      <c r="T73" s="340" t="n">
        <v>4.1</v>
      </c>
      <c r="U73" s="340" t="n">
        <v>1.6</v>
      </c>
      <c r="V73" s="341" t="n">
        <f aca="false">U73+T73+S73+R73+Q73</f>
        <v>34.8</v>
      </c>
      <c r="W73" s="342" t="n">
        <v>5.5</v>
      </c>
      <c r="X73" s="306" t="n">
        <v>4.1</v>
      </c>
      <c r="Y73" s="304" t="n">
        <v>7</v>
      </c>
      <c r="Z73" s="340" t="n">
        <v>4.2</v>
      </c>
      <c r="AA73" s="340" t="n">
        <v>4.2</v>
      </c>
      <c r="AB73" s="340" t="n">
        <v>4.2</v>
      </c>
      <c r="AC73" s="304" t="n">
        <v>3</v>
      </c>
      <c r="AD73" s="340" t="n">
        <v>5.5</v>
      </c>
      <c r="AE73" s="313" t="n">
        <f aca="false">K73+P73+V73+W73+X73+Y73+Z73+AA73+AB73+AC73+AD73</f>
        <v>120.4</v>
      </c>
    </row>
    <row r="74" customFormat="false" ht="12.75" hidden="false" customHeight="false" outlineLevel="0" collapsed="false">
      <c r="A74" s="5" t="n">
        <f aca="false">YEAR(C74)</f>
        <v>2007</v>
      </c>
      <c r="B74" s="259"/>
      <c r="C74" s="260" t="n">
        <v>39327</v>
      </c>
      <c r="D74" s="338" t="n">
        <v>4.1</v>
      </c>
      <c r="E74" s="338" t="n">
        <v>4.1</v>
      </c>
      <c r="F74" s="338" t="n">
        <v>4.5</v>
      </c>
      <c r="G74" s="338" t="n">
        <v>5.7</v>
      </c>
      <c r="H74" s="338" t="n">
        <v>5.7</v>
      </c>
      <c r="I74" s="338" t="n">
        <v>4.5</v>
      </c>
      <c r="J74" s="338" t="n">
        <v>7</v>
      </c>
      <c r="K74" s="339" t="n">
        <f aca="false">D74+E74+F74+G74+I74+J74+H74</f>
        <v>35.6</v>
      </c>
      <c r="L74" s="304" t="n">
        <v>4.1</v>
      </c>
      <c r="M74" s="340" t="n">
        <v>4.1</v>
      </c>
      <c r="N74" s="340" t="n">
        <v>4.1</v>
      </c>
      <c r="O74" s="340" t="n">
        <v>4.1</v>
      </c>
      <c r="P74" s="341" t="n">
        <f aca="false">L74+M74+N74</f>
        <v>12.3</v>
      </c>
      <c r="Q74" s="304" t="n">
        <v>12</v>
      </c>
      <c r="R74" s="340" t="n">
        <v>13</v>
      </c>
      <c r="S74" s="340" t="n">
        <v>4.1</v>
      </c>
      <c r="T74" s="340" t="n">
        <v>4.1</v>
      </c>
      <c r="U74" s="340" t="n">
        <v>1.6</v>
      </c>
      <c r="V74" s="341" t="n">
        <f aca="false">U74+T74+S74+R74+Q74</f>
        <v>34.8</v>
      </c>
      <c r="W74" s="342" t="n">
        <v>5.5</v>
      </c>
      <c r="X74" s="306" t="n">
        <v>4.1</v>
      </c>
      <c r="Y74" s="304" t="n">
        <v>7</v>
      </c>
      <c r="Z74" s="340" t="n">
        <v>4.2</v>
      </c>
      <c r="AA74" s="340" t="n">
        <v>4.2</v>
      </c>
      <c r="AB74" s="340" t="n">
        <v>4.2</v>
      </c>
      <c r="AC74" s="304" t="n">
        <v>3</v>
      </c>
      <c r="AD74" s="340" t="n">
        <v>5.5</v>
      </c>
      <c r="AE74" s="313" t="n">
        <f aca="false">K74+P74+V74+W74+X74+Y74+Z74+AA74+AB74+AC74+AD74</f>
        <v>120.4</v>
      </c>
    </row>
    <row r="75" customFormat="false" ht="12.75" hidden="false" customHeight="false" outlineLevel="0" collapsed="false">
      <c r="A75" s="5" t="n">
        <f aca="false">YEAR(C75)</f>
        <v>2007</v>
      </c>
      <c r="B75" s="259"/>
      <c r="C75" s="260" t="n">
        <v>39357</v>
      </c>
      <c r="D75" s="338" t="n">
        <v>4.1</v>
      </c>
      <c r="E75" s="338" t="n">
        <v>4.1</v>
      </c>
      <c r="F75" s="338" t="n">
        <v>4.5</v>
      </c>
      <c r="G75" s="338" t="n">
        <v>5.7</v>
      </c>
      <c r="H75" s="338" t="n">
        <v>5.7</v>
      </c>
      <c r="I75" s="338" t="n">
        <v>4.5</v>
      </c>
      <c r="J75" s="338" t="n">
        <v>7</v>
      </c>
      <c r="K75" s="339" t="n">
        <f aca="false">D75+E75+F75+G75+I75+J75+H75</f>
        <v>35.6</v>
      </c>
      <c r="L75" s="304" t="n">
        <v>4.1</v>
      </c>
      <c r="M75" s="340" t="n">
        <v>4.1</v>
      </c>
      <c r="N75" s="340" t="n">
        <v>4.1</v>
      </c>
      <c r="O75" s="340" t="n">
        <v>4.1</v>
      </c>
      <c r="P75" s="341" t="n">
        <f aca="false">L75+M75+N75</f>
        <v>12.3</v>
      </c>
      <c r="Q75" s="304" t="n">
        <v>12</v>
      </c>
      <c r="R75" s="340" t="n">
        <v>13</v>
      </c>
      <c r="S75" s="340" t="n">
        <v>4.1</v>
      </c>
      <c r="T75" s="340" t="n">
        <v>4.1</v>
      </c>
      <c r="U75" s="340" t="n">
        <v>1.6</v>
      </c>
      <c r="V75" s="341" t="n">
        <f aca="false">U75+T75+S75+R75+Q75</f>
        <v>34.8</v>
      </c>
      <c r="W75" s="342" t="n">
        <v>5.5</v>
      </c>
      <c r="X75" s="306" t="n">
        <v>4.1</v>
      </c>
      <c r="Y75" s="304" t="n">
        <v>7</v>
      </c>
      <c r="Z75" s="340" t="n">
        <v>4.2</v>
      </c>
      <c r="AA75" s="340" t="n">
        <v>4.2</v>
      </c>
      <c r="AB75" s="340" t="n">
        <v>4.2</v>
      </c>
      <c r="AC75" s="304" t="n">
        <v>3</v>
      </c>
      <c r="AD75" s="340" t="n">
        <v>5.5</v>
      </c>
      <c r="AE75" s="313" t="n">
        <f aca="false">K75+P75+V75+W75+X75+Y75+Z75+AA75+AB75+AC75+AD75</f>
        <v>120.4</v>
      </c>
    </row>
    <row r="76" customFormat="false" ht="12.75" hidden="false" customHeight="false" outlineLevel="0" collapsed="false">
      <c r="A76" s="5" t="n">
        <f aca="false">YEAR(C76)</f>
        <v>2007</v>
      </c>
      <c r="B76" s="259"/>
      <c r="C76" s="260" t="n">
        <v>39388</v>
      </c>
      <c r="D76" s="338" t="n">
        <v>4.1</v>
      </c>
      <c r="E76" s="338" t="n">
        <v>4.1</v>
      </c>
      <c r="F76" s="338" t="n">
        <v>4.5</v>
      </c>
      <c r="G76" s="338" t="n">
        <v>5.7</v>
      </c>
      <c r="H76" s="338" t="n">
        <v>5.7</v>
      </c>
      <c r="I76" s="338" t="n">
        <v>4.5</v>
      </c>
      <c r="J76" s="338" t="n">
        <v>7</v>
      </c>
      <c r="K76" s="339" t="n">
        <f aca="false">D76+E76+F76+G76+I76+J76+H76</f>
        <v>35.6</v>
      </c>
      <c r="L76" s="304" t="n">
        <v>4.1</v>
      </c>
      <c r="M76" s="340" t="n">
        <v>4.1</v>
      </c>
      <c r="N76" s="340" t="n">
        <v>4.1</v>
      </c>
      <c r="O76" s="340" t="n">
        <v>4.1</v>
      </c>
      <c r="P76" s="341" t="n">
        <f aca="false">L76+M76+N76</f>
        <v>12.3</v>
      </c>
      <c r="Q76" s="304" t="n">
        <v>12</v>
      </c>
      <c r="R76" s="340" t="n">
        <v>13</v>
      </c>
      <c r="S76" s="340" t="n">
        <v>4.1</v>
      </c>
      <c r="T76" s="340" t="n">
        <v>4.1</v>
      </c>
      <c r="U76" s="340" t="n">
        <v>1.6</v>
      </c>
      <c r="V76" s="341" t="n">
        <f aca="false">U76+T76+S76+R76+Q76</f>
        <v>34.8</v>
      </c>
      <c r="W76" s="342" t="n">
        <v>5.5</v>
      </c>
      <c r="X76" s="306" t="n">
        <v>4.1</v>
      </c>
      <c r="Y76" s="304" t="n">
        <v>7</v>
      </c>
      <c r="Z76" s="340" t="n">
        <v>4.2</v>
      </c>
      <c r="AA76" s="340" t="n">
        <v>4.2</v>
      </c>
      <c r="AB76" s="340" t="n">
        <v>4.2</v>
      </c>
      <c r="AC76" s="304" t="n">
        <v>3</v>
      </c>
      <c r="AD76" s="340" t="n">
        <v>5.5</v>
      </c>
      <c r="AE76" s="313" t="n">
        <f aca="false">K76+P76+V76+W76+X76+Y76+Z76+AA76+AB76+AC76+AD76</f>
        <v>120.4</v>
      </c>
    </row>
    <row r="77" customFormat="false" ht="12.75" hidden="false" customHeight="false" outlineLevel="0" collapsed="false">
      <c r="A77" s="5" t="n">
        <f aca="false">YEAR(C77)</f>
        <v>2007</v>
      </c>
      <c r="B77" s="259"/>
      <c r="C77" s="260" t="n">
        <v>39418</v>
      </c>
      <c r="D77" s="338" t="n">
        <v>4.1</v>
      </c>
      <c r="E77" s="338" t="n">
        <v>4.1</v>
      </c>
      <c r="F77" s="338" t="n">
        <v>4.5</v>
      </c>
      <c r="G77" s="338" t="n">
        <v>5.7</v>
      </c>
      <c r="H77" s="338" t="n">
        <v>5.7</v>
      </c>
      <c r="I77" s="338" t="n">
        <v>4.5</v>
      </c>
      <c r="J77" s="338" t="n">
        <v>7</v>
      </c>
      <c r="K77" s="339" t="n">
        <f aca="false">D77+E77+F77+G77+I77+J77+H77</f>
        <v>35.6</v>
      </c>
      <c r="L77" s="304" t="n">
        <v>4.1</v>
      </c>
      <c r="M77" s="340" t="n">
        <v>4.1</v>
      </c>
      <c r="N77" s="340" t="n">
        <v>4.1</v>
      </c>
      <c r="O77" s="340" t="n">
        <v>4.1</v>
      </c>
      <c r="P77" s="341" t="n">
        <f aca="false">L77+M77+N77</f>
        <v>12.3</v>
      </c>
      <c r="Q77" s="304" t="n">
        <v>12</v>
      </c>
      <c r="R77" s="340" t="n">
        <v>13</v>
      </c>
      <c r="S77" s="340" t="n">
        <v>4.1</v>
      </c>
      <c r="T77" s="340" t="n">
        <v>4.1</v>
      </c>
      <c r="U77" s="340" t="n">
        <v>1.6</v>
      </c>
      <c r="V77" s="341" t="n">
        <f aca="false">U77+T77+S77+R77+Q77</f>
        <v>34.8</v>
      </c>
      <c r="W77" s="342" t="n">
        <v>5.5</v>
      </c>
      <c r="X77" s="306" t="n">
        <v>4.1</v>
      </c>
      <c r="Y77" s="304" t="n">
        <v>7</v>
      </c>
      <c r="Z77" s="340" t="n">
        <v>4.2</v>
      </c>
      <c r="AA77" s="340" t="n">
        <v>4.2</v>
      </c>
      <c r="AB77" s="340" t="n">
        <v>4.2</v>
      </c>
      <c r="AC77" s="304" t="n">
        <v>3</v>
      </c>
      <c r="AD77" s="340" t="n">
        <v>5.5</v>
      </c>
      <c r="AE77" s="313" t="n">
        <f aca="false">K77+P77+V77+W77+X77+Y77+Z77+AA77+AB77+AC77+AD77</f>
        <v>120.4</v>
      </c>
    </row>
    <row r="78" customFormat="false" ht="12.75" hidden="false" customHeight="false" outlineLevel="0" collapsed="false">
      <c r="A78" s="5" t="n">
        <f aca="false">YEAR(C78)</f>
        <v>2008</v>
      </c>
      <c r="B78" s="259"/>
      <c r="C78" s="260" t="n">
        <v>39449</v>
      </c>
      <c r="D78" s="338" t="n">
        <v>4.1</v>
      </c>
      <c r="E78" s="338" t="n">
        <v>4.1</v>
      </c>
      <c r="F78" s="338" t="n">
        <v>4.5</v>
      </c>
      <c r="G78" s="338" t="n">
        <v>5.7</v>
      </c>
      <c r="H78" s="338" t="n">
        <v>5.7</v>
      </c>
      <c r="I78" s="338" t="n">
        <v>4.5</v>
      </c>
      <c r="J78" s="338" t="n">
        <v>7</v>
      </c>
      <c r="K78" s="339" t="n">
        <f aca="false">D78+E78+F78+G78+I78+J78+H78</f>
        <v>35.6</v>
      </c>
      <c r="L78" s="304" t="n">
        <v>4.1</v>
      </c>
      <c r="M78" s="340" t="n">
        <v>4.1</v>
      </c>
      <c r="N78" s="340" t="n">
        <v>4.1</v>
      </c>
      <c r="O78" s="340" t="n">
        <v>4.1</v>
      </c>
      <c r="P78" s="341" t="n">
        <f aca="false">L78+M78+N78</f>
        <v>12.3</v>
      </c>
      <c r="Q78" s="304" t="n">
        <v>12</v>
      </c>
      <c r="R78" s="340" t="n">
        <v>13</v>
      </c>
      <c r="S78" s="340" t="n">
        <v>4.1</v>
      </c>
      <c r="T78" s="340" t="n">
        <v>4.1</v>
      </c>
      <c r="U78" s="340" t="n">
        <v>1.6</v>
      </c>
      <c r="V78" s="341" t="n">
        <f aca="false">U78+T78+S78+R78+Q78</f>
        <v>34.8</v>
      </c>
      <c r="W78" s="342" t="n">
        <v>5.5</v>
      </c>
      <c r="X78" s="306" t="n">
        <v>4.1</v>
      </c>
      <c r="Y78" s="304" t="n">
        <v>7</v>
      </c>
      <c r="Z78" s="340" t="n">
        <v>4.2</v>
      </c>
      <c r="AA78" s="340" t="n">
        <v>4.2</v>
      </c>
      <c r="AB78" s="340" t="n">
        <v>4.2</v>
      </c>
      <c r="AC78" s="304" t="n">
        <v>3</v>
      </c>
      <c r="AD78" s="340" t="n">
        <v>5.5</v>
      </c>
      <c r="AE78" s="313" t="n">
        <f aca="false">K78+P78+V78+W78+X78+Y78+Z78+AA78+AB78+AC78+AD78</f>
        <v>120.4</v>
      </c>
    </row>
    <row r="79" customFormat="false" ht="12.75" hidden="false" customHeight="false" outlineLevel="0" collapsed="false">
      <c r="A79" s="5" t="n">
        <f aca="false">YEAR(C79)</f>
        <v>2008</v>
      </c>
      <c r="B79" s="259"/>
      <c r="C79" s="260" t="n">
        <v>39480</v>
      </c>
      <c r="D79" s="338" t="n">
        <v>4.1</v>
      </c>
      <c r="E79" s="338" t="n">
        <v>4.1</v>
      </c>
      <c r="F79" s="338" t="n">
        <v>4.5</v>
      </c>
      <c r="G79" s="338" t="n">
        <v>5.7</v>
      </c>
      <c r="H79" s="338" t="n">
        <v>5.7</v>
      </c>
      <c r="I79" s="338" t="n">
        <v>4.5</v>
      </c>
      <c r="J79" s="338" t="n">
        <v>7</v>
      </c>
      <c r="K79" s="339" t="n">
        <f aca="false">D79+E79+F79+G79+I79+J79+H79</f>
        <v>35.6</v>
      </c>
      <c r="L79" s="304" t="n">
        <v>4.1</v>
      </c>
      <c r="M79" s="340" t="n">
        <v>4.1</v>
      </c>
      <c r="N79" s="340" t="n">
        <v>4.1</v>
      </c>
      <c r="O79" s="340" t="n">
        <v>4.1</v>
      </c>
      <c r="P79" s="341" t="n">
        <f aca="false">L79+M79+N79</f>
        <v>12.3</v>
      </c>
      <c r="Q79" s="304" t="n">
        <v>12</v>
      </c>
      <c r="R79" s="340" t="n">
        <v>13</v>
      </c>
      <c r="S79" s="340" t="n">
        <v>4.1</v>
      </c>
      <c r="T79" s="340" t="n">
        <v>4.1</v>
      </c>
      <c r="U79" s="340" t="n">
        <v>1.6</v>
      </c>
      <c r="V79" s="341" t="n">
        <f aca="false">U79+T79+S79+R79+Q79</f>
        <v>34.8</v>
      </c>
      <c r="W79" s="342" t="n">
        <v>5.5</v>
      </c>
      <c r="X79" s="306" t="n">
        <v>4.1</v>
      </c>
      <c r="Y79" s="304" t="n">
        <v>7</v>
      </c>
      <c r="Z79" s="340" t="n">
        <v>4.2</v>
      </c>
      <c r="AA79" s="340" t="n">
        <v>4.2</v>
      </c>
      <c r="AB79" s="340" t="n">
        <v>4.2</v>
      </c>
      <c r="AC79" s="304" t="n">
        <v>3</v>
      </c>
      <c r="AD79" s="340" t="n">
        <v>5.5</v>
      </c>
      <c r="AE79" s="313" t="n">
        <f aca="false">K79+P79+V79+W79+X79+Y79+Z79+AA79+AB79+AC79+AD79</f>
        <v>120.4</v>
      </c>
    </row>
    <row r="80" customFormat="false" ht="12.75" hidden="false" customHeight="false" outlineLevel="0" collapsed="false">
      <c r="A80" s="5" t="n">
        <f aca="false">YEAR(C80)</f>
        <v>2008</v>
      </c>
      <c r="B80" s="259"/>
      <c r="C80" s="260" t="n">
        <v>39509</v>
      </c>
      <c r="D80" s="338" t="n">
        <v>4.1</v>
      </c>
      <c r="E80" s="338" t="n">
        <v>4.1</v>
      </c>
      <c r="F80" s="338" t="n">
        <v>4.5</v>
      </c>
      <c r="G80" s="338" t="n">
        <v>5.7</v>
      </c>
      <c r="H80" s="338" t="n">
        <v>5.7</v>
      </c>
      <c r="I80" s="338" t="n">
        <v>4.5</v>
      </c>
      <c r="J80" s="338" t="n">
        <v>7</v>
      </c>
      <c r="K80" s="339" t="n">
        <f aca="false">D80+E80+F80+G80+I80+J80+H80</f>
        <v>35.6</v>
      </c>
      <c r="L80" s="304" t="n">
        <v>4.1</v>
      </c>
      <c r="M80" s="340" t="n">
        <v>4.1</v>
      </c>
      <c r="N80" s="340" t="n">
        <v>4.1</v>
      </c>
      <c r="O80" s="340" t="n">
        <v>4.1</v>
      </c>
      <c r="P80" s="341" t="n">
        <f aca="false">L80+M80+N80</f>
        <v>12.3</v>
      </c>
      <c r="Q80" s="304" t="n">
        <v>12</v>
      </c>
      <c r="R80" s="340" t="n">
        <v>13</v>
      </c>
      <c r="S80" s="340" t="n">
        <v>4.1</v>
      </c>
      <c r="T80" s="340" t="n">
        <v>4.1</v>
      </c>
      <c r="U80" s="340" t="n">
        <v>1.6</v>
      </c>
      <c r="V80" s="341" t="n">
        <f aca="false">U80+T80+S80+R80+Q80</f>
        <v>34.8</v>
      </c>
      <c r="W80" s="342" t="n">
        <v>5.5</v>
      </c>
      <c r="X80" s="306" t="n">
        <v>4.1</v>
      </c>
      <c r="Y80" s="304" t="n">
        <v>7</v>
      </c>
      <c r="Z80" s="340" t="n">
        <v>4.2</v>
      </c>
      <c r="AA80" s="340" t="n">
        <v>4.2</v>
      </c>
      <c r="AB80" s="340" t="n">
        <v>4.2</v>
      </c>
      <c r="AC80" s="304" t="n">
        <v>3</v>
      </c>
      <c r="AD80" s="340" t="n">
        <v>5.5</v>
      </c>
      <c r="AE80" s="313" t="n">
        <f aca="false">K80+P80+V80+W80+X80+Y80+Z80+AA80+AB80+AC80+AD80</f>
        <v>120.4</v>
      </c>
    </row>
    <row r="81" customFormat="false" ht="12.75" hidden="false" customHeight="false" outlineLevel="0" collapsed="false">
      <c r="A81" s="5" t="n">
        <f aca="false">YEAR(C81)</f>
        <v>2008</v>
      </c>
      <c r="B81" s="259"/>
      <c r="C81" s="260" t="n">
        <v>39540</v>
      </c>
      <c r="D81" s="338" t="n">
        <v>4.1</v>
      </c>
      <c r="E81" s="338" t="n">
        <v>4.1</v>
      </c>
      <c r="F81" s="338" t="n">
        <v>4.5</v>
      </c>
      <c r="G81" s="338" t="n">
        <v>5.7</v>
      </c>
      <c r="H81" s="338" t="n">
        <v>5.7</v>
      </c>
      <c r="I81" s="338" t="n">
        <v>4.5</v>
      </c>
      <c r="J81" s="338" t="n">
        <v>7</v>
      </c>
      <c r="K81" s="339" t="n">
        <f aca="false">D81+E81+F81+G81+I81+J81+H81</f>
        <v>35.6</v>
      </c>
      <c r="L81" s="304" t="n">
        <v>4.1</v>
      </c>
      <c r="M81" s="340" t="n">
        <v>4.1</v>
      </c>
      <c r="N81" s="340" t="n">
        <v>4.1</v>
      </c>
      <c r="O81" s="340" t="n">
        <v>4.1</v>
      </c>
      <c r="P81" s="341" t="n">
        <f aca="false">L81+M81+N81</f>
        <v>12.3</v>
      </c>
      <c r="Q81" s="304" t="n">
        <v>12</v>
      </c>
      <c r="R81" s="340" t="n">
        <v>13</v>
      </c>
      <c r="S81" s="340" t="n">
        <v>4.1</v>
      </c>
      <c r="T81" s="340" t="n">
        <v>4.1</v>
      </c>
      <c r="U81" s="340" t="n">
        <v>1.6</v>
      </c>
      <c r="V81" s="341" t="n">
        <f aca="false">U81+T81+S81+R81+Q81</f>
        <v>34.8</v>
      </c>
      <c r="W81" s="342" t="n">
        <v>5.5</v>
      </c>
      <c r="X81" s="306" t="n">
        <v>4.1</v>
      </c>
      <c r="Y81" s="304" t="n">
        <v>7</v>
      </c>
      <c r="Z81" s="340" t="n">
        <v>4.2</v>
      </c>
      <c r="AA81" s="340" t="n">
        <v>4.2</v>
      </c>
      <c r="AB81" s="340" t="n">
        <v>4.2</v>
      </c>
      <c r="AC81" s="304" t="n">
        <v>3</v>
      </c>
      <c r="AD81" s="340" t="n">
        <v>5.5</v>
      </c>
      <c r="AE81" s="313" t="n">
        <f aca="false">K81+P81+V81+W81+X81+Y81+Z81+AA81+AB81+AC81+AD81</f>
        <v>120.4</v>
      </c>
    </row>
    <row r="82" customFormat="false" ht="12.75" hidden="false" customHeight="false" outlineLevel="0" collapsed="false">
      <c r="A82" s="5" t="n">
        <f aca="false">YEAR(C82)</f>
        <v>2008</v>
      </c>
      <c r="B82" s="259"/>
      <c r="C82" s="260" t="n">
        <v>39570</v>
      </c>
      <c r="D82" s="338" t="n">
        <v>4.1</v>
      </c>
      <c r="E82" s="338" t="n">
        <v>4.1</v>
      </c>
      <c r="F82" s="338" t="n">
        <v>4.5</v>
      </c>
      <c r="G82" s="338" t="n">
        <v>5.7</v>
      </c>
      <c r="H82" s="338" t="n">
        <v>5.7</v>
      </c>
      <c r="I82" s="338" t="n">
        <v>4.5</v>
      </c>
      <c r="J82" s="338" t="n">
        <v>7</v>
      </c>
      <c r="K82" s="339" t="n">
        <f aca="false">D82+E82+F82+G82+I82+J82+H82</f>
        <v>35.6</v>
      </c>
      <c r="L82" s="304" t="n">
        <v>4.1</v>
      </c>
      <c r="M82" s="340" t="n">
        <v>4.1</v>
      </c>
      <c r="N82" s="340" t="n">
        <v>4.1</v>
      </c>
      <c r="O82" s="340" t="n">
        <v>4.1</v>
      </c>
      <c r="P82" s="341" t="n">
        <f aca="false">L82+M82+N82</f>
        <v>12.3</v>
      </c>
      <c r="Q82" s="304" t="n">
        <v>12</v>
      </c>
      <c r="R82" s="340" t="n">
        <v>13</v>
      </c>
      <c r="S82" s="340" t="n">
        <v>4.1</v>
      </c>
      <c r="T82" s="340" t="n">
        <v>4.1</v>
      </c>
      <c r="U82" s="340" t="n">
        <v>1.6</v>
      </c>
      <c r="V82" s="341" t="n">
        <f aca="false">U82+T82+S82+R82+Q82</f>
        <v>34.8</v>
      </c>
      <c r="W82" s="342" t="n">
        <v>5.5</v>
      </c>
      <c r="X82" s="306" t="n">
        <v>4.1</v>
      </c>
      <c r="Y82" s="304" t="n">
        <v>7</v>
      </c>
      <c r="Z82" s="340" t="n">
        <v>4.2</v>
      </c>
      <c r="AA82" s="340" t="n">
        <v>4.2</v>
      </c>
      <c r="AB82" s="340" t="n">
        <v>4.2</v>
      </c>
      <c r="AC82" s="304" t="n">
        <v>3</v>
      </c>
      <c r="AD82" s="340" t="n">
        <v>5.5</v>
      </c>
      <c r="AE82" s="313" t="n">
        <f aca="false">K82+P82+V82+W82+X82+Y82+Z82+AA82+AB82+AC82+AD82</f>
        <v>120.4</v>
      </c>
    </row>
    <row r="83" customFormat="false" ht="12.75" hidden="false" customHeight="false" outlineLevel="0" collapsed="false">
      <c r="A83" s="5" t="n">
        <f aca="false">YEAR(C83)</f>
        <v>2008</v>
      </c>
      <c r="B83" s="259"/>
      <c r="C83" s="260" t="n">
        <v>39601</v>
      </c>
      <c r="D83" s="338" t="n">
        <v>4.1</v>
      </c>
      <c r="E83" s="338" t="n">
        <v>4.1</v>
      </c>
      <c r="F83" s="338" t="n">
        <v>4.5</v>
      </c>
      <c r="G83" s="338" t="n">
        <v>5.7</v>
      </c>
      <c r="H83" s="338" t="n">
        <v>5.7</v>
      </c>
      <c r="I83" s="338" t="n">
        <v>4.5</v>
      </c>
      <c r="J83" s="338" t="n">
        <v>7</v>
      </c>
      <c r="K83" s="339" t="n">
        <f aca="false">D83+E83+F83+G83+I83+J83+H83</f>
        <v>35.6</v>
      </c>
      <c r="L83" s="304" t="n">
        <v>4.1</v>
      </c>
      <c r="M83" s="340" t="n">
        <v>4.1</v>
      </c>
      <c r="N83" s="340" t="n">
        <v>4.1</v>
      </c>
      <c r="O83" s="340" t="n">
        <v>4.1</v>
      </c>
      <c r="P83" s="341" t="n">
        <f aca="false">L83+M83+N83</f>
        <v>12.3</v>
      </c>
      <c r="Q83" s="304" t="n">
        <v>12</v>
      </c>
      <c r="R83" s="340" t="n">
        <v>13</v>
      </c>
      <c r="S83" s="340" t="n">
        <v>4.1</v>
      </c>
      <c r="T83" s="340" t="n">
        <v>4.1</v>
      </c>
      <c r="U83" s="340" t="n">
        <v>1.6</v>
      </c>
      <c r="V83" s="341" t="n">
        <f aca="false">U83+T83+S83+R83+Q83</f>
        <v>34.8</v>
      </c>
      <c r="W83" s="342" t="n">
        <v>5.5</v>
      </c>
      <c r="X83" s="306" t="n">
        <v>4.1</v>
      </c>
      <c r="Y83" s="304" t="n">
        <v>7</v>
      </c>
      <c r="Z83" s="340" t="n">
        <v>4.2</v>
      </c>
      <c r="AA83" s="340" t="n">
        <v>4.2</v>
      </c>
      <c r="AB83" s="340" t="n">
        <v>4.2</v>
      </c>
      <c r="AC83" s="304" t="n">
        <v>3</v>
      </c>
      <c r="AD83" s="340" t="n">
        <v>5.5</v>
      </c>
      <c r="AE83" s="313" t="n">
        <f aca="false">K83+P83+V83+W83+X83+Y83+Z83+AA83+AB83+AC83+AD83</f>
        <v>120.4</v>
      </c>
    </row>
    <row r="84" customFormat="false" ht="12.75" hidden="false" customHeight="false" outlineLevel="0" collapsed="false">
      <c r="A84" s="5" t="n">
        <f aca="false">YEAR(C84)</f>
        <v>2008</v>
      </c>
      <c r="B84" s="259"/>
      <c r="C84" s="260" t="n">
        <v>39631</v>
      </c>
      <c r="D84" s="338" t="n">
        <v>4.1</v>
      </c>
      <c r="E84" s="338" t="n">
        <v>4.1</v>
      </c>
      <c r="F84" s="338" t="n">
        <v>4.5</v>
      </c>
      <c r="G84" s="338" t="n">
        <v>5.7</v>
      </c>
      <c r="H84" s="338" t="n">
        <v>5.7</v>
      </c>
      <c r="I84" s="338" t="n">
        <v>4.5</v>
      </c>
      <c r="J84" s="338" t="n">
        <v>7</v>
      </c>
      <c r="K84" s="339" t="n">
        <f aca="false">D84+E84+F84+G84+I84+J84+H84</f>
        <v>35.6</v>
      </c>
      <c r="L84" s="304" t="n">
        <v>4.1</v>
      </c>
      <c r="M84" s="340" t="n">
        <v>4.1</v>
      </c>
      <c r="N84" s="340" t="n">
        <v>4.1</v>
      </c>
      <c r="O84" s="340" t="n">
        <v>4.1</v>
      </c>
      <c r="P84" s="341" t="n">
        <f aca="false">L84+M84+N84</f>
        <v>12.3</v>
      </c>
      <c r="Q84" s="304" t="n">
        <v>12</v>
      </c>
      <c r="R84" s="340" t="n">
        <v>13</v>
      </c>
      <c r="S84" s="340" t="n">
        <v>4.1</v>
      </c>
      <c r="T84" s="340" t="n">
        <v>4.1</v>
      </c>
      <c r="U84" s="340" t="n">
        <v>1.6</v>
      </c>
      <c r="V84" s="341" t="n">
        <f aca="false">U84+T84+S84+R84+Q84</f>
        <v>34.8</v>
      </c>
      <c r="W84" s="342" t="n">
        <v>5.5</v>
      </c>
      <c r="X84" s="306" t="n">
        <v>4.1</v>
      </c>
      <c r="Y84" s="304" t="n">
        <v>7</v>
      </c>
      <c r="Z84" s="340" t="n">
        <v>4.2</v>
      </c>
      <c r="AA84" s="340" t="n">
        <v>4.2</v>
      </c>
      <c r="AB84" s="340" t="n">
        <v>4.2</v>
      </c>
      <c r="AC84" s="304" t="n">
        <v>3</v>
      </c>
      <c r="AD84" s="340" t="n">
        <v>5.5</v>
      </c>
      <c r="AE84" s="313" t="n">
        <f aca="false">K84+P84+V84+W84+X84+Y84+Z84+AA84+AB84+AC84+AD84</f>
        <v>120.4</v>
      </c>
    </row>
    <row r="85" customFormat="false" ht="12.75" hidden="false" customHeight="false" outlineLevel="0" collapsed="false">
      <c r="A85" s="5" t="n">
        <f aca="false">YEAR(C85)</f>
        <v>2008</v>
      </c>
      <c r="B85" s="259"/>
      <c r="C85" s="260" t="n">
        <v>39662</v>
      </c>
      <c r="D85" s="338" t="n">
        <v>4.1</v>
      </c>
      <c r="E85" s="338" t="n">
        <v>4.1</v>
      </c>
      <c r="F85" s="338" t="n">
        <v>4.5</v>
      </c>
      <c r="G85" s="338" t="n">
        <v>5.7</v>
      </c>
      <c r="H85" s="338" t="n">
        <v>5.7</v>
      </c>
      <c r="I85" s="338" t="n">
        <v>4.5</v>
      </c>
      <c r="J85" s="338" t="n">
        <v>7</v>
      </c>
      <c r="K85" s="339" t="n">
        <f aca="false">D85+E85+F85+G85+I85+J85+H85</f>
        <v>35.6</v>
      </c>
      <c r="L85" s="304" t="n">
        <v>4.1</v>
      </c>
      <c r="M85" s="340" t="n">
        <v>4.1</v>
      </c>
      <c r="N85" s="340" t="n">
        <v>4.1</v>
      </c>
      <c r="O85" s="340" t="n">
        <v>4.1</v>
      </c>
      <c r="P85" s="341" t="n">
        <f aca="false">L85+M85+N85</f>
        <v>12.3</v>
      </c>
      <c r="Q85" s="304" t="n">
        <v>12</v>
      </c>
      <c r="R85" s="340" t="n">
        <v>13</v>
      </c>
      <c r="S85" s="340" t="n">
        <v>4.1</v>
      </c>
      <c r="T85" s="340" t="n">
        <v>4.1</v>
      </c>
      <c r="U85" s="340" t="n">
        <v>1.6</v>
      </c>
      <c r="V85" s="341" t="n">
        <f aca="false">U85+T85+S85+R85+Q85</f>
        <v>34.8</v>
      </c>
      <c r="W85" s="342" t="n">
        <v>5.5</v>
      </c>
      <c r="X85" s="306" t="n">
        <v>4.1</v>
      </c>
      <c r="Y85" s="304" t="n">
        <v>7</v>
      </c>
      <c r="Z85" s="340" t="n">
        <v>4.2</v>
      </c>
      <c r="AA85" s="340" t="n">
        <v>4.2</v>
      </c>
      <c r="AB85" s="340" t="n">
        <v>4.2</v>
      </c>
      <c r="AC85" s="304" t="n">
        <v>3</v>
      </c>
      <c r="AD85" s="340" t="n">
        <v>5.5</v>
      </c>
      <c r="AE85" s="313" t="n">
        <f aca="false">K85+P85+V85+W85+X85+Y85+Z85+AA85+AB85+AC85+AD85</f>
        <v>120.4</v>
      </c>
    </row>
    <row r="86" customFormat="false" ht="12.75" hidden="false" customHeight="false" outlineLevel="0" collapsed="false">
      <c r="A86" s="5" t="n">
        <f aca="false">YEAR(C86)</f>
        <v>2008</v>
      </c>
      <c r="B86" s="259"/>
      <c r="C86" s="260" t="n">
        <v>39693</v>
      </c>
      <c r="D86" s="338" t="n">
        <v>4.1</v>
      </c>
      <c r="E86" s="338" t="n">
        <v>4.1</v>
      </c>
      <c r="F86" s="338" t="n">
        <v>4.5</v>
      </c>
      <c r="G86" s="338" t="n">
        <v>5.7</v>
      </c>
      <c r="H86" s="338" t="n">
        <v>5.7</v>
      </c>
      <c r="I86" s="338" t="n">
        <v>4.5</v>
      </c>
      <c r="J86" s="338" t="n">
        <v>7</v>
      </c>
      <c r="K86" s="339" t="n">
        <f aca="false">D86+E86+F86+G86+I86+J86+H86</f>
        <v>35.6</v>
      </c>
      <c r="L86" s="304" t="n">
        <v>4.1</v>
      </c>
      <c r="M86" s="340" t="n">
        <v>4.1</v>
      </c>
      <c r="N86" s="340" t="n">
        <v>4.1</v>
      </c>
      <c r="O86" s="340" t="n">
        <v>4.1</v>
      </c>
      <c r="P86" s="341" t="n">
        <f aca="false">L86+M86+N86</f>
        <v>12.3</v>
      </c>
      <c r="Q86" s="304" t="n">
        <v>12</v>
      </c>
      <c r="R86" s="340" t="n">
        <v>13</v>
      </c>
      <c r="S86" s="340" t="n">
        <v>4.1</v>
      </c>
      <c r="T86" s="340" t="n">
        <v>4.1</v>
      </c>
      <c r="U86" s="340" t="n">
        <v>1.6</v>
      </c>
      <c r="V86" s="341" t="n">
        <f aca="false">U86+T86+S86+R86+Q86</f>
        <v>34.8</v>
      </c>
      <c r="W86" s="342" t="n">
        <v>5.5</v>
      </c>
      <c r="X86" s="306" t="n">
        <v>4.1</v>
      </c>
      <c r="Y86" s="304" t="n">
        <v>7</v>
      </c>
      <c r="Z86" s="340" t="n">
        <v>4.2</v>
      </c>
      <c r="AA86" s="340" t="n">
        <v>4.2</v>
      </c>
      <c r="AB86" s="340" t="n">
        <v>4.2</v>
      </c>
      <c r="AC86" s="304" t="n">
        <v>3</v>
      </c>
      <c r="AD86" s="340" t="n">
        <v>5.5</v>
      </c>
      <c r="AE86" s="313" t="n">
        <f aca="false">K86+P86+V86+W86+X86+Y86+Z86+AA86+AB86+AC86+AD86</f>
        <v>120.4</v>
      </c>
    </row>
    <row r="87" customFormat="false" ht="12.75" hidden="false" customHeight="false" outlineLevel="0" collapsed="false">
      <c r="A87" s="5" t="n">
        <f aca="false">YEAR(C87)</f>
        <v>2008</v>
      </c>
      <c r="B87" s="259"/>
      <c r="C87" s="260" t="n">
        <v>39723</v>
      </c>
      <c r="D87" s="338" t="n">
        <v>4.1</v>
      </c>
      <c r="E87" s="338" t="n">
        <v>4.1</v>
      </c>
      <c r="F87" s="338" t="n">
        <v>4.5</v>
      </c>
      <c r="G87" s="338" t="n">
        <v>5.7</v>
      </c>
      <c r="H87" s="338" t="n">
        <v>5.7</v>
      </c>
      <c r="I87" s="338" t="n">
        <v>4.5</v>
      </c>
      <c r="J87" s="338" t="n">
        <v>7</v>
      </c>
      <c r="K87" s="339" t="n">
        <f aca="false">D87+E87+F87+G87+I87+J87+H87</f>
        <v>35.6</v>
      </c>
      <c r="L87" s="304" t="n">
        <v>4.1</v>
      </c>
      <c r="M87" s="340" t="n">
        <v>4.1</v>
      </c>
      <c r="N87" s="340" t="n">
        <v>4.1</v>
      </c>
      <c r="O87" s="340" t="n">
        <v>4.1</v>
      </c>
      <c r="P87" s="341" t="n">
        <f aca="false">L87+M87+N87</f>
        <v>12.3</v>
      </c>
      <c r="Q87" s="304" t="n">
        <v>12</v>
      </c>
      <c r="R87" s="340" t="n">
        <v>13</v>
      </c>
      <c r="S87" s="340" t="n">
        <v>4.1</v>
      </c>
      <c r="T87" s="340" t="n">
        <v>4.1</v>
      </c>
      <c r="U87" s="340" t="n">
        <v>1.6</v>
      </c>
      <c r="V87" s="341" t="n">
        <f aca="false">U87+T87+S87+R87+Q87</f>
        <v>34.8</v>
      </c>
      <c r="W87" s="342" t="n">
        <v>5.5</v>
      </c>
      <c r="X87" s="306" t="n">
        <v>4.1</v>
      </c>
      <c r="Y87" s="304" t="n">
        <v>7</v>
      </c>
      <c r="Z87" s="340" t="n">
        <v>4.2</v>
      </c>
      <c r="AA87" s="340" t="n">
        <v>4.2</v>
      </c>
      <c r="AB87" s="340" t="n">
        <v>4.2</v>
      </c>
      <c r="AC87" s="304" t="n">
        <v>3</v>
      </c>
      <c r="AD87" s="340" t="n">
        <v>5.5</v>
      </c>
      <c r="AE87" s="313" t="n">
        <f aca="false">K87+P87+V87+W87+X87+Y87+Z87+AA87+AB87+AC87+AD87</f>
        <v>120.4</v>
      </c>
    </row>
    <row r="88" customFormat="false" ht="12.75" hidden="false" customHeight="false" outlineLevel="0" collapsed="false">
      <c r="A88" s="5" t="n">
        <f aca="false">YEAR(C88)</f>
        <v>2008</v>
      </c>
      <c r="B88" s="259"/>
      <c r="C88" s="260" t="n">
        <v>39754</v>
      </c>
      <c r="D88" s="338" t="n">
        <v>4.1</v>
      </c>
      <c r="E88" s="338" t="n">
        <v>4.1</v>
      </c>
      <c r="F88" s="338" t="n">
        <v>4.5</v>
      </c>
      <c r="G88" s="338" t="n">
        <v>5.7</v>
      </c>
      <c r="H88" s="338" t="n">
        <v>5.7</v>
      </c>
      <c r="I88" s="338" t="n">
        <v>4.5</v>
      </c>
      <c r="J88" s="338" t="n">
        <v>7</v>
      </c>
      <c r="K88" s="339" t="n">
        <f aca="false">D88+E88+F88+G88+I88+J88+H88</f>
        <v>35.6</v>
      </c>
      <c r="L88" s="304" t="n">
        <v>4.1</v>
      </c>
      <c r="M88" s="340" t="n">
        <v>4.1</v>
      </c>
      <c r="N88" s="340" t="n">
        <v>4.1</v>
      </c>
      <c r="O88" s="340" t="n">
        <v>4.1</v>
      </c>
      <c r="P88" s="341" t="n">
        <f aca="false">L88+M88+N88</f>
        <v>12.3</v>
      </c>
      <c r="Q88" s="304" t="n">
        <v>12</v>
      </c>
      <c r="R88" s="340" t="n">
        <v>13</v>
      </c>
      <c r="S88" s="340" t="n">
        <v>4.1</v>
      </c>
      <c r="T88" s="340" t="n">
        <v>4.1</v>
      </c>
      <c r="U88" s="340" t="n">
        <v>1.6</v>
      </c>
      <c r="V88" s="341" t="n">
        <f aca="false">U88+T88+S88+R88+Q88</f>
        <v>34.8</v>
      </c>
      <c r="W88" s="342" t="n">
        <v>5.5</v>
      </c>
      <c r="X88" s="306" t="n">
        <v>4.1</v>
      </c>
      <c r="Y88" s="304" t="n">
        <v>7</v>
      </c>
      <c r="Z88" s="340" t="n">
        <v>4.2</v>
      </c>
      <c r="AA88" s="340" t="n">
        <v>4.2</v>
      </c>
      <c r="AB88" s="340" t="n">
        <v>4.2</v>
      </c>
      <c r="AC88" s="304" t="n">
        <v>3</v>
      </c>
      <c r="AD88" s="340" t="n">
        <v>5.5</v>
      </c>
      <c r="AE88" s="313" t="n">
        <f aca="false">K88+P88+V88+W88+X88+Y88+Z88+AA88+AB88+AC88+AD88</f>
        <v>120.4</v>
      </c>
    </row>
    <row r="89" customFormat="false" ht="12.75" hidden="false" customHeight="false" outlineLevel="0" collapsed="false">
      <c r="A89" s="5" t="n">
        <f aca="false">YEAR(C89)</f>
        <v>2008</v>
      </c>
      <c r="B89" s="259"/>
      <c r="C89" s="260" t="n">
        <v>39784</v>
      </c>
      <c r="D89" s="338" t="n">
        <v>4.1</v>
      </c>
      <c r="E89" s="338" t="n">
        <v>4.1</v>
      </c>
      <c r="F89" s="338" t="n">
        <v>4.5</v>
      </c>
      <c r="G89" s="338" t="n">
        <v>5.7</v>
      </c>
      <c r="H89" s="338" t="n">
        <v>5.7</v>
      </c>
      <c r="I89" s="338" t="n">
        <v>4.5</v>
      </c>
      <c r="J89" s="338" t="n">
        <v>7</v>
      </c>
      <c r="K89" s="339" t="n">
        <f aca="false">D89+E89+F89+G89+I89+J89+H89</f>
        <v>35.6</v>
      </c>
      <c r="L89" s="304" t="n">
        <v>4.1</v>
      </c>
      <c r="M89" s="340" t="n">
        <v>4.1</v>
      </c>
      <c r="N89" s="340" t="n">
        <v>4.1</v>
      </c>
      <c r="O89" s="340" t="n">
        <v>4.1</v>
      </c>
      <c r="P89" s="341" t="n">
        <f aca="false">L89+M89+N89</f>
        <v>12.3</v>
      </c>
      <c r="Q89" s="304" t="n">
        <v>12</v>
      </c>
      <c r="R89" s="340" t="n">
        <v>13</v>
      </c>
      <c r="S89" s="340" t="n">
        <v>4.1</v>
      </c>
      <c r="T89" s="340" t="n">
        <v>4.1</v>
      </c>
      <c r="U89" s="340" t="n">
        <v>1.6</v>
      </c>
      <c r="V89" s="341" t="n">
        <f aca="false">U89+T89+S89+R89+Q89</f>
        <v>34.8</v>
      </c>
      <c r="W89" s="342" t="n">
        <v>5.5</v>
      </c>
      <c r="X89" s="306" t="n">
        <v>4.1</v>
      </c>
      <c r="Y89" s="304" t="n">
        <v>7</v>
      </c>
      <c r="Z89" s="340" t="n">
        <v>4.2</v>
      </c>
      <c r="AA89" s="340" t="n">
        <v>4.2</v>
      </c>
      <c r="AB89" s="340" t="n">
        <v>4.2</v>
      </c>
      <c r="AC89" s="304" t="n">
        <v>3</v>
      </c>
      <c r="AD89" s="340" t="n">
        <v>5.5</v>
      </c>
      <c r="AE89" s="313" t="n">
        <f aca="false">K89+P89+V89+W89+X89+Y89+Z89+AA89+AB89+AC89+AD89</f>
        <v>120.4</v>
      </c>
    </row>
    <row r="90" customFormat="false" ht="12.75" hidden="false" customHeight="false" outlineLevel="0" collapsed="false">
      <c r="A90" s="5" t="n">
        <f aca="false">YEAR(C90)</f>
        <v>2009</v>
      </c>
      <c r="B90" s="259"/>
      <c r="C90" s="260" t="n">
        <v>39815</v>
      </c>
      <c r="D90" s="338" t="n">
        <v>4.1</v>
      </c>
      <c r="E90" s="338" t="n">
        <v>4.1</v>
      </c>
      <c r="F90" s="338" t="n">
        <v>4.5</v>
      </c>
      <c r="G90" s="338" t="n">
        <v>5.7</v>
      </c>
      <c r="H90" s="338" t="n">
        <v>5.7</v>
      </c>
      <c r="I90" s="338" t="n">
        <v>4.5</v>
      </c>
      <c r="J90" s="338" t="n">
        <v>7</v>
      </c>
      <c r="K90" s="339" t="n">
        <f aca="false">D90+E90+F90+G90+I90+J90+H90</f>
        <v>35.6</v>
      </c>
      <c r="L90" s="304" t="n">
        <v>4.1</v>
      </c>
      <c r="M90" s="340" t="n">
        <v>4.1</v>
      </c>
      <c r="N90" s="340" t="n">
        <v>4.1</v>
      </c>
      <c r="O90" s="340" t="n">
        <v>4.1</v>
      </c>
      <c r="P90" s="341" t="n">
        <f aca="false">L90+M90+N90</f>
        <v>12.3</v>
      </c>
      <c r="Q90" s="304" t="n">
        <v>12</v>
      </c>
      <c r="R90" s="340" t="n">
        <v>13</v>
      </c>
      <c r="S90" s="340" t="n">
        <v>4.1</v>
      </c>
      <c r="T90" s="340" t="n">
        <v>4.1</v>
      </c>
      <c r="U90" s="340" t="n">
        <v>1.6</v>
      </c>
      <c r="V90" s="341" t="n">
        <f aca="false">U90+T90+S90+R90+Q90</f>
        <v>34.8</v>
      </c>
      <c r="W90" s="342" t="n">
        <v>5.5</v>
      </c>
      <c r="X90" s="306" t="n">
        <v>4.1</v>
      </c>
      <c r="Y90" s="304" t="n">
        <v>7</v>
      </c>
      <c r="Z90" s="340" t="n">
        <v>4.2</v>
      </c>
      <c r="AA90" s="340" t="n">
        <v>4.2</v>
      </c>
      <c r="AB90" s="340" t="n">
        <v>4.2</v>
      </c>
      <c r="AC90" s="304" t="n">
        <v>3</v>
      </c>
      <c r="AD90" s="340" t="n">
        <v>5.5</v>
      </c>
      <c r="AE90" s="313" t="n">
        <f aca="false">K90+P90+V90+W90+X90+Y90+Z90+AA90+AB90+AC90+AD90</f>
        <v>120.4</v>
      </c>
    </row>
    <row r="91" customFormat="false" ht="12.75" hidden="false" customHeight="false" outlineLevel="0" collapsed="false">
      <c r="A91" s="5" t="n">
        <f aca="false">YEAR(C91)</f>
        <v>2009</v>
      </c>
      <c r="B91" s="259"/>
      <c r="C91" s="260" t="n">
        <v>39846</v>
      </c>
      <c r="D91" s="338" t="n">
        <v>4.1</v>
      </c>
      <c r="E91" s="338" t="n">
        <v>4.1</v>
      </c>
      <c r="F91" s="338" t="n">
        <v>4.5</v>
      </c>
      <c r="G91" s="338" t="n">
        <v>5.7</v>
      </c>
      <c r="H91" s="338" t="n">
        <v>5.7</v>
      </c>
      <c r="I91" s="338" t="n">
        <v>4.5</v>
      </c>
      <c r="J91" s="338" t="n">
        <v>7</v>
      </c>
      <c r="K91" s="339" t="n">
        <f aca="false">D91+E91+F91+G91+I91+J91+H91</f>
        <v>35.6</v>
      </c>
      <c r="L91" s="304" t="n">
        <v>4.1</v>
      </c>
      <c r="M91" s="340" t="n">
        <v>4.1</v>
      </c>
      <c r="N91" s="340" t="n">
        <v>4.1</v>
      </c>
      <c r="O91" s="340" t="n">
        <v>4.1</v>
      </c>
      <c r="P91" s="341" t="n">
        <f aca="false">L91+M91+N91</f>
        <v>12.3</v>
      </c>
      <c r="Q91" s="304" t="n">
        <v>12</v>
      </c>
      <c r="R91" s="340" t="n">
        <v>13</v>
      </c>
      <c r="S91" s="340" t="n">
        <v>4.1</v>
      </c>
      <c r="T91" s="340" t="n">
        <v>4.1</v>
      </c>
      <c r="U91" s="340" t="n">
        <v>1.6</v>
      </c>
      <c r="V91" s="341" t="n">
        <f aca="false">U91+T91+S91+R91+Q91</f>
        <v>34.8</v>
      </c>
      <c r="W91" s="342" t="n">
        <v>5.5</v>
      </c>
      <c r="X91" s="306" t="n">
        <v>4.1</v>
      </c>
      <c r="Y91" s="304" t="n">
        <v>7</v>
      </c>
      <c r="Z91" s="340" t="n">
        <v>4.2</v>
      </c>
      <c r="AA91" s="340" t="n">
        <v>4.2</v>
      </c>
      <c r="AB91" s="340" t="n">
        <v>4.2</v>
      </c>
      <c r="AC91" s="304" t="n">
        <v>3</v>
      </c>
      <c r="AD91" s="340" t="n">
        <v>5.5</v>
      </c>
      <c r="AE91" s="313" t="n">
        <f aca="false">K91+P91+V91+W91+X91+Y91+Z91+AA91+AB91+AC91+AD91</f>
        <v>120.4</v>
      </c>
    </row>
    <row r="92" customFormat="false" ht="12.75" hidden="false" customHeight="false" outlineLevel="0" collapsed="false">
      <c r="A92" s="5" t="n">
        <f aca="false">YEAR(C92)</f>
        <v>2009</v>
      </c>
      <c r="B92" s="259"/>
      <c r="C92" s="260" t="n">
        <v>39874</v>
      </c>
      <c r="D92" s="338" t="n">
        <v>4.1</v>
      </c>
      <c r="E92" s="338" t="n">
        <v>4.1</v>
      </c>
      <c r="F92" s="338" t="n">
        <v>4.5</v>
      </c>
      <c r="G92" s="338" t="n">
        <v>5.7</v>
      </c>
      <c r="H92" s="338" t="n">
        <v>5.7</v>
      </c>
      <c r="I92" s="338" t="n">
        <v>4.5</v>
      </c>
      <c r="J92" s="338" t="n">
        <v>7</v>
      </c>
      <c r="K92" s="339" t="n">
        <f aca="false">D92+E92+F92+G92+I92+J92+H92</f>
        <v>35.6</v>
      </c>
      <c r="L92" s="304" t="n">
        <v>4.1</v>
      </c>
      <c r="M92" s="340" t="n">
        <v>4.1</v>
      </c>
      <c r="N92" s="340" t="n">
        <v>4.1</v>
      </c>
      <c r="O92" s="340" t="n">
        <v>4.1</v>
      </c>
      <c r="P92" s="341" t="n">
        <f aca="false">L92+M92+N92</f>
        <v>12.3</v>
      </c>
      <c r="Q92" s="304" t="n">
        <v>12</v>
      </c>
      <c r="R92" s="340" t="n">
        <v>13</v>
      </c>
      <c r="S92" s="340" t="n">
        <v>4.1</v>
      </c>
      <c r="T92" s="340" t="n">
        <v>4.1</v>
      </c>
      <c r="U92" s="340" t="n">
        <v>1.6</v>
      </c>
      <c r="V92" s="341" t="n">
        <f aca="false">U92+T92+S92+R92+Q92</f>
        <v>34.8</v>
      </c>
      <c r="W92" s="342" t="n">
        <v>5.5</v>
      </c>
      <c r="X92" s="306" t="n">
        <v>4.1</v>
      </c>
      <c r="Y92" s="304" t="n">
        <v>7</v>
      </c>
      <c r="Z92" s="340" t="n">
        <v>4.2</v>
      </c>
      <c r="AA92" s="340" t="n">
        <v>4.2</v>
      </c>
      <c r="AB92" s="340" t="n">
        <v>4.2</v>
      </c>
      <c r="AC92" s="304" t="n">
        <v>3</v>
      </c>
      <c r="AD92" s="340" t="n">
        <v>5.5</v>
      </c>
      <c r="AE92" s="313" t="n">
        <f aca="false">K92+P92+V92+W92+X92+Y92+Z92+AA92+AB92+AC92+AD92</f>
        <v>120.4</v>
      </c>
    </row>
    <row r="93" customFormat="false" ht="12.75" hidden="false" customHeight="false" outlineLevel="0" collapsed="false">
      <c r="A93" s="5" t="n">
        <f aca="false">YEAR(C93)</f>
        <v>2009</v>
      </c>
      <c r="B93" s="259"/>
      <c r="C93" s="260" t="n">
        <v>39905</v>
      </c>
      <c r="D93" s="338" t="n">
        <v>4.1</v>
      </c>
      <c r="E93" s="338" t="n">
        <v>4.1</v>
      </c>
      <c r="F93" s="338" t="n">
        <v>4.5</v>
      </c>
      <c r="G93" s="338" t="n">
        <v>5.7</v>
      </c>
      <c r="H93" s="338" t="n">
        <v>5.7</v>
      </c>
      <c r="I93" s="338" t="n">
        <v>4.5</v>
      </c>
      <c r="J93" s="338" t="n">
        <v>7</v>
      </c>
      <c r="K93" s="339" t="n">
        <f aca="false">D93+E93+F93+G93+I93+J93+H93</f>
        <v>35.6</v>
      </c>
      <c r="L93" s="304" t="n">
        <v>4.1</v>
      </c>
      <c r="M93" s="340" t="n">
        <v>4.1</v>
      </c>
      <c r="N93" s="340" t="n">
        <v>4.1</v>
      </c>
      <c r="O93" s="340" t="n">
        <v>4.1</v>
      </c>
      <c r="P93" s="341" t="n">
        <f aca="false">L93+M93+N93</f>
        <v>12.3</v>
      </c>
      <c r="Q93" s="304" t="n">
        <v>12</v>
      </c>
      <c r="R93" s="340" t="n">
        <v>13</v>
      </c>
      <c r="S93" s="340" t="n">
        <v>4.1</v>
      </c>
      <c r="T93" s="340" t="n">
        <v>4.1</v>
      </c>
      <c r="U93" s="340" t="n">
        <v>1.6</v>
      </c>
      <c r="V93" s="341" t="n">
        <f aca="false">U93+T93+S93+R93+Q93</f>
        <v>34.8</v>
      </c>
      <c r="W93" s="342" t="n">
        <v>5.5</v>
      </c>
      <c r="X93" s="306" t="n">
        <v>4.1</v>
      </c>
      <c r="Y93" s="304" t="n">
        <v>7</v>
      </c>
      <c r="Z93" s="340" t="n">
        <v>4.2</v>
      </c>
      <c r="AA93" s="340" t="n">
        <v>4.2</v>
      </c>
      <c r="AB93" s="340" t="n">
        <v>4.2</v>
      </c>
      <c r="AC93" s="304" t="n">
        <v>3</v>
      </c>
      <c r="AD93" s="340" t="n">
        <v>5.5</v>
      </c>
      <c r="AE93" s="313" t="n">
        <f aca="false">K93+P93+V93+W93+X93+Y93+Z93+AA93+AB93+AC93+AD93</f>
        <v>120.4</v>
      </c>
    </row>
    <row r="94" customFormat="false" ht="12.75" hidden="false" customHeight="false" outlineLevel="0" collapsed="false">
      <c r="A94" s="5" t="n">
        <f aca="false">YEAR(C94)</f>
        <v>2009</v>
      </c>
      <c r="B94" s="259"/>
      <c r="C94" s="260" t="n">
        <v>39935</v>
      </c>
      <c r="D94" s="338" t="n">
        <v>4.1</v>
      </c>
      <c r="E94" s="338" t="n">
        <v>4.1</v>
      </c>
      <c r="F94" s="338" t="n">
        <v>4.5</v>
      </c>
      <c r="G94" s="338" t="n">
        <v>5.7</v>
      </c>
      <c r="H94" s="338" t="n">
        <v>5.7</v>
      </c>
      <c r="I94" s="338" t="n">
        <v>4.5</v>
      </c>
      <c r="J94" s="338" t="n">
        <v>7</v>
      </c>
      <c r="K94" s="339" t="n">
        <f aca="false">D94+E94+F94+G94+I94+J94+H94</f>
        <v>35.6</v>
      </c>
      <c r="L94" s="304" t="n">
        <v>4.1</v>
      </c>
      <c r="M94" s="340" t="n">
        <v>4.1</v>
      </c>
      <c r="N94" s="340" t="n">
        <v>4.1</v>
      </c>
      <c r="O94" s="340" t="n">
        <v>4.1</v>
      </c>
      <c r="P94" s="341" t="n">
        <f aca="false">L94+M94+N94</f>
        <v>12.3</v>
      </c>
      <c r="Q94" s="304" t="n">
        <v>12</v>
      </c>
      <c r="R94" s="340" t="n">
        <v>13</v>
      </c>
      <c r="S94" s="340" t="n">
        <v>4.1</v>
      </c>
      <c r="T94" s="340" t="n">
        <v>4.1</v>
      </c>
      <c r="U94" s="340" t="n">
        <v>1.6</v>
      </c>
      <c r="V94" s="341" t="n">
        <f aca="false">U94+T94+S94+R94+Q94</f>
        <v>34.8</v>
      </c>
      <c r="W94" s="342" t="n">
        <v>5.5</v>
      </c>
      <c r="X94" s="306" t="n">
        <v>4.1</v>
      </c>
      <c r="Y94" s="304" t="n">
        <v>7</v>
      </c>
      <c r="Z94" s="340" t="n">
        <v>4.2</v>
      </c>
      <c r="AA94" s="340" t="n">
        <v>4.2</v>
      </c>
      <c r="AB94" s="340" t="n">
        <v>4.2</v>
      </c>
      <c r="AC94" s="304" t="n">
        <v>3</v>
      </c>
      <c r="AD94" s="340" t="n">
        <v>5.5</v>
      </c>
      <c r="AE94" s="313" t="n">
        <f aca="false">K94+P94+V94+W94+X94+Y94+Z94+AA94+AB94+AC94+AD94</f>
        <v>120.4</v>
      </c>
    </row>
    <row r="95" customFormat="false" ht="12.75" hidden="false" customHeight="false" outlineLevel="0" collapsed="false">
      <c r="A95" s="5" t="n">
        <f aca="false">YEAR(C95)</f>
        <v>2009</v>
      </c>
      <c r="B95" s="259"/>
      <c r="C95" s="260" t="n">
        <v>39966</v>
      </c>
      <c r="D95" s="338" t="n">
        <v>4.1</v>
      </c>
      <c r="E95" s="338" t="n">
        <v>4.1</v>
      </c>
      <c r="F95" s="338" t="n">
        <v>4.5</v>
      </c>
      <c r="G95" s="338" t="n">
        <v>5.7</v>
      </c>
      <c r="H95" s="338" t="n">
        <v>5.7</v>
      </c>
      <c r="I95" s="338" t="n">
        <v>4.5</v>
      </c>
      <c r="J95" s="338" t="n">
        <v>7</v>
      </c>
      <c r="K95" s="339" t="n">
        <f aca="false">D95+E95+F95+G95+I95+J95+H95</f>
        <v>35.6</v>
      </c>
      <c r="L95" s="304" t="n">
        <v>4.1</v>
      </c>
      <c r="M95" s="340" t="n">
        <v>4.1</v>
      </c>
      <c r="N95" s="340" t="n">
        <v>4.1</v>
      </c>
      <c r="O95" s="340" t="n">
        <v>4.1</v>
      </c>
      <c r="P95" s="341" t="n">
        <f aca="false">L95+M95+N95</f>
        <v>12.3</v>
      </c>
      <c r="Q95" s="304" t="n">
        <v>12</v>
      </c>
      <c r="R95" s="340" t="n">
        <v>13</v>
      </c>
      <c r="S95" s="340" t="n">
        <v>4.1</v>
      </c>
      <c r="T95" s="340" t="n">
        <v>4.1</v>
      </c>
      <c r="U95" s="340" t="n">
        <v>1.6</v>
      </c>
      <c r="V95" s="341" t="n">
        <f aca="false">U95+T95+S95+R95+Q95</f>
        <v>34.8</v>
      </c>
      <c r="W95" s="342" t="n">
        <v>5.5</v>
      </c>
      <c r="X95" s="306" t="n">
        <v>4.1</v>
      </c>
      <c r="Y95" s="304" t="n">
        <v>7</v>
      </c>
      <c r="Z95" s="340" t="n">
        <v>4.2</v>
      </c>
      <c r="AA95" s="340" t="n">
        <v>4.2</v>
      </c>
      <c r="AB95" s="340" t="n">
        <v>4.2</v>
      </c>
      <c r="AC95" s="304" t="n">
        <v>3</v>
      </c>
      <c r="AD95" s="340" t="n">
        <v>5.5</v>
      </c>
      <c r="AE95" s="313" t="n">
        <f aca="false">K95+P95+V95+W95+X95+Y95+Z95+AA95+AB95+AC95+AD95</f>
        <v>120.4</v>
      </c>
    </row>
    <row r="96" customFormat="false" ht="12.75" hidden="false" customHeight="false" outlineLevel="0" collapsed="false">
      <c r="A96" s="5" t="n">
        <f aca="false">YEAR(C96)</f>
        <v>2009</v>
      </c>
      <c r="B96" s="259"/>
      <c r="C96" s="260" t="n">
        <v>39996</v>
      </c>
      <c r="D96" s="338" t="n">
        <v>4.1</v>
      </c>
      <c r="E96" s="338" t="n">
        <v>4.1</v>
      </c>
      <c r="F96" s="338" t="n">
        <v>4.5</v>
      </c>
      <c r="G96" s="338" t="n">
        <v>5.7</v>
      </c>
      <c r="H96" s="338" t="n">
        <v>5.7</v>
      </c>
      <c r="I96" s="338" t="n">
        <v>4.5</v>
      </c>
      <c r="J96" s="338" t="n">
        <v>7</v>
      </c>
      <c r="K96" s="339" t="n">
        <f aca="false">D96+E96+F96+G96+I96+J96+H96</f>
        <v>35.6</v>
      </c>
      <c r="L96" s="304" t="n">
        <v>4.1</v>
      </c>
      <c r="M96" s="340" t="n">
        <v>4.1</v>
      </c>
      <c r="N96" s="340" t="n">
        <v>4.1</v>
      </c>
      <c r="O96" s="340" t="n">
        <v>4.1</v>
      </c>
      <c r="P96" s="341" t="n">
        <f aca="false">L96+M96+N96</f>
        <v>12.3</v>
      </c>
      <c r="Q96" s="304" t="n">
        <v>12</v>
      </c>
      <c r="R96" s="340" t="n">
        <v>13</v>
      </c>
      <c r="S96" s="340" t="n">
        <v>4.1</v>
      </c>
      <c r="T96" s="340" t="n">
        <v>4.1</v>
      </c>
      <c r="U96" s="340" t="n">
        <v>1.6</v>
      </c>
      <c r="V96" s="341" t="n">
        <f aca="false">U96+T96+S96+R96+Q96</f>
        <v>34.8</v>
      </c>
      <c r="W96" s="342" t="n">
        <v>5.5</v>
      </c>
      <c r="X96" s="306" t="n">
        <v>4.1</v>
      </c>
      <c r="Y96" s="304" t="n">
        <v>7</v>
      </c>
      <c r="Z96" s="340" t="n">
        <v>4.2</v>
      </c>
      <c r="AA96" s="340" t="n">
        <v>4.2</v>
      </c>
      <c r="AB96" s="340" t="n">
        <v>4.2</v>
      </c>
      <c r="AC96" s="304" t="n">
        <v>3</v>
      </c>
      <c r="AD96" s="340" t="n">
        <v>5.5</v>
      </c>
      <c r="AE96" s="313" t="n">
        <f aca="false">K96+P96+V96+W96+X96+Y96+Z96+AA96+AB96+AC96+AD96</f>
        <v>120.4</v>
      </c>
    </row>
    <row r="97" customFormat="false" ht="12.75" hidden="false" customHeight="false" outlineLevel="0" collapsed="false">
      <c r="A97" s="5" t="n">
        <f aca="false">YEAR(C97)</f>
        <v>2009</v>
      </c>
      <c r="B97" s="259"/>
      <c r="C97" s="260" t="n">
        <v>40027</v>
      </c>
      <c r="D97" s="338" t="n">
        <v>4.1</v>
      </c>
      <c r="E97" s="338" t="n">
        <v>4.1</v>
      </c>
      <c r="F97" s="338" t="n">
        <v>4.5</v>
      </c>
      <c r="G97" s="338" t="n">
        <v>5.7</v>
      </c>
      <c r="H97" s="338" t="n">
        <v>5.7</v>
      </c>
      <c r="I97" s="338" t="n">
        <v>4.5</v>
      </c>
      <c r="J97" s="338" t="n">
        <v>7</v>
      </c>
      <c r="K97" s="339" t="n">
        <f aca="false">D97+E97+F97+G97+I97+J97+H97</f>
        <v>35.6</v>
      </c>
      <c r="L97" s="304" t="n">
        <v>4.1</v>
      </c>
      <c r="M97" s="340" t="n">
        <v>4.1</v>
      </c>
      <c r="N97" s="340" t="n">
        <v>4.1</v>
      </c>
      <c r="O97" s="340" t="n">
        <v>4.1</v>
      </c>
      <c r="P97" s="341" t="n">
        <f aca="false">L97+M97+N97</f>
        <v>12.3</v>
      </c>
      <c r="Q97" s="304" t="n">
        <v>12</v>
      </c>
      <c r="R97" s="340" t="n">
        <v>13</v>
      </c>
      <c r="S97" s="340" t="n">
        <v>4.1</v>
      </c>
      <c r="T97" s="340" t="n">
        <v>4.1</v>
      </c>
      <c r="U97" s="340" t="n">
        <v>1.6</v>
      </c>
      <c r="V97" s="341" t="n">
        <f aca="false">U97+T97+S97+R97+Q97</f>
        <v>34.8</v>
      </c>
      <c r="W97" s="342" t="n">
        <v>5.5</v>
      </c>
      <c r="X97" s="306" t="n">
        <v>4.1</v>
      </c>
      <c r="Y97" s="304" t="n">
        <v>7</v>
      </c>
      <c r="Z97" s="340" t="n">
        <v>4.2</v>
      </c>
      <c r="AA97" s="340" t="n">
        <v>4.2</v>
      </c>
      <c r="AB97" s="340" t="n">
        <v>4.2</v>
      </c>
      <c r="AC97" s="304" t="n">
        <v>3</v>
      </c>
      <c r="AD97" s="340" t="n">
        <v>5.5</v>
      </c>
      <c r="AE97" s="313" t="n">
        <f aca="false">K97+P97+V97+W97+X97+Y97+Z97+AA97+AB97+AC97+AD97</f>
        <v>120.4</v>
      </c>
    </row>
    <row r="98" customFormat="false" ht="12.75" hidden="false" customHeight="false" outlineLevel="0" collapsed="false">
      <c r="A98" s="5" t="n">
        <f aca="false">YEAR(C98)</f>
        <v>2009</v>
      </c>
      <c r="B98" s="259"/>
      <c r="C98" s="260" t="n">
        <v>40058</v>
      </c>
      <c r="D98" s="338" t="n">
        <v>4.1</v>
      </c>
      <c r="E98" s="338" t="n">
        <v>4.1</v>
      </c>
      <c r="F98" s="338" t="n">
        <v>4.5</v>
      </c>
      <c r="G98" s="338" t="n">
        <v>5.7</v>
      </c>
      <c r="H98" s="338" t="n">
        <v>5.7</v>
      </c>
      <c r="I98" s="338" t="n">
        <v>4.5</v>
      </c>
      <c r="J98" s="338" t="n">
        <v>7</v>
      </c>
      <c r="K98" s="339" t="n">
        <f aca="false">D98+E98+F98+G98+I98+J98+H98</f>
        <v>35.6</v>
      </c>
      <c r="L98" s="304" t="n">
        <v>4.1</v>
      </c>
      <c r="M98" s="340" t="n">
        <v>4.1</v>
      </c>
      <c r="N98" s="340" t="n">
        <v>4.1</v>
      </c>
      <c r="O98" s="340" t="n">
        <v>4.1</v>
      </c>
      <c r="P98" s="341" t="n">
        <f aca="false">L98+M98+N98</f>
        <v>12.3</v>
      </c>
      <c r="Q98" s="304" t="n">
        <v>12</v>
      </c>
      <c r="R98" s="340" t="n">
        <v>13</v>
      </c>
      <c r="S98" s="340" t="n">
        <v>4.1</v>
      </c>
      <c r="T98" s="340" t="n">
        <v>4.1</v>
      </c>
      <c r="U98" s="340" t="n">
        <v>1.6</v>
      </c>
      <c r="V98" s="341" t="n">
        <f aca="false">U98+T98+S98+R98+Q98</f>
        <v>34.8</v>
      </c>
      <c r="W98" s="342" t="n">
        <v>5.5</v>
      </c>
      <c r="X98" s="306" t="n">
        <v>4.1</v>
      </c>
      <c r="Y98" s="304" t="n">
        <v>7</v>
      </c>
      <c r="Z98" s="340" t="n">
        <v>4.2</v>
      </c>
      <c r="AA98" s="340" t="n">
        <v>4.2</v>
      </c>
      <c r="AB98" s="340" t="n">
        <v>4.2</v>
      </c>
      <c r="AC98" s="304" t="n">
        <v>3</v>
      </c>
      <c r="AD98" s="340" t="n">
        <v>5.5</v>
      </c>
      <c r="AE98" s="313" t="n">
        <f aca="false">K98+P98+V98+W98+X98+Y98+Z98+AA98+AB98+AC98+AD98</f>
        <v>120.4</v>
      </c>
    </row>
    <row r="99" customFormat="false" ht="12.75" hidden="false" customHeight="false" outlineLevel="0" collapsed="false">
      <c r="A99" s="5" t="n">
        <f aca="false">YEAR(C99)</f>
        <v>2009</v>
      </c>
      <c r="B99" s="259"/>
      <c r="C99" s="260" t="n">
        <v>40088</v>
      </c>
      <c r="D99" s="338" t="n">
        <v>4.1</v>
      </c>
      <c r="E99" s="338" t="n">
        <v>4.1</v>
      </c>
      <c r="F99" s="338" t="n">
        <v>4.5</v>
      </c>
      <c r="G99" s="338" t="n">
        <v>5.7</v>
      </c>
      <c r="H99" s="338" t="n">
        <v>5.7</v>
      </c>
      <c r="I99" s="338" t="n">
        <v>4.5</v>
      </c>
      <c r="J99" s="338" t="n">
        <v>7</v>
      </c>
      <c r="K99" s="339" t="n">
        <f aca="false">D99+E99+F99+G99+I99+J99+H99</f>
        <v>35.6</v>
      </c>
      <c r="L99" s="304" t="n">
        <v>4.1</v>
      </c>
      <c r="M99" s="340" t="n">
        <v>4.1</v>
      </c>
      <c r="N99" s="340" t="n">
        <v>4.1</v>
      </c>
      <c r="O99" s="340" t="n">
        <v>4.1</v>
      </c>
      <c r="P99" s="341" t="n">
        <f aca="false">L99+M99+N99</f>
        <v>12.3</v>
      </c>
      <c r="Q99" s="304" t="n">
        <v>12</v>
      </c>
      <c r="R99" s="340" t="n">
        <v>13</v>
      </c>
      <c r="S99" s="340" t="n">
        <v>4.1</v>
      </c>
      <c r="T99" s="340" t="n">
        <v>4.1</v>
      </c>
      <c r="U99" s="340" t="n">
        <v>1.6</v>
      </c>
      <c r="V99" s="341" t="n">
        <f aca="false">U99+T99+S99+R99+Q99</f>
        <v>34.8</v>
      </c>
      <c r="W99" s="342" t="n">
        <v>5.5</v>
      </c>
      <c r="X99" s="306" t="n">
        <v>4.1</v>
      </c>
      <c r="Y99" s="304" t="n">
        <v>7</v>
      </c>
      <c r="Z99" s="340" t="n">
        <v>4.2</v>
      </c>
      <c r="AA99" s="340" t="n">
        <v>4.2</v>
      </c>
      <c r="AB99" s="340" t="n">
        <v>4.2</v>
      </c>
      <c r="AC99" s="304" t="n">
        <v>3</v>
      </c>
      <c r="AD99" s="340" t="n">
        <v>5.5</v>
      </c>
      <c r="AE99" s="313" t="n">
        <f aca="false">K99+P99+V99+W99+X99+Y99+Z99+AA99+AB99+AC99+AD99</f>
        <v>120.4</v>
      </c>
    </row>
    <row r="100" customFormat="false" ht="12.75" hidden="false" customHeight="false" outlineLevel="0" collapsed="false">
      <c r="A100" s="5" t="n">
        <f aca="false">YEAR(C100)</f>
        <v>2009</v>
      </c>
      <c r="B100" s="259"/>
      <c r="C100" s="260" t="n">
        <v>40119</v>
      </c>
      <c r="D100" s="338" t="n">
        <v>4.1</v>
      </c>
      <c r="E100" s="338" t="n">
        <v>4.1</v>
      </c>
      <c r="F100" s="338" t="n">
        <v>4.5</v>
      </c>
      <c r="G100" s="338" t="n">
        <v>5.7</v>
      </c>
      <c r="H100" s="338" t="n">
        <v>5.7</v>
      </c>
      <c r="I100" s="338" t="n">
        <v>4.5</v>
      </c>
      <c r="J100" s="338" t="n">
        <v>7</v>
      </c>
      <c r="K100" s="339" t="n">
        <f aca="false">D100+E100+F100+G100+I100+J100+H100</f>
        <v>35.6</v>
      </c>
      <c r="L100" s="304" t="n">
        <v>4.1</v>
      </c>
      <c r="M100" s="340" t="n">
        <v>4.1</v>
      </c>
      <c r="N100" s="340" t="n">
        <v>4.1</v>
      </c>
      <c r="O100" s="340" t="n">
        <v>4.1</v>
      </c>
      <c r="P100" s="341" t="n">
        <f aca="false">L100+M100+N100</f>
        <v>12.3</v>
      </c>
      <c r="Q100" s="304" t="n">
        <v>12</v>
      </c>
      <c r="R100" s="340" t="n">
        <v>13</v>
      </c>
      <c r="S100" s="340" t="n">
        <v>4.1</v>
      </c>
      <c r="T100" s="340" t="n">
        <v>4.1</v>
      </c>
      <c r="U100" s="340" t="n">
        <v>1.6</v>
      </c>
      <c r="V100" s="341" t="n">
        <f aca="false">U100+T100+S100+R100+Q100</f>
        <v>34.8</v>
      </c>
      <c r="W100" s="342" t="n">
        <v>5.5</v>
      </c>
      <c r="X100" s="306" t="n">
        <v>4.1</v>
      </c>
      <c r="Y100" s="304" t="n">
        <v>7</v>
      </c>
      <c r="Z100" s="340" t="n">
        <v>4.2</v>
      </c>
      <c r="AA100" s="340" t="n">
        <v>4.2</v>
      </c>
      <c r="AB100" s="340" t="n">
        <v>4.2</v>
      </c>
      <c r="AC100" s="304" t="n">
        <v>3</v>
      </c>
      <c r="AD100" s="340" t="n">
        <v>5.5</v>
      </c>
      <c r="AE100" s="313" t="n">
        <f aca="false">K100+P100+V100+W100+X100+Y100+Z100+AA100+AB100+AC100+AD100</f>
        <v>120.4</v>
      </c>
    </row>
    <row r="101" customFormat="false" ht="12.75" hidden="false" customHeight="false" outlineLevel="0" collapsed="false">
      <c r="A101" s="5" t="n">
        <f aca="false">YEAR(C101)</f>
        <v>2009</v>
      </c>
      <c r="B101" s="259"/>
      <c r="C101" s="260" t="n">
        <v>40149</v>
      </c>
      <c r="D101" s="338" t="n">
        <v>4.1</v>
      </c>
      <c r="E101" s="338" t="n">
        <v>4.1</v>
      </c>
      <c r="F101" s="338" t="n">
        <v>4.5</v>
      </c>
      <c r="G101" s="338" t="n">
        <v>5.7</v>
      </c>
      <c r="H101" s="338" t="n">
        <v>5.7</v>
      </c>
      <c r="I101" s="338" t="n">
        <v>4.5</v>
      </c>
      <c r="J101" s="338" t="n">
        <v>7</v>
      </c>
      <c r="K101" s="339" t="n">
        <f aca="false">D101+E101+F101+G101+I101+J101+H101</f>
        <v>35.6</v>
      </c>
      <c r="L101" s="304" t="n">
        <v>4.1</v>
      </c>
      <c r="M101" s="340" t="n">
        <v>4.1</v>
      </c>
      <c r="N101" s="340" t="n">
        <v>4.1</v>
      </c>
      <c r="O101" s="340" t="n">
        <v>4.1</v>
      </c>
      <c r="P101" s="341" t="n">
        <f aca="false">L101+M101+N101</f>
        <v>12.3</v>
      </c>
      <c r="Q101" s="304" t="n">
        <v>12</v>
      </c>
      <c r="R101" s="340" t="n">
        <v>13</v>
      </c>
      <c r="S101" s="340" t="n">
        <v>4.1</v>
      </c>
      <c r="T101" s="340" t="n">
        <v>4.1</v>
      </c>
      <c r="U101" s="340" t="n">
        <v>1.6</v>
      </c>
      <c r="V101" s="341" t="n">
        <f aca="false">U101+T101+S101+R101+Q101</f>
        <v>34.8</v>
      </c>
      <c r="W101" s="342" t="n">
        <v>5.5</v>
      </c>
      <c r="X101" s="306" t="n">
        <v>4.1</v>
      </c>
      <c r="Y101" s="304" t="n">
        <v>7</v>
      </c>
      <c r="Z101" s="340" t="n">
        <v>4.2</v>
      </c>
      <c r="AA101" s="340" t="n">
        <v>4.2</v>
      </c>
      <c r="AB101" s="340" t="n">
        <v>4.2</v>
      </c>
      <c r="AC101" s="304" t="n">
        <v>3</v>
      </c>
      <c r="AD101" s="340" t="n">
        <v>5.5</v>
      </c>
      <c r="AE101" s="313" t="n">
        <f aca="false">K101+P101+V101+W101+X101+Y101+Z101+AA101+AB101+AC101+AD101</f>
        <v>120.4</v>
      </c>
    </row>
    <row r="102" customFormat="false" ht="12.75" hidden="false" customHeight="false" outlineLevel="0" collapsed="false">
      <c r="A102" s="5" t="n">
        <f aca="false">YEAR(C102)</f>
        <v>2010</v>
      </c>
      <c r="B102" s="259"/>
      <c r="C102" s="260" t="n">
        <v>40180</v>
      </c>
      <c r="D102" s="338" t="n">
        <v>4.1</v>
      </c>
      <c r="E102" s="338" t="n">
        <v>4.1</v>
      </c>
      <c r="F102" s="338" t="n">
        <v>4.5</v>
      </c>
      <c r="G102" s="338" t="n">
        <v>5.7</v>
      </c>
      <c r="H102" s="338" t="n">
        <v>5.7</v>
      </c>
      <c r="I102" s="338" t="n">
        <v>4.5</v>
      </c>
      <c r="J102" s="338" t="n">
        <v>7</v>
      </c>
      <c r="K102" s="339" t="n">
        <f aca="false">D102+E102+F102+G102+I102+J102+H102</f>
        <v>35.6</v>
      </c>
      <c r="L102" s="304" t="n">
        <v>4.1</v>
      </c>
      <c r="M102" s="340" t="n">
        <v>4.1</v>
      </c>
      <c r="N102" s="340" t="n">
        <v>4.1</v>
      </c>
      <c r="O102" s="340" t="n">
        <v>4.1</v>
      </c>
      <c r="P102" s="341" t="n">
        <f aca="false">L102+M102+N102</f>
        <v>12.3</v>
      </c>
      <c r="Q102" s="304" t="n">
        <v>12</v>
      </c>
      <c r="R102" s="340" t="n">
        <v>13</v>
      </c>
      <c r="S102" s="340" t="n">
        <v>4.1</v>
      </c>
      <c r="T102" s="340" t="n">
        <v>4.1</v>
      </c>
      <c r="U102" s="340" t="n">
        <v>1.6</v>
      </c>
      <c r="V102" s="341" t="n">
        <f aca="false">U102+T102+S102+R102+Q102</f>
        <v>34.8</v>
      </c>
      <c r="W102" s="342" t="n">
        <v>5.5</v>
      </c>
      <c r="X102" s="306" t="n">
        <v>4.1</v>
      </c>
      <c r="Y102" s="304" t="n">
        <v>7</v>
      </c>
      <c r="Z102" s="340" t="n">
        <v>4.2</v>
      </c>
      <c r="AA102" s="340" t="n">
        <v>4.2</v>
      </c>
      <c r="AB102" s="340" t="n">
        <v>4.2</v>
      </c>
      <c r="AC102" s="304" t="n">
        <v>3</v>
      </c>
      <c r="AD102" s="340" t="n">
        <v>5.5</v>
      </c>
      <c r="AE102" s="313" t="n">
        <f aca="false">K102+P102+V102+W102+X102+Y102+Z102+AA102+AB102+AC102+AD102</f>
        <v>120.4</v>
      </c>
    </row>
    <row r="103" customFormat="false" ht="12.75" hidden="false" customHeight="false" outlineLevel="0" collapsed="false">
      <c r="A103" s="5" t="n">
        <f aca="false">YEAR(C103)</f>
        <v>2010</v>
      </c>
      <c r="B103" s="259"/>
      <c r="C103" s="260" t="n">
        <v>40211</v>
      </c>
      <c r="D103" s="338" t="n">
        <v>4.1</v>
      </c>
      <c r="E103" s="338" t="n">
        <v>4.1</v>
      </c>
      <c r="F103" s="338" t="n">
        <v>4.5</v>
      </c>
      <c r="G103" s="338" t="n">
        <v>5.7</v>
      </c>
      <c r="H103" s="338" t="n">
        <v>5.7</v>
      </c>
      <c r="I103" s="338" t="n">
        <v>4.5</v>
      </c>
      <c r="J103" s="338" t="n">
        <v>7</v>
      </c>
      <c r="K103" s="339" t="n">
        <f aca="false">D103+E103+F103+G103+I103+J103+H103</f>
        <v>35.6</v>
      </c>
      <c r="L103" s="304" t="n">
        <v>4.1</v>
      </c>
      <c r="M103" s="340" t="n">
        <v>4.1</v>
      </c>
      <c r="N103" s="340" t="n">
        <v>4.1</v>
      </c>
      <c r="O103" s="340" t="n">
        <v>4.1</v>
      </c>
      <c r="P103" s="341" t="n">
        <f aca="false">L103+M103+N103</f>
        <v>12.3</v>
      </c>
      <c r="Q103" s="304" t="n">
        <v>12</v>
      </c>
      <c r="R103" s="340" t="n">
        <v>13</v>
      </c>
      <c r="S103" s="340" t="n">
        <v>4.1</v>
      </c>
      <c r="T103" s="340" t="n">
        <v>4.1</v>
      </c>
      <c r="U103" s="340" t="n">
        <v>1.6</v>
      </c>
      <c r="V103" s="341" t="n">
        <f aca="false">U103+T103+S103+R103+Q103</f>
        <v>34.8</v>
      </c>
      <c r="W103" s="342" t="n">
        <v>5.5</v>
      </c>
      <c r="X103" s="306" t="n">
        <v>4.1</v>
      </c>
      <c r="Y103" s="304" t="n">
        <v>7</v>
      </c>
      <c r="Z103" s="340" t="n">
        <v>4.2</v>
      </c>
      <c r="AA103" s="340" t="n">
        <v>4.2</v>
      </c>
      <c r="AB103" s="340" t="n">
        <v>4.2</v>
      </c>
      <c r="AC103" s="304" t="n">
        <v>3</v>
      </c>
      <c r="AD103" s="340" t="n">
        <v>5.5</v>
      </c>
      <c r="AE103" s="313" t="n">
        <f aca="false">K103+P103+V103+W103+X103+Y103+Z103+AA103+AB103+AC103+AD103</f>
        <v>120.4</v>
      </c>
    </row>
    <row r="104" customFormat="false" ht="12.75" hidden="false" customHeight="false" outlineLevel="0" collapsed="false">
      <c r="A104" s="5" t="n">
        <f aca="false">YEAR(C104)</f>
        <v>2010</v>
      </c>
      <c r="B104" s="259"/>
      <c r="C104" s="260" t="n">
        <v>40239</v>
      </c>
      <c r="D104" s="338" t="n">
        <v>4.1</v>
      </c>
      <c r="E104" s="338" t="n">
        <v>4.1</v>
      </c>
      <c r="F104" s="338" t="n">
        <v>4.5</v>
      </c>
      <c r="G104" s="338" t="n">
        <v>5.7</v>
      </c>
      <c r="H104" s="338" t="n">
        <v>5.7</v>
      </c>
      <c r="I104" s="338" t="n">
        <v>4.5</v>
      </c>
      <c r="J104" s="338" t="n">
        <v>7</v>
      </c>
      <c r="K104" s="339" t="n">
        <f aca="false">D104+E104+F104+G104+I104+J104+H104</f>
        <v>35.6</v>
      </c>
      <c r="L104" s="304" t="n">
        <v>4.1</v>
      </c>
      <c r="M104" s="340" t="n">
        <v>4.1</v>
      </c>
      <c r="N104" s="340" t="n">
        <v>4.1</v>
      </c>
      <c r="O104" s="340" t="n">
        <v>4.1</v>
      </c>
      <c r="P104" s="341" t="n">
        <f aca="false">L104+M104+N104</f>
        <v>12.3</v>
      </c>
      <c r="Q104" s="304" t="n">
        <v>12</v>
      </c>
      <c r="R104" s="340" t="n">
        <v>13</v>
      </c>
      <c r="S104" s="340" t="n">
        <v>4.1</v>
      </c>
      <c r="T104" s="340" t="n">
        <v>4.1</v>
      </c>
      <c r="U104" s="340" t="n">
        <v>1.6</v>
      </c>
      <c r="V104" s="341" t="n">
        <f aca="false">U104+T104+S104+R104+Q104</f>
        <v>34.8</v>
      </c>
      <c r="W104" s="342" t="n">
        <v>5.5</v>
      </c>
      <c r="X104" s="306" t="n">
        <v>4.1</v>
      </c>
      <c r="Y104" s="304" t="n">
        <v>7</v>
      </c>
      <c r="Z104" s="340" t="n">
        <v>4.2</v>
      </c>
      <c r="AA104" s="340" t="n">
        <v>4.2</v>
      </c>
      <c r="AB104" s="340" t="n">
        <v>4.2</v>
      </c>
      <c r="AC104" s="304" t="n">
        <v>3</v>
      </c>
      <c r="AD104" s="340" t="n">
        <v>5.5</v>
      </c>
      <c r="AE104" s="313" t="n">
        <f aca="false">K104+P104+V104+W104+X104+Y104+Z104+AA104+AB104+AC104+AD104</f>
        <v>120.4</v>
      </c>
    </row>
    <row r="105" customFormat="false" ht="12.75" hidden="false" customHeight="false" outlineLevel="0" collapsed="false">
      <c r="A105" s="5" t="n">
        <f aca="false">YEAR(C105)</f>
        <v>2010</v>
      </c>
      <c r="B105" s="259"/>
      <c r="C105" s="260" t="n">
        <v>40270</v>
      </c>
      <c r="D105" s="338" t="n">
        <v>4.1</v>
      </c>
      <c r="E105" s="338" t="n">
        <v>4.1</v>
      </c>
      <c r="F105" s="338" t="n">
        <v>4.5</v>
      </c>
      <c r="G105" s="338" t="n">
        <v>5.7</v>
      </c>
      <c r="H105" s="338" t="n">
        <v>5.7</v>
      </c>
      <c r="I105" s="338" t="n">
        <v>4.5</v>
      </c>
      <c r="J105" s="338" t="n">
        <v>7</v>
      </c>
      <c r="K105" s="339" t="n">
        <f aca="false">D105+E105+F105+G105+I105+J105+H105</f>
        <v>35.6</v>
      </c>
      <c r="L105" s="304" t="n">
        <v>4.1</v>
      </c>
      <c r="M105" s="340" t="n">
        <v>4.1</v>
      </c>
      <c r="N105" s="340" t="n">
        <v>4.1</v>
      </c>
      <c r="O105" s="340" t="n">
        <v>4.1</v>
      </c>
      <c r="P105" s="341" t="n">
        <f aca="false">L105+M105+N105</f>
        <v>12.3</v>
      </c>
      <c r="Q105" s="304" t="n">
        <v>12</v>
      </c>
      <c r="R105" s="340" t="n">
        <v>13</v>
      </c>
      <c r="S105" s="340" t="n">
        <v>4.1</v>
      </c>
      <c r="T105" s="340" t="n">
        <v>4.1</v>
      </c>
      <c r="U105" s="340" t="n">
        <v>1.6</v>
      </c>
      <c r="V105" s="341" t="n">
        <f aca="false">U105+T105+S105+R105+Q105</f>
        <v>34.8</v>
      </c>
      <c r="W105" s="342" t="n">
        <v>5.5</v>
      </c>
      <c r="X105" s="306" t="n">
        <v>4.1</v>
      </c>
      <c r="Y105" s="304" t="n">
        <v>7</v>
      </c>
      <c r="Z105" s="340" t="n">
        <v>4.2</v>
      </c>
      <c r="AA105" s="340" t="n">
        <v>4.2</v>
      </c>
      <c r="AB105" s="340" t="n">
        <v>4.2</v>
      </c>
      <c r="AC105" s="304" t="n">
        <v>3</v>
      </c>
      <c r="AD105" s="340" t="n">
        <v>5.5</v>
      </c>
      <c r="AE105" s="313" t="n">
        <f aca="false">K105+P105+V105+W105+X105+Y105+Z105+AA105+AB105+AC105+AD105</f>
        <v>120.4</v>
      </c>
    </row>
    <row r="106" customFormat="false" ht="12.75" hidden="false" customHeight="false" outlineLevel="0" collapsed="false">
      <c r="A106" s="5" t="n">
        <f aca="false">YEAR(C106)</f>
        <v>2010</v>
      </c>
      <c r="B106" s="259"/>
      <c r="C106" s="260" t="n">
        <v>40300</v>
      </c>
      <c r="D106" s="338" t="n">
        <v>4.1</v>
      </c>
      <c r="E106" s="338" t="n">
        <v>4.1</v>
      </c>
      <c r="F106" s="338" t="n">
        <v>4.5</v>
      </c>
      <c r="G106" s="338" t="n">
        <v>5.7</v>
      </c>
      <c r="H106" s="338" t="n">
        <v>5.7</v>
      </c>
      <c r="I106" s="338" t="n">
        <v>4.5</v>
      </c>
      <c r="J106" s="338" t="n">
        <v>7</v>
      </c>
      <c r="K106" s="339" t="n">
        <f aca="false">D106+E106+F106+G106+I106+J106+H106</f>
        <v>35.6</v>
      </c>
      <c r="L106" s="304" t="n">
        <v>4.1</v>
      </c>
      <c r="M106" s="340" t="n">
        <v>4.1</v>
      </c>
      <c r="N106" s="340" t="n">
        <v>4.1</v>
      </c>
      <c r="O106" s="340" t="n">
        <v>4.1</v>
      </c>
      <c r="P106" s="341" t="n">
        <f aca="false">L106+M106+N106</f>
        <v>12.3</v>
      </c>
      <c r="Q106" s="304" t="n">
        <v>12</v>
      </c>
      <c r="R106" s="340" t="n">
        <v>13</v>
      </c>
      <c r="S106" s="340" t="n">
        <v>4.1</v>
      </c>
      <c r="T106" s="340" t="n">
        <v>4.1</v>
      </c>
      <c r="U106" s="340" t="n">
        <v>1.6</v>
      </c>
      <c r="V106" s="341" t="n">
        <f aca="false">U106+T106+S106+R106+Q106</f>
        <v>34.8</v>
      </c>
      <c r="W106" s="342" t="n">
        <v>5.5</v>
      </c>
      <c r="X106" s="306" t="n">
        <v>4.1</v>
      </c>
      <c r="Y106" s="304" t="n">
        <v>7</v>
      </c>
      <c r="Z106" s="340" t="n">
        <v>4.2</v>
      </c>
      <c r="AA106" s="340" t="n">
        <v>4.2</v>
      </c>
      <c r="AB106" s="340" t="n">
        <v>4.2</v>
      </c>
      <c r="AC106" s="304" t="n">
        <v>3</v>
      </c>
      <c r="AD106" s="340" t="n">
        <v>5.5</v>
      </c>
      <c r="AE106" s="313" t="n">
        <f aca="false">K106+P106+V106+W106+X106+Y106+Z106+AA106+AB106+AC106+AD106</f>
        <v>120.4</v>
      </c>
    </row>
    <row r="107" customFormat="false" ht="12.75" hidden="false" customHeight="false" outlineLevel="0" collapsed="false">
      <c r="A107" s="5" t="n">
        <f aca="false">YEAR(C107)</f>
        <v>2010</v>
      </c>
      <c r="B107" s="259"/>
      <c r="C107" s="260" t="n">
        <v>40331</v>
      </c>
      <c r="D107" s="338" t="n">
        <v>4.1</v>
      </c>
      <c r="E107" s="338" t="n">
        <v>4.1</v>
      </c>
      <c r="F107" s="338" t="n">
        <v>4.5</v>
      </c>
      <c r="G107" s="338" t="n">
        <v>5.7</v>
      </c>
      <c r="H107" s="338" t="n">
        <v>5.7</v>
      </c>
      <c r="I107" s="338" t="n">
        <v>4.5</v>
      </c>
      <c r="J107" s="338" t="n">
        <v>7</v>
      </c>
      <c r="K107" s="339" t="n">
        <f aca="false">D107+E107+F107+G107+I107+J107+H107</f>
        <v>35.6</v>
      </c>
      <c r="L107" s="304" t="n">
        <v>4.1</v>
      </c>
      <c r="M107" s="340" t="n">
        <v>4.1</v>
      </c>
      <c r="N107" s="340" t="n">
        <v>4.1</v>
      </c>
      <c r="O107" s="340" t="n">
        <v>4.1</v>
      </c>
      <c r="P107" s="341" t="n">
        <f aca="false">L107+M107+N107</f>
        <v>12.3</v>
      </c>
      <c r="Q107" s="304" t="n">
        <v>12</v>
      </c>
      <c r="R107" s="340" t="n">
        <v>13</v>
      </c>
      <c r="S107" s="340" t="n">
        <v>4.1</v>
      </c>
      <c r="T107" s="340" t="n">
        <v>4.1</v>
      </c>
      <c r="U107" s="340" t="n">
        <v>1.6</v>
      </c>
      <c r="V107" s="341" t="n">
        <f aca="false">U107+T107+S107+R107+Q107</f>
        <v>34.8</v>
      </c>
      <c r="W107" s="342" t="n">
        <v>5.5</v>
      </c>
      <c r="X107" s="306" t="n">
        <v>4.1</v>
      </c>
      <c r="Y107" s="304" t="n">
        <v>7</v>
      </c>
      <c r="Z107" s="340" t="n">
        <v>4.2</v>
      </c>
      <c r="AA107" s="340" t="n">
        <v>4.2</v>
      </c>
      <c r="AB107" s="340" t="n">
        <v>4.2</v>
      </c>
      <c r="AC107" s="304" t="n">
        <v>3</v>
      </c>
      <c r="AD107" s="340" t="n">
        <v>5.5</v>
      </c>
      <c r="AE107" s="313" t="n">
        <f aca="false">K107+P107+V107+W107+X107+Y107+Z107+AA107+AB107+AC107+AD107</f>
        <v>120.4</v>
      </c>
    </row>
    <row r="108" customFormat="false" ht="12.75" hidden="false" customHeight="false" outlineLevel="0" collapsed="false">
      <c r="A108" s="5" t="n">
        <f aca="false">YEAR(C108)</f>
        <v>2010</v>
      </c>
      <c r="B108" s="259"/>
      <c r="C108" s="260" t="n">
        <v>40361</v>
      </c>
      <c r="D108" s="338" t="n">
        <v>4.1</v>
      </c>
      <c r="E108" s="338" t="n">
        <v>4.1</v>
      </c>
      <c r="F108" s="338" t="n">
        <v>4.5</v>
      </c>
      <c r="G108" s="338" t="n">
        <v>5.7</v>
      </c>
      <c r="H108" s="338" t="n">
        <v>5.7</v>
      </c>
      <c r="I108" s="338" t="n">
        <v>4.5</v>
      </c>
      <c r="J108" s="338" t="n">
        <v>7</v>
      </c>
      <c r="K108" s="339" t="n">
        <f aca="false">D108+E108+F108+G108+I108+J108+H108</f>
        <v>35.6</v>
      </c>
      <c r="L108" s="304" t="n">
        <v>4.1</v>
      </c>
      <c r="M108" s="340" t="n">
        <v>4.1</v>
      </c>
      <c r="N108" s="340" t="n">
        <v>4.1</v>
      </c>
      <c r="O108" s="340" t="n">
        <v>4.1</v>
      </c>
      <c r="P108" s="341" t="n">
        <f aca="false">L108+M108+N108</f>
        <v>12.3</v>
      </c>
      <c r="Q108" s="304" t="n">
        <v>12</v>
      </c>
      <c r="R108" s="340" t="n">
        <v>13</v>
      </c>
      <c r="S108" s="340" t="n">
        <v>4.1</v>
      </c>
      <c r="T108" s="340" t="n">
        <v>4.1</v>
      </c>
      <c r="U108" s="340" t="n">
        <v>1.6</v>
      </c>
      <c r="V108" s="341" t="n">
        <f aca="false">U108+T108+S108+R108+Q108</f>
        <v>34.8</v>
      </c>
      <c r="W108" s="342" t="n">
        <v>5.5</v>
      </c>
      <c r="X108" s="306" t="n">
        <v>4.1</v>
      </c>
      <c r="Y108" s="304" t="n">
        <v>7</v>
      </c>
      <c r="Z108" s="340" t="n">
        <v>4.2</v>
      </c>
      <c r="AA108" s="340" t="n">
        <v>4.2</v>
      </c>
      <c r="AB108" s="340" t="n">
        <v>4.2</v>
      </c>
      <c r="AC108" s="304" t="n">
        <v>3</v>
      </c>
      <c r="AD108" s="340" t="n">
        <v>5.5</v>
      </c>
      <c r="AE108" s="313" t="n">
        <f aca="false">K108+P108+V108+W108+X108+Y108+Z108+AA108+AB108+AC108+AD108</f>
        <v>120.4</v>
      </c>
    </row>
    <row r="109" customFormat="false" ht="12.75" hidden="false" customHeight="false" outlineLevel="0" collapsed="false">
      <c r="A109" s="5" t="n">
        <f aca="false">YEAR(C109)</f>
        <v>2010</v>
      </c>
      <c r="B109" s="259"/>
      <c r="C109" s="260" t="n">
        <v>40392</v>
      </c>
      <c r="D109" s="338" t="n">
        <v>4.1</v>
      </c>
      <c r="E109" s="338" t="n">
        <v>4.1</v>
      </c>
      <c r="F109" s="338" t="n">
        <v>4.5</v>
      </c>
      <c r="G109" s="338" t="n">
        <v>5.7</v>
      </c>
      <c r="H109" s="338" t="n">
        <v>5.7</v>
      </c>
      <c r="I109" s="338" t="n">
        <v>4.5</v>
      </c>
      <c r="J109" s="338" t="n">
        <v>7</v>
      </c>
      <c r="K109" s="339" t="n">
        <f aca="false">D109+E109+F109+G109+I109+J109+H109</f>
        <v>35.6</v>
      </c>
      <c r="L109" s="304" t="n">
        <v>4.1</v>
      </c>
      <c r="M109" s="340" t="n">
        <v>4.1</v>
      </c>
      <c r="N109" s="340" t="n">
        <v>4.1</v>
      </c>
      <c r="O109" s="340" t="n">
        <v>4.1</v>
      </c>
      <c r="P109" s="341" t="n">
        <f aca="false">L109+M109+N109</f>
        <v>12.3</v>
      </c>
      <c r="Q109" s="304" t="n">
        <v>12</v>
      </c>
      <c r="R109" s="340" t="n">
        <v>13</v>
      </c>
      <c r="S109" s="340" t="n">
        <v>4.1</v>
      </c>
      <c r="T109" s="340" t="n">
        <v>4.1</v>
      </c>
      <c r="U109" s="340" t="n">
        <v>1.6</v>
      </c>
      <c r="V109" s="341" t="n">
        <f aca="false">U109+T109+S109+R109+Q109</f>
        <v>34.8</v>
      </c>
      <c r="W109" s="342" t="n">
        <v>5.5</v>
      </c>
      <c r="X109" s="306" t="n">
        <v>4.1</v>
      </c>
      <c r="Y109" s="304" t="n">
        <v>7</v>
      </c>
      <c r="Z109" s="340" t="n">
        <v>4.2</v>
      </c>
      <c r="AA109" s="340" t="n">
        <v>4.2</v>
      </c>
      <c r="AB109" s="340" t="n">
        <v>4.2</v>
      </c>
      <c r="AC109" s="304" t="n">
        <v>3</v>
      </c>
      <c r="AD109" s="340" t="n">
        <v>5.5</v>
      </c>
      <c r="AE109" s="313" t="n">
        <f aca="false">K109+P109+V109+W109+X109+Y109+Z109+AA109+AB109+AC109+AD109</f>
        <v>120.4</v>
      </c>
    </row>
    <row r="110" customFormat="false" ht="12.75" hidden="false" customHeight="false" outlineLevel="0" collapsed="false">
      <c r="A110" s="5" t="n">
        <f aca="false">YEAR(C110)</f>
        <v>2010</v>
      </c>
      <c r="B110" s="259"/>
      <c r="C110" s="260" t="n">
        <v>40423</v>
      </c>
      <c r="D110" s="338" t="n">
        <v>4.1</v>
      </c>
      <c r="E110" s="338" t="n">
        <v>4.1</v>
      </c>
      <c r="F110" s="338" t="n">
        <v>4.5</v>
      </c>
      <c r="G110" s="338" t="n">
        <v>5.7</v>
      </c>
      <c r="H110" s="338" t="n">
        <v>5.7</v>
      </c>
      <c r="I110" s="338" t="n">
        <v>4.5</v>
      </c>
      <c r="J110" s="338" t="n">
        <v>7</v>
      </c>
      <c r="K110" s="339" t="n">
        <f aca="false">D110+E110+F110+G110+I110+J110+H110</f>
        <v>35.6</v>
      </c>
      <c r="L110" s="304" t="n">
        <v>4.1</v>
      </c>
      <c r="M110" s="340" t="n">
        <v>4.1</v>
      </c>
      <c r="N110" s="340" t="n">
        <v>4.1</v>
      </c>
      <c r="O110" s="340" t="n">
        <v>4.1</v>
      </c>
      <c r="P110" s="341" t="n">
        <f aca="false">L110+M110+N110</f>
        <v>12.3</v>
      </c>
      <c r="Q110" s="304" t="n">
        <v>12</v>
      </c>
      <c r="R110" s="340" t="n">
        <v>13</v>
      </c>
      <c r="S110" s="340" t="n">
        <v>4.1</v>
      </c>
      <c r="T110" s="340" t="n">
        <v>4.1</v>
      </c>
      <c r="U110" s="340" t="n">
        <v>1.6</v>
      </c>
      <c r="V110" s="341" t="n">
        <f aca="false">U110+T110+S110+R110+Q110</f>
        <v>34.8</v>
      </c>
      <c r="W110" s="342" t="n">
        <v>5.5</v>
      </c>
      <c r="X110" s="306" t="n">
        <v>4.1</v>
      </c>
      <c r="Y110" s="304" t="n">
        <v>7</v>
      </c>
      <c r="Z110" s="340" t="n">
        <v>4.2</v>
      </c>
      <c r="AA110" s="340" t="n">
        <v>4.2</v>
      </c>
      <c r="AB110" s="340" t="n">
        <v>4.2</v>
      </c>
      <c r="AC110" s="304" t="n">
        <v>3</v>
      </c>
      <c r="AD110" s="340" t="n">
        <v>5.5</v>
      </c>
      <c r="AE110" s="313" t="n">
        <f aca="false">K110+P110+V110+W110+X110+Y110+Z110+AA110+AB110+AC110+AD110</f>
        <v>120.4</v>
      </c>
    </row>
    <row r="111" customFormat="false" ht="12.75" hidden="false" customHeight="false" outlineLevel="0" collapsed="false">
      <c r="A111" s="5" t="n">
        <f aca="false">YEAR(C111)</f>
        <v>2010</v>
      </c>
      <c r="B111" s="259"/>
      <c r="C111" s="260" t="n">
        <v>40453</v>
      </c>
      <c r="D111" s="338" t="n">
        <v>4.1</v>
      </c>
      <c r="E111" s="338" t="n">
        <v>4.1</v>
      </c>
      <c r="F111" s="338" t="n">
        <v>4.5</v>
      </c>
      <c r="G111" s="338" t="n">
        <v>5.7</v>
      </c>
      <c r="H111" s="338" t="n">
        <v>5.7</v>
      </c>
      <c r="I111" s="338" t="n">
        <v>4.5</v>
      </c>
      <c r="J111" s="338" t="n">
        <v>7</v>
      </c>
      <c r="K111" s="339" t="n">
        <f aca="false">D111+E111+F111+G111+I111+J111+H111</f>
        <v>35.6</v>
      </c>
      <c r="L111" s="304" t="n">
        <v>4.1</v>
      </c>
      <c r="M111" s="340" t="n">
        <v>4.1</v>
      </c>
      <c r="N111" s="340" t="n">
        <v>4.1</v>
      </c>
      <c r="O111" s="340" t="n">
        <v>4.1</v>
      </c>
      <c r="P111" s="341" t="n">
        <f aca="false">L111+M111+N111</f>
        <v>12.3</v>
      </c>
      <c r="Q111" s="304" t="n">
        <v>12</v>
      </c>
      <c r="R111" s="340" t="n">
        <v>13</v>
      </c>
      <c r="S111" s="340" t="n">
        <v>4.1</v>
      </c>
      <c r="T111" s="340" t="n">
        <v>4.1</v>
      </c>
      <c r="U111" s="340" t="n">
        <v>1.6</v>
      </c>
      <c r="V111" s="341" t="n">
        <f aca="false">U111+T111+S111+R111+Q111</f>
        <v>34.8</v>
      </c>
      <c r="W111" s="342" t="n">
        <v>5.5</v>
      </c>
      <c r="X111" s="306" t="n">
        <v>4.1</v>
      </c>
      <c r="Y111" s="304" t="n">
        <v>7</v>
      </c>
      <c r="Z111" s="340" t="n">
        <v>4.2</v>
      </c>
      <c r="AA111" s="340" t="n">
        <v>4.2</v>
      </c>
      <c r="AB111" s="340" t="n">
        <v>4.2</v>
      </c>
      <c r="AC111" s="304" t="n">
        <v>3</v>
      </c>
      <c r="AD111" s="340" t="n">
        <v>5.5</v>
      </c>
      <c r="AE111" s="313" t="n">
        <f aca="false">K111+P111+V111+W111+X111+Y111+Z111+AA111+AB111+AC111+AD111</f>
        <v>120.4</v>
      </c>
    </row>
    <row r="112" customFormat="false" ht="12.75" hidden="false" customHeight="false" outlineLevel="0" collapsed="false">
      <c r="A112" s="5" t="n">
        <f aca="false">YEAR(C112)</f>
        <v>2010</v>
      </c>
      <c r="B112" s="259"/>
      <c r="C112" s="260" t="n">
        <v>40484</v>
      </c>
      <c r="D112" s="338" t="n">
        <v>4.1</v>
      </c>
      <c r="E112" s="338" t="n">
        <v>4.1</v>
      </c>
      <c r="F112" s="338" t="n">
        <v>4.5</v>
      </c>
      <c r="G112" s="338" t="n">
        <v>5.7</v>
      </c>
      <c r="H112" s="338" t="n">
        <v>5.7</v>
      </c>
      <c r="I112" s="338" t="n">
        <v>4.5</v>
      </c>
      <c r="J112" s="338" t="n">
        <v>7</v>
      </c>
      <c r="K112" s="339" t="n">
        <f aca="false">D112+E112+F112+G112+I112+J112+H112</f>
        <v>35.6</v>
      </c>
      <c r="L112" s="304" t="n">
        <v>4.1</v>
      </c>
      <c r="M112" s="340" t="n">
        <v>4.1</v>
      </c>
      <c r="N112" s="340" t="n">
        <v>4.1</v>
      </c>
      <c r="O112" s="340" t="n">
        <v>4.1</v>
      </c>
      <c r="P112" s="341" t="n">
        <f aca="false">L112+M112+N112</f>
        <v>12.3</v>
      </c>
      <c r="Q112" s="304" t="n">
        <v>12</v>
      </c>
      <c r="R112" s="340" t="n">
        <v>13</v>
      </c>
      <c r="S112" s="340" t="n">
        <v>4.1</v>
      </c>
      <c r="T112" s="340" t="n">
        <v>4.1</v>
      </c>
      <c r="U112" s="340" t="n">
        <v>1.6</v>
      </c>
      <c r="V112" s="341" t="n">
        <f aca="false">U112+T112+S112+R112+Q112</f>
        <v>34.8</v>
      </c>
      <c r="W112" s="342" t="n">
        <v>5.5</v>
      </c>
      <c r="X112" s="306" t="n">
        <v>4.1</v>
      </c>
      <c r="Y112" s="304" t="n">
        <v>7</v>
      </c>
      <c r="Z112" s="340" t="n">
        <v>4.2</v>
      </c>
      <c r="AA112" s="340" t="n">
        <v>4.2</v>
      </c>
      <c r="AB112" s="340" t="n">
        <v>4.2</v>
      </c>
      <c r="AC112" s="304" t="n">
        <v>3</v>
      </c>
      <c r="AD112" s="340" t="n">
        <v>5.5</v>
      </c>
      <c r="AE112" s="313" t="n">
        <f aca="false">K112+P112+V112+W112+X112+Y112+Z112+AA112+AB112+AC112+AD112</f>
        <v>120.4</v>
      </c>
    </row>
    <row r="113" customFormat="false" ht="12.75" hidden="false" customHeight="false" outlineLevel="0" collapsed="false">
      <c r="A113" s="5" t="n">
        <f aca="false">YEAR(C113)</f>
        <v>2010</v>
      </c>
      <c r="B113" s="261"/>
      <c r="C113" s="262" t="n">
        <v>40514</v>
      </c>
      <c r="D113" s="343" t="n">
        <v>4.1</v>
      </c>
      <c r="E113" s="343" t="n">
        <v>4.1</v>
      </c>
      <c r="F113" s="343" t="n">
        <v>4.5</v>
      </c>
      <c r="G113" s="343" t="n">
        <v>5.7</v>
      </c>
      <c r="H113" s="343" t="n">
        <v>5.7</v>
      </c>
      <c r="I113" s="343" t="n">
        <v>4.5</v>
      </c>
      <c r="J113" s="343" t="n">
        <v>7</v>
      </c>
      <c r="K113" s="344" t="n">
        <f aca="false">D113+E113+F113+G113+I113+J113+H113</f>
        <v>35.6</v>
      </c>
      <c r="L113" s="317" t="n">
        <v>4.1</v>
      </c>
      <c r="M113" s="345" t="n">
        <v>4.1</v>
      </c>
      <c r="N113" s="345" t="n">
        <v>4.1</v>
      </c>
      <c r="O113" s="345" t="n">
        <v>4.1</v>
      </c>
      <c r="P113" s="346" t="n">
        <f aca="false">L113+M113+N113</f>
        <v>12.3</v>
      </c>
      <c r="Q113" s="317" t="n">
        <v>12</v>
      </c>
      <c r="R113" s="345" t="n">
        <v>13</v>
      </c>
      <c r="S113" s="345" t="n">
        <v>4.1</v>
      </c>
      <c r="T113" s="345" t="n">
        <v>4.1</v>
      </c>
      <c r="U113" s="345" t="n">
        <v>1.6</v>
      </c>
      <c r="V113" s="346" t="n">
        <f aca="false">U113+T113+S113+R113+Q113</f>
        <v>34.8</v>
      </c>
      <c r="W113" s="347" t="n">
        <v>5.5</v>
      </c>
      <c r="X113" s="319" t="n">
        <v>4.1</v>
      </c>
      <c r="Y113" s="317" t="n">
        <v>7</v>
      </c>
      <c r="Z113" s="345" t="n">
        <v>4.2</v>
      </c>
      <c r="AA113" s="345" t="n">
        <v>4.2</v>
      </c>
      <c r="AB113" s="345" t="n">
        <v>4.2</v>
      </c>
      <c r="AC113" s="317" t="n">
        <v>3</v>
      </c>
      <c r="AD113" s="345" t="n">
        <v>5.5</v>
      </c>
      <c r="AE113" s="320" t="n">
        <f aca="false">K113+P113+V113+W113+X113+Y113+Z113+AA113+AB113+AC113+AD113</f>
        <v>120.4</v>
      </c>
      <c r="AF113" s="108"/>
      <c r="AG113" s="108"/>
      <c r="AH113" s="108"/>
      <c r="AI113" s="108"/>
      <c r="AJ113" s="108"/>
      <c r="AK113" s="108"/>
      <c r="AL113" s="108"/>
      <c r="AM113" s="108"/>
      <c r="AN113" s="108"/>
      <c r="AO113" s="108"/>
      <c r="AP113" s="108"/>
      <c r="AQ113" s="108"/>
      <c r="AR113" s="108"/>
      <c r="AS113" s="108"/>
      <c r="AT113" s="108"/>
      <c r="AU113" s="108"/>
      <c r="AV113" s="108"/>
      <c r="AW113" s="108"/>
      <c r="AX113" s="108"/>
      <c r="AY113" s="108"/>
      <c r="AZ113" s="108"/>
      <c r="BA113" s="108"/>
      <c r="BB113" s="108"/>
      <c r="BC113" s="108"/>
      <c r="BD113" s="108"/>
      <c r="BE113" s="108"/>
      <c r="BF113" s="108"/>
      <c r="BG113" s="108"/>
      <c r="BH113" s="108"/>
      <c r="BI113" s="108"/>
      <c r="BJ113" s="108"/>
      <c r="BK113" s="108"/>
      <c r="BL113" s="108"/>
      <c r="BM113" s="108"/>
      <c r="BN113" s="108"/>
      <c r="BO113" s="108"/>
      <c r="BP113" s="108"/>
      <c r="BQ113" s="108"/>
      <c r="BR113" s="108"/>
      <c r="BS113" s="108"/>
      <c r="BT113" s="108"/>
      <c r="BU113" s="108"/>
      <c r="BV113" s="108"/>
      <c r="BW113" s="108"/>
      <c r="BX113" s="108"/>
      <c r="BY113" s="108"/>
      <c r="BZ113" s="108"/>
      <c r="CA113" s="108"/>
      <c r="CB113" s="108"/>
      <c r="CC113" s="108"/>
      <c r="CD113" s="108"/>
      <c r="CE113" s="108"/>
      <c r="CF113" s="108"/>
      <c r="CG113" s="108"/>
      <c r="CH113" s="108"/>
      <c r="CI113" s="108"/>
      <c r="CJ113" s="108"/>
      <c r="CK113" s="108"/>
      <c r="CL113" s="108"/>
      <c r="CM113" s="108"/>
      <c r="CN113" s="108"/>
      <c r="CO113" s="108"/>
      <c r="CP113" s="108"/>
      <c r="CQ113" s="108"/>
      <c r="CR113" s="108"/>
      <c r="CS113" s="108"/>
      <c r="CT113" s="108"/>
      <c r="CU113" s="108"/>
      <c r="CV113" s="108"/>
      <c r="CW113" s="108"/>
      <c r="CX113" s="108"/>
      <c r="CY113" s="108"/>
      <c r="CZ113" s="108"/>
      <c r="DA113" s="108"/>
      <c r="DB113" s="108"/>
      <c r="DC113" s="108"/>
      <c r="DD113" s="108"/>
      <c r="DE113" s="108"/>
      <c r="DF113" s="108"/>
      <c r="DG113" s="108"/>
      <c r="DH113" s="108"/>
      <c r="DI113" s="108"/>
      <c r="DJ113" s="108"/>
      <c r="DK113" s="108"/>
      <c r="DL113" s="108"/>
      <c r="DM113" s="108"/>
      <c r="DN113" s="108"/>
      <c r="DO113" s="108"/>
      <c r="DP113" s="108"/>
      <c r="DQ113" s="108"/>
      <c r="DR113" s="108"/>
      <c r="DS113" s="108"/>
      <c r="DT113" s="108"/>
      <c r="DU113" s="108"/>
      <c r="DV113" s="108"/>
      <c r="DW113" s="108"/>
      <c r="DX113" s="108"/>
      <c r="DY113" s="108"/>
      <c r="DZ113" s="108"/>
      <c r="EA113" s="108"/>
      <c r="EB113" s="108"/>
      <c r="EC113" s="108"/>
      <c r="ED113" s="108"/>
      <c r="EE113" s="108"/>
      <c r="EF113" s="108"/>
      <c r="EG113" s="108"/>
      <c r="EH113" s="108"/>
      <c r="EI113" s="108"/>
      <c r="EJ113" s="108"/>
      <c r="EK113" s="108"/>
      <c r="EL113" s="108"/>
      <c r="EM113" s="108"/>
      <c r="EN113" s="108"/>
      <c r="EO113" s="108"/>
      <c r="EP113" s="108"/>
      <c r="EQ113" s="108"/>
      <c r="ER113" s="108"/>
      <c r="ES113" s="108"/>
      <c r="ET113" s="108"/>
      <c r="EU113" s="108"/>
      <c r="EV113" s="108"/>
      <c r="EW113" s="108"/>
      <c r="EX113" s="108"/>
      <c r="EY113" s="108"/>
      <c r="EZ113" s="108"/>
      <c r="FA113" s="108"/>
      <c r="FB113" s="108"/>
      <c r="FC113" s="108"/>
      <c r="FD113" s="108"/>
      <c r="FE113" s="108"/>
      <c r="FF113" s="108"/>
      <c r="FG113" s="108"/>
      <c r="FH113" s="108"/>
      <c r="FI113" s="108"/>
      <c r="FJ113" s="108"/>
      <c r="FK113" s="108"/>
      <c r="FL113" s="108"/>
      <c r="FM113" s="108"/>
      <c r="FN113" s="108"/>
      <c r="FO113" s="108"/>
      <c r="FP113" s="108"/>
      <c r="FQ113" s="108"/>
      <c r="FR113" s="108"/>
      <c r="FS113" s="108"/>
      <c r="FT113" s="108"/>
      <c r="FU113" s="108"/>
      <c r="FV113" s="108"/>
      <c r="FW113" s="108"/>
      <c r="FX113" s="108"/>
      <c r="FY113" s="108"/>
      <c r="FZ113" s="108"/>
      <c r="GA113" s="108"/>
      <c r="GB113" s="108"/>
      <c r="GC113" s="108"/>
      <c r="GD113" s="108"/>
      <c r="GE113" s="108"/>
      <c r="GF113" s="108"/>
      <c r="GG113" s="108"/>
      <c r="GH113" s="108"/>
      <c r="GI113" s="108"/>
      <c r="GJ113" s="108"/>
      <c r="GK113" s="108"/>
      <c r="GL113" s="108"/>
      <c r="GM113" s="108"/>
      <c r="GN113" s="108"/>
      <c r="GO113" s="108"/>
      <c r="GP113" s="108"/>
      <c r="GQ113" s="108"/>
      <c r="GR113" s="108"/>
      <c r="GS113" s="108"/>
      <c r="GT113" s="108"/>
      <c r="GU113" s="108"/>
      <c r="GV113" s="108"/>
      <c r="GW113" s="108"/>
      <c r="GX113" s="108"/>
      <c r="GY113" s="108"/>
      <c r="GZ113" s="108"/>
      <c r="HA113" s="108"/>
      <c r="HB113" s="108"/>
      <c r="HC113" s="108"/>
      <c r="HD113" s="108"/>
      <c r="HE113" s="108"/>
      <c r="HF113" s="108"/>
      <c r="HG113" s="108"/>
      <c r="HH113" s="108"/>
      <c r="HI113" s="108"/>
      <c r="HJ113" s="108"/>
      <c r="HK113" s="108"/>
      <c r="HL113" s="108"/>
      <c r="HM113" s="108"/>
      <c r="HN113" s="108"/>
      <c r="HO113" s="108"/>
      <c r="HP113" s="108"/>
      <c r="HQ113" s="108"/>
      <c r="HR113" s="108"/>
      <c r="HS113" s="108"/>
      <c r="HT113" s="108"/>
      <c r="HU113" s="108"/>
      <c r="HV113" s="108"/>
      <c r="HW113" s="108"/>
      <c r="HX113" s="108"/>
      <c r="HY113" s="108"/>
      <c r="HZ113" s="108"/>
      <c r="IA113" s="108"/>
      <c r="IB113" s="108"/>
      <c r="IC113" s="108"/>
      <c r="ID113" s="108"/>
      <c r="IE113" s="108"/>
      <c r="IF113" s="108"/>
      <c r="IG113" s="108"/>
      <c r="IH113" s="108"/>
      <c r="II113" s="108"/>
      <c r="IJ113" s="108"/>
      <c r="IK113" s="108"/>
      <c r="IL113" s="108"/>
      <c r="IM113" s="108"/>
      <c r="IN113" s="108"/>
      <c r="IO113" s="108"/>
      <c r="IP113" s="108"/>
      <c r="IQ113" s="108"/>
      <c r="IR113" s="108"/>
      <c r="IS113" s="108"/>
      <c r="IT113" s="108"/>
      <c r="IU113" s="108"/>
      <c r="IV113" s="108"/>
      <c r="IW113" s="108"/>
    </row>
    <row r="114" customFormat="false" ht="12.75" hidden="false" customHeight="false" outlineLevel="0" collapsed="false">
      <c r="C114" s="268"/>
      <c r="D114" s="338"/>
      <c r="E114" s="338"/>
      <c r="F114" s="338"/>
      <c r="G114" s="338"/>
      <c r="H114" s="338"/>
      <c r="I114" s="338"/>
      <c r="J114" s="338"/>
      <c r="K114" s="339"/>
      <c r="L114" s="304"/>
      <c r="M114" s="340"/>
      <c r="N114" s="340"/>
      <c r="O114" s="340"/>
      <c r="P114" s="341"/>
      <c r="Q114" s="304"/>
      <c r="R114" s="340"/>
      <c r="S114" s="340"/>
      <c r="T114" s="340"/>
      <c r="U114" s="340"/>
      <c r="V114" s="341"/>
      <c r="W114" s="342"/>
      <c r="X114" s="306"/>
      <c r="Y114" s="304"/>
      <c r="Z114" s="340"/>
      <c r="AA114" s="340"/>
      <c r="AB114" s="340"/>
      <c r="AC114" s="304"/>
      <c r="AD114" s="340"/>
      <c r="AE114" s="313"/>
    </row>
    <row r="115" customFormat="false" ht="12.75" hidden="false" customHeight="false" outlineLevel="0" collapsed="false">
      <c r="C115" s="268"/>
      <c r="D115" s="338"/>
      <c r="E115" s="338"/>
      <c r="F115" s="338"/>
      <c r="G115" s="338"/>
      <c r="H115" s="338"/>
      <c r="I115" s="338"/>
      <c r="J115" s="338"/>
      <c r="K115" s="339"/>
      <c r="L115" s="304"/>
      <c r="M115" s="340"/>
      <c r="N115" s="340"/>
      <c r="O115" s="340"/>
      <c r="P115" s="341"/>
      <c r="Q115" s="304"/>
      <c r="R115" s="340"/>
      <c r="S115" s="340"/>
      <c r="T115" s="340"/>
      <c r="U115" s="340"/>
      <c r="V115" s="341"/>
      <c r="W115" s="342"/>
      <c r="X115" s="306"/>
      <c r="Y115" s="304"/>
      <c r="Z115" s="340"/>
      <c r="AA115" s="340"/>
      <c r="AB115" s="340"/>
      <c r="AC115" s="304"/>
      <c r="AD115" s="340"/>
      <c r="AE115" s="313"/>
    </row>
    <row r="116" customFormat="false" ht="12.75" hidden="false" customHeight="false" outlineLevel="0" collapsed="false">
      <c r="C116" s="268"/>
      <c r="D116" s="338"/>
      <c r="E116" s="338"/>
      <c r="F116" s="338"/>
      <c r="G116" s="338"/>
      <c r="H116" s="338"/>
      <c r="I116" s="338"/>
      <c r="J116" s="338"/>
      <c r="K116" s="339"/>
      <c r="L116" s="304"/>
      <c r="M116" s="340"/>
      <c r="N116" s="340"/>
      <c r="O116" s="340"/>
      <c r="P116" s="341"/>
      <c r="Q116" s="304"/>
      <c r="R116" s="340"/>
      <c r="S116" s="340"/>
      <c r="T116" s="340"/>
      <c r="U116" s="340"/>
      <c r="V116" s="341"/>
      <c r="W116" s="342"/>
      <c r="X116" s="306"/>
      <c r="Y116" s="304"/>
      <c r="Z116" s="340"/>
      <c r="AA116" s="340"/>
      <c r="AB116" s="340"/>
      <c r="AC116" s="304"/>
      <c r="AD116" s="340"/>
      <c r="AE116" s="313"/>
    </row>
    <row r="117" customFormat="false" ht="12.75" hidden="false" customHeight="false" outlineLevel="0" collapsed="false">
      <c r="C117" s="268"/>
      <c r="D117" s="338"/>
      <c r="E117" s="338"/>
      <c r="F117" s="338"/>
      <c r="G117" s="338"/>
      <c r="H117" s="338"/>
      <c r="I117" s="338"/>
      <c r="J117" s="338"/>
      <c r="K117" s="339"/>
      <c r="L117" s="304"/>
      <c r="M117" s="340"/>
      <c r="N117" s="340"/>
      <c r="O117" s="340"/>
      <c r="P117" s="341"/>
      <c r="Q117" s="304"/>
      <c r="R117" s="340"/>
      <c r="S117" s="340"/>
      <c r="T117" s="340"/>
      <c r="U117" s="340"/>
      <c r="V117" s="341"/>
      <c r="W117" s="342"/>
      <c r="X117" s="306"/>
      <c r="Y117" s="304"/>
      <c r="Z117" s="340"/>
      <c r="AA117" s="340"/>
      <c r="AB117" s="340"/>
      <c r="AC117" s="304"/>
      <c r="AD117" s="340"/>
      <c r="AE117" s="313"/>
    </row>
    <row r="118" customFormat="false" ht="12.75" hidden="false" customHeight="false" outlineLevel="0" collapsed="false">
      <c r="C118" s="268"/>
      <c r="D118" s="338"/>
      <c r="E118" s="338"/>
      <c r="F118" s="338"/>
      <c r="G118" s="338"/>
      <c r="H118" s="338"/>
      <c r="I118" s="338"/>
      <c r="J118" s="338"/>
      <c r="K118" s="339"/>
      <c r="L118" s="304"/>
      <c r="M118" s="340"/>
      <c r="N118" s="340"/>
      <c r="O118" s="340"/>
      <c r="P118" s="341"/>
      <c r="Q118" s="304"/>
      <c r="R118" s="340"/>
      <c r="S118" s="340"/>
      <c r="T118" s="340"/>
      <c r="U118" s="340"/>
      <c r="V118" s="341"/>
      <c r="W118" s="342"/>
      <c r="X118" s="306"/>
      <c r="Y118" s="304"/>
      <c r="Z118" s="340"/>
      <c r="AA118" s="340"/>
      <c r="AB118" s="340"/>
      <c r="AC118" s="304"/>
      <c r="AD118" s="340"/>
      <c r="AE118" s="313"/>
    </row>
    <row r="119" customFormat="false" ht="12.75" hidden="false" customHeight="false" outlineLevel="0" collapsed="false">
      <c r="C119" s="268"/>
      <c r="D119" s="338"/>
      <c r="E119" s="338"/>
      <c r="F119" s="338"/>
      <c r="G119" s="338"/>
      <c r="H119" s="338"/>
      <c r="I119" s="338"/>
      <c r="J119" s="338"/>
      <c r="K119" s="339"/>
      <c r="L119" s="304"/>
      <c r="M119" s="340"/>
      <c r="N119" s="340"/>
      <c r="O119" s="340"/>
      <c r="P119" s="341"/>
      <c r="Q119" s="304"/>
      <c r="R119" s="340"/>
      <c r="S119" s="340"/>
      <c r="T119" s="340"/>
      <c r="U119" s="340"/>
      <c r="V119" s="341"/>
      <c r="W119" s="342"/>
      <c r="X119" s="306"/>
      <c r="Y119" s="304"/>
      <c r="Z119" s="340"/>
      <c r="AA119" s="340"/>
      <c r="AB119" s="340"/>
      <c r="AC119" s="304"/>
      <c r="AD119" s="340"/>
      <c r="AE119" s="313"/>
    </row>
    <row r="120" customFormat="false" ht="12.75" hidden="false" customHeight="false" outlineLevel="0" collapsed="false">
      <c r="C120" s="268"/>
      <c r="D120" s="338"/>
      <c r="E120" s="338"/>
      <c r="F120" s="338"/>
      <c r="G120" s="338"/>
      <c r="H120" s="338"/>
      <c r="I120" s="338"/>
      <c r="J120" s="338"/>
      <c r="K120" s="339"/>
      <c r="L120" s="304"/>
      <c r="M120" s="340"/>
      <c r="N120" s="340"/>
      <c r="O120" s="340"/>
      <c r="P120" s="341"/>
      <c r="Q120" s="304"/>
      <c r="R120" s="340"/>
      <c r="S120" s="340"/>
      <c r="T120" s="340"/>
      <c r="U120" s="340"/>
      <c r="V120" s="341"/>
      <c r="W120" s="342"/>
      <c r="X120" s="306"/>
      <c r="Y120" s="304"/>
      <c r="Z120" s="340"/>
      <c r="AA120" s="340"/>
      <c r="AB120" s="340"/>
      <c r="AC120" s="304"/>
      <c r="AD120" s="340"/>
      <c r="AE120" s="313"/>
    </row>
    <row r="121" customFormat="false" ht="12.75" hidden="false" customHeight="false" outlineLevel="0" collapsed="false">
      <c r="C121" s="268"/>
      <c r="D121" s="338"/>
      <c r="E121" s="338"/>
      <c r="F121" s="338"/>
      <c r="G121" s="338"/>
      <c r="H121" s="338"/>
      <c r="I121" s="338"/>
      <c r="J121" s="338"/>
      <c r="K121" s="339"/>
      <c r="L121" s="304"/>
      <c r="M121" s="340"/>
      <c r="N121" s="340"/>
      <c r="O121" s="340"/>
      <c r="P121" s="341"/>
      <c r="Q121" s="304"/>
      <c r="R121" s="340"/>
      <c r="S121" s="340"/>
      <c r="T121" s="340"/>
      <c r="U121" s="340"/>
      <c r="V121" s="341"/>
      <c r="W121" s="342"/>
      <c r="X121" s="306"/>
      <c r="Y121" s="304"/>
      <c r="Z121" s="340"/>
      <c r="AA121" s="340"/>
      <c r="AB121" s="340"/>
      <c r="AC121" s="304"/>
      <c r="AD121" s="340"/>
      <c r="AE121" s="313"/>
    </row>
    <row r="122" customFormat="false" ht="12.75" hidden="false" customHeight="false" outlineLevel="0" collapsed="false">
      <c r="C122" s="268"/>
      <c r="D122" s="338"/>
      <c r="E122" s="338"/>
      <c r="F122" s="338"/>
      <c r="G122" s="338"/>
      <c r="H122" s="338"/>
      <c r="I122" s="338"/>
      <c r="J122" s="338"/>
      <c r="K122" s="339"/>
      <c r="L122" s="304"/>
      <c r="M122" s="340"/>
      <c r="N122" s="340"/>
      <c r="O122" s="340"/>
      <c r="P122" s="341"/>
      <c r="Q122" s="304"/>
      <c r="R122" s="340"/>
      <c r="S122" s="340"/>
      <c r="T122" s="340"/>
      <c r="U122" s="340"/>
      <c r="V122" s="341"/>
      <c r="W122" s="342"/>
      <c r="X122" s="306"/>
      <c r="Y122" s="304"/>
      <c r="Z122" s="340"/>
      <c r="AA122" s="340"/>
      <c r="AB122" s="340"/>
      <c r="AC122" s="304"/>
      <c r="AD122" s="340"/>
      <c r="AE122" s="313"/>
    </row>
    <row r="123" customFormat="false" ht="12.75" hidden="false" customHeight="false" outlineLevel="0" collapsed="false">
      <c r="C123" s="268"/>
      <c r="D123" s="338"/>
      <c r="E123" s="338"/>
      <c r="F123" s="338"/>
      <c r="G123" s="338"/>
      <c r="H123" s="338"/>
      <c r="I123" s="338"/>
      <c r="J123" s="338"/>
      <c r="K123" s="339"/>
      <c r="L123" s="304"/>
      <c r="M123" s="340"/>
      <c r="N123" s="340"/>
      <c r="O123" s="340"/>
      <c r="P123" s="341"/>
      <c r="Q123" s="304"/>
      <c r="R123" s="340"/>
      <c r="S123" s="340"/>
      <c r="T123" s="340"/>
      <c r="U123" s="340"/>
      <c r="V123" s="341"/>
      <c r="W123" s="342"/>
      <c r="X123" s="306"/>
      <c r="Y123" s="304"/>
      <c r="Z123" s="340"/>
      <c r="AA123" s="340"/>
      <c r="AB123" s="340"/>
      <c r="AC123" s="304"/>
      <c r="AD123" s="340"/>
      <c r="AE123" s="313"/>
    </row>
    <row r="124" customFormat="false" ht="12.75" hidden="false" customHeight="false" outlineLevel="0" collapsed="false">
      <c r="C124" s="268"/>
      <c r="D124" s="338"/>
      <c r="E124" s="338"/>
      <c r="F124" s="338"/>
      <c r="G124" s="338"/>
      <c r="H124" s="338"/>
      <c r="I124" s="338"/>
      <c r="J124" s="338"/>
      <c r="K124" s="339"/>
      <c r="L124" s="304"/>
      <c r="M124" s="340"/>
      <c r="N124" s="340"/>
      <c r="O124" s="340"/>
      <c r="P124" s="341"/>
      <c r="Q124" s="304"/>
      <c r="R124" s="340"/>
      <c r="S124" s="340"/>
      <c r="T124" s="340"/>
      <c r="U124" s="340"/>
      <c r="V124" s="341"/>
      <c r="W124" s="342"/>
      <c r="X124" s="306"/>
      <c r="Y124" s="304"/>
      <c r="Z124" s="340"/>
      <c r="AA124" s="340"/>
      <c r="AB124" s="340"/>
      <c r="AC124" s="304"/>
      <c r="AD124" s="340"/>
      <c r="AE124" s="313"/>
    </row>
    <row r="125" customFormat="false" ht="12.75" hidden="false" customHeight="false" outlineLevel="0" collapsed="false">
      <c r="C125" s="268"/>
      <c r="D125" s="338"/>
      <c r="E125" s="338"/>
      <c r="F125" s="338"/>
      <c r="G125" s="338"/>
      <c r="H125" s="338"/>
      <c r="I125" s="338"/>
      <c r="J125" s="338"/>
      <c r="K125" s="339"/>
      <c r="L125" s="304"/>
      <c r="M125" s="340"/>
      <c r="N125" s="340"/>
      <c r="O125" s="340"/>
      <c r="P125" s="341"/>
      <c r="Q125" s="304"/>
      <c r="R125" s="340"/>
      <c r="S125" s="340"/>
      <c r="T125" s="340"/>
      <c r="U125" s="340"/>
      <c r="V125" s="341"/>
      <c r="W125" s="342"/>
      <c r="X125" s="306"/>
      <c r="Y125" s="304"/>
      <c r="Z125" s="340"/>
      <c r="AA125" s="340"/>
      <c r="AB125" s="340"/>
      <c r="AC125" s="304"/>
      <c r="AD125" s="340"/>
      <c r="AE125" s="313"/>
    </row>
    <row r="126" customFormat="false" ht="12.75" hidden="false" customHeight="false" outlineLevel="0" collapsed="false">
      <c r="C126" s="268"/>
      <c r="D126" s="338"/>
      <c r="E126" s="338"/>
      <c r="F126" s="338"/>
      <c r="G126" s="338"/>
      <c r="H126" s="338"/>
      <c r="I126" s="338"/>
      <c r="J126" s="338"/>
      <c r="K126" s="339"/>
      <c r="L126" s="304"/>
      <c r="M126" s="340"/>
      <c r="N126" s="340"/>
      <c r="O126" s="340"/>
      <c r="P126" s="341"/>
      <c r="Q126" s="304"/>
      <c r="R126" s="340"/>
      <c r="S126" s="340"/>
      <c r="T126" s="340"/>
      <c r="U126" s="340"/>
      <c r="V126" s="341"/>
      <c r="W126" s="342"/>
      <c r="X126" s="306"/>
      <c r="Y126" s="304"/>
      <c r="Z126" s="340"/>
      <c r="AA126" s="340"/>
      <c r="AB126" s="340"/>
      <c r="AC126" s="304"/>
      <c r="AD126" s="340"/>
      <c r="AE126" s="313"/>
    </row>
    <row r="127" customFormat="false" ht="12.75" hidden="false" customHeight="false" outlineLevel="0" collapsed="false">
      <c r="C127" s="268"/>
      <c r="D127" s="338"/>
      <c r="E127" s="338"/>
      <c r="F127" s="338"/>
      <c r="G127" s="338"/>
      <c r="H127" s="338"/>
      <c r="I127" s="338"/>
      <c r="J127" s="338"/>
      <c r="K127" s="339"/>
      <c r="L127" s="304"/>
      <c r="M127" s="340"/>
      <c r="N127" s="340"/>
      <c r="O127" s="340"/>
      <c r="P127" s="341"/>
      <c r="Q127" s="304"/>
      <c r="R127" s="340"/>
      <c r="S127" s="340"/>
      <c r="T127" s="340"/>
      <c r="U127" s="340"/>
      <c r="V127" s="341"/>
      <c r="W127" s="342"/>
      <c r="X127" s="306"/>
      <c r="Y127" s="304"/>
      <c r="Z127" s="340"/>
      <c r="AA127" s="340"/>
      <c r="AB127" s="340"/>
      <c r="AC127" s="304"/>
      <c r="AD127" s="340"/>
      <c r="AE127" s="313"/>
    </row>
    <row r="128" customFormat="false" ht="12.75" hidden="false" customHeight="false" outlineLevel="0" collapsed="false">
      <c r="C128" s="268"/>
      <c r="D128" s="338"/>
      <c r="E128" s="338"/>
      <c r="F128" s="338"/>
      <c r="G128" s="338"/>
      <c r="H128" s="338"/>
      <c r="I128" s="338"/>
      <c r="J128" s="338"/>
      <c r="K128" s="339"/>
      <c r="L128" s="304"/>
      <c r="M128" s="340"/>
      <c r="N128" s="340"/>
      <c r="O128" s="340"/>
      <c r="P128" s="341"/>
      <c r="Q128" s="304"/>
      <c r="R128" s="340"/>
      <c r="S128" s="340"/>
      <c r="T128" s="340"/>
      <c r="U128" s="340"/>
      <c r="V128" s="341"/>
      <c r="W128" s="342"/>
      <c r="X128" s="306"/>
      <c r="Y128" s="304"/>
      <c r="Z128" s="340"/>
      <c r="AA128" s="340"/>
      <c r="AB128" s="340"/>
      <c r="AC128" s="304"/>
      <c r="AD128" s="340"/>
      <c r="AE128" s="313"/>
    </row>
    <row r="129" customFormat="false" ht="12.75" hidden="false" customHeight="false" outlineLevel="0" collapsed="false">
      <c r="C129" s="268"/>
      <c r="D129" s="338"/>
      <c r="E129" s="338"/>
      <c r="F129" s="338"/>
      <c r="G129" s="338"/>
      <c r="H129" s="338"/>
      <c r="I129" s="338"/>
      <c r="J129" s="338"/>
      <c r="K129" s="339"/>
      <c r="L129" s="304"/>
      <c r="M129" s="340"/>
      <c r="N129" s="340"/>
      <c r="O129" s="340"/>
      <c r="P129" s="341"/>
      <c r="Q129" s="304"/>
      <c r="R129" s="340"/>
      <c r="S129" s="340"/>
      <c r="T129" s="340"/>
      <c r="U129" s="340"/>
      <c r="V129" s="341"/>
      <c r="W129" s="342"/>
      <c r="X129" s="306"/>
      <c r="Y129" s="304"/>
      <c r="Z129" s="340"/>
      <c r="AA129" s="340"/>
      <c r="AB129" s="340"/>
      <c r="AC129" s="304"/>
      <c r="AD129" s="340"/>
      <c r="AE129" s="313"/>
    </row>
    <row r="130" customFormat="false" ht="12.75" hidden="false" customHeight="false" outlineLevel="0" collapsed="false">
      <c r="C130" s="268"/>
      <c r="D130" s="338"/>
      <c r="E130" s="338"/>
      <c r="F130" s="338"/>
      <c r="G130" s="338"/>
      <c r="H130" s="338"/>
      <c r="I130" s="338"/>
      <c r="J130" s="338"/>
      <c r="K130" s="339"/>
      <c r="L130" s="304"/>
      <c r="M130" s="340"/>
      <c r="N130" s="340"/>
      <c r="O130" s="340"/>
      <c r="P130" s="341"/>
      <c r="Q130" s="304"/>
      <c r="R130" s="340"/>
      <c r="S130" s="340"/>
      <c r="T130" s="340"/>
      <c r="U130" s="340"/>
      <c r="V130" s="341"/>
      <c r="W130" s="342"/>
      <c r="X130" s="306"/>
      <c r="Y130" s="304"/>
      <c r="Z130" s="340"/>
      <c r="AA130" s="340"/>
      <c r="AB130" s="340"/>
      <c r="AC130" s="304"/>
      <c r="AD130" s="340"/>
      <c r="AE130" s="313"/>
    </row>
    <row r="131" customFormat="false" ht="12.75" hidden="false" customHeight="false" outlineLevel="0" collapsed="false">
      <c r="C131" s="268"/>
      <c r="D131" s="338"/>
      <c r="E131" s="338"/>
      <c r="F131" s="338"/>
      <c r="G131" s="338"/>
      <c r="H131" s="338"/>
      <c r="I131" s="338"/>
      <c r="J131" s="338"/>
      <c r="K131" s="339"/>
      <c r="L131" s="304"/>
      <c r="M131" s="340"/>
      <c r="N131" s="340"/>
      <c r="O131" s="340"/>
      <c r="P131" s="341"/>
      <c r="Q131" s="304"/>
      <c r="R131" s="340"/>
      <c r="S131" s="340"/>
      <c r="T131" s="340"/>
      <c r="U131" s="340"/>
      <c r="V131" s="341"/>
      <c r="W131" s="342"/>
      <c r="X131" s="306"/>
      <c r="Y131" s="304"/>
      <c r="Z131" s="340"/>
      <c r="AA131" s="340"/>
      <c r="AB131" s="340"/>
      <c r="AC131" s="304"/>
      <c r="AD131" s="340"/>
      <c r="AE131" s="313"/>
    </row>
    <row r="132" customFormat="false" ht="12.75" hidden="false" customHeight="false" outlineLevel="0" collapsed="false">
      <c r="C132" s="268"/>
      <c r="D132" s="338"/>
      <c r="E132" s="338"/>
      <c r="F132" s="338"/>
      <c r="G132" s="338"/>
      <c r="H132" s="338"/>
      <c r="I132" s="338"/>
      <c r="J132" s="338"/>
      <c r="K132" s="339"/>
      <c r="L132" s="304"/>
      <c r="M132" s="340"/>
      <c r="N132" s="340"/>
      <c r="O132" s="340"/>
      <c r="P132" s="341"/>
      <c r="Q132" s="304"/>
      <c r="R132" s="340"/>
      <c r="S132" s="340"/>
      <c r="T132" s="340"/>
      <c r="U132" s="340"/>
      <c r="V132" s="341"/>
      <c r="W132" s="342"/>
      <c r="X132" s="306"/>
      <c r="Y132" s="304"/>
      <c r="Z132" s="340"/>
      <c r="AA132" s="340"/>
      <c r="AB132" s="340"/>
      <c r="AC132" s="304"/>
      <c r="AD132" s="340"/>
      <c r="AE132" s="313"/>
    </row>
    <row r="133" customFormat="false" ht="12.75" hidden="false" customHeight="false" outlineLevel="0" collapsed="false">
      <c r="C133" s="268"/>
      <c r="D133" s="338"/>
      <c r="E133" s="338"/>
      <c r="F133" s="338"/>
      <c r="G133" s="338"/>
      <c r="H133" s="338"/>
      <c r="I133" s="338"/>
      <c r="J133" s="338"/>
      <c r="K133" s="339"/>
      <c r="L133" s="304"/>
      <c r="M133" s="340"/>
      <c r="N133" s="340"/>
      <c r="O133" s="340"/>
      <c r="P133" s="341"/>
      <c r="Q133" s="304"/>
      <c r="R133" s="340"/>
      <c r="S133" s="340"/>
      <c r="T133" s="340"/>
      <c r="U133" s="340"/>
      <c r="V133" s="341"/>
      <c r="W133" s="342"/>
      <c r="X133" s="306"/>
      <c r="Y133" s="304"/>
      <c r="Z133" s="340"/>
      <c r="AA133" s="340"/>
      <c r="AB133" s="340"/>
      <c r="AC133" s="304"/>
      <c r="AD133" s="340"/>
      <c r="AE133" s="313"/>
    </row>
    <row r="134" customFormat="false" ht="12.75" hidden="false" customHeight="false" outlineLevel="0" collapsed="false">
      <c r="C134" s="268"/>
      <c r="D134" s="338"/>
      <c r="E134" s="338"/>
      <c r="F134" s="338"/>
      <c r="G134" s="338"/>
      <c r="H134" s="338"/>
      <c r="I134" s="338"/>
      <c r="J134" s="338"/>
      <c r="K134" s="339"/>
      <c r="L134" s="304"/>
      <c r="M134" s="340"/>
      <c r="N134" s="340"/>
      <c r="O134" s="340"/>
      <c r="P134" s="341"/>
      <c r="Q134" s="304"/>
      <c r="R134" s="340"/>
      <c r="S134" s="340"/>
      <c r="T134" s="340"/>
      <c r="U134" s="340"/>
      <c r="V134" s="341"/>
      <c r="W134" s="342"/>
      <c r="X134" s="306"/>
      <c r="Y134" s="304"/>
      <c r="Z134" s="340"/>
      <c r="AA134" s="340"/>
      <c r="AB134" s="340"/>
      <c r="AC134" s="304"/>
      <c r="AD134" s="340"/>
      <c r="AE134" s="313"/>
    </row>
    <row r="135" customFormat="false" ht="12.75" hidden="false" customHeight="false" outlineLevel="0" collapsed="false">
      <c r="C135" s="268"/>
      <c r="D135" s="338"/>
      <c r="E135" s="338"/>
      <c r="F135" s="338"/>
      <c r="G135" s="338"/>
      <c r="H135" s="338"/>
      <c r="I135" s="338"/>
      <c r="J135" s="338"/>
      <c r="K135" s="339"/>
      <c r="L135" s="304"/>
      <c r="M135" s="340"/>
      <c r="N135" s="340"/>
      <c r="O135" s="340"/>
      <c r="P135" s="341"/>
      <c r="Q135" s="304"/>
      <c r="R135" s="340"/>
      <c r="S135" s="340"/>
      <c r="T135" s="340"/>
      <c r="U135" s="340"/>
      <c r="V135" s="341"/>
      <c r="W135" s="342"/>
      <c r="X135" s="306"/>
      <c r="Y135" s="304"/>
      <c r="Z135" s="340"/>
      <c r="AA135" s="340"/>
      <c r="AB135" s="340"/>
      <c r="AC135" s="304"/>
      <c r="AD135" s="340"/>
      <c r="AE135" s="313"/>
    </row>
    <row r="136" customFormat="false" ht="12.75" hidden="false" customHeight="false" outlineLevel="0" collapsed="false">
      <c r="C136" s="268"/>
      <c r="D136" s="338"/>
      <c r="E136" s="338"/>
      <c r="F136" s="338"/>
      <c r="G136" s="338"/>
      <c r="H136" s="338"/>
      <c r="I136" s="338"/>
      <c r="J136" s="338"/>
      <c r="K136" s="339"/>
      <c r="L136" s="304"/>
      <c r="M136" s="340"/>
      <c r="N136" s="340"/>
      <c r="O136" s="340"/>
      <c r="P136" s="341"/>
      <c r="Q136" s="304"/>
      <c r="R136" s="340"/>
      <c r="S136" s="340"/>
      <c r="T136" s="340"/>
      <c r="U136" s="340"/>
      <c r="V136" s="341"/>
      <c r="W136" s="342"/>
      <c r="X136" s="306"/>
      <c r="Y136" s="304"/>
      <c r="Z136" s="340"/>
      <c r="AA136" s="340"/>
      <c r="AB136" s="340"/>
      <c r="AC136" s="304"/>
      <c r="AD136" s="340"/>
      <c r="AE136" s="313"/>
    </row>
    <row r="137" customFormat="false" ht="12.75" hidden="false" customHeight="false" outlineLevel="0" collapsed="false">
      <c r="C137" s="268"/>
      <c r="D137" s="338"/>
      <c r="E137" s="338"/>
      <c r="F137" s="338"/>
      <c r="G137" s="338"/>
      <c r="H137" s="338"/>
      <c r="I137" s="338"/>
      <c r="J137" s="338"/>
      <c r="K137" s="339"/>
      <c r="L137" s="304"/>
      <c r="M137" s="340"/>
      <c r="N137" s="340"/>
      <c r="O137" s="340"/>
      <c r="P137" s="341"/>
      <c r="Q137" s="304"/>
      <c r="R137" s="340"/>
      <c r="S137" s="340"/>
      <c r="T137" s="340"/>
      <c r="U137" s="340"/>
      <c r="V137" s="341"/>
      <c r="W137" s="342"/>
      <c r="X137" s="306"/>
      <c r="Y137" s="304"/>
      <c r="Z137" s="340"/>
      <c r="AA137" s="340"/>
      <c r="AB137" s="340"/>
      <c r="AC137" s="304"/>
      <c r="AD137" s="340"/>
      <c r="AE137" s="313"/>
    </row>
    <row r="138" customFormat="false" ht="12.75" hidden="false" customHeight="false" outlineLevel="0" collapsed="false">
      <c r="C138" s="268"/>
      <c r="D138" s="338"/>
      <c r="E138" s="338"/>
      <c r="F138" s="338"/>
      <c r="G138" s="338"/>
      <c r="H138" s="338"/>
      <c r="I138" s="338"/>
      <c r="J138" s="338"/>
      <c r="K138" s="339"/>
      <c r="L138" s="304"/>
      <c r="M138" s="340"/>
      <c r="N138" s="340"/>
      <c r="O138" s="340"/>
      <c r="P138" s="341"/>
      <c r="Q138" s="304"/>
      <c r="R138" s="340"/>
      <c r="S138" s="340"/>
      <c r="T138" s="340"/>
      <c r="U138" s="340"/>
      <c r="V138" s="341"/>
      <c r="W138" s="342"/>
      <c r="X138" s="306"/>
      <c r="Y138" s="304"/>
      <c r="Z138" s="340"/>
      <c r="AA138" s="340"/>
      <c r="AB138" s="340"/>
      <c r="AC138" s="304"/>
      <c r="AD138" s="340"/>
      <c r="AE138" s="313"/>
    </row>
    <row r="139" customFormat="false" ht="12.75" hidden="false" customHeight="false" outlineLevel="0" collapsed="false">
      <c r="C139" s="268"/>
      <c r="D139" s="338"/>
      <c r="E139" s="338"/>
      <c r="F139" s="338"/>
      <c r="G139" s="338"/>
      <c r="H139" s="338"/>
      <c r="I139" s="338"/>
      <c r="J139" s="338"/>
      <c r="K139" s="339"/>
      <c r="L139" s="304"/>
      <c r="M139" s="340"/>
      <c r="N139" s="340"/>
      <c r="O139" s="340"/>
      <c r="P139" s="341"/>
      <c r="Q139" s="304"/>
      <c r="R139" s="340"/>
      <c r="S139" s="340"/>
      <c r="T139" s="340"/>
      <c r="U139" s="340"/>
      <c r="V139" s="341"/>
      <c r="W139" s="342"/>
      <c r="X139" s="306"/>
      <c r="Y139" s="304"/>
      <c r="Z139" s="340"/>
      <c r="AA139" s="340"/>
      <c r="AB139" s="340"/>
      <c r="AC139" s="304"/>
      <c r="AD139" s="340"/>
      <c r="AE139" s="313"/>
    </row>
    <row r="140" customFormat="false" ht="12.75" hidden="false" customHeight="false" outlineLevel="0" collapsed="false">
      <c r="C140" s="268"/>
      <c r="D140" s="338"/>
      <c r="E140" s="338"/>
      <c r="F140" s="338"/>
      <c r="G140" s="338"/>
      <c r="H140" s="338"/>
      <c r="I140" s="338"/>
      <c r="J140" s="338"/>
      <c r="K140" s="339"/>
      <c r="L140" s="304"/>
      <c r="M140" s="340"/>
      <c r="N140" s="340"/>
      <c r="O140" s="340"/>
      <c r="P140" s="341"/>
      <c r="Q140" s="304"/>
      <c r="R140" s="340"/>
      <c r="S140" s="340"/>
      <c r="T140" s="340"/>
      <c r="U140" s="340"/>
      <c r="V140" s="341"/>
      <c r="W140" s="342"/>
      <c r="X140" s="306"/>
      <c r="Y140" s="304"/>
      <c r="Z140" s="340"/>
      <c r="AA140" s="340"/>
      <c r="AB140" s="340"/>
      <c r="AC140" s="304"/>
      <c r="AD140" s="340"/>
      <c r="AE140" s="313"/>
    </row>
    <row r="141" customFormat="false" ht="12.75" hidden="false" customHeight="false" outlineLevel="0" collapsed="false">
      <c r="C141" s="268"/>
      <c r="D141" s="338"/>
      <c r="E141" s="338"/>
      <c r="F141" s="338"/>
      <c r="G141" s="338"/>
      <c r="H141" s="338"/>
      <c r="I141" s="338"/>
      <c r="J141" s="338"/>
      <c r="K141" s="339"/>
      <c r="L141" s="304"/>
      <c r="M141" s="340"/>
      <c r="N141" s="340"/>
      <c r="O141" s="340"/>
      <c r="P141" s="341"/>
      <c r="Q141" s="304"/>
      <c r="R141" s="340"/>
      <c r="S141" s="340"/>
      <c r="T141" s="340"/>
      <c r="U141" s="340"/>
      <c r="V141" s="341"/>
      <c r="W141" s="342"/>
      <c r="X141" s="306"/>
      <c r="Y141" s="304"/>
      <c r="Z141" s="340"/>
      <c r="AA141" s="340"/>
      <c r="AB141" s="340"/>
      <c r="AC141" s="304"/>
      <c r="AD141" s="340"/>
      <c r="AE141" s="313"/>
    </row>
    <row r="142" customFormat="false" ht="12.75" hidden="false" customHeight="false" outlineLevel="0" collapsed="false">
      <c r="C142" s="268"/>
      <c r="D142" s="338"/>
      <c r="E142" s="338"/>
      <c r="F142" s="338"/>
      <c r="G142" s="338"/>
      <c r="H142" s="338"/>
      <c r="I142" s="338"/>
      <c r="J142" s="338"/>
      <c r="K142" s="339"/>
      <c r="L142" s="304"/>
      <c r="M142" s="340"/>
      <c r="N142" s="340"/>
      <c r="O142" s="340"/>
      <c r="P142" s="341"/>
      <c r="Q142" s="304"/>
      <c r="R142" s="340"/>
      <c r="S142" s="340"/>
      <c r="T142" s="340"/>
      <c r="U142" s="340"/>
      <c r="V142" s="341"/>
      <c r="W142" s="342"/>
      <c r="X142" s="306"/>
      <c r="Y142" s="304"/>
      <c r="Z142" s="340"/>
      <c r="AA142" s="340"/>
      <c r="AB142" s="340"/>
      <c r="AC142" s="304"/>
      <c r="AD142" s="340"/>
      <c r="AE142" s="313"/>
    </row>
    <row r="143" customFormat="false" ht="12.75" hidden="false" customHeight="false" outlineLevel="0" collapsed="false">
      <c r="C143" s="268"/>
      <c r="D143" s="338"/>
      <c r="E143" s="338"/>
      <c r="F143" s="338"/>
      <c r="G143" s="338"/>
      <c r="H143" s="338"/>
      <c r="I143" s="338"/>
      <c r="J143" s="338"/>
      <c r="K143" s="339"/>
      <c r="L143" s="304"/>
      <c r="M143" s="340"/>
      <c r="N143" s="340"/>
      <c r="O143" s="340"/>
      <c r="P143" s="341"/>
      <c r="Q143" s="304"/>
      <c r="R143" s="340"/>
      <c r="S143" s="340"/>
      <c r="T143" s="340"/>
      <c r="U143" s="340"/>
      <c r="V143" s="341"/>
      <c r="W143" s="342"/>
      <c r="X143" s="306"/>
      <c r="Y143" s="304"/>
      <c r="Z143" s="340"/>
      <c r="AA143" s="340"/>
      <c r="AB143" s="340"/>
      <c r="AC143" s="304"/>
      <c r="AD143" s="340"/>
      <c r="AE143" s="313"/>
    </row>
    <row r="144" customFormat="false" ht="12.75" hidden="false" customHeight="false" outlineLevel="0" collapsed="false">
      <c r="C144" s="268"/>
      <c r="D144" s="338"/>
      <c r="E144" s="338"/>
      <c r="F144" s="338"/>
      <c r="G144" s="338"/>
      <c r="H144" s="338"/>
      <c r="I144" s="338"/>
      <c r="J144" s="338"/>
      <c r="K144" s="339"/>
      <c r="L144" s="304"/>
      <c r="M144" s="340"/>
      <c r="N144" s="340"/>
      <c r="O144" s="340"/>
      <c r="P144" s="341"/>
      <c r="Q144" s="304"/>
      <c r="R144" s="340"/>
      <c r="S144" s="340"/>
      <c r="T144" s="340"/>
      <c r="U144" s="340"/>
      <c r="V144" s="341"/>
      <c r="W144" s="342"/>
      <c r="X144" s="306"/>
      <c r="Y144" s="304"/>
      <c r="Z144" s="340"/>
      <c r="AA144" s="340"/>
      <c r="AB144" s="340"/>
      <c r="AC144" s="304"/>
      <c r="AD144" s="340"/>
      <c r="AE144" s="313"/>
    </row>
    <row r="145" customFormat="false" ht="12.75" hidden="false" customHeight="false" outlineLevel="0" collapsed="false">
      <c r="C145" s="268"/>
      <c r="D145" s="338"/>
      <c r="E145" s="338"/>
      <c r="F145" s="338"/>
      <c r="G145" s="338"/>
      <c r="H145" s="338"/>
      <c r="I145" s="338"/>
      <c r="J145" s="338"/>
      <c r="K145" s="339"/>
      <c r="L145" s="304"/>
      <c r="M145" s="340"/>
      <c r="N145" s="340"/>
      <c r="O145" s="340"/>
      <c r="P145" s="341"/>
      <c r="Q145" s="304"/>
      <c r="R145" s="340"/>
      <c r="S145" s="340"/>
      <c r="T145" s="340"/>
      <c r="U145" s="340"/>
      <c r="V145" s="341"/>
      <c r="W145" s="342"/>
      <c r="X145" s="306"/>
      <c r="Y145" s="304"/>
      <c r="Z145" s="340"/>
      <c r="AA145" s="340"/>
      <c r="AB145" s="340"/>
      <c r="AC145" s="304"/>
      <c r="AD145" s="340"/>
      <c r="AE145" s="313"/>
    </row>
    <row r="146" customFormat="false" ht="12.75" hidden="false" customHeight="false" outlineLevel="0" collapsed="false">
      <c r="C146" s="268"/>
      <c r="D146" s="338"/>
      <c r="E146" s="338"/>
      <c r="F146" s="338"/>
      <c r="G146" s="338"/>
      <c r="H146" s="338"/>
      <c r="I146" s="338"/>
      <c r="J146" s="338"/>
      <c r="K146" s="339"/>
      <c r="L146" s="304"/>
      <c r="M146" s="340"/>
      <c r="N146" s="340"/>
      <c r="O146" s="340"/>
      <c r="P146" s="341"/>
      <c r="Q146" s="304"/>
      <c r="R146" s="340"/>
      <c r="S146" s="340"/>
      <c r="T146" s="340"/>
      <c r="U146" s="340"/>
      <c r="V146" s="341"/>
      <c r="W146" s="342"/>
      <c r="X146" s="306"/>
      <c r="Y146" s="304"/>
      <c r="Z146" s="340"/>
      <c r="AA146" s="340"/>
      <c r="AB146" s="340"/>
      <c r="AC146" s="304"/>
      <c r="AD146" s="340"/>
      <c r="AE146" s="313"/>
    </row>
    <row r="147" customFormat="false" ht="12.75" hidden="false" customHeight="false" outlineLevel="0" collapsed="false">
      <c r="C147" s="268"/>
      <c r="D147" s="338"/>
      <c r="E147" s="338"/>
      <c r="F147" s="338"/>
      <c r="G147" s="338"/>
      <c r="H147" s="338"/>
      <c r="I147" s="338"/>
      <c r="J147" s="338"/>
      <c r="K147" s="339"/>
      <c r="L147" s="304"/>
      <c r="M147" s="340"/>
      <c r="N147" s="340"/>
      <c r="O147" s="340"/>
      <c r="P147" s="341"/>
      <c r="Q147" s="304"/>
      <c r="R147" s="340"/>
      <c r="S147" s="340"/>
      <c r="T147" s="340"/>
      <c r="U147" s="340"/>
      <c r="V147" s="341"/>
      <c r="W147" s="342"/>
      <c r="X147" s="306"/>
      <c r="Y147" s="304"/>
      <c r="Z147" s="340"/>
      <c r="AA147" s="340"/>
      <c r="AB147" s="340"/>
      <c r="AC147" s="304"/>
      <c r="AD147" s="340"/>
      <c r="AE147" s="313"/>
    </row>
    <row r="148" customFormat="false" ht="12.75" hidden="false" customHeight="false" outlineLevel="0" collapsed="false">
      <c r="C148" s="268"/>
      <c r="D148" s="338"/>
      <c r="E148" s="338"/>
      <c r="F148" s="338"/>
      <c r="G148" s="338"/>
      <c r="H148" s="338"/>
      <c r="I148" s="338"/>
      <c r="J148" s="338"/>
      <c r="K148" s="339"/>
      <c r="L148" s="304"/>
      <c r="M148" s="340"/>
      <c r="N148" s="340"/>
      <c r="O148" s="340"/>
      <c r="P148" s="341"/>
      <c r="Q148" s="304"/>
      <c r="R148" s="340"/>
      <c r="S148" s="340"/>
      <c r="T148" s="340"/>
      <c r="U148" s="340"/>
      <c r="V148" s="341"/>
      <c r="W148" s="342"/>
      <c r="X148" s="306"/>
      <c r="Y148" s="304"/>
      <c r="Z148" s="340"/>
      <c r="AA148" s="340"/>
      <c r="AB148" s="340"/>
      <c r="AC148" s="304"/>
      <c r="AD148" s="340"/>
      <c r="AE148" s="313"/>
    </row>
    <row r="149" customFormat="false" ht="12.75" hidden="false" customHeight="false" outlineLevel="0" collapsed="false">
      <c r="C149" s="268"/>
      <c r="D149" s="338"/>
      <c r="E149" s="338"/>
      <c r="F149" s="338"/>
      <c r="G149" s="338"/>
      <c r="H149" s="338"/>
      <c r="I149" s="338"/>
      <c r="J149" s="338"/>
      <c r="K149" s="339"/>
      <c r="L149" s="304"/>
      <c r="M149" s="340"/>
      <c r="N149" s="340"/>
      <c r="O149" s="340"/>
      <c r="P149" s="341"/>
      <c r="Q149" s="304"/>
      <c r="R149" s="340"/>
      <c r="S149" s="340"/>
      <c r="T149" s="340"/>
      <c r="U149" s="340"/>
      <c r="V149" s="341"/>
      <c r="W149" s="342"/>
      <c r="X149" s="306"/>
      <c r="Y149" s="304"/>
      <c r="Z149" s="340"/>
      <c r="AA149" s="340"/>
      <c r="AB149" s="340"/>
      <c r="AC149" s="304"/>
      <c r="AD149" s="340"/>
      <c r="AE149" s="313"/>
    </row>
    <row r="150" customFormat="false" ht="12.75" hidden="false" customHeight="false" outlineLevel="0" collapsed="false">
      <c r="C150" s="268"/>
      <c r="D150" s="338"/>
      <c r="E150" s="338"/>
      <c r="F150" s="338"/>
      <c r="G150" s="338"/>
      <c r="H150" s="338"/>
      <c r="I150" s="338"/>
      <c r="J150" s="338"/>
      <c r="K150" s="339"/>
      <c r="L150" s="304"/>
      <c r="M150" s="340"/>
      <c r="N150" s="340"/>
      <c r="O150" s="340"/>
      <c r="P150" s="341"/>
      <c r="Q150" s="304"/>
      <c r="R150" s="340"/>
      <c r="S150" s="340"/>
      <c r="T150" s="340"/>
      <c r="U150" s="340"/>
      <c r="V150" s="341"/>
      <c r="W150" s="342"/>
      <c r="X150" s="306"/>
      <c r="Y150" s="304"/>
      <c r="Z150" s="340"/>
      <c r="AA150" s="340"/>
      <c r="AB150" s="340"/>
      <c r="AC150" s="304"/>
      <c r="AD150" s="340"/>
      <c r="AE150" s="313"/>
    </row>
    <row r="151" customFormat="false" ht="12.75" hidden="false" customHeight="false" outlineLevel="0" collapsed="false">
      <c r="C151" s="268"/>
      <c r="D151" s="338"/>
      <c r="E151" s="338"/>
      <c r="F151" s="338"/>
      <c r="G151" s="338"/>
      <c r="H151" s="338"/>
      <c r="I151" s="338"/>
      <c r="J151" s="338"/>
      <c r="K151" s="339"/>
      <c r="L151" s="304"/>
      <c r="M151" s="340"/>
      <c r="N151" s="340"/>
      <c r="O151" s="340"/>
      <c r="P151" s="341"/>
      <c r="Q151" s="304"/>
      <c r="R151" s="340"/>
      <c r="S151" s="340"/>
      <c r="T151" s="340"/>
      <c r="U151" s="340"/>
      <c r="V151" s="341"/>
      <c r="W151" s="342"/>
      <c r="X151" s="306"/>
      <c r="Y151" s="304"/>
      <c r="Z151" s="340"/>
      <c r="AA151" s="340"/>
      <c r="AB151" s="340"/>
      <c r="AC151" s="304"/>
      <c r="AD151" s="340"/>
      <c r="AE151" s="313"/>
    </row>
    <row r="152" customFormat="false" ht="12.75" hidden="false" customHeight="false" outlineLevel="0" collapsed="false">
      <c r="C152" s="268"/>
      <c r="D152" s="338"/>
      <c r="E152" s="338"/>
      <c r="F152" s="338"/>
      <c r="G152" s="338"/>
      <c r="H152" s="338"/>
      <c r="I152" s="338"/>
      <c r="J152" s="338"/>
      <c r="K152" s="339"/>
      <c r="L152" s="304"/>
      <c r="M152" s="340"/>
      <c r="N152" s="340"/>
      <c r="O152" s="340"/>
      <c r="P152" s="341"/>
      <c r="Q152" s="304"/>
      <c r="R152" s="340"/>
      <c r="S152" s="340"/>
      <c r="T152" s="340"/>
      <c r="U152" s="340"/>
      <c r="V152" s="341"/>
      <c r="W152" s="342"/>
      <c r="X152" s="306"/>
      <c r="Y152" s="304"/>
      <c r="Z152" s="340"/>
      <c r="AA152" s="340"/>
      <c r="AB152" s="340"/>
      <c r="AC152" s="304"/>
      <c r="AD152" s="340"/>
      <c r="AE152" s="313"/>
    </row>
    <row r="153" customFormat="false" ht="12.75" hidden="false" customHeight="false" outlineLevel="0" collapsed="false">
      <c r="C153" s="268"/>
      <c r="D153" s="338"/>
      <c r="E153" s="338"/>
      <c r="F153" s="338"/>
      <c r="G153" s="338"/>
      <c r="H153" s="338"/>
      <c r="I153" s="338"/>
      <c r="J153" s="338"/>
      <c r="K153" s="339"/>
      <c r="L153" s="304"/>
      <c r="M153" s="340"/>
      <c r="N153" s="340"/>
      <c r="O153" s="340"/>
      <c r="P153" s="341"/>
      <c r="Q153" s="304"/>
      <c r="R153" s="340"/>
      <c r="S153" s="340"/>
      <c r="T153" s="340"/>
      <c r="U153" s="340"/>
      <c r="V153" s="341"/>
      <c r="W153" s="342"/>
      <c r="X153" s="306"/>
      <c r="Y153" s="304"/>
      <c r="Z153" s="340"/>
      <c r="AA153" s="340"/>
      <c r="AB153" s="340"/>
      <c r="AC153" s="304"/>
      <c r="AD153" s="340"/>
      <c r="AE153" s="313"/>
    </row>
    <row r="154" customFormat="false" ht="12.75" hidden="false" customHeight="false" outlineLevel="0" collapsed="false">
      <c r="C154" s="268"/>
      <c r="D154" s="338"/>
      <c r="E154" s="338"/>
      <c r="F154" s="338"/>
      <c r="G154" s="338"/>
      <c r="H154" s="338"/>
      <c r="I154" s="338"/>
      <c r="J154" s="338"/>
      <c r="K154" s="339"/>
      <c r="L154" s="304"/>
      <c r="M154" s="340"/>
      <c r="N154" s="340"/>
      <c r="O154" s="340"/>
      <c r="P154" s="341"/>
      <c r="Q154" s="304"/>
      <c r="R154" s="340"/>
      <c r="S154" s="340"/>
      <c r="T154" s="340"/>
      <c r="U154" s="340"/>
      <c r="V154" s="341"/>
      <c r="W154" s="342"/>
      <c r="X154" s="306"/>
      <c r="Y154" s="304"/>
      <c r="Z154" s="340"/>
      <c r="AA154" s="340"/>
      <c r="AB154" s="340"/>
      <c r="AC154" s="304"/>
      <c r="AD154" s="340"/>
      <c r="AE154" s="313"/>
    </row>
    <row r="155" customFormat="false" ht="12.75" hidden="false" customHeight="false" outlineLevel="0" collapsed="false">
      <c r="C155" s="268"/>
      <c r="D155" s="338"/>
      <c r="E155" s="338"/>
      <c r="F155" s="338"/>
      <c r="G155" s="338"/>
      <c r="H155" s="338"/>
      <c r="I155" s="338"/>
      <c r="J155" s="338"/>
      <c r="K155" s="339"/>
      <c r="L155" s="304"/>
      <c r="M155" s="340"/>
      <c r="N155" s="340"/>
      <c r="O155" s="340"/>
      <c r="P155" s="341"/>
      <c r="Q155" s="304"/>
      <c r="R155" s="340"/>
      <c r="S155" s="340"/>
      <c r="T155" s="340"/>
      <c r="U155" s="340"/>
      <c r="V155" s="341"/>
      <c r="W155" s="342"/>
      <c r="X155" s="306"/>
      <c r="Y155" s="304"/>
      <c r="Z155" s="340"/>
      <c r="AA155" s="340"/>
      <c r="AB155" s="340"/>
      <c r="AC155" s="304"/>
      <c r="AD155" s="340"/>
      <c r="AE155" s="313"/>
    </row>
    <row r="156" customFormat="false" ht="12.75" hidden="false" customHeight="false" outlineLevel="0" collapsed="false">
      <c r="C156" s="268"/>
      <c r="D156" s="338"/>
      <c r="E156" s="338"/>
      <c r="F156" s="338"/>
      <c r="G156" s="338"/>
      <c r="H156" s="338"/>
      <c r="I156" s="338"/>
      <c r="J156" s="338"/>
      <c r="K156" s="339"/>
      <c r="L156" s="304"/>
      <c r="M156" s="340"/>
      <c r="N156" s="340"/>
      <c r="O156" s="340"/>
      <c r="P156" s="341"/>
      <c r="Q156" s="304"/>
      <c r="R156" s="340"/>
      <c r="S156" s="340"/>
      <c r="T156" s="340"/>
      <c r="U156" s="340"/>
      <c r="V156" s="341"/>
      <c r="W156" s="342"/>
      <c r="X156" s="306"/>
      <c r="Y156" s="304"/>
      <c r="Z156" s="340"/>
      <c r="AA156" s="340"/>
      <c r="AB156" s="340"/>
      <c r="AC156" s="304"/>
      <c r="AD156" s="340"/>
      <c r="AE156" s="313"/>
    </row>
    <row r="157" customFormat="false" ht="12.75" hidden="false" customHeight="false" outlineLevel="0" collapsed="false">
      <c r="C157" s="268"/>
      <c r="D157" s="338"/>
      <c r="E157" s="338"/>
      <c r="F157" s="338"/>
      <c r="G157" s="338"/>
      <c r="H157" s="338"/>
      <c r="I157" s="338"/>
      <c r="J157" s="338"/>
      <c r="K157" s="339"/>
      <c r="L157" s="304"/>
      <c r="M157" s="340"/>
      <c r="N157" s="340"/>
      <c r="O157" s="340"/>
      <c r="P157" s="341"/>
      <c r="Q157" s="304"/>
      <c r="R157" s="340"/>
      <c r="S157" s="340"/>
      <c r="T157" s="340"/>
      <c r="U157" s="340"/>
      <c r="V157" s="341"/>
      <c r="W157" s="342"/>
      <c r="X157" s="306"/>
      <c r="Y157" s="304"/>
      <c r="Z157" s="340"/>
      <c r="AA157" s="340"/>
      <c r="AB157" s="340"/>
      <c r="AC157" s="304"/>
      <c r="AD157" s="340"/>
      <c r="AE157" s="313"/>
    </row>
    <row r="158" customFormat="false" ht="12.75" hidden="false" customHeight="false" outlineLevel="0" collapsed="false">
      <c r="C158" s="268"/>
      <c r="D158" s="338"/>
      <c r="E158" s="338"/>
      <c r="F158" s="338"/>
      <c r="G158" s="338"/>
      <c r="H158" s="338"/>
      <c r="I158" s="338"/>
      <c r="J158" s="338"/>
      <c r="K158" s="339"/>
      <c r="L158" s="304"/>
      <c r="M158" s="340"/>
      <c r="N158" s="340"/>
      <c r="O158" s="340"/>
      <c r="P158" s="341"/>
      <c r="Q158" s="304"/>
      <c r="R158" s="340"/>
      <c r="S158" s="340"/>
      <c r="T158" s="340"/>
      <c r="U158" s="340"/>
      <c r="V158" s="341"/>
      <c r="W158" s="342"/>
      <c r="X158" s="306"/>
      <c r="Y158" s="304"/>
      <c r="Z158" s="340"/>
      <c r="AA158" s="340"/>
      <c r="AB158" s="340"/>
      <c r="AC158" s="304"/>
      <c r="AD158" s="340"/>
      <c r="AE158" s="313"/>
    </row>
    <row r="159" customFormat="false" ht="12.75" hidden="false" customHeight="false" outlineLevel="0" collapsed="false">
      <c r="C159" s="268"/>
      <c r="D159" s="338"/>
      <c r="E159" s="338"/>
      <c r="F159" s="338"/>
      <c r="G159" s="338"/>
      <c r="H159" s="338"/>
      <c r="I159" s="338"/>
      <c r="J159" s="338"/>
      <c r="K159" s="339"/>
      <c r="L159" s="304"/>
      <c r="M159" s="340"/>
      <c r="N159" s="340"/>
      <c r="O159" s="340"/>
      <c r="P159" s="341"/>
      <c r="Q159" s="304"/>
      <c r="R159" s="340"/>
      <c r="S159" s="340"/>
      <c r="T159" s="340"/>
      <c r="U159" s="340"/>
      <c r="V159" s="341"/>
      <c r="W159" s="342"/>
      <c r="X159" s="306"/>
      <c r="Y159" s="304"/>
      <c r="Z159" s="340"/>
      <c r="AA159" s="340"/>
      <c r="AB159" s="340"/>
      <c r="AC159" s="304"/>
      <c r="AD159" s="340"/>
      <c r="AE159" s="313"/>
    </row>
    <row r="160" customFormat="false" ht="12.75" hidden="false" customHeight="false" outlineLevel="0" collapsed="false">
      <c r="C160" s="268"/>
      <c r="D160" s="338"/>
      <c r="E160" s="338"/>
      <c r="F160" s="338"/>
      <c r="G160" s="338"/>
      <c r="H160" s="338"/>
      <c r="I160" s="338"/>
      <c r="J160" s="338"/>
      <c r="K160" s="339"/>
      <c r="L160" s="304"/>
      <c r="M160" s="340"/>
      <c r="N160" s="340"/>
      <c r="O160" s="340"/>
      <c r="P160" s="341"/>
      <c r="Q160" s="304"/>
      <c r="R160" s="340"/>
      <c r="S160" s="340"/>
      <c r="T160" s="340"/>
      <c r="U160" s="340"/>
      <c r="V160" s="341"/>
      <c r="W160" s="342"/>
      <c r="X160" s="306"/>
      <c r="Y160" s="304"/>
      <c r="Z160" s="340"/>
      <c r="AA160" s="340"/>
      <c r="AB160" s="340"/>
      <c r="AC160" s="304"/>
      <c r="AD160" s="340"/>
      <c r="AE160" s="313"/>
    </row>
    <row r="161" customFormat="false" ht="12.75" hidden="false" customHeight="false" outlineLevel="0" collapsed="false">
      <c r="C161" s="268"/>
      <c r="D161" s="338"/>
      <c r="E161" s="338"/>
      <c r="F161" s="338"/>
      <c r="G161" s="338"/>
      <c r="H161" s="338"/>
      <c r="I161" s="338"/>
      <c r="J161" s="338"/>
      <c r="K161" s="339"/>
      <c r="L161" s="304"/>
      <c r="M161" s="340"/>
      <c r="N161" s="340"/>
      <c r="O161" s="340"/>
      <c r="P161" s="341"/>
      <c r="Q161" s="304"/>
      <c r="R161" s="340"/>
      <c r="S161" s="340"/>
      <c r="T161" s="340"/>
      <c r="U161" s="340"/>
      <c r="V161" s="341"/>
      <c r="W161" s="342"/>
      <c r="X161" s="306"/>
      <c r="Y161" s="304"/>
      <c r="Z161" s="340"/>
      <c r="AA161" s="340"/>
      <c r="AB161" s="340"/>
      <c r="AC161" s="304"/>
      <c r="AD161" s="340"/>
      <c r="AE161" s="313"/>
    </row>
    <row r="162" customFormat="false" ht="12.75" hidden="false" customHeight="false" outlineLevel="0" collapsed="false">
      <c r="C162" s="268"/>
      <c r="D162" s="338"/>
      <c r="E162" s="338"/>
      <c r="F162" s="338"/>
      <c r="G162" s="338"/>
      <c r="H162" s="338"/>
      <c r="I162" s="338"/>
      <c r="J162" s="338"/>
      <c r="K162" s="339"/>
      <c r="L162" s="304"/>
      <c r="M162" s="340"/>
      <c r="N162" s="340"/>
      <c r="O162" s="340"/>
      <c r="P162" s="341"/>
      <c r="Q162" s="304"/>
      <c r="R162" s="340"/>
      <c r="S162" s="340"/>
      <c r="T162" s="340"/>
      <c r="U162" s="340"/>
      <c r="V162" s="341"/>
      <c r="W162" s="342"/>
      <c r="X162" s="306"/>
      <c r="Y162" s="304"/>
      <c r="Z162" s="340"/>
      <c r="AA162" s="340"/>
      <c r="AB162" s="340"/>
      <c r="AC162" s="304"/>
      <c r="AD162" s="340"/>
      <c r="AE162" s="313"/>
    </row>
    <row r="163" customFormat="false" ht="12.75" hidden="false" customHeight="false" outlineLevel="0" collapsed="false">
      <c r="C163" s="268"/>
      <c r="D163" s="338"/>
      <c r="E163" s="338"/>
      <c r="F163" s="338"/>
      <c r="G163" s="338"/>
      <c r="H163" s="338"/>
      <c r="I163" s="338"/>
      <c r="J163" s="338"/>
      <c r="K163" s="339"/>
      <c r="L163" s="304"/>
      <c r="M163" s="340"/>
      <c r="N163" s="340"/>
      <c r="O163" s="340"/>
      <c r="P163" s="341"/>
      <c r="Q163" s="304"/>
      <c r="R163" s="340"/>
      <c r="S163" s="340"/>
      <c r="T163" s="340"/>
      <c r="U163" s="340"/>
      <c r="V163" s="341"/>
      <c r="W163" s="342"/>
      <c r="X163" s="306"/>
      <c r="Y163" s="304"/>
      <c r="Z163" s="340"/>
      <c r="AA163" s="340"/>
      <c r="AB163" s="340"/>
      <c r="AC163" s="304"/>
      <c r="AD163" s="340"/>
      <c r="AE163" s="313"/>
    </row>
    <row r="164" customFormat="false" ht="12.75" hidden="false" customHeight="false" outlineLevel="0" collapsed="false">
      <c r="C164" s="268"/>
      <c r="D164" s="338"/>
      <c r="E164" s="338"/>
      <c r="F164" s="338"/>
      <c r="G164" s="338"/>
      <c r="H164" s="338"/>
      <c r="I164" s="338"/>
      <c r="J164" s="338"/>
      <c r="K164" s="339"/>
      <c r="L164" s="304"/>
      <c r="M164" s="340"/>
      <c r="N164" s="340"/>
      <c r="O164" s="340"/>
      <c r="P164" s="341"/>
      <c r="Q164" s="304"/>
      <c r="R164" s="340"/>
      <c r="S164" s="340"/>
      <c r="T164" s="340"/>
      <c r="U164" s="340"/>
      <c r="V164" s="341"/>
      <c r="W164" s="342"/>
      <c r="X164" s="306"/>
      <c r="Y164" s="304"/>
      <c r="Z164" s="340"/>
      <c r="AA164" s="340"/>
      <c r="AB164" s="340"/>
      <c r="AC164" s="304"/>
      <c r="AD164" s="340"/>
      <c r="AE164" s="313"/>
    </row>
    <row r="165" customFormat="false" ht="12.75" hidden="false" customHeight="false" outlineLevel="0" collapsed="false">
      <c r="C165" s="268"/>
      <c r="D165" s="338"/>
      <c r="E165" s="338"/>
      <c r="F165" s="338"/>
      <c r="G165" s="338"/>
      <c r="H165" s="338"/>
      <c r="I165" s="338"/>
      <c r="J165" s="338"/>
      <c r="K165" s="339"/>
      <c r="L165" s="304"/>
      <c r="M165" s="340"/>
      <c r="N165" s="340"/>
      <c r="O165" s="340"/>
      <c r="P165" s="341"/>
      <c r="Q165" s="304"/>
      <c r="R165" s="340"/>
      <c r="S165" s="340"/>
      <c r="T165" s="340"/>
      <c r="U165" s="340"/>
      <c r="V165" s="341"/>
      <c r="W165" s="342"/>
      <c r="X165" s="306"/>
      <c r="Y165" s="304"/>
      <c r="Z165" s="340"/>
      <c r="AA165" s="340"/>
      <c r="AB165" s="340"/>
      <c r="AC165" s="304"/>
      <c r="AD165" s="340"/>
      <c r="AE165" s="313"/>
    </row>
    <row r="166" customFormat="false" ht="12.75" hidden="false" customHeight="false" outlineLevel="0" collapsed="false">
      <c r="C166" s="268"/>
      <c r="D166" s="338"/>
      <c r="E166" s="338"/>
      <c r="F166" s="338"/>
      <c r="G166" s="338"/>
      <c r="H166" s="338"/>
      <c r="I166" s="338"/>
      <c r="J166" s="338"/>
      <c r="K166" s="339"/>
      <c r="L166" s="304"/>
      <c r="M166" s="340"/>
      <c r="N166" s="340"/>
      <c r="O166" s="340"/>
      <c r="P166" s="341"/>
      <c r="Q166" s="304"/>
      <c r="R166" s="340"/>
      <c r="S166" s="340"/>
      <c r="T166" s="340"/>
      <c r="U166" s="340"/>
      <c r="V166" s="341"/>
      <c r="W166" s="342"/>
      <c r="X166" s="306"/>
      <c r="Y166" s="304"/>
      <c r="Z166" s="340"/>
      <c r="AA166" s="340"/>
      <c r="AB166" s="340"/>
      <c r="AC166" s="304"/>
      <c r="AD166" s="340"/>
      <c r="AE166" s="313"/>
    </row>
    <row r="167" customFormat="false" ht="12.75" hidden="false" customHeight="false" outlineLevel="0" collapsed="false">
      <c r="C167" s="268"/>
      <c r="D167" s="338"/>
      <c r="E167" s="338"/>
      <c r="F167" s="338"/>
      <c r="G167" s="338"/>
      <c r="H167" s="338"/>
      <c r="I167" s="338"/>
      <c r="J167" s="338"/>
      <c r="K167" s="339"/>
      <c r="L167" s="304"/>
      <c r="M167" s="340"/>
      <c r="N167" s="340"/>
      <c r="O167" s="340"/>
      <c r="P167" s="341"/>
      <c r="Q167" s="304"/>
      <c r="R167" s="340"/>
      <c r="S167" s="340"/>
      <c r="T167" s="340"/>
      <c r="U167" s="340"/>
      <c r="V167" s="341"/>
      <c r="W167" s="342"/>
      <c r="X167" s="306"/>
      <c r="Y167" s="304"/>
      <c r="Z167" s="340"/>
      <c r="AA167" s="340"/>
      <c r="AB167" s="340"/>
      <c r="AC167" s="304"/>
      <c r="AD167" s="340"/>
      <c r="AE167" s="313"/>
    </row>
    <row r="168" customFormat="false" ht="12.75" hidden="false" customHeight="false" outlineLevel="0" collapsed="false">
      <c r="C168" s="268"/>
      <c r="D168" s="338"/>
      <c r="E168" s="338"/>
      <c r="F168" s="338"/>
      <c r="G168" s="338"/>
      <c r="H168" s="338"/>
      <c r="I168" s="338"/>
      <c r="J168" s="338"/>
      <c r="K168" s="339"/>
      <c r="L168" s="304"/>
      <c r="M168" s="340"/>
      <c r="N168" s="340"/>
      <c r="O168" s="340"/>
      <c r="P168" s="341"/>
      <c r="Q168" s="304"/>
      <c r="R168" s="340"/>
      <c r="S168" s="340"/>
      <c r="T168" s="340"/>
      <c r="U168" s="340"/>
      <c r="V168" s="341"/>
      <c r="W168" s="342"/>
      <c r="X168" s="306"/>
      <c r="Y168" s="304"/>
      <c r="Z168" s="340"/>
      <c r="AA168" s="340"/>
      <c r="AB168" s="340"/>
      <c r="AC168" s="304"/>
      <c r="AD168" s="340"/>
      <c r="AE168" s="313"/>
    </row>
    <row r="169" customFormat="false" ht="12.75" hidden="false" customHeight="false" outlineLevel="0" collapsed="false">
      <c r="C169" s="268"/>
      <c r="D169" s="338"/>
      <c r="E169" s="338"/>
      <c r="F169" s="338"/>
      <c r="G169" s="338"/>
      <c r="H169" s="338"/>
      <c r="I169" s="338"/>
      <c r="J169" s="338"/>
      <c r="K169" s="339"/>
      <c r="L169" s="304"/>
      <c r="M169" s="340"/>
      <c r="N169" s="340"/>
      <c r="O169" s="340"/>
      <c r="P169" s="341"/>
      <c r="Q169" s="304"/>
      <c r="R169" s="340"/>
      <c r="S169" s="340"/>
      <c r="T169" s="340"/>
      <c r="U169" s="340"/>
      <c r="V169" s="341"/>
      <c r="W169" s="342"/>
      <c r="X169" s="306"/>
      <c r="Y169" s="304"/>
      <c r="Z169" s="340"/>
      <c r="AA169" s="340"/>
      <c r="AB169" s="340"/>
      <c r="AC169" s="304"/>
      <c r="AD169" s="340"/>
      <c r="AE169" s="313"/>
    </row>
    <row r="170" customFormat="false" ht="12.75" hidden="false" customHeight="false" outlineLevel="0" collapsed="false">
      <c r="C170" s="268"/>
      <c r="D170" s="338"/>
      <c r="E170" s="338"/>
      <c r="F170" s="338"/>
      <c r="G170" s="338"/>
      <c r="H170" s="338"/>
      <c r="I170" s="338"/>
      <c r="J170" s="338"/>
      <c r="K170" s="339"/>
      <c r="L170" s="304"/>
      <c r="M170" s="340"/>
      <c r="N170" s="340"/>
      <c r="O170" s="340"/>
      <c r="P170" s="341"/>
      <c r="Q170" s="304"/>
      <c r="R170" s="340"/>
      <c r="S170" s="340"/>
      <c r="T170" s="340"/>
      <c r="U170" s="340"/>
      <c r="V170" s="341"/>
      <c r="W170" s="342"/>
      <c r="X170" s="306"/>
      <c r="Y170" s="304"/>
      <c r="Z170" s="340"/>
      <c r="AA170" s="340"/>
      <c r="AB170" s="340"/>
      <c r="AC170" s="304"/>
      <c r="AD170" s="340"/>
      <c r="AE170" s="313"/>
    </row>
    <row r="171" customFormat="false" ht="12.75" hidden="false" customHeight="false" outlineLevel="0" collapsed="false">
      <c r="C171" s="268"/>
      <c r="D171" s="338"/>
      <c r="E171" s="338"/>
      <c r="F171" s="338"/>
      <c r="G171" s="338"/>
      <c r="H171" s="338"/>
      <c r="I171" s="338"/>
      <c r="J171" s="338"/>
      <c r="K171" s="339"/>
      <c r="L171" s="304"/>
      <c r="M171" s="340"/>
      <c r="N171" s="340"/>
      <c r="O171" s="340"/>
      <c r="P171" s="341"/>
      <c r="Q171" s="304"/>
      <c r="R171" s="340"/>
      <c r="S171" s="340"/>
      <c r="T171" s="340"/>
      <c r="U171" s="340"/>
      <c r="V171" s="341"/>
      <c r="W171" s="342"/>
      <c r="X171" s="306"/>
      <c r="Y171" s="304"/>
      <c r="Z171" s="340"/>
      <c r="AA171" s="340"/>
      <c r="AB171" s="340"/>
      <c r="AC171" s="304"/>
      <c r="AD171" s="340"/>
      <c r="AE171" s="313"/>
    </row>
    <row r="172" customFormat="false" ht="12.75" hidden="false" customHeight="false" outlineLevel="0" collapsed="false">
      <c r="C172" s="268"/>
      <c r="D172" s="338"/>
      <c r="E172" s="338"/>
      <c r="F172" s="338"/>
      <c r="G172" s="338"/>
      <c r="H172" s="338"/>
      <c r="I172" s="338"/>
      <c r="J172" s="338"/>
      <c r="K172" s="339"/>
      <c r="L172" s="304"/>
      <c r="M172" s="340"/>
      <c r="N172" s="340"/>
      <c r="O172" s="340"/>
      <c r="P172" s="341"/>
      <c r="Q172" s="304"/>
      <c r="R172" s="340"/>
      <c r="S172" s="340"/>
      <c r="T172" s="340"/>
      <c r="U172" s="340"/>
      <c r="V172" s="341"/>
      <c r="W172" s="342"/>
      <c r="X172" s="306"/>
      <c r="Y172" s="304"/>
      <c r="Z172" s="340"/>
      <c r="AA172" s="340"/>
      <c r="AB172" s="340"/>
      <c r="AC172" s="304"/>
      <c r="AD172" s="340"/>
      <c r="AE172" s="313"/>
    </row>
    <row r="173" customFormat="false" ht="12.75" hidden="false" customHeight="false" outlineLevel="0" collapsed="false">
      <c r="C173" s="268"/>
      <c r="D173" s="338"/>
      <c r="E173" s="338"/>
      <c r="F173" s="338"/>
      <c r="G173" s="338"/>
      <c r="H173" s="338"/>
      <c r="I173" s="338"/>
      <c r="J173" s="338"/>
      <c r="K173" s="339"/>
      <c r="L173" s="304"/>
      <c r="M173" s="340"/>
      <c r="N173" s="340"/>
      <c r="O173" s="340"/>
      <c r="P173" s="341"/>
      <c r="Q173" s="304"/>
      <c r="R173" s="340"/>
      <c r="S173" s="340"/>
      <c r="T173" s="340"/>
      <c r="U173" s="340"/>
      <c r="V173" s="341"/>
      <c r="W173" s="342"/>
      <c r="X173" s="306"/>
      <c r="Y173" s="304"/>
      <c r="Z173" s="340"/>
      <c r="AA173" s="340"/>
      <c r="AB173" s="340"/>
      <c r="AC173" s="304"/>
      <c r="AD173" s="340"/>
      <c r="AE173" s="313"/>
    </row>
    <row r="174" customFormat="false" ht="12.75" hidden="false" customHeight="false" outlineLevel="0" collapsed="false">
      <c r="C174" s="268"/>
      <c r="D174" s="338"/>
      <c r="E174" s="338"/>
      <c r="F174" s="338"/>
      <c r="G174" s="338"/>
      <c r="H174" s="338"/>
      <c r="I174" s="338"/>
      <c r="J174" s="338"/>
      <c r="K174" s="339"/>
      <c r="L174" s="304"/>
      <c r="M174" s="340"/>
      <c r="N174" s="340"/>
      <c r="O174" s="340"/>
      <c r="P174" s="341"/>
      <c r="Q174" s="304"/>
      <c r="R174" s="340"/>
      <c r="S174" s="340"/>
      <c r="T174" s="340"/>
      <c r="U174" s="340"/>
      <c r="V174" s="341"/>
      <c r="W174" s="342"/>
      <c r="X174" s="306"/>
      <c r="Y174" s="304"/>
      <c r="Z174" s="340"/>
      <c r="AA174" s="340"/>
      <c r="AB174" s="340"/>
      <c r="AC174" s="304"/>
      <c r="AD174" s="340"/>
      <c r="AE174" s="313"/>
    </row>
    <row r="175" customFormat="false" ht="12.75" hidden="false" customHeight="false" outlineLevel="0" collapsed="false">
      <c r="C175" s="268"/>
      <c r="D175" s="338"/>
      <c r="E175" s="338"/>
      <c r="F175" s="338"/>
      <c r="G175" s="338"/>
      <c r="H175" s="338"/>
      <c r="I175" s="338"/>
      <c r="J175" s="338"/>
      <c r="K175" s="339"/>
      <c r="L175" s="304"/>
      <c r="M175" s="340"/>
      <c r="N175" s="340"/>
      <c r="O175" s="340"/>
      <c r="P175" s="341"/>
      <c r="Q175" s="304"/>
      <c r="R175" s="340"/>
      <c r="S175" s="340"/>
      <c r="T175" s="340"/>
      <c r="U175" s="340"/>
      <c r="V175" s="341"/>
      <c r="W175" s="342"/>
      <c r="X175" s="306"/>
      <c r="Y175" s="304"/>
      <c r="Z175" s="340"/>
      <c r="AA175" s="340"/>
      <c r="AB175" s="340"/>
      <c r="AC175" s="304"/>
      <c r="AD175" s="340"/>
      <c r="AE175" s="313"/>
    </row>
    <row r="176" customFormat="false" ht="12.75" hidden="false" customHeight="false" outlineLevel="0" collapsed="false">
      <c r="C176" s="268"/>
      <c r="D176" s="338"/>
      <c r="E176" s="338"/>
      <c r="F176" s="338"/>
      <c r="G176" s="338"/>
      <c r="H176" s="338"/>
      <c r="I176" s="338"/>
      <c r="J176" s="338"/>
      <c r="K176" s="339"/>
      <c r="L176" s="304"/>
      <c r="M176" s="340"/>
      <c r="N176" s="340"/>
      <c r="O176" s="340"/>
      <c r="P176" s="341"/>
      <c r="Q176" s="304"/>
      <c r="R176" s="340"/>
      <c r="S176" s="340"/>
      <c r="T176" s="340"/>
      <c r="U176" s="340"/>
      <c r="V176" s="341"/>
      <c r="W176" s="342"/>
      <c r="X176" s="306"/>
      <c r="Y176" s="304"/>
      <c r="Z176" s="340"/>
      <c r="AA176" s="340"/>
      <c r="AB176" s="340"/>
      <c r="AC176" s="304"/>
      <c r="AD176" s="340"/>
      <c r="AE176" s="313"/>
    </row>
    <row r="177" customFormat="false" ht="12.75" hidden="false" customHeight="false" outlineLevel="0" collapsed="false">
      <c r="C177" s="268"/>
      <c r="D177" s="338"/>
      <c r="E177" s="338"/>
      <c r="F177" s="338"/>
      <c r="G177" s="338"/>
      <c r="H177" s="338"/>
      <c r="I177" s="338"/>
      <c r="J177" s="338"/>
      <c r="K177" s="339"/>
      <c r="L177" s="304"/>
      <c r="M177" s="340"/>
      <c r="N177" s="340"/>
      <c r="O177" s="340"/>
      <c r="P177" s="341"/>
      <c r="Q177" s="304"/>
      <c r="R177" s="340"/>
      <c r="S177" s="340"/>
      <c r="T177" s="340"/>
      <c r="U177" s="340"/>
      <c r="V177" s="341"/>
      <c r="W177" s="342"/>
      <c r="X177" s="306"/>
      <c r="Y177" s="304"/>
      <c r="Z177" s="340"/>
      <c r="AA177" s="340"/>
      <c r="AB177" s="340"/>
      <c r="AC177" s="304"/>
      <c r="AD177" s="340"/>
      <c r="AE177" s="313"/>
    </row>
    <row r="178" customFormat="false" ht="12.75" hidden="false" customHeight="false" outlineLevel="0" collapsed="false">
      <c r="C178" s="268"/>
      <c r="D178" s="338"/>
      <c r="E178" s="338"/>
      <c r="F178" s="338"/>
      <c r="G178" s="338"/>
      <c r="H178" s="338"/>
      <c r="I178" s="338"/>
      <c r="J178" s="338"/>
      <c r="K178" s="339"/>
      <c r="L178" s="304"/>
      <c r="M178" s="340"/>
      <c r="N178" s="340"/>
      <c r="O178" s="340"/>
      <c r="P178" s="341"/>
      <c r="Q178" s="304"/>
      <c r="R178" s="340"/>
      <c r="S178" s="340"/>
      <c r="T178" s="340"/>
      <c r="U178" s="340"/>
      <c r="V178" s="341"/>
      <c r="W178" s="342"/>
      <c r="X178" s="306"/>
      <c r="Y178" s="304"/>
      <c r="Z178" s="340"/>
      <c r="AA178" s="340"/>
      <c r="AB178" s="340"/>
      <c r="AC178" s="304"/>
      <c r="AD178" s="340"/>
      <c r="AE178" s="313"/>
    </row>
    <row r="179" customFormat="false" ht="12.75" hidden="false" customHeight="false" outlineLevel="0" collapsed="false">
      <c r="C179" s="268"/>
      <c r="D179" s="338"/>
      <c r="E179" s="338"/>
      <c r="F179" s="338"/>
      <c r="G179" s="338"/>
      <c r="H179" s="338"/>
      <c r="I179" s="338"/>
      <c r="J179" s="338"/>
      <c r="K179" s="339"/>
      <c r="L179" s="304"/>
      <c r="M179" s="340"/>
      <c r="N179" s="340"/>
      <c r="O179" s="340"/>
      <c r="P179" s="341"/>
      <c r="Q179" s="304"/>
      <c r="R179" s="340"/>
      <c r="S179" s="340"/>
      <c r="T179" s="340"/>
      <c r="U179" s="340"/>
      <c r="V179" s="341"/>
      <c r="W179" s="342"/>
      <c r="X179" s="306"/>
      <c r="Y179" s="304"/>
      <c r="Z179" s="340"/>
      <c r="AA179" s="340"/>
      <c r="AB179" s="340"/>
      <c r="AC179" s="304"/>
      <c r="AD179" s="340"/>
      <c r="AE179" s="313"/>
    </row>
    <row r="180" customFormat="false" ht="12.75" hidden="false" customHeight="false" outlineLevel="0" collapsed="false">
      <c r="C180" s="268"/>
      <c r="D180" s="338"/>
      <c r="E180" s="338"/>
      <c r="F180" s="338"/>
      <c r="G180" s="338"/>
      <c r="H180" s="338"/>
      <c r="I180" s="338"/>
      <c r="J180" s="338"/>
      <c r="K180" s="339"/>
      <c r="L180" s="304"/>
      <c r="M180" s="340"/>
      <c r="N180" s="340"/>
      <c r="O180" s="340"/>
      <c r="P180" s="341"/>
      <c r="Q180" s="304"/>
      <c r="R180" s="340"/>
      <c r="S180" s="340"/>
      <c r="T180" s="340"/>
      <c r="U180" s="340"/>
      <c r="V180" s="341"/>
      <c r="W180" s="342"/>
      <c r="X180" s="306"/>
      <c r="Y180" s="304"/>
      <c r="Z180" s="340"/>
      <c r="AA180" s="340"/>
      <c r="AB180" s="340"/>
      <c r="AC180" s="304"/>
      <c r="AD180" s="340"/>
      <c r="AE180" s="313"/>
    </row>
    <row r="181" customFormat="false" ht="12.75" hidden="false" customHeight="false" outlineLevel="0" collapsed="false">
      <c r="C181" s="268"/>
      <c r="D181" s="338"/>
      <c r="E181" s="338"/>
      <c r="F181" s="338"/>
      <c r="G181" s="338"/>
      <c r="H181" s="338"/>
      <c r="I181" s="338"/>
      <c r="J181" s="338"/>
      <c r="K181" s="339"/>
      <c r="L181" s="304"/>
      <c r="M181" s="340"/>
      <c r="N181" s="340"/>
      <c r="O181" s="340"/>
      <c r="P181" s="341"/>
      <c r="Q181" s="304"/>
      <c r="R181" s="340"/>
      <c r="S181" s="340"/>
      <c r="T181" s="340"/>
      <c r="U181" s="340"/>
      <c r="V181" s="341"/>
      <c r="W181" s="342"/>
      <c r="X181" s="306"/>
      <c r="Y181" s="304"/>
      <c r="Z181" s="340"/>
      <c r="AA181" s="340"/>
      <c r="AB181" s="340"/>
      <c r="AC181" s="304"/>
      <c r="AD181" s="340"/>
      <c r="AE181" s="313"/>
    </row>
    <row r="182" customFormat="false" ht="12.75" hidden="false" customHeight="false" outlineLevel="0" collapsed="false">
      <c r="C182" s="268"/>
      <c r="D182" s="338"/>
      <c r="E182" s="338"/>
      <c r="F182" s="338"/>
      <c r="G182" s="338"/>
      <c r="H182" s="338"/>
      <c r="I182" s="338"/>
      <c r="J182" s="338"/>
      <c r="K182" s="339"/>
      <c r="L182" s="304"/>
      <c r="M182" s="340"/>
      <c r="N182" s="340"/>
      <c r="O182" s="340"/>
      <c r="P182" s="341"/>
      <c r="Q182" s="304"/>
      <c r="R182" s="340"/>
      <c r="S182" s="340"/>
      <c r="T182" s="340"/>
      <c r="U182" s="340"/>
      <c r="V182" s="341"/>
      <c r="W182" s="342"/>
      <c r="X182" s="306"/>
      <c r="Y182" s="304"/>
      <c r="Z182" s="340"/>
      <c r="AA182" s="340"/>
      <c r="AB182" s="340"/>
      <c r="AC182" s="304"/>
      <c r="AD182" s="340"/>
      <c r="AE182" s="313"/>
    </row>
    <row r="183" customFormat="false" ht="12.75" hidden="false" customHeight="false" outlineLevel="0" collapsed="false">
      <c r="C183" s="268"/>
      <c r="D183" s="338"/>
      <c r="E183" s="338"/>
      <c r="F183" s="338"/>
      <c r="G183" s="338"/>
      <c r="H183" s="338"/>
      <c r="I183" s="338"/>
      <c r="J183" s="338"/>
      <c r="K183" s="339"/>
      <c r="L183" s="304"/>
      <c r="M183" s="340"/>
      <c r="N183" s="340"/>
      <c r="O183" s="340"/>
      <c r="P183" s="341"/>
      <c r="Q183" s="304"/>
      <c r="R183" s="340"/>
      <c r="S183" s="340"/>
      <c r="T183" s="340"/>
      <c r="U183" s="340"/>
      <c r="V183" s="341"/>
      <c r="W183" s="342"/>
      <c r="X183" s="306"/>
      <c r="Y183" s="304"/>
      <c r="Z183" s="340"/>
      <c r="AA183" s="340"/>
      <c r="AB183" s="340"/>
      <c r="AC183" s="304"/>
      <c r="AD183" s="340"/>
      <c r="AE183" s="313"/>
    </row>
    <row r="184" customFormat="false" ht="12.75" hidden="false" customHeight="false" outlineLevel="0" collapsed="false">
      <c r="C184" s="268"/>
      <c r="D184" s="338"/>
      <c r="E184" s="338"/>
      <c r="F184" s="338"/>
      <c r="G184" s="338"/>
      <c r="H184" s="338"/>
      <c r="I184" s="338"/>
      <c r="J184" s="338"/>
      <c r="K184" s="339"/>
      <c r="L184" s="304"/>
      <c r="M184" s="340"/>
      <c r="N184" s="340"/>
      <c r="O184" s="340"/>
      <c r="P184" s="341"/>
      <c r="Q184" s="304"/>
      <c r="R184" s="340"/>
      <c r="S184" s="340"/>
      <c r="T184" s="340"/>
      <c r="U184" s="340"/>
      <c r="V184" s="341"/>
      <c r="W184" s="342"/>
      <c r="X184" s="306"/>
      <c r="Y184" s="304"/>
      <c r="Z184" s="340"/>
      <c r="AA184" s="340"/>
      <c r="AB184" s="340"/>
      <c r="AC184" s="304"/>
      <c r="AD184" s="340"/>
      <c r="AE184" s="313"/>
    </row>
    <row r="185" customFormat="false" ht="12.75" hidden="false" customHeight="false" outlineLevel="0" collapsed="false">
      <c r="C185" s="268"/>
      <c r="D185" s="338"/>
      <c r="E185" s="338"/>
      <c r="F185" s="338"/>
      <c r="G185" s="338"/>
      <c r="H185" s="338"/>
      <c r="I185" s="338"/>
      <c r="J185" s="338"/>
      <c r="K185" s="339"/>
      <c r="L185" s="304"/>
      <c r="M185" s="340"/>
      <c r="N185" s="340"/>
      <c r="O185" s="340"/>
      <c r="P185" s="341"/>
      <c r="Q185" s="304"/>
      <c r="R185" s="340"/>
      <c r="S185" s="340"/>
      <c r="T185" s="340"/>
      <c r="U185" s="340"/>
      <c r="V185" s="341"/>
      <c r="W185" s="342"/>
      <c r="X185" s="306"/>
      <c r="Y185" s="304"/>
      <c r="Z185" s="340"/>
      <c r="AA185" s="340"/>
      <c r="AB185" s="340"/>
      <c r="AC185" s="304"/>
      <c r="AD185" s="340"/>
      <c r="AE185" s="313"/>
    </row>
    <row r="186" customFormat="false" ht="12.75" hidden="false" customHeight="false" outlineLevel="0" collapsed="false">
      <c r="C186" s="268"/>
      <c r="D186" s="338"/>
      <c r="E186" s="338"/>
      <c r="F186" s="338"/>
      <c r="G186" s="338"/>
      <c r="H186" s="338"/>
      <c r="I186" s="338"/>
      <c r="J186" s="338"/>
      <c r="K186" s="339"/>
      <c r="L186" s="304"/>
      <c r="M186" s="340"/>
      <c r="N186" s="340"/>
      <c r="O186" s="340"/>
      <c r="P186" s="341"/>
      <c r="Q186" s="304"/>
      <c r="R186" s="340"/>
      <c r="S186" s="340"/>
      <c r="T186" s="340"/>
      <c r="U186" s="340"/>
      <c r="V186" s="341"/>
      <c r="W186" s="342"/>
      <c r="X186" s="306"/>
      <c r="Y186" s="304"/>
      <c r="Z186" s="340"/>
      <c r="AA186" s="340"/>
      <c r="AB186" s="340"/>
      <c r="AC186" s="304"/>
      <c r="AD186" s="340"/>
      <c r="AE186" s="313"/>
    </row>
    <row r="187" customFormat="false" ht="12.75" hidden="false" customHeight="false" outlineLevel="0" collapsed="false">
      <c r="C187" s="268"/>
      <c r="D187" s="338"/>
      <c r="E187" s="338"/>
      <c r="F187" s="338"/>
      <c r="G187" s="338"/>
      <c r="H187" s="338"/>
      <c r="I187" s="338"/>
      <c r="J187" s="338"/>
      <c r="K187" s="339"/>
      <c r="L187" s="304"/>
      <c r="M187" s="340"/>
      <c r="N187" s="340"/>
      <c r="O187" s="340"/>
      <c r="P187" s="341"/>
      <c r="Q187" s="304"/>
      <c r="R187" s="340"/>
      <c r="S187" s="340"/>
      <c r="T187" s="340"/>
      <c r="U187" s="340"/>
      <c r="V187" s="341"/>
      <c r="W187" s="342"/>
      <c r="X187" s="306"/>
      <c r="Y187" s="304"/>
      <c r="Z187" s="340"/>
      <c r="AA187" s="340"/>
      <c r="AB187" s="340"/>
      <c r="AC187" s="304"/>
      <c r="AD187" s="340"/>
      <c r="AE187" s="313"/>
    </row>
    <row r="188" customFormat="false" ht="12.75" hidden="false" customHeight="false" outlineLevel="0" collapsed="false">
      <c r="C188" s="268"/>
      <c r="D188" s="338"/>
      <c r="E188" s="338"/>
      <c r="F188" s="338"/>
      <c r="G188" s="338"/>
      <c r="H188" s="338"/>
      <c r="I188" s="338"/>
      <c r="J188" s="338"/>
      <c r="K188" s="339"/>
      <c r="L188" s="304"/>
      <c r="M188" s="340"/>
      <c r="N188" s="340"/>
      <c r="O188" s="340"/>
      <c r="P188" s="341"/>
      <c r="Q188" s="304"/>
      <c r="R188" s="340"/>
      <c r="S188" s="340"/>
      <c r="T188" s="340"/>
      <c r="U188" s="340"/>
      <c r="V188" s="341"/>
      <c r="W188" s="342"/>
      <c r="X188" s="306"/>
      <c r="Y188" s="304"/>
      <c r="Z188" s="340"/>
      <c r="AA188" s="340"/>
      <c r="AB188" s="340"/>
      <c r="AC188" s="304"/>
      <c r="AD188" s="340"/>
      <c r="AE188" s="313"/>
    </row>
    <row r="189" customFormat="false" ht="12.75" hidden="false" customHeight="false" outlineLevel="0" collapsed="false">
      <c r="C189" s="268"/>
      <c r="D189" s="338"/>
      <c r="E189" s="338"/>
      <c r="F189" s="338"/>
      <c r="G189" s="338"/>
      <c r="H189" s="338"/>
      <c r="I189" s="338"/>
      <c r="J189" s="338"/>
      <c r="K189" s="339"/>
      <c r="L189" s="304"/>
      <c r="M189" s="340"/>
      <c r="N189" s="340"/>
      <c r="O189" s="340"/>
      <c r="P189" s="341"/>
      <c r="Q189" s="304"/>
      <c r="R189" s="340"/>
      <c r="S189" s="340"/>
      <c r="T189" s="340"/>
      <c r="U189" s="340"/>
      <c r="V189" s="341"/>
      <c r="W189" s="342"/>
      <c r="X189" s="306"/>
      <c r="Y189" s="304"/>
      <c r="Z189" s="340"/>
      <c r="AA189" s="340"/>
      <c r="AB189" s="340"/>
      <c r="AC189" s="304"/>
      <c r="AD189" s="340"/>
      <c r="AE189" s="313"/>
    </row>
    <row r="190" customFormat="false" ht="12.75" hidden="false" customHeight="false" outlineLevel="0" collapsed="false">
      <c r="C190" s="268"/>
      <c r="D190" s="338"/>
      <c r="E190" s="338"/>
      <c r="F190" s="338"/>
      <c r="G190" s="338"/>
      <c r="H190" s="338"/>
      <c r="I190" s="338"/>
      <c r="J190" s="338"/>
      <c r="K190" s="339"/>
      <c r="L190" s="304"/>
      <c r="M190" s="340"/>
      <c r="N190" s="340"/>
      <c r="O190" s="340"/>
      <c r="P190" s="341"/>
      <c r="Q190" s="304"/>
      <c r="R190" s="340"/>
      <c r="S190" s="340"/>
      <c r="T190" s="340"/>
      <c r="U190" s="340"/>
      <c r="V190" s="341"/>
      <c r="W190" s="342"/>
      <c r="X190" s="306"/>
      <c r="Y190" s="304"/>
      <c r="Z190" s="340"/>
      <c r="AA190" s="340"/>
      <c r="AB190" s="340"/>
      <c r="AC190" s="304"/>
      <c r="AD190" s="340"/>
      <c r="AE190" s="313"/>
    </row>
    <row r="191" customFormat="false" ht="12.75" hidden="false" customHeight="false" outlineLevel="0" collapsed="false">
      <c r="C191" s="268"/>
      <c r="D191" s="338"/>
      <c r="E191" s="338"/>
      <c r="F191" s="338"/>
      <c r="G191" s="338"/>
      <c r="H191" s="338"/>
      <c r="I191" s="338"/>
      <c r="J191" s="338"/>
      <c r="K191" s="339"/>
      <c r="L191" s="304"/>
      <c r="M191" s="340"/>
      <c r="N191" s="340"/>
      <c r="O191" s="340"/>
      <c r="P191" s="341"/>
      <c r="Q191" s="304"/>
      <c r="R191" s="340"/>
      <c r="S191" s="340"/>
      <c r="T191" s="340"/>
      <c r="U191" s="340"/>
      <c r="V191" s="341"/>
      <c r="W191" s="342"/>
      <c r="X191" s="306"/>
      <c r="Y191" s="304"/>
      <c r="Z191" s="340"/>
      <c r="AA191" s="340"/>
      <c r="AB191" s="340"/>
      <c r="AC191" s="304"/>
      <c r="AD191" s="340"/>
      <c r="AE191" s="313"/>
    </row>
    <row r="192" customFormat="false" ht="12.75" hidden="false" customHeight="false" outlineLevel="0" collapsed="false">
      <c r="C192" s="268"/>
      <c r="D192" s="338"/>
      <c r="E192" s="338"/>
      <c r="F192" s="338"/>
      <c r="G192" s="338"/>
      <c r="H192" s="338"/>
      <c r="I192" s="338"/>
      <c r="J192" s="338"/>
      <c r="K192" s="339"/>
      <c r="L192" s="304"/>
      <c r="M192" s="340"/>
      <c r="N192" s="340"/>
      <c r="O192" s="340"/>
      <c r="P192" s="341"/>
      <c r="Q192" s="304"/>
      <c r="R192" s="340"/>
      <c r="S192" s="340"/>
      <c r="T192" s="340"/>
      <c r="U192" s="340"/>
      <c r="V192" s="341"/>
      <c r="W192" s="342"/>
      <c r="X192" s="306"/>
      <c r="Y192" s="304"/>
      <c r="Z192" s="340"/>
      <c r="AA192" s="340"/>
      <c r="AB192" s="340"/>
      <c r="AC192" s="304"/>
      <c r="AD192" s="340"/>
      <c r="AE192" s="313"/>
    </row>
    <row r="193" customFormat="false" ht="12.75" hidden="false" customHeight="false" outlineLevel="0" collapsed="false">
      <c r="C193" s="268"/>
      <c r="D193" s="338"/>
      <c r="E193" s="338"/>
      <c r="F193" s="338"/>
      <c r="G193" s="338"/>
      <c r="H193" s="338"/>
      <c r="I193" s="338"/>
      <c r="J193" s="338"/>
      <c r="K193" s="339"/>
      <c r="L193" s="304"/>
      <c r="M193" s="340"/>
      <c r="N193" s="340"/>
      <c r="O193" s="340"/>
      <c r="P193" s="341"/>
      <c r="Q193" s="304"/>
      <c r="R193" s="340"/>
      <c r="S193" s="340"/>
      <c r="T193" s="340"/>
      <c r="U193" s="340"/>
      <c r="V193" s="341"/>
      <c r="W193" s="342"/>
      <c r="X193" s="306"/>
      <c r="Y193" s="304"/>
      <c r="Z193" s="340"/>
      <c r="AA193" s="340"/>
      <c r="AB193" s="340"/>
      <c r="AC193" s="304"/>
      <c r="AD193" s="340"/>
      <c r="AE193" s="313"/>
    </row>
    <row r="194" customFormat="false" ht="12.75" hidden="false" customHeight="false" outlineLevel="0" collapsed="false">
      <c r="C194" s="268"/>
      <c r="D194" s="338"/>
      <c r="E194" s="338"/>
      <c r="F194" s="338"/>
      <c r="G194" s="338"/>
      <c r="H194" s="338"/>
      <c r="I194" s="338"/>
      <c r="J194" s="338"/>
      <c r="K194" s="339"/>
      <c r="L194" s="304"/>
      <c r="M194" s="340"/>
      <c r="N194" s="340"/>
      <c r="O194" s="340"/>
      <c r="P194" s="341"/>
      <c r="Q194" s="304"/>
      <c r="R194" s="340"/>
      <c r="S194" s="340"/>
      <c r="T194" s="340"/>
      <c r="U194" s="340"/>
      <c r="V194" s="341"/>
      <c r="W194" s="342"/>
      <c r="X194" s="306"/>
      <c r="Y194" s="304"/>
      <c r="Z194" s="340"/>
      <c r="AA194" s="340"/>
      <c r="AB194" s="340"/>
      <c r="AC194" s="304"/>
      <c r="AD194" s="340"/>
      <c r="AE194" s="313"/>
    </row>
    <row r="195" customFormat="false" ht="12.75" hidden="false" customHeight="false" outlineLevel="0" collapsed="false">
      <c r="C195" s="268"/>
      <c r="D195" s="338"/>
      <c r="E195" s="338"/>
      <c r="F195" s="338"/>
      <c r="G195" s="338"/>
      <c r="H195" s="338"/>
      <c r="I195" s="338"/>
      <c r="J195" s="338"/>
      <c r="K195" s="339"/>
      <c r="L195" s="304"/>
      <c r="M195" s="340"/>
      <c r="N195" s="340"/>
      <c r="O195" s="340"/>
      <c r="P195" s="341"/>
      <c r="Q195" s="304"/>
      <c r="R195" s="340"/>
      <c r="S195" s="340"/>
      <c r="T195" s="340"/>
      <c r="U195" s="340"/>
      <c r="V195" s="341"/>
      <c r="W195" s="342"/>
      <c r="X195" s="306"/>
      <c r="Y195" s="304"/>
      <c r="Z195" s="340"/>
      <c r="AA195" s="340"/>
      <c r="AB195" s="340"/>
      <c r="AC195" s="304"/>
      <c r="AD195" s="340"/>
      <c r="AE195" s="313"/>
    </row>
    <row r="196" customFormat="false" ht="12.75" hidden="false" customHeight="false" outlineLevel="0" collapsed="false">
      <c r="C196" s="268"/>
      <c r="D196" s="338"/>
      <c r="E196" s="338"/>
      <c r="F196" s="338"/>
      <c r="G196" s="338"/>
      <c r="H196" s="338"/>
      <c r="I196" s="338"/>
      <c r="J196" s="338"/>
      <c r="K196" s="339"/>
      <c r="L196" s="304"/>
      <c r="M196" s="340"/>
      <c r="N196" s="340"/>
      <c r="O196" s="340"/>
      <c r="P196" s="341"/>
      <c r="Q196" s="304"/>
      <c r="R196" s="340"/>
      <c r="S196" s="340"/>
      <c r="T196" s="340"/>
      <c r="U196" s="340"/>
      <c r="V196" s="341"/>
      <c r="W196" s="342"/>
      <c r="X196" s="306"/>
      <c r="Y196" s="304"/>
      <c r="Z196" s="340"/>
      <c r="AA196" s="340"/>
      <c r="AB196" s="340"/>
      <c r="AC196" s="304"/>
      <c r="AD196" s="340"/>
      <c r="AE196" s="313"/>
    </row>
    <row r="197" customFormat="false" ht="12.75" hidden="false" customHeight="false" outlineLevel="0" collapsed="false">
      <c r="C197" s="268"/>
      <c r="D197" s="338"/>
      <c r="E197" s="338"/>
      <c r="F197" s="338"/>
      <c r="G197" s="338"/>
      <c r="H197" s="338"/>
      <c r="I197" s="338"/>
      <c r="J197" s="338"/>
      <c r="K197" s="339"/>
      <c r="L197" s="304"/>
      <c r="M197" s="340"/>
      <c r="N197" s="340"/>
      <c r="O197" s="340"/>
      <c r="P197" s="341"/>
      <c r="Q197" s="304"/>
      <c r="R197" s="340"/>
      <c r="S197" s="340"/>
      <c r="T197" s="340"/>
      <c r="U197" s="340"/>
      <c r="V197" s="341"/>
      <c r="W197" s="342"/>
      <c r="X197" s="306"/>
      <c r="Y197" s="304"/>
      <c r="Z197" s="340"/>
      <c r="AA197" s="340"/>
      <c r="AB197" s="340"/>
      <c r="AC197" s="304"/>
      <c r="AD197" s="340"/>
      <c r="AE197" s="313"/>
    </row>
    <row r="198" customFormat="false" ht="12.75" hidden="false" customHeight="false" outlineLevel="0" collapsed="false">
      <c r="C198" s="268"/>
      <c r="D198" s="338"/>
      <c r="E198" s="338"/>
      <c r="F198" s="338"/>
      <c r="G198" s="338"/>
      <c r="H198" s="338"/>
      <c r="I198" s="338"/>
      <c r="J198" s="338"/>
      <c r="K198" s="339"/>
      <c r="L198" s="304"/>
      <c r="M198" s="340"/>
      <c r="N198" s="340"/>
      <c r="O198" s="340"/>
      <c r="P198" s="341"/>
      <c r="Q198" s="304"/>
      <c r="R198" s="340"/>
      <c r="S198" s="340"/>
      <c r="T198" s="340"/>
      <c r="U198" s="340"/>
      <c r="V198" s="341"/>
      <c r="W198" s="342"/>
      <c r="X198" s="306"/>
      <c r="Y198" s="304"/>
      <c r="Z198" s="340"/>
      <c r="AA198" s="340"/>
      <c r="AB198" s="340"/>
      <c r="AC198" s="304"/>
      <c r="AD198" s="340"/>
      <c r="AE198" s="313"/>
    </row>
    <row r="199" customFormat="false" ht="12.75" hidden="false" customHeight="false" outlineLevel="0" collapsed="false">
      <c r="C199" s="268"/>
      <c r="D199" s="338"/>
      <c r="E199" s="338"/>
      <c r="F199" s="338"/>
      <c r="G199" s="338"/>
      <c r="H199" s="338"/>
      <c r="I199" s="338"/>
      <c r="J199" s="338"/>
      <c r="K199" s="339"/>
      <c r="L199" s="304"/>
      <c r="M199" s="340"/>
      <c r="N199" s="340"/>
      <c r="O199" s="340"/>
      <c r="P199" s="341"/>
      <c r="Q199" s="304"/>
      <c r="R199" s="340"/>
      <c r="S199" s="340"/>
      <c r="T199" s="340"/>
      <c r="U199" s="340"/>
      <c r="V199" s="341"/>
      <c r="W199" s="342"/>
      <c r="X199" s="306"/>
      <c r="Y199" s="304"/>
      <c r="Z199" s="340"/>
      <c r="AA199" s="340"/>
      <c r="AB199" s="340"/>
      <c r="AC199" s="304"/>
      <c r="AD199" s="340"/>
      <c r="AE199" s="313"/>
    </row>
    <row r="200" customFormat="false" ht="12.75" hidden="false" customHeight="false" outlineLevel="0" collapsed="false">
      <c r="C200" s="268"/>
      <c r="D200" s="338"/>
      <c r="E200" s="338"/>
      <c r="F200" s="338"/>
      <c r="G200" s="338"/>
      <c r="H200" s="338"/>
      <c r="I200" s="338"/>
      <c r="J200" s="338"/>
      <c r="K200" s="339"/>
      <c r="L200" s="304"/>
      <c r="M200" s="340"/>
      <c r="N200" s="340"/>
      <c r="O200" s="340"/>
      <c r="P200" s="341"/>
      <c r="Q200" s="304"/>
      <c r="R200" s="340"/>
      <c r="S200" s="340"/>
      <c r="T200" s="340"/>
      <c r="U200" s="340"/>
      <c r="V200" s="341"/>
      <c r="W200" s="342"/>
      <c r="X200" s="306"/>
      <c r="Y200" s="304"/>
      <c r="Z200" s="340"/>
      <c r="AA200" s="340"/>
      <c r="AB200" s="340"/>
      <c r="AC200" s="304"/>
      <c r="AD200" s="340"/>
      <c r="AE200" s="313"/>
    </row>
    <row r="201" customFormat="false" ht="12.75" hidden="false" customHeight="false" outlineLevel="0" collapsed="false">
      <c r="C201" s="268"/>
      <c r="D201" s="338"/>
      <c r="E201" s="338"/>
      <c r="F201" s="338"/>
      <c r="G201" s="338"/>
      <c r="H201" s="338"/>
      <c r="I201" s="338"/>
      <c r="J201" s="338"/>
      <c r="K201" s="339"/>
      <c r="L201" s="304"/>
      <c r="M201" s="340"/>
      <c r="N201" s="340"/>
      <c r="O201" s="340"/>
      <c r="P201" s="341"/>
      <c r="Q201" s="304"/>
      <c r="R201" s="340"/>
      <c r="S201" s="340"/>
      <c r="T201" s="340"/>
      <c r="U201" s="340"/>
      <c r="V201" s="341"/>
      <c r="W201" s="342"/>
      <c r="X201" s="306"/>
      <c r="Y201" s="304"/>
      <c r="Z201" s="340"/>
      <c r="AA201" s="340"/>
      <c r="AB201" s="340"/>
      <c r="AC201" s="304"/>
      <c r="AD201" s="340"/>
      <c r="AE201" s="313"/>
    </row>
    <row r="202" customFormat="false" ht="12.75" hidden="false" customHeight="false" outlineLevel="0" collapsed="false">
      <c r="C202" s="268"/>
      <c r="D202" s="338"/>
      <c r="E202" s="338"/>
      <c r="F202" s="338"/>
      <c r="G202" s="338"/>
      <c r="H202" s="338"/>
      <c r="I202" s="338"/>
      <c r="J202" s="338"/>
      <c r="K202" s="339"/>
      <c r="L202" s="304"/>
      <c r="M202" s="340"/>
      <c r="N202" s="340"/>
      <c r="O202" s="340"/>
      <c r="P202" s="341"/>
      <c r="Q202" s="304"/>
      <c r="R202" s="340"/>
      <c r="S202" s="340"/>
      <c r="T202" s="340"/>
      <c r="U202" s="340"/>
      <c r="V202" s="341"/>
      <c r="W202" s="342"/>
      <c r="X202" s="306"/>
      <c r="Y202" s="304"/>
      <c r="Z202" s="340"/>
      <c r="AA202" s="340"/>
      <c r="AB202" s="340"/>
      <c r="AC202" s="304"/>
      <c r="AD202" s="340"/>
      <c r="AE202" s="313"/>
    </row>
    <row r="203" customFormat="false" ht="12.75" hidden="false" customHeight="false" outlineLevel="0" collapsed="false">
      <c r="C203" s="268"/>
      <c r="D203" s="338"/>
      <c r="E203" s="338"/>
      <c r="F203" s="338"/>
      <c r="G203" s="338"/>
      <c r="H203" s="338"/>
      <c r="I203" s="338"/>
      <c r="J203" s="338"/>
      <c r="K203" s="339"/>
      <c r="L203" s="304"/>
      <c r="M203" s="340"/>
      <c r="N203" s="340"/>
      <c r="O203" s="340"/>
      <c r="P203" s="341"/>
      <c r="Q203" s="304"/>
      <c r="R203" s="340"/>
      <c r="S203" s="340"/>
      <c r="T203" s="340"/>
      <c r="U203" s="340"/>
      <c r="V203" s="341"/>
      <c r="W203" s="342"/>
      <c r="X203" s="306"/>
      <c r="Y203" s="304"/>
      <c r="Z203" s="340"/>
      <c r="AA203" s="340"/>
      <c r="AB203" s="340"/>
      <c r="AC203" s="304"/>
      <c r="AD203" s="340"/>
      <c r="AE203" s="313"/>
    </row>
    <row r="204" customFormat="false" ht="12.75" hidden="false" customHeight="false" outlineLevel="0" collapsed="false">
      <c r="C204" s="268"/>
      <c r="D204" s="338"/>
      <c r="E204" s="338"/>
      <c r="F204" s="338"/>
      <c r="G204" s="338"/>
      <c r="H204" s="338"/>
      <c r="I204" s="338"/>
      <c r="J204" s="338"/>
      <c r="K204" s="339"/>
      <c r="L204" s="304"/>
      <c r="M204" s="340"/>
      <c r="N204" s="340"/>
      <c r="O204" s="340"/>
      <c r="P204" s="341"/>
      <c r="Q204" s="304"/>
      <c r="R204" s="340"/>
      <c r="S204" s="340"/>
      <c r="T204" s="340"/>
      <c r="U204" s="340"/>
      <c r="V204" s="341"/>
      <c r="W204" s="342"/>
      <c r="X204" s="306"/>
      <c r="Y204" s="304"/>
      <c r="Z204" s="340"/>
      <c r="AA204" s="340"/>
      <c r="AB204" s="340"/>
      <c r="AC204" s="304"/>
      <c r="AD204" s="340"/>
      <c r="AE204" s="313"/>
    </row>
    <row r="205" customFormat="false" ht="12.75" hidden="false" customHeight="false" outlineLevel="0" collapsed="false">
      <c r="C205" s="268"/>
      <c r="D205" s="338"/>
      <c r="E205" s="338"/>
      <c r="F205" s="338"/>
      <c r="G205" s="338"/>
      <c r="H205" s="338"/>
      <c r="I205" s="338"/>
      <c r="J205" s="338"/>
      <c r="K205" s="339"/>
      <c r="L205" s="304"/>
      <c r="M205" s="340"/>
      <c r="N205" s="340"/>
      <c r="O205" s="340"/>
      <c r="P205" s="341"/>
      <c r="Q205" s="304"/>
      <c r="R205" s="340"/>
      <c r="S205" s="340"/>
      <c r="T205" s="340"/>
      <c r="U205" s="340"/>
      <c r="V205" s="341"/>
      <c r="W205" s="342"/>
      <c r="X205" s="306"/>
      <c r="Y205" s="304"/>
      <c r="Z205" s="340"/>
      <c r="AA205" s="340"/>
      <c r="AB205" s="340"/>
      <c r="AC205" s="304"/>
      <c r="AD205" s="340"/>
      <c r="AE205" s="313"/>
    </row>
    <row r="206" customFormat="false" ht="12.75" hidden="false" customHeight="false" outlineLevel="0" collapsed="false">
      <c r="C206" s="268"/>
      <c r="D206" s="338"/>
      <c r="E206" s="338"/>
      <c r="F206" s="338"/>
      <c r="G206" s="338"/>
      <c r="H206" s="338"/>
      <c r="I206" s="338"/>
      <c r="J206" s="338"/>
      <c r="K206" s="339"/>
      <c r="L206" s="304"/>
      <c r="M206" s="340"/>
      <c r="N206" s="340"/>
      <c r="O206" s="340"/>
      <c r="P206" s="341"/>
      <c r="Q206" s="304"/>
      <c r="R206" s="340"/>
      <c r="S206" s="340"/>
      <c r="T206" s="340"/>
      <c r="U206" s="340"/>
      <c r="V206" s="341"/>
      <c r="W206" s="342"/>
      <c r="X206" s="306"/>
      <c r="Y206" s="304"/>
      <c r="Z206" s="340"/>
      <c r="AA206" s="340"/>
      <c r="AB206" s="340"/>
      <c r="AC206" s="304"/>
      <c r="AD206" s="340"/>
      <c r="AE206" s="313"/>
    </row>
    <row r="207" customFormat="false" ht="12.75" hidden="false" customHeight="false" outlineLevel="0" collapsed="false">
      <c r="C207" s="268"/>
      <c r="D207" s="338"/>
      <c r="E207" s="338"/>
      <c r="F207" s="338"/>
      <c r="G207" s="338"/>
      <c r="H207" s="338"/>
      <c r="I207" s="338"/>
      <c r="J207" s="338"/>
      <c r="K207" s="339"/>
      <c r="L207" s="304"/>
      <c r="M207" s="340"/>
      <c r="N207" s="340"/>
      <c r="O207" s="340"/>
      <c r="P207" s="341"/>
      <c r="Q207" s="304"/>
      <c r="R207" s="340"/>
      <c r="S207" s="340"/>
      <c r="T207" s="340"/>
      <c r="U207" s="340"/>
      <c r="V207" s="341"/>
      <c r="W207" s="342"/>
      <c r="X207" s="306"/>
      <c r="Y207" s="304"/>
      <c r="Z207" s="340"/>
      <c r="AA207" s="340"/>
      <c r="AB207" s="340"/>
      <c r="AC207" s="304"/>
      <c r="AD207" s="340"/>
      <c r="AE207" s="313"/>
    </row>
    <row r="208" customFormat="false" ht="12.75" hidden="false" customHeight="false" outlineLevel="0" collapsed="false">
      <c r="C208" s="268"/>
      <c r="D208" s="338"/>
      <c r="E208" s="338"/>
      <c r="F208" s="338"/>
      <c r="G208" s="338"/>
      <c r="H208" s="338"/>
      <c r="I208" s="338"/>
      <c r="J208" s="338"/>
      <c r="K208" s="339"/>
      <c r="L208" s="304"/>
      <c r="M208" s="340"/>
      <c r="N208" s="340"/>
      <c r="O208" s="340"/>
      <c r="P208" s="341"/>
      <c r="Q208" s="304"/>
      <c r="R208" s="340"/>
      <c r="S208" s="340"/>
      <c r="T208" s="340"/>
      <c r="U208" s="340"/>
      <c r="V208" s="341"/>
      <c r="W208" s="342"/>
      <c r="X208" s="306"/>
      <c r="Y208" s="304"/>
      <c r="Z208" s="340"/>
      <c r="AA208" s="340"/>
      <c r="AB208" s="340"/>
      <c r="AC208" s="304"/>
      <c r="AD208" s="340"/>
      <c r="AE208" s="313"/>
    </row>
    <row r="209" customFormat="false" ht="12.75" hidden="false" customHeight="false" outlineLevel="0" collapsed="false">
      <c r="C209" s="268"/>
      <c r="D209" s="338"/>
      <c r="E209" s="338"/>
      <c r="F209" s="338"/>
      <c r="G209" s="338"/>
      <c r="H209" s="338"/>
      <c r="I209" s="338"/>
      <c r="J209" s="338"/>
      <c r="K209" s="339"/>
      <c r="L209" s="304"/>
      <c r="M209" s="340"/>
      <c r="N209" s="340"/>
      <c r="O209" s="340"/>
      <c r="P209" s="341"/>
      <c r="Q209" s="304"/>
      <c r="R209" s="340"/>
      <c r="S209" s="340"/>
      <c r="T209" s="340"/>
      <c r="U209" s="340"/>
      <c r="V209" s="341"/>
      <c r="W209" s="342"/>
      <c r="X209" s="306"/>
      <c r="Y209" s="304"/>
      <c r="Z209" s="340"/>
      <c r="AA209" s="340"/>
      <c r="AB209" s="340"/>
      <c r="AC209" s="304"/>
      <c r="AD209" s="340"/>
      <c r="AE209" s="313"/>
    </row>
    <row r="210" customFormat="false" ht="12.75" hidden="false" customHeight="false" outlineLevel="0" collapsed="false">
      <c r="C210" s="268"/>
      <c r="D210" s="338"/>
      <c r="E210" s="338"/>
      <c r="F210" s="338"/>
      <c r="G210" s="338"/>
      <c r="H210" s="338"/>
      <c r="I210" s="338"/>
      <c r="J210" s="338"/>
      <c r="K210" s="339"/>
      <c r="L210" s="304"/>
      <c r="M210" s="340"/>
      <c r="N210" s="340"/>
      <c r="O210" s="340"/>
      <c r="P210" s="341"/>
      <c r="Q210" s="304"/>
      <c r="R210" s="340"/>
      <c r="S210" s="340"/>
      <c r="T210" s="340"/>
      <c r="U210" s="340"/>
      <c r="V210" s="341"/>
      <c r="W210" s="342"/>
      <c r="X210" s="306"/>
      <c r="Y210" s="304"/>
      <c r="Z210" s="340"/>
      <c r="AA210" s="340"/>
      <c r="AB210" s="340"/>
      <c r="AC210" s="304"/>
      <c r="AD210" s="340"/>
      <c r="AE210" s="313"/>
    </row>
    <row r="211" customFormat="false" ht="12.75" hidden="false" customHeight="false" outlineLevel="0" collapsed="false">
      <c r="C211" s="268"/>
      <c r="D211" s="338"/>
      <c r="E211" s="338"/>
      <c r="F211" s="338"/>
      <c r="G211" s="338"/>
      <c r="H211" s="338"/>
      <c r="I211" s="338"/>
      <c r="J211" s="338"/>
      <c r="K211" s="339"/>
      <c r="L211" s="304"/>
      <c r="M211" s="340"/>
      <c r="N211" s="340"/>
      <c r="O211" s="340"/>
      <c r="P211" s="341"/>
      <c r="Q211" s="304"/>
      <c r="R211" s="340"/>
      <c r="S211" s="340"/>
      <c r="T211" s="340"/>
      <c r="U211" s="340"/>
      <c r="V211" s="341"/>
      <c r="W211" s="342"/>
      <c r="X211" s="306"/>
      <c r="Y211" s="304"/>
      <c r="Z211" s="340"/>
      <c r="AA211" s="340"/>
      <c r="AB211" s="340"/>
      <c r="AC211" s="304"/>
      <c r="AD211" s="340"/>
      <c r="AE211" s="313"/>
    </row>
    <row r="212" customFormat="false" ht="12.75" hidden="false" customHeight="false" outlineLevel="0" collapsed="false">
      <c r="C212" s="268"/>
      <c r="D212" s="338"/>
      <c r="E212" s="338"/>
      <c r="F212" s="338"/>
      <c r="G212" s="338"/>
      <c r="H212" s="338"/>
      <c r="I212" s="338"/>
      <c r="J212" s="338"/>
      <c r="K212" s="339"/>
      <c r="L212" s="304"/>
      <c r="M212" s="340"/>
      <c r="N212" s="340"/>
      <c r="O212" s="340"/>
      <c r="P212" s="341"/>
      <c r="Q212" s="304"/>
      <c r="R212" s="340"/>
      <c r="S212" s="340"/>
      <c r="T212" s="340"/>
      <c r="U212" s="340"/>
      <c r="V212" s="341"/>
      <c r="W212" s="342"/>
      <c r="X212" s="306"/>
      <c r="Y212" s="304"/>
      <c r="Z212" s="340"/>
      <c r="AA212" s="340"/>
      <c r="AB212" s="340"/>
      <c r="AC212" s="304"/>
      <c r="AD212" s="340"/>
      <c r="AE212" s="313"/>
    </row>
    <row r="213" customFormat="false" ht="12.75" hidden="false" customHeight="false" outlineLevel="0" collapsed="false">
      <c r="C213" s="268"/>
      <c r="D213" s="338"/>
      <c r="E213" s="338"/>
      <c r="F213" s="338"/>
      <c r="G213" s="338"/>
      <c r="H213" s="338"/>
      <c r="I213" s="338"/>
      <c r="J213" s="338"/>
      <c r="K213" s="339"/>
      <c r="L213" s="304"/>
      <c r="M213" s="340"/>
      <c r="N213" s="340"/>
      <c r="O213" s="340"/>
      <c r="P213" s="341"/>
      <c r="Q213" s="304"/>
      <c r="R213" s="340"/>
      <c r="S213" s="340"/>
      <c r="T213" s="340"/>
      <c r="U213" s="340"/>
      <c r="V213" s="341"/>
      <c r="W213" s="342"/>
      <c r="X213" s="306"/>
      <c r="Y213" s="304"/>
      <c r="Z213" s="340"/>
      <c r="AA213" s="340"/>
      <c r="AB213" s="340"/>
      <c r="AC213" s="304"/>
      <c r="AD213" s="340"/>
      <c r="AE213" s="313"/>
    </row>
    <row r="214" customFormat="false" ht="12.75" hidden="false" customHeight="false" outlineLevel="0" collapsed="false">
      <c r="C214" s="268"/>
      <c r="D214" s="338"/>
      <c r="E214" s="338"/>
      <c r="F214" s="338"/>
      <c r="G214" s="338"/>
      <c r="H214" s="338"/>
      <c r="I214" s="338"/>
      <c r="J214" s="338"/>
      <c r="K214" s="339"/>
      <c r="L214" s="304"/>
      <c r="M214" s="340"/>
      <c r="N214" s="340"/>
      <c r="O214" s="340"/>
      <c r="P214" s="341"/>
      <c r="Q214" s="304"/>
      <c r="R214" s="340"/>
      <c r="S214" s="340"/>
      <c r="T214" s="340"/>
      <c r="U214" s="340"/>
      <c r="V214" s="341"/>
      <c r="W214" s="342"/>
      <c r="X214" s="306"/>
      <c r="Y214" s="304"/>
      <c r="Z214" s="340"/>
      <c r="AA214" s="340"/>
      <c r="AB214" s="340"/>
      <c r="AC214" s="304"/>
      <c r="AD214" s="340"/>
      <c r="AE214" s="313"/>
    </row>
    <row r="215" customFormat="false" ht="12.75" hidden="false" customHeight="false" outlineLevel="0" collapsed="false">
      <c r="C215" s="268"/>
      <c r="D215" s="338"/>
      <c r="E215" s="338"/>
      <c r="F215" s="338"/>
      <c r="G215" s="338"/>
      <c r="H215" s="338"/>
      <c r="I215" s="338"/>
      <c r="J215" s="338"/>
      <c r="K215" s="339"/>
      <c r="L215" s="304"/>
      <c r="M215" s="340"/>
      <c r="N215" s="340"/>
      <c r="O215" s="340"/>
      <c r="P215" s="341"/>
      <c r="Q215" s="304"/>
      <c r="R215" s="340"/>
      <c r="S215" s="340"/>
      <c r="T215" s="340"/>
      <c r="U215" s="340"/>
      <c r="V215" s="341"/>
      <c r="W215" s="342"/>
      <c r="X215" s="306"/>
      <c r="Y215" s="304"/>
      <c r="Z215" s="340"/>
      <c r="AA215" s="340"/>
      <c r="AB215" s="340"/>
      <c r="AC215" s="304"/>
      <c r="AD215" s="340"/>
      <c r="AE215" s="313"/>
    </row>
    <row r="216" customFormat="false" ht="12.75" hidden="false" customHeight="false" outlineLevel="0" collapsed="false">
      <c r="C216" s="268"/>
      <c r="D216" s="338"/>
      <c r="E216" s="338"/>
      <c r="F216" s="338"/>
      <c r="G216" s="338"/>
      <c r="H216" s="338"/>
      <c r="I216" s="338"/>
      <c r="J216" s="338"/>
      <c r="K216" s="339"/>
      <c r="L216" s="304"/>
      <c r="M216" s="340"/>
      <c r="N216" s="340"/>
      <c r="O216" s="340"/>
      <c r="P216" s="341"/>
      <c r="Q216" s="304"/>
      <c r="R216" s="340"/>
      <c r="S216" s="340"/>
      <c r="T216" s="340"/>
      <c r="U216" s="340"/>
      <c r="V216" s="341"/>
      <c r="W216" s="342"/>
      <c r="X216" s="306"/>
      <c r="Y216" s="304"/>
      <c r="Z216" s="340"/>
      <c r="AA216" s="340"/>
      <c r="AB216" s="340"/>
      <c r="AC216" s="304"/>
      <c r="AD216" s="340"/>
      <c r="AE216" s="313"/>
    </row>
    <row r="217" customFormat="false" ht="12.75" hidden="false" customHeight="false" outlineLevel="0" collapsed="false">
      <c r="C217" s="268"/>
      <c r="D217" s="338"/>
      <c r="E217" s="338"/>
      <c r="F217" s="338"/>
      <c r="G217" s="338"/>
      <c r="H217" s="338"/>
      <c r="I217" s="338"/>
      <c r="J217" s="338"/>
      <c r="K217" s="339"/>
      <c r="L217" s="304"/>
      <c r="M217" s="340"/>
      <c r="N217" s="340"/>
      <c r="O217" s="340"/>
      <c r="P217" s="341"/>
      <c r="Q217" s="304"/>
      <c r="R217" s="340"/>
      <c r="S217" s="340"/>
      <c r="T217" s="340"/>
      <c r="U217" s="340"/>
      <c r="V217" s="341"/>
      <c r="W217" s="342"/>
      <c r="X217" s="306"/>
      <c r="Y217" s="304"/>
      <c r="Z217" s="340"/>
      <c r="AA217" s="340"/>
      <c r="AB217" s="340"/>
      <c r="AC217" s="304"/>
      <c r="AD217" s="340"/>
      <c r="AE217" s="313"/>
    </row>
    <row r="218" customFormat="false" ht="12.75" hidden="false" customHeight="false" outlineLevel="0" collapsed="false">
      <c r="C218" s="268"/>
      <c r="D218" s="338"/>
      <c r="E218" s="338"/>
      <c r="F218" s="338"/>
      <c r="G218" s="338"/>
      <c r="H218" s="338"/>
      <c r="I218" s="338"/>
      <c r="J218" s="338"/>
      <c r="K218" s="339"/>
      <c r="L218" s="304"/>
      <c r="M218" s="340"/>
      <c r="N218" s="340"/>
      <c r="O218" s="340"/>
      <c r="P218" s="341"/>
      <c r="Q218" s="304"/>
      <c r="R218" s="340"/>
      <c r="S218" s="340"/>
      <c r="T218" s="340"/>
      <c r="U218" s="340"/>
      <c r="V218" s="341"/>
      <c r="W218" s="342"/>
      <c r="X218" s="306"/>
      <c r="Y218" s="304"/>
      <c r="Z218" s="340"/>
      <c r="AA218" s="340"/>
      <c r="AB218" s="340"/>
      <c r="AC218" s="304"/>
      <c r="AD218" s="340"/>
      <c r="AE218" s="313"/>
    </row>
    <row r="219" customFormat="false" ht="12.75" hidden="false" customHeight="false" outlineLevel="0" collapsed="false">
      <c r="C219" s="268"/>
      <c r="D219" s="338"/>
      <c r="E219" s="338"/>
      <c r="F219" s="338"/>
      <c r="G219" s="338"/>
      <c r="H219" s="338"/>
      <c r="I219" s="338"/>
      <c r="J219" s="338"/>
      <c r="K219" s="339"/>
      <c r="L219" s="304"/>
      <c r="M219" s="340"/>
      <c r="N219" s="340"/>
      <c r="O219" s="340"/>
      <c r="P219" s="341"/>
      <c r="Q219" s="304"/>
      <c r="R219" s="340"/>
      <c r="S219" s="340"/>
      <c r="T219" s="340"/>
      <c r="U219" s="340"/>
      <c r="V219" s="341"/>
      <c r="W219" s="342"/>
      <c r="X219" s="306"/>
      <c r="Y219" s="304"/>
      <c r="Z219" s="340"/>
      <c r="AA219" s="340"/>
      <c r="AB219" s="340"/>
      <c r="AC219" s="304"/>
      <c r="AD219" s="340"/>
      <c r="AE219" s="313"/>
    </row>
    <row r="220" customFormat="false" ht="12.75" hidden="false" customHeight="false" outlineLevel="0" collapsed="false">
      <c r="C220" s="268"/>
      <c r="D220" s="338"/>
      <c r="E220" s="338"/>
      <c r="F220" s="338"/>
      <c r="G220" s="338"/>
      <c r="H220" s="338"/>
      <c r="I220" s="338"/>
      <c r="J220" s="338"/>
      <c r="K220" s="339"/>
      <c r="L220" s="304"/>
      <c r="M220" s="340"/>
      <c r="N220" s="340"/>
      <c r="O220" s="340"/>
      <c r="P220" s="341"/>
      <c r="Q220" s="304"/>
      <c r="R220" s="340"/>
      <c r="S220" s="340"/>
      <c r="T220" s="340"/>
      <c r="U220" s="340"/>
      <c r="V220" s="341"/>
      <c r="W220" s="342"/>
      <c r="X220" s="306"/>
      <c r="Y220" s="304"/>
      <c r="Z220" s="340"/>
      <c r="AA220" s="340"/>
      <c r="AB220" s="340"/>
      <c r="AC220" s="304"/>
      <c r="AD220" s="340"/>
      <c r="AE220" s="313"/>
    </row>
    <row r="221" customFormat="false" ht="12.75" hidden="false" customHeight="false" outlineLevel="0" collapsed="false">
      <c r="C221" s="268"/>
      <c r="D221" s="338"/>
      <c r="E221" s="338"/>
      <c r="F221" s="338"/>
      <c r="G221" s="338"/>
      <c r="H221" s="338"/>
      <c r="I221" s="338"/>
      <c r="J221" s="338"/>
      <c r="K221" s="339"/>
      <c r="L221" s="304"/>
      <c r="M221" s="340"/>
      <c r="N221" s="340"/>
      <c r="O221" s="340"/>
      <c r="P221" s="341"/>
      <c r="Q221" s="304"/>
      <c r="R221" s="340"/>
      <c r="S221" s="340"/>
      <c r="T221" s="340"/>
      <c r="U221" s="340"/>
      <c r="V221" s="341"/>
      <c r="W221" s="342"/>
      <c r="X221" s="306"/>
      <c r="Y221" s="304"/>
      <c r="Z221" s="340"/>
      <c r="AA221" s="340"/>
      <c r="AB221" s="340"/>
      <c r="AC221" s="304"/>
      <c r="AD221" s="340"/>
      <c r="AE221" s="313"/>
    </row>
    <row r="222" customFormat="false" ht="12.75" hidden="false" customHeight="false" outlineLevel="0" collapsed="false">
      <c r="C222" s="268"/>
      <c r="D222" s="338"/>
      <c r="E222" s="338"/>
      <c r="F222" s="338"/>
      <c r="G222" s="338"/>
      <c r="H222" s="338"/>
      <c r="I222" s="338"/>
      <c r="J222" s="338"/>
      <c r="K222" s="339"/>
      <c r="L222" s="304"/>
      <c r="M222" s="340"/>
      <c r="N222" s="340"/>
      <c r="O222" s="340"/>
      <c r="P222" s="341"/>
      <c r="Q222" s="304"/>
      <c r="R222" s="340"/>
      <c r="S222" s="340"/>
      <c r="T222" s="340"/>
      <c r="U222" s="340"/>
      <c r="V222" s="341"/>
      <c r="W222" s="342"/>
      <c r="X222" s="306"/>
      <c r="Y222" s="304"/>
      <c r="Z222" s="340"/>
      <c r="AA222" s="340"/>
      <c r="AB222" s="340"/>
      <c r="AC222" s="304"/>
      <c r="AD222" s="340"/>
      <c r="AE222" s="313"/>
    </row>
    <row r="223" customFormat="false" ht="12.75" hidden="false" customHeight="false" outlineLevel="0" collapsed="false">
      <c r="C223" s="268"/>
      <c r="D223" s="338"/>
      <c r="E223" s="338"/>
      <c r="F223" s="338"/>
      <c r="G223" s="338"/>
      <c r="H223" s="338"/>
      <c r="I223" s="338"/>
      <c r="J223" s="338"/>
      <c r="K223" s="339"/>
      <c r="L223" s="304"/>
      <c r="M223" s="340"/>
      <c r="N223" s="340"/>
      <c r="O223" s="340"/>
      <c r="P223" s="341"/>
      <c r="Q223" s="304"/>
      <c r="R223" s="340"/>
      <c r="S223" s="340"/>
      <c r="T223" s="340"/>
      <c r="U223" s="340"/>
      <c r="V223" s="341"/>
      <c r="W223" s="342"/>
      <c r="X223" s="306"/>
      <c r="Y223" s="304"/>
      <c r="Z223" s="340"/>
      <c r="AA223" s="340"/>
      <c r="AB223" s="340"/>
      <c r="AC223" s="304"/>
      <c r="AD223" s="340"/>
      <c r="AE223" s="313"/>
    </row>
    <row r="224" customFormat="false" ht="12.75" hidden="false" customHeight="false" outlineLevel="0" collapsed="false">
      <c r="C224" s="268"/>
      <c r="D224" s="338"/>
      <c r="E224" s="338"/>
      <c r="F224" s="338"/>
      <c r="G224" s="338"/>
      <c r="H224" s="338"/>
      <c r="I224" s="338"/>
      <c r="J224" s="338"/>
      <c r="K224" s="339"/>
      <c r="L224" s="304"/>
      <c r="M224" s="340"/>
      <c r="N224" s="340"/>
      <c r="O224" s="340"/>
      <c r="P224" s="341"/>
      <c r="Q224" s="304"/>
      <c r="R224" s="340"/>
      <c r="S224" s="340"/>
      <c r="T224" s="340"/>
      <c r="U224" s="340"/>
      <c r="V224" s="341"/>
      <c r="W224" s="342"/>
      <c r="X224" s="306"/>
      <c r="Y224" s="304"/>
      <c r="Z224" s="340"/>
      <c r="AA224" s="340"/>
      <c r="AB224" s="340"/>
      <c r="AC224" s="304"/>
      <c r="AD224" s="340"/>
      <c r="AE224" s="313"/>
    </row>
    <row r="225" customFormat="false" ht="12.75" hidden="false" customHeight="false" outlineLevel="0" collapsed="false">
      <c r="C225" s="268"/>
      <c r="D225" s="338"/>
      <c r="E225" s="338"/>
      <c r="F225" s="338"/>
      <c r="G225" s="338"/>
      <c r="H225" s="338"/>
      <c r="I225" s="338"/>
      <c r="J225" s="338"/>
      <c r="K225" s="339"/>
      <c r="L225" s="304"/>
      <c r="M225" s="340"/>
      <c r="N225" s="340"/>
      <c r="O225" s="340"/>
      <c r="P225" s="341"/>
      <c r="Q225" s="304"/>
      <c r="R225" s="340"/>
      <c r="S225" s="340"/>
      <c r="T225" s="340"/>
      <c r="U225" s="340"/>
      <c r="V225" s="341"/>
      <c r="W225" s="342"/>
      <c r="X225" s="306"/>
      <c r="Y225" s="304"/>
      <c r="Z225" s="340"/>
      <c r="AA225" s="340"/>
      <c r="AB225" s="340"/>
      <c r="AC225" s="304"/>
      <c r="AD225" s="340"/>
      <c r="AE225" s="313"/>
    </row>
    <row r="226" customFormat="false" ht="12.75" hidden="false" customHeight="false" outlineLevel="0" collapsed="false">
      <c r="C226" s="268"/>
      <c r="D226" s="338"/>
      <c r="E226" s="338"/>
      <c r="F226" s="338"/>
      <c r="G226" s="338"/>
      <c r="H226" s="338"/>
      <c r="I226" s="338"/>
      <c r="J226" s="338"/>
      <c r="K226" s="339"/>
      <c r="L226" s="304"/>
      <c r="M226" s="340"/>
      <c r="N226" s="340"/>
      <c r="O226" s="340"/>
      <c r="P226" s="341"/>
      <c r="Q226" s="304"/>
      <c r="R226" s="340"/>
      <c r="S226" s="340"/>
      <c r="T226" s="340"/>
      <c r="U226" s="340"/>
      <c r="V226" s="341"/>
      <c r="W226" s="342"/>
      <c r="X226" s="306"/>
      <c r="Y226" s="304"/>
      <c r="Z226" s="340"/>
      <c r="AA226" s="340"/>
      <c r="AB226" s="340"/>
      <c r="AC226" s="304"/>
      <c r="AD226" s="340"/>
      <c r="AE226" s="313"/>
    </row>
    <row r="227" customFormat="false" ht="12.75" hidden="false" customHeight="false" outlineLevel="0" collapsed="false">
      <c r="C227" s="268"/>
      <c r="D227" s="338"/>
      <c r="E227" s="338"/>
      <c r="F227" s="338"/>
      <c r="G227" s="338"/>
      <c r="H227" s="338"/>
      <c r="I227" s="338"/>
      <c r="J227" s="338"/>
      <c r="K227" s="339"/>
      <c r="L227" s="304"/>
      <c r="M227" s="340"/>
      <c r="N227" s="340"/>
      <c r="O227" s="340"/>
      <c r="P227" s="341"/>
      <c r="Q227" s="304"/>
      <c r="R227" s="340"/>
      <c r="S227" s="340"/>
      <c r="T227" s="340"/>
      <c r="U227" s="340"/>
      <c r="V227" s="341"/>
      <c r="W227" s="342"/>
      <c r="X227" s="306"/>
      <c r="Y227" s="304"/>
      <c r="Z227" s="340"/>
      <c r="AA227" s="340"/>
      <c r="AB227" s="340"/>
      <c r="AC227" s="304"/>
      <c r="AD227" s="340"/>
      <c r="AE227" s="313"/>
    </row>
    <row r="228" customFormat="false" ht="12.75" hidden="false" customHeight="false" outlineLevel="0" collapsed="false">
      <c r="C228" s="268"/>
      <c r="D228" s="338"/>
      <c r="E228" s="338"/>
      <c r="F228" s="338"/>
      <c r="G228" s="338"/>
      <c r="H228" s="338"/>
      <c r="I228" s="338"/>
      <c r="J228" s="338"/>
      <c r="K228" s="339"/>
      <c r="L228" s="304"/>
      <c r="M228" s="340"/>
      <c r="N228" s="340"/>
      <c r="O228" s="340"/>
      <c r="P228" s="341"/>
      <c r="Q228" s="304"/>
      <c r="R228" s="340"/>
      <c r="S228" s="340"/>
      <c r="T228" s="340"/>
      <c r="U228" s="340"/>
      <c r="V228" s="341"/>
      <c r="W228" s="342"/>
      <c r="X228" s="306"/>
      <c r="Y228" s="304"/>
      <c r="Z228" s="340"/>
      <c r="AA228" s="340"/>
      <c r="AB228" s="340"/>
      <c r="AC228" s="304"/>
      <c r="AD228" s="340"/>
      <c r="AE228" s="313"/>
    </row>
    <row r="229" customFormat="false" ht="12.75" hidden="false" customHeight="false" outlineLevel="0" collapsed="false">
      <c r="C229" s="268"/>
      <c r="D229" s="338"/>
      <c r="E229" s="338"/>
      <c r="F229" s="338"/>
      <c r="G229" s="338"/>
      <c r="H229" s="338"/>
      <c r="I229" s="338"/>
      <c r="J229" s="338"/>
      <c r="K229" s="339"/>
      <c r="L229" s="304"/>
      <c r="M229" s="340"/>
      <c r="N229" s="340"/>
      <c r="O229" s="340"/>
      <c r="P229" s="341"/>
      <c r="Q229" s="304"/>
      <c r="R229" s="340"/>
      <c r="S229" s="340"/>
      <c r="T229" s="340"/>
      <c r="U229" s="340"/>
      <c r="V229" s="341"/>
      <c r="W229" s="342"/>
      <c r="X229" s="306"/>
      <c r="Y229" s="304"/>
      <c r="Z229" s="340"/>
      <c r="AA229" s="340"/>
      <c r="AB229" s="340"/>
      <c r="AC229" s="304"/>
      <c r="AD229" s="340"/>
      <c r="AE229" s="313"/>
    </row>
    <row r="230" customFormat="false" ht="12.75" hidden="false" customHeight="false" outlineLevel="0" collapsed="false">
      <c r="C230" s="268"/>
      <c r="D230" s="338"/>
      <c r="E230" s="338"/>
      <c r="F230" s="338"/>
      <c r="G230" s="338"/>
      <c r="H230" s="338"/>
      <c r="I230" s="338"/>
      <c r="J230" s="338"/>
      <c r="K230" s="339"/>
      <c r="L230" s="304"/>
      <c r="M230" s="340"/>
      <c r="N230" s="340"/>
      <c r="O230" s="340"/>
      <c r="P230" s="341"/>
      <c r="Q230" s="304"/>
      <c r="R230" s="340"/>
      <c r="S230" s="340"/>
      <c r="T230" s="340"/>
      <c r="U230" s="340"/>
      <c r="V230" s="341"/>
      <c r="W230" s="342"/>
      <c r="X230" s="306"/>
      <c r="Y230" s="304"/>
      <c r="Z230" s="340"/>
      <c r="AA230" s="340"/>
      <c r="AB230" s="340"/>
      <c r="AC230" s="304"/>
      <c r="AD230" s="340"/>
      <c r="AE230" s="313"/>
    </row>
    <row r="231" customFormat="false" ht="12.75" hidden="false" customHeight="false" outlineLevel="0" collapsed="false">
      <c r="C231" s="268"/>
      <c r="D231" s="338"/>
      <c r="E231" s="338"/>
      <c r="F231" s="338"/>
      <c r="G231" s="338"/>
      <c r="H231" s="338"/>
      <c r="I231" s="338"/>
      <c r="J231" s="338"/>
      <c r="K231" s="339"/>
      <c r="L231" s="304"/>
      <c r="M231" s="340"/>
      <c r="N231" s="340"/>
      <c r="O231" s="340"/>
      <c r="P231" s="341"/>
      <c r="Q231" s="304"/>
      <c r="R231" s="340"/>
      <c r="S231" s="340"/>
      <c r="T231" s="340"/>
      <c r="U231" s="340"/>
      <c r="V231" s="341"/>
      <c r="W231" s="342"/>
      <c r="X231" s="306"/>
      <c r="Y231" s="304"/>
      <c r="Z231" s="340"/>
      <c r="AA231" s="340"/>
      <c r="AB231" s="340"/>
      <c r="AC231" s="304"/>
      <c r="AD231" s="340"/>
      <c r="AE231" s="313"/>
    </row>
    <row r="232" customFormat="false" ht="12.75" hidden="false" customHeight="false" outlineLevel="0" collapsed="false">
      <c r="C232" s="268"/>
      <c r="D232" s="338"/>
      <c r="E232" s="338"/>
      <c r="F232" s="338"/>
      <c r="G232" s="338"/>
      <c r="H232" s="338"/>
      <c r="I232" s="338"/>
      <c r="J232" s="338"/>
      <c r="K232" s="339"/>
      <c r="L232" s="304"/>
      <c r="M232" s="340"/>
      <c r="N232" s="340"/>
      <c r="O232" s="340"/>
      <c r="P232" s="341"/>
      <c r="Q232" s="304"/>
      <c r="R232" s="340"/>
      <c r="S232" s="340"/>
      <c r="T232" s="340"/>
      <c r="U232" s="340"/>
      <c r="V232" s="341"/>
      <c r="W232" s="342"/>
      <c r="X232" s="306"/>
      <c r="Y232" s="304"/>
      <c r="Z232" s="340"/>
      <c r="AA232" s="340"/>
      <c r="AB232" s="340"/>
      <c r="AC232" s="304"/>
      <c r="AD232" s="340"/>
      <c r="AE232" s="313"/>
    </row>
    <row r="233" customFormat="false" ht="12.75" hidden="false" customHeight="false" outlineLevel="0" collapsed="false">
      <c r="C233" s="268"/>
      <c r="D233" s="338"/>
      <c r="E233" s="338"/>
      <c r="F233" s="338"/>
      <c r="G233" s="338"/>
      <c r="H233" s="338"/>
      <c r="I233" s="338"/>
      <c r="J233" s="338"/>
      <c r="K233" s="339"/>
      <c r="L233" s="304"/>
      <c r="M233" s="340"/>
      <c r="N233" s="340"/>
      <c r="O233" s="340"/>
      <c r="P233" s="341"/>
      <c r="Q233" s="304"/>
      <c r="R233" s="340"/>
      <c r="S233" s="340"/>
      <c r="T233" s="340"/>
      <c r="U233" s="340"/>
      <c r="V233" s="341"/>
      <c r="W233" s="342"/>
      <c r="X233" s="306"/>
      <c r="Y233" s="304"/>
      <c r="Z233" s="340"/>
      <c r="AA233" s="340"/>
      <c r="AB233" s="340"/>
      <c r="AC233" s="304"/>
      <c r="AD233" s="340"/>
      <c r="AE233" s="313"/>
    </row>
    <row r="234" customFormat="false" ht="12.75" hidden="false" customHeight="false" outlineLevel="0" collapsed="false">
      <c r="C234" s="268"/>
      <c r="D234" s="338"/>
      <c r="E234" s="338"/>
      <c r="F234" s="338"/>
      <c r="G234" s="338"/>
      <c r="H234" s="338"/>
      <c r="I234" s="338"/>
      <c r="J234" s="338"/>
      <c r="K234" s="339"/>
      <c r="L234" s="304"/>
      <c r="M234" s="340"/>
      <c r="N234" s="340"/>
      <c r="O234" s="340"/>
      <c r="P234" s="341"/>
      <c r="Q234" s="304"/>
      <c r="R234" s="340"/>
      <c r="S234" s="340"/>
      <c r="T234" s="340"/>
      <c r="U234" s="340"/>
      <c r="V234" s="341"/>
      <c r="W234" s="342"/>
      <c r="X234" s="306"/>
      <c r="Y234" s="304"/>
      <c r="Z234" s="340"/>
      <c r="AA234" s="340"/>
      <c r="AB234" s="340"/>
      <c r="AC234" s="304"/>
      <c r="AD234" s="340"/>
      <c r="AE234" s="313"/>
    </row>
    <row r="235" customFormat="false" ht="12.75" hidden="false" customHeight="false" outlineLevel="0" collapsed="false">
      <c r="C235" s="268"/>
      <c r="D235" s="338"/>
      <c r="E235" s="338"/>
      <c r="F235" s="338"/>
      <c r="G235" s="338"/>
      <c r="H235" s="338"/>
      <c r="I235" s="338"/>
      <c r="J235" s="338"/>
      <c r="K235" s="339"/>
      <c r="L235" s="304"/>
      <c r="M235" s="340"/>
      <c r="N235" s="340"/>
      <c r="O235" s="340"/>
      <c r="P235" s="341"/>
      <c r="Q235" s="304"/>
      <c r="R235" s="340"/>
      <c r="S235" s="340"/>
      <c r="T235" s="340"/>
      <c r="U235" s="340"/>
      <c r="V235" s="341"/>
      <c r="W235" s="342"/>
      <c r="X235" s="306"/>
      <c r="Y235" s="304"/>
      <c r="Z235" s="340"/>
      <c r="AA235" s="340"/>
      <c r="AB235" s="340"/>
      <c r="AC235" s="304"/>
      <c r="AD235" s="340"/>
      <c r="AE235" s="313"/>
    </row>
    <row r="236" customFormat="false" ht="12.75" hidden="false" customHeight="false" outlineLevel="0" collapsed="false">
      <c r="C236" s="268"/>
      <c r="D236" s="338"/>
      <c r="E236" s="338"/>
      <c r="F236" s="338"/>
      <c r="G236" s="338"/>
      <c r="H236" s="338"/>
      <c r="I236" s="338"/>
      <c r="J236" s="338"/>
      <c r="K236" s="339"/>
      <c r="L236" s="304"/>
      <c r="M236" s="340"/>
      <c r="N236" s="340"/>
      <c r="O236" s="340"/>
      <c r="P236" s="341"/>
      <c r="Q236" s="304"/>
      <c r="R236" s="340"/>
      <c r="S236" s="340"/>
      <c r="T236" s="340"/>
      <c r="U236" s="340"/>
      <c r="V236" s="341"/>
      <c r="W236" s="342"/>
      <c r="X236" s="306"/>
      <c r="Y236" s="304"/>
      <c r="Z236" s="340"/>
      <c r="AA236" s="340"/>
      <c r="AB236" s="340"/>
      <c r="AC236" s="304"/>
      <c r="AD236" s="340"/>
      <c r="AE236" s="313"/>
    </row>
    <row r="237" customFormat="false" ht="12.75" hidden="false" customHeight="false" outlineLevel="0" collapsed="false">
      <c r="C237" s="268"/>
      <c r="D237" s="338"/>
      <c r="E237" s="338"/>
      <c r="F237" s="338"/>
      <c r="G237" s="338"/>
      <c r="H237" s="338"/>
      <c r="I237" s="338"/>
      <c r="J237" s="338"/>
      <c r="K237" s="339"/>
      <c r="L237" s="304"/>
      <c r="M237" s="340"/>
      <c r="N237" s="340"/>
      <c r="O237" s="340"/>
      <c r="P237" s="341"/>
      <c r="Q237" s="304"/>
      <c r="R237" s="340"/>
      <c r="S237" s="340"/>
      <c r="T237" s="340"/>
      <c r="U237" s="340"/>
      <c r="V237" s="341"/>
      <c r="W237" s="342"/>
      <c r="X237" s="306"/>
      <c r="Y237" s="304"/>
      <c r="Z237" s="340"/>
      <c r="AA237" s="340"/>
      <c r="AB237" s="340"/>
      <c r="AC237" s="304"/>
      <c r="AD237" s="340"/>
      <c r="AE237" s="313"/>
    </row>
    <row r="238" customFormat="false" ht="12.75" hidden="false" customHeight="false" outlineLevel="0" collapsed="false">
      <c r="C238" s="268"/>
      <c r="D238" s="338"/>
      <c r="E238" s="338"/>
      <c r="F238" s="338"/>
      <c r="G238" s="338"/>
      <c r="H238" s="338"/>
      <c r="I238" s="338"/>
      <c r="J238" s="338"/>
      <c r="K238" s="339"/>
      <c r="L238" s="304"/>
      <c r="M238" s="340"/>
      <c r="N238" s="340"/>
      <c r="O238" s="340"/>
      <c r="P238" s="341"/>
      <c r="Q238" s="304"/>
      <c r="R238" s="340"/>
      <c r="S238" s="340"/>
      <c r="T238" s="340"/>
      <c r="U238" s="340"/>
      <c r="V238" s="341"/>
      <c r="W238" s="342"/>
      <c r="X238" s="306"/>
      <c r="Y238" s="304"/>
      <c r="Z238" s="340"/>
      <c r="AA238" s="340"/>
      <c r="AB238" s="340"/>
      <c r="AC238" s="304"/>
      <c r="AD238" s="340"/>
      <c r="AE238" s="313"/>
    </row>
    <row r="239" customFormat="false" ht="12.75" hidden="false" customHeight="false" outlineLevel="0" collapsed="false">
      <c r="C239" s="268"/>
      <c r="D239" s="338"/>
      <c r="E239" s="338"/>
      <c r="F239" s="338"/>
      <c r="G239" s="338"/>
      <c r="H239" s="338"/>
      <c r="I239" s="338"/>
      <c r="J239" s="338"/>
      <c r="K239" s="339"/>
      <c r="L239" s="304"/>
      <c r="M239" s="340"/>
      <c r="N239" s="340"/>
      <c r="O239" s="340"/>
      <c r="P239" s="341"/>
      <c r="Q239" s="304"/>
      <c r="R239" s="340"/>
      <c r="S239" s="340"/>
      <c r="T239" s="340"/>
      <c r="U239" s="340"/>
      <c r="V239" s="341"/>
      <c r="W239" s="342"/>
      <c r="X239" s="306"/>
      <c r="Y239" s="304"/>
      <c r="Z239" s="340"/>
      <c r="AA239" s="340"/>
      <c r="AB239" s="340"/>
      <c r="AC239" s="304"/>
      <c r="AD239" s="340"/>
      <c r="AE239" s="313"/>
    </row>
    <row r="240" customFormat="false" ht="12.75" hidden="false" customHeight="false" outlineLevel="0" collapsed="false">
      <c r="C240" s="268"/>
      <c r="D240" s="338"/>
      <c r="E240" s="338"/>
      <c r="F240" s="338"/>
      <c r="G240" s="338"/>
      <c r="H240" s="338"/>
      <c r="I240" s="338"/>
      <c r="J240" s="338"/>
      <c r="K240" s="339"/>
      <c r="L240" s="304"/>
      <c r="M240" s="340"/>
      <c r="N240" s="340"/>
      <c r="O240" s="340"/>
      <c r="P240" s="341"/>
      <c r="Q240" s="304"/>
      <c r="R240" s="340"/>
      <c r="S240" s="340"/>
      <c r="T240" s="340"/>
      <c r="U240" s="340"/>
      <c r="V240" s="341"/>
      <c r="W240" s="342"/>
      <c r="X240" s="306"/>
      <c r="Y240" s="304"/>
      <c r="Z240" s="340"/>
      <c r="AA240" s="340"/>
      <c r="AB240" s="340"/>
      <c r="AC240" s="304"/>
      <c r="AD240" s="340"/>
      <c r="AE240" s="313"/>
    </row>
    <row r="241" customFormat="false" ht="12.75" hidden="false" customHeight="false" outlineLevel="0" collapsed="false">
      <c r="C241" s="268"/>
      <c r="D241" s="338"/>
      <c r="E241" s="338"/>
      <c r="F241" s="338"/>
      <c r="G241" s="338"/>
      <c r="H241" s="338"/>
      <c r="I241" s="338"/>
      <c r="J241" s="338"/>
      <c r="K241" s="339"/>
      <c r="L241" s="304"/>
      <c r="M241" s="340"/>
      <c r="N241" s="340"/>
      <c r="O241" s="340"/>
      <c r="P241" s="341"/>
      <c r="Q241" s="304"/>
      <c r="R241" s="340"/>
      <c r="S241" s="340"/>
      <c r="T241" s="340"/>
      <c r="U241" s="340"/>
      <c r="V241" s="341"/>
      <c r="W241" s="342"/>
      <c r="X241" s="306"/>
      <c r="Y241" s="304"/>
      <c r="Z241" s="340"/>
      <c r="AA241" s="340"/>
      <c r="AB241" s="340"/>
      <c r="AC241" s="304"/>
      <c r="AD241" s="340"/>
      <c r="AE241" s="313"/>
    </row>
    <row r="242" customFormat="false" ht="12.75" hidden="false" customHeight="false" outlineLevel="0" collapsed="false">
      <c r="C242" s="268"/>
      <c r="D242" s="338"/>
      <c r="E242" s="338"/>
      <c r="F242" s="338"/>
      <c r="G242" s="338"/>
      <c r="H242" s="338"/>
      <c r="I242" s="338"/>
      <c r="J242" s="338"/>
      <c r="K242" s="339"/>
      <c r="L242" s="304"/>
      <c r="M242" s="340"/>
      <c r="N242" s="340"/>
      <c r="O242" s="340"/>
      <c r="P242" s="341"/>
      <c r="Q242" s="304"/>
      <c r="R242" s="340"/>
      <c r="S242" s="340"/>
      <c r="T242" s="340"/>
      <c r="U242" s="340"/>
      <c r="V242" s="341"/>
      <c r="W242" s="342"/>
      <c r="X242" s="306"/>
      <c r="Y242" s="304"/>
      <c r="Z242" s="340"/>
      <c r="AA242" s="340"/>
      <c r="AB242" s="340"/>
      <c r="AC242" s="304"/>
      <c r="AD242" s="340"/>
      <c r="AE242" s="313"/>
    </row>
    <row r="243" customFormat="false" ht="12.75" hidden="false" customHeight="false" outlineLevel="0" collapsed="false">
      <c r="C243" s="268"/>
      <c r="D243" s="338"/>
      <c r="E243" s="338"/>
      <c r="F243" s="338"/>
      <c r="G243" s="338"/>
      <c r="H243" s="338"/>
      <c r="I243" s="338"/>
      <c r="J243" s="338"/>
      <c r="K243" s="339"/>
      <c r="L243" s="304"/>
      <c r="M243" s="340"/>
      <c r="N243" s="340"/>
      <c r="O243" s="340"/>
      <c r="P243" s="341"/>
      <c r="Q243" s="304"/>
      <c r="R243" s="340"/>
      <c r="S243" s="340"/>
      <c r="T243" s="340"/>
      <c r="U243" s="340"/>
      <c r="V243" s="341"/>
      <c r="W243" s="342"/>
      <c r="X243" s="306"/>
      <c r="Y243" s="304"/>
      <c r="Z243" s="340"/>
      <c r="AA243" s="340"/>
      <c r="AB243" s="340"/>
      <c r="AC243" s="304"/>
      <c r="AD243" s="340"/>
      <c r="AE243" s="313"/>
    </row>
    <row r="244" customFormat="false" ht="12.75" hidden="false" customHeight="false" outlineLevel="0" collapsed="false">
      <c r="C244" s="268"/>
      <c r="D244" s="338"/>
      <c r="E244" s="338"/>
      <c r="F244" s="338"/>
      <c r="G244" s="338"/>
      <c r="H244" s="338"/>
      <c r="I244" s="338"/>
      <c r="J244" s="338"/>
      <c r="K244" s="339"/>
      <c r="L244" s="304"/>
      <c r="M244" s="340"/>
      <c r="N244" s="340"/>
      <c r="O244" s="340"/>
      <c r="P244" s="341"/>
      <c r="Q244" s="304"/>
      <c r="R244" s="340"/>
      <c r="S244" s="340"/>
      <c r="T244" s="340"/>
      <c r="U244" s="340"/>
      <c r="V244" s="341"/>
      <c r="W244" s="342"/>
      <c r="X244" s="306"/>
      <c r="Y244" s="304"/>
      <c r="Z244" s="340"/>
      <c r="AA244" s="340"/>
      <c r="AB244" s="340"/>
      <c r="AC244" s="304"/>
      <c r="AD244" s="340"/>
      <c r="AE244" s="313"/>
    </row>
    <row r="245" customFormat="false" ht="12.75" hidden="false" customHeight="false" outlineLevel="0" collapsed="false">
      <c r="C245" s="268"/>
      <c r="D245" s="338"/>
      <c r="E245" s="338"/>
      <c r="F245" s="338"/>
      <c r="G245" s="338"/>
      <c r="H245" s="338"/>
      <c r="I245" s="338"/>
      <c r="J245" s="338"/>
      <c r="K245" s="339"/>
      <c r="L245" s="304"/>
      <c r="M245" s="340"/>
      <c r="N245" s="340"/>
      <c r="O245" s="340"/>
      <c r="P245" s="341"/>
      <c r="Q245" s="304"/>
      <c r="R245" s="340"/>
      <c r="S245" s="340"/>
      <c r="T245" s="340"/>
      <c r="U245" s="340"/>
      <c r="V245" s="341"/>
      <c r="W245" s="342"/>
      <c r="X245" s="306"/>
      <c r="Y245" s="304"/>
      <c r="Z245" s="340"/>
      <c r="AA245" s="340"/>
      <c r="AB245" s="340"/>
      <c r="AC245" s="304"/>
      <c r="AD245" s="340"/>
      <c r="AE245" s="313"/>
    </row>
    <row r="246" customFormat="false" ht="12.75" hidden="false" customHeight="false" outlineLevel="0" collapsed="false">
      <c r="C246" s="268"/>
      <c r="D246" s="338"/>
      <c r="E246" s="338"/>
      <c r="F246" s="338"/>
      <c r="G246" s="338"/>
      <c r="H246" s="338"/>
      <c r="I246" s="338"/>
      <c r="J246" s="338"/>
      <c r="K246" s="339"/>
      <c r="L246" s="304"/>
      <c r="M246" s="340"/>
      <c r="N246" s="340"/>
      <c r="O246" s="340"/>
      <c r="P246" s="341"/>
      <c r="Q246" s="304"/>
      <c r="R246" s="340"/>
      <c r="S246" s="340"/>
      <c r="T246" s="340"/>
      <c r="U246" s="340"/>
      <c r="V246" s="341"/>
      <c r="W246" s="342"/>
      <c r="X246" s="306"/>
      <c r="Y246" s="304"/>
      <c r="Z246" s="340"/>
      <c r="AA246" s="340"/>
      <c r="AB246" s="340"/>
      <c r="AC246" s="304"/>
      <c r="AD246" s="340"/>
      <c r="AE246" s="313"/>
    </row>
    <row r="247" customFormat="false" ht="12.75" hidden="false" customHeight="false" outlineLevel="0" collapsed="false">
      <c r="C247" s="268"/>
      <c r="D247" s="338"/>
      <c r="E247" s="338"/>
      <c r="F247" s="338"/>
      <c r="G247" s="338"/>
      <c r="H247" s="338"/>
      <c r="I247" s="338"/>
      <c r="J247" s="338"/>
      <c r="K247" s="339"/>
      <c r="L247" s="304"/>
      <c r="M247" s="340"/>
      <c r="N247" s="340"/>
      <c r="O247" s="340"/>
      <c r="P247" s="341"/>
      <c r="Q247" s="304"/>
      <c r="R247" s="340"/>
      <c r="S247" s="340"/>
      <c r="T247" s="340"/>
      <c r="U247" s="340"/>
      <c r="V247" s="341"/>
      <c r="W247" s="342"/>
      <c r="X247" s="306"/>
      <c r="Y247" s="304"/>
      <c r="Z247" s="340"/>
      <c r="AA247" s="340"/>
      <c r="AB247" s="340"/>
      <c r="AC247" s="304"/>
      <c r="AD247" s="340"/>
      <c r="AE247" s="313"/>
    </row>
    <row r="248" customFormat="false" ht="12.75" hidden="false" customHeight="false" outlineLevel="0" collapsed="false">
      <c r="C248" s="268"/>
      <c r="D248" s="338"/>
      <c r="E248" s="338"/>
      <c r="F248" s="338"/>
      <c r="G248" s="338"/>
      <c r="H248" s="338"/>
      <c r="I248" s="338"/>
      <c r="J248" s="338"/>
      <c r="K248" s="339"/>
      <c r="L248" s="304"/>
      <c r="M248" s="340"/>
      <c r="N248" s="340"/>
      <c r="O248" s="340"/>
      <c r="P248" s="341"/>
      <c r="Q248" s="304"/>
      <c r="R248" s="340"/>
      <c r="S248" s="340"/>
      <c r="T248" s="340"/>
      <c r="U248" s="340"/>
      <c r="V248" s="341"/>
      <c r="W248" s="342"/>
      <c r="X248" s="306"/>
      <c r="Y248" s="304"/>
      <c r="Z248" s="340"/>
      <c r="AA248" s="340"/>
      <c r="AB248" s="340"/>
      <c r="AC248" s="304"/>
      <c r="AD248" s="340"/>
      <c r="AE248" s="313"/>
    </row>
    <row r="249" customFormat="false" ht="12.75" hidden="false" customHeight="false" outlineLevel="0" collapsed="false">
      <c r="C249" s="268"/>
      <c r="D249" s="338"/>
      <c r="E249" s="338"/>
      <c r="F249" s="338"/>
      <c r="G249" s="338"/>
      <c r="H249" s="338"/>
      <c r="I249" s="338"/>
      <c r="J249" s="338"/>
      <c r="K249" s="339"/>
      <c r="L249" s="304"/>
      <c r="M249" s="340"/>
      <c r="N249" s="340"/>
      <c r="O249" s="340"/>
      <c r="P249" s="341"/>
      <c r="Q249" s="304"/>
      <c r="R249" s="340"/>
      <c r="S249" s="340"/>
      <c r="T249" s="340"/>
      <c r="U249" s="340"/>
      <c r="V249" s="341"/>
      <c r="W249" s="342"/>
      <c r="X249" s="306"/>
      <c r="Y249" s="304"/>
      <c r="Z249" s="340"/>
      <c r="AA249" s="340"/>
      <c r="AB249" s="340"/>
      <c r="AC249" s="304"/>
      <c r="AD249" s="340"/>
      <c r="AE249" s="313"/>
    </row>
    <row r="250" customFormat="false" ht="12.75" hidden="false" customHeight="false" outlineLevel="0" collapsed="false">
      <c r="C250" s="268"/>
      <c r="D250" s="338"/>
      <c r="E250" s="338"/>
      <c r="F250" s="338"/>
      <c r="G250" s="338"/>
      <c r="H250" s="338"/>
      <c r="I250" s="338"/>
      <c r="J250" s="338"/>
      <c r="K250" s="339"/>
      <c r="L250" s="304"/>
      <c r="M250" s="340"/>
      <c r="N250" s="340"/>
      <c r="O250" s="340"/>
      <c r="P250" s="341"/>
      <c r="Q250" s="304"/>
      <c r="R250" s="340"/>
      <c r="S250" s="340"/>
      <c r="T250" s="340"/>
      <c r="U250" s="340"/>
      <c r="V250" s="341"/>
      <c r="W250" s="342"/>
      <c r="X250" s="306"/>
      <c r="Y250" s="304"/>
      <c r="Z250" s="340"/>
      <c r="AA250" s="340"/>
      <c r="AB250" s="340"/>
      <c r="AC250" s="304"/>
      <c r="AD250" s="340"/>
      <c r="AE250" s="313"/>
    </row>
    <row r="251" customFormat="false" ht="12.75" hidden="false" customHeight="false" outlineLevel="0" collapsed="false">
      <c r="C251" s="268"/>
      <c r="D251" s="338"/>
      <c r="E251" s="338"/>
      <c r="F251" s="338"/>
      <c r="G251" s="338"/>
      <c r="H251" s="338"/>
      <c r="I251" s="338"/>
      <c r="J251" s="338"/>
      <c r="K251" s="339"/>
      <c r="L251" s="304"/>
      <c r="M251" s="340"/>
      <c r="N251" s="340"/>
      <c r="O251" s="340"/>
      <c r="P251" s="341"/>
      <c r="Q251" s="304"/>
      <c r="R251" s="340"/>
      <c r="S251" s="340"/>
      <c r="T251" s="340"/>
      <c r="U251" s="340"/>
      <c r="V251" s="341"/>
      <c r="W251" s="342"/>
      <c r="X251" s="306"/>
      <c r="Y251" s="304"/>
      <c r="Z251" s="340"/>
      <c r="AA251" s="340"/>
      <c r="AB251" s="340"/>
      <c r="AC251" s="304"/>
      <c r="AD251" s="340"/>
      <c r="AE251" s="313"/>
    </row>
    <row r="252" customFormat="false" ht="12.75" hidden="false" customHeight="false" outlineLevel="0" collapsed="false">
      <c r="C252" s="268"/>
      <c r="D252" s="338"/>
      <c r="E252" s="338"/>
      <c r="F252" s="338"/>
      <c r="G252" s="338"/>
      <c r="H252" s="338"/>
      <c r="I252" s="338"/>
      <c r="J252" s="338"/>
      <c r="K252" s="339"/>
      <c r="L252" s="304"/>
      <c r="M252" s="340"/>
      <c r="N252" s="340"/>
      <c r="O252" s="340"/>
      <c r="P252" s="341"/>
      <c r="Q252" s="304"/>
      <c r="R252" s="340"/>
      <c r="S252" s="340"/>
      <c r="T252" s="340"/>
      <c r="U252" s="340"/>
      <c r="V252" s="341"/>
      <c r="W252" s="342"/>
      <c r="X252" s="306"/>
      <c r="Y252" s="304"/>
      <c r="Z252" s="340"/>
      <c r="AA252" s="340"/>
      <c r="AB252" s="340"/>
      <c r="AC252" s="304"/>
      <c r="AD252" s="340"/>
      <c r="AE252" s="313"/>
    </row>
    <row r="253" customFormat="false" ht="12.75" hidden="false" customHeight="false" outlineLevel="0" collapsed="false">
      <c r="C253" s="268"/>
      <c r="D253" s="338"/>
      <c r="E253" s="338"/>
      <c r="F253" s="338"/>
      <c r="G253" s="338"/>
      <c r="H253" s="338"/>
      <c r="I253" s="338"/>
      <c r="J253" s="338"/>
      <c r="K253" s="339"/>
      <c r="L253" s="304"/>
      <c r="M253" s="340"/>
      <c r="N253" s="340"/>
      <c r="O253" s="340"/>
      <c r="P253" s="341"/>
      <c r="Q253" s="304"/>
      <c r="R253" s="340"/>
      <c r="S253" s="340"/>
      <c r="T253" s="340"/>
      <c r="U253" s="340"/>
      <c r="V253" s="341"/>
      <c r="W253" s="342"/>
      <c r="X253" s="306"/>
      <c r="Y253" s="304"/>
      <c r="Z253" s="340"/>
      <c r="AA253" s="340"/>
      <c r="AB253" s="340"/>
      <c r="AC253" s="304"/>
      <c r="AD253" s="340"/>
      <c r="AE253" s="313"/>
    </row>
    <row r="254" customFormat="false" ht="12.75" hidden="false" customHeight="false" outlineLevel="0" collapsed="false">
      <c r="C254" s="268"/>
      <c r="D254" s="338"/>
      <c r="E254" s="338"/>
      <c r="F254" s="338"/>
      <c r="G254" s="338"/>
      <c r="H254" s="338"/>
      <c r="I254" s="338"/>
      <c r="J254" s="338"/>
      <c r="K254" s="339"/>
      <c r="L254" s="304"/>
      <c r="M254" s="340"/>
      <c r="N254" s="340"/>
      <c r="O254" s="340"/>
      <c r="P254" s="341"/>
      <c r="Q254" s="304"/>
      <c r="R254" s="340"/>
      <c r="S254" s="340"/>
      <c r="T254" s="340"/>
      <c r="U254" s="340"/>
      <c r="V254" s="341"/>
      <c r="W254" s="342"/>
      <c r="X254" s="306"/>
      <c r="Y254" s="304"/>
      <c r="Z254" s="340"/>
      <c r="AA254" s="340"/>
      <c r="AB254" s="340"/>
      <c r="AC254" s="304"/>
      <c r="AD254" s="340"/>
      <c r="AE254" s="313"/>
    </row>
    <row r="255" customFormat="false" ht="12.75" hidden="false" customHeight="false" outlineLevel="0" collapsed="false">
      <c r="C255" s="268"/>
      <c r="D255" s="338"/>
      <c r="E255" s="338"/>
      <c r="F255" s="338"/>
      <c r="G255" s="338"/>
      <c r="H255" s="338"/>
      <c r="I255" s="338"/>
      <c r="J255" s="338"/>
      <c r="K255" s="339"/>
      <c r="L255" s="304"/>
      <c r="M255" s="340"/>
      <c r="N255" s="340"/>
      <c r="O255" s="340"/>
      <c r="P255" s="341"/>
      <c r="Q255" s="304"/>
      <c r="R255" s="340"/>
      <c r="S255" s="340"/>
      <c r="T255" s="340"/>
      <c r="U255" s="340"/>
      <c r="V255" s="341"/>
      <c r="W255" s="342"/>
      <c r="X255" s="306"/>
      <c r="Y255" s="304"/>
      <c r="Z255" s="340"/>
      <c r="AA255" s="340"/>
      <c r="AB255" s="340"/>
      <c r="AC255" s="304"/>
      <c r="AD255" s="340"/>
      <c r="AE255" s="313"/>
    </row>
    <row r="256" customFormat="false" ht="12.75" hidden="false" customHeight="false" outlineLevel="0" collapsed="false">
      <c r="C256" s="268"/>
      <c r="D256" s="338"/>
      <c r="E256" s="338"/>
      <c r="F256" s="338"/>
      <c r="G256" s="338"/>
      <c r="H256" s="338"/>
      <c r="I256" s="338"/>
      <c r="J256" s="338"/>
      <c r="K256" s="339"/>
      <c r="L256" s="304"/>
      <c r="M256" s="340"/>
      <c r="N256" s="340"/>
      <c r="O256" s="340"/>
      <c r="P256" s="341"/>
      <c r="Q256" s="304"/>
      <c r="R256" s="340"/>
      <c r="S256" s="340"/>
      <c r="T256" s="340"/>
      <c r="U256" s="340"/>
      <c r="V256" s="341"/>
      <c r="W256" s="342"/>
      <c r="X256" s="306"/>
      <c r="Y256" s="304"/>
      <c r="Z256" s="340"/>
      <c r="AA256" s="340"/>
      <c r="AB256" s="340"/>
      <c r="AC256" s="304"/>
      <c r="AD256" s="340"/>
      <c r="AE256" s="313"/>
    </row>
    <row r="257" customFormat="false" ht="12.75" hidden="false" customHeight="false" outlineLevel="0" collapsed="false">
      <c r="C257" s="268"/>
      <c r="D257" s="338"/>
      <c r="E257" s="338"/>
      <c r="F257" s="338"/>
      <c r="G257" s="338"/>
      <c r="H257" s="338"/>
      <c r="I257" s="338"/>
      <c r="J257" s="338"/>
      <c r="K257" s="339"/>
      <c r="L257" s="304"/>
      <c r="M257" s="340"/>
      <c r="N257" s="340"/>
      <c r="O257" s="340"/>
      <c r="P257" s="341"/>
      <c r="Q257" s="304"/>
      <c r="R257" s="340"/>
      <c r="S257" s="340"/>
      <c r="T257" s="340"/>
      <c r="U257" s="340"/>
      <c r="V257" s="341"/>
      <c r="W257" s="342"/>
      <c r="X257" s="306"/>
      <c r="Y257" s="304"/>
      <c r="Z257" s="340"/>
      <c r="AA257" s="340"/>
      <c r="AB257" s="340"/>
      <c r="AC257" s="304"/>
      <c r="AD257" s="340"/>
      <c r="AE257" s="313"/>
    </row>
    <row r="258" customFormat="false" ht="12.75" hidden="false" customHeight="false" outlineLevel="0" collapsed="false">
      <c r="C258" s="268"/>
      <c r="D258" s="338"/>
      <c r="E258" s="338"/>
      <c r="F258" s="338"/>
      <c r="G258" s="338"/>
      <c r="H258" s="338"/>
      <c r="I258" s="338"/>
      <c r="J258" s="338"/>
      <c r="K258" s="339"/>
      <c r="L258" s="304"/>
      <c r="M258" s="340"/>
      <c r="N258" s="340"/>
      <c r="O258" s="340"/>
      <c r="P258" s="341"/>
      <c r="Q258" s="304"/>
      <c r="R258" s="340"/>
      <c r="S258" s="340"/>
      <c r="T258" s="340"/>
      <c r="U258" s="340"/>
      <c r="V258" s="341"/>
      <c r="W258" s="342"/>
      <c r="X258" s="306"/>
      <c r="Y258" s="304"/>
      <c r="Z258" s="340"/>
      <c r="AA258" s="340"/>
      <c r="AB258" s="340"/>
      <c r="AC258" s="304"/>
      <c r="AD258" s="340"/>
      <c r="AE258" s="313"/>
    </row>
    <row r="259" customFormat="false" ht="12.75" hidden="false" customHeight="false" outlineLevel="0" collapsed="false">
      <c r="C259" s="268"/>
      <c r="D259" s="338"/>
      <c r="E259" s="338"/>
      <c r="F259" s="338"/>
      <c r="G259" s="338"/>
      <c r="H259" s="338"/>
      <c r="I259" s="338"/>
      <c r="J259" s="338"/>
      <c r="K259" s="339"/>
      <c r="L259" s="304"/>
      <c r="M259" s="340"/>
      <c r="N259" s="340"/>
      <c r="O259" s="340"/>
      <c r="P259" s="341"/>
      <c r="Q259" s="304"/>
      <c r="R259" s="340"/>
      <c r="S259" s="340"/>
      <c r="T259" s="340"/>
      <c r="U259" s="340"/>
      <c r="V259" s="341"/>
      <c r="W259" s="342"/>
      <c r="X259" s="306"/>
      <c r="Y259" s="304"/>
      <c r="Z259" s="340"/>
      <c r="AA259" s="340"/>
      <c r="AB259" s="340"/>
      <c r="AC259" s="304"/>
      <c r="AD259" s="340"/>
      <c r="AE259" s="313"/>
    </row>
    <row r="260" customFormat="false" ht="12.75" hidden="false" customHeight="false" outlineLevel="0" collapsed="false">
      <c r="C260" s="268"/>
      <c r="D260" s="338"/>
      <c r="E260" s="338"/>
      <c r="F260" s="338"/>
      <c r="G260" s="338"/>
      <c r="H260" s="338"/>
      <c r="I260" s="338"/>
      <c r="J260" s="338"/>
      <c r="K260" s="339"/>
      <c r="L260" s="304"/>
      <c r="M260" s="340"/>
      <c r="N260" s="340"/>
      <c r="O260" s="340"/>
      <c r="P260" s="341"/>
      <c r="Q260" s="304"/>
      <c r="R260" s="340"/>
      <c r="S260" s="340"/>
      <c r="T260" s="340"/>
      <c r="U260" s="340"/>
      <c r="V260" s="341"/>
      <c r="W260" s="342"/>
      <c r="X260" s="306"/>
      <c r="Y260" s="304"/>
      <c r="Z260" s="340"/>
      <c r="AA260" s="340"/>
      <c r="AB260" s="340"/>
      <c r="AC260" s="304"/>
      <c r="AD260" s="340"/>
      <c r="AE260" s="313"/>
    </row>
    <row r="261" customFormat="false" ht="12.75" hidden="false" customHeight="false" outlineLevel="0" collapsed="false">
      <c r="C261" s="268"/>
      <c r="D261" s="338"/>
      <c r="E261" s="338"/>
      <c r="F261" s="338"/>
      <c r="G261" s="338"/>
      <c r="H261" s="338"/>
      <c r="I261" s="338"/>
      <c r="J261" s="338"/>
      <c r="K261" s="339"/>
      <c r="L261" s="304"/>
      <c r="M261" s="340"/>
      <c r="N261" s="340"/>
      <c r="O261" s="340"/>
      <c r="P261" s="341"/>
      <c r="Q261" s="304"/>
      <c r="R261" s="340"/>
      <c r="S261" s="340"/>
      <c r="T261" s="340"/>
      <c r="U261" s="340"/>
      <c r="V261" s="341"/>
      <c r="W261" s="342"/>
      <c r="X261" s="306"/>
      <c r="Y261" s="304"/>
      <c r="Z261" s="340"/>
      <c r="AA261" s="340"/>
      <c r="AB261" s="340"/>
      <c r="AC261" s="304"/>
      <c r="AD261" s="340"/>
      <c r="AE261" s="313"/>
    </row>
    <row r="262" customFormat="false" ht="12.75" hidden="false" customHeight="false" outlineLevel="0" collapsed="false">
      <c r="C262" s="268"/>
      <c r="D262" s="338"/>
      <c r="E262" s="338"/>
      <c r="F262" s="338"/>
      <c r="G262" s="338"/>
      <c r="H262" s="338"/>
      <c r="I262" s="338"/>
      <c r="J262" s="338"/>
      <c r="K262" s="339"/>
      <c r="L262" s="304"/>
      <c r="M262" s="340"/>
      <c r="N262" s="340"/>
      <c r="O262" s="340"/>
      <c r="P262" s="341"/>
      <c r="Q262" s="304"/>
      <c r="R262" s="340"/>
      <c r="S262" s="340"/>
      <c r="T262" s="340"/>
      <c r="U262" s="340"/>
      <c r="V262" s="341"/>
      <c r="W262" s="342"/>
      <c r="X262" s="306"/>
      <c r="Y262" s="304"/>
      <c r="Z262" s="340"/>
      <c r="AA262" s="340"/>
      <c r="AB262" s="340"/>
      <c r="AC262" s="304"/>
      <c r="AD262" s="340"/>
      <c r="AE262" s="313"/>
    </row>
    <row r="263" customFormat="false" ht="12.75" hidden="false" customHeight="false" outlineLevel="0" collapsed="false">
      <c r="C263" s="268"/>
      <c r="D263" s="338"/>
      <c r="E263" s="338"/>
      <c r="F263" s="338"/>
      <c r="G263" s="338"/>
      <c r="H263" s="338"/>
      <c r="I263" s="338"/>
      <c r="J263" s="338"/>
      <c r="K263" s="339"/>
      <c r="L263" s="304"/>
      <c r="M263" s="340"/>
      <c r="N263" s="340"/>
      <c r="O263" s="340"/>
      <c r="P263" s="341"/>
      <c r="Q263" s="304"/>
      <c r="R263" s="340"/>
      <c r="S263" s="340"/>
      <c r="T263" s="340"/>
      <c r="U263" s="340"/>
      <c r="V263" s="341"/>
      <c r="W263" s="342"/>
      <c r="X263" s="306"/>
      <c r="Y263" s="304"/>
      <c r="Z263" s="340"/>
      <c r="AA263" s="340"/>
      <c r="AB263" s="340"/>
      <c r="AC263" s="304"/>
      <c r="AD263" s="340"/>
      <c r="AE263" s="313"/>
    </row>
    <row r="264" customFormat="false" ht="12.75" hidden="false" customHeight="false" outlineLevel="0" collapsed="false">
      <c r="C264" s="268"/>
      <c r="D264" s="338"/>
      <c r="E264" s="338"/>
      <c r="F264" s="338"/>
      <c r="G264" s="338"/>
      <c r="H264" s="338"/>
      <c r="I264" s="338"/>
      <c r="J264" s="338"/>
      <c r="K264" s="339"/>
      <c r="L264" s="304"/>
      <c r="M264" s="340"/>
      <c r="N264" s="340"/>
      <c r="O264" s="340"/>
      <c r="P264" s="341"/>
      <c r="Q264" s="304"/>
      <c r="R264" s="340"/>
      <c r="S264" s="340"/>
      <c r="T264" s="340"/>
      <c r="U264" s="340"/>
      <c r="V264" s="341"/>
      <c r="W264" s="342"/>
      <c r="X264" s="306"/>
      <c r="Y264" s="304"/>
      <c r="Z264" s="340"/>
      <c r="AA264" s="340"/>
      <c r="AB264" s="340"/>
      <c r="AC264" s="304"/>
      <c r="AD264" s="340"/>
      <c r="AE264" s="313"/>
    </row>
    <row r="265" customFormat="false" ht="12.75" hidden="false" customHeight="false" outlineLevel="0" collapsed="false">
      <c r="C265" s="268"/>
      <c r="D265" s="338"/>
      <c r="E265" s="338"/>
      <c r="F265" s="338"/>
      <c r="G265" s="338"/>
      <c r="H265" s="338"/>
      <c r="I265" s="338"/>
      <c r="J265" s="338"/>
      <c r="K265" s="339"/>
      <c r="L265" s="304"/>
      <c r="M265" s="340"/>
      <c r="N265" s="340"/>
      <c r="O265" s="340"/>
      <c r="P265" s="341"/>
      <c r="Q265" s="304"/>
      <c r="R265" s="340"/>
      <c r="S265" s="340"/>
      <c r="T265" s="340"/>
      <c r="U265" s="340"/>
      <c r="V265" s="341"/>
      <c r="W265" s="342"/>
      <c r="X265" s="306"/>
      <c r="Y265" s="304"/>
      <c r="Z265" s="340"/>
      <c r="AA265" s="340"/>
      <c r="AB265" s="340"/>
      <c r="AC265" s="304"/>
      <c r="AD265" s="340"/>
      <c r="AE265" s="313"/>
    </row>
    <row r="266" customFormat="false" ht="12.75" hidden="false" customHeight="false" outlineLevel="0" collapsed="false">
      <c r="C266" s="268"/>
      <c r="D266" s="338"/>
      <c r="E266" s="338"/>
      <c r="F266" s="338"/>
      <c r="G266" s="338"/>
      <c r="H266" s="338"/>
      <c r="I266" s="338"/>
      <c r="J266" s="338"/>
      <c r="K266" s="339"/>
      <c r="L266" s="304"/>
      <c r="M266" s="340"/>
      <c r="N266" s="340"/>
      <c r="O266" s="340"/>
      <c r="P266" s="341"/>
      <c r="Q266" s="304"/>
      <c r="R266" s="340"/>
      <c r="S266" s="340"/>
      <c r="T266" s="340"/>
      <c r="U266" s="340"/>
      <c r="V266" s="341"/>
      <c r="W266" s="342"/>
      <c r="X266" s="306"/>
      <c r="Y266" s="304"/>
      <c r="Z266" s="340"/>
      <c r="AA266" s="340"/>
      <c r="AB266" s="340"/>
      <c r="AC266" s="304"/>
      <c r="AD266" s="340"/>
      <c r="AE266" s="313"/>
    </row>
    <row r="267" customFormat="false" ht="12.75" hidden="false" customHeight="false" outlineLevel="0" collapsed="false">
      <c r="C267" s="268"/>
      <c r="D267" s="338"/>
      <c r="E267" s="338"/>
      <c r="F267" s="338"/>
      <c r="G267" s="338"/>
      <c r="H267" s="338"/>
      <c r="I267" s="338"/>
      <c r="J267" s="338"/>
      <c r="K267" s="339"/>
      <c r="L267" s="304"/>
      <c r="M267" s="340"/>
      <c r="N267" s="340"/>
      <c r="O267" s="340"/>
      <c r="P267" s="341"/>
      <c r="Q267" s="304"/>
      <c r="R267" s="340"/>
      <c r="S267" s="340"/>
      <c r="T267" s="340"/>
      <c r="U267" s="340"/>
      <c r="V267" s="341"/>
      <c r="W267" s="342"/>
      <c r="X267" s="306"/>
      <c r="Y267" s="304"/>
      <c r="Z267" s="340"/>
      <c r="AA267" s="340"/>
      <c r="AB267" s="340"/>
      <c r="AC267" s="304"/>
      <c r="AD267" s="340"/>
      <c r="AE267" s="313"/>
    </row>
    <row r="268" customFormat="false" ht="12.75" hidden="false" customHeight="false" outlineLevel="0" collapsed="false">
      <c r="C268" s="268"/>
      <c r="D268" s="338"/>
      <c r="E268" s="338"/>
      <c r="F268" s="338"/>
      <c r="G268" s="338"/>
      <c r="H268" s="338"/>
      <c r="I268" s="338"/>
      <c r="J268" s="338"/>
      <c r="K268" s="339"/>
      <c r="L268" s="304"/>
      <c r="M268" s="340"/>
      <c r="N268" s="340"/>
      <c r="O268" s="340"/>
      <c r="P268" s="341"/>
      <c r="Q268" s="304"/>
      <c r="R268" s="340"/>
      <c r="S268" s="340"/>
      <c r="T268" s="340"/>
      <c r="U268" s="340"/>
      <c r="V268" s="341"/>
      <c r="W268" s="342"/>
      <c r="X268" s="306"/>
      <c r="Y268" s="304"/>
      <c r="Z268" s="340"/>
      <c r="AA268" s="340"/>
      <c r="AB268" s="340"/>
      <c r="AC268" s="304"/>
      <c r="AD268" s="340"/>
      <c r="AE268" s="313"/>
    </row>
    <row r="269" customFormat="false" ht="12.75" hidden="false" customHeight="false" outlineLevel="0" collapsed="false">
      <c r="C269" s="268"/>
      <c r="D269" s="338"/>
      <c r="E269" s="338"/>
      <c r="F269" s="338"/>
      <c r="G269" s="338"/>
      <c r="H269" s="338"/>
      <c r="I269" s="338"/>
      <c r="J269" s="338"/>
      <c r="K269" s="339"/>
      <c r="L269" s="304"/>
      <c r="M269" s="340"/>
      <c r="N269" s="340"/>
      <c r="O269" s="340"/>
      <c r="P269" s="341"/>
      <c r="Q269" s="304"/>
      <c r="R269" s="340"/>
      <c r="S269" s="340"/>
      <c r="T269" s="340"/>
      <c r="U269" s="340"/>
      <c r="V269" s="341"/>
      <c r="W269" s="342"/>
      <c r="X269" s="306"/>
      <c r="Y269" s="304"/>
      <c r="Z269" s="340"/>
      <c r="AA269" s="340"/>
      <c r="AB269" s="340"/>
      <c r="AC269" s="304"/>
      <c r="AD269" s="340"/>
      <c r="AE269" s="313"/>
    </row>
    <row r="270" customFormat="false" ht="12.75" hidden="false" customHeight="false" outlineLevel="0" collapsed="false">
      <c r="C270" s="268"/>
      <c r="D270" s="338"/>
      <c r="E270" s="338"/>
      <c r="F270" s="338"/>
      <c r="G270" s="338"/>
      <c r="H270" s="338"/>
      <c r="I270" s="338"/>
      <c r="J270" s="338"/>
      <c r="K270" s="339"/>
      <c r="L270" s="304"/>
      <c r="M270" s="340"/>
      <c r="N270" s="340"/>
      <c r="O270" s="340"/>
      <c r="P270" s="341"/>
      <c r="Q270" s="304"/>
      <c r="R270" s="340"/>
      <c r="S270" s="340"/>
      <c r="T270" s="340"/>
      <c r="U270" s="340"/>
      <c r="V270" s="341"/>
      <c r="W270" s="342"/>
      <c r="X270" s="306"/>
      <c r="Y270" s="304"/>
      <c r="Z270" s="340"/>
      <c r="AA270" s="340"/>
      <c r="AB270" s="340"/>
      <c r="AC270" s="304"/>
      <c r="AD270" s="340"/>
      <c r="AE270" s="313"/>
    </row>
    <row r="271" customFormat="false" ht="12.75" hidden="false" customHeight="false" outlineLevel="0" collapsed="false">
      <c r="C271" s="268"/>
      <c r="D271" s="338"/>
      <c r="E271" s="338"/>
      <c r="F271" s="338"/>
      <c r="G271" s="338"/>
      <c r="H271" s="338"/>
      <c r="I271" s="338"/>
      <c r="J271" s="338"/>
      <c r="K271" s="339"/>
      <c r="L271" s="304"/>
      <c r="M271" s="340"/>
      <c r="N271" s="340"/>
      <c r="O271" s="340"/>
      <c r="P271" s="341"/>
      <c r="Q271" s="304"/>
      <c r="R271" s="340"/>
      <c r="S271" s="340"/>
      <c r="T271" s="340"/>
      <c r="U271" s="340"/>
      <c r="V271" s="341"/>
      <c r="W271" s="342"/>
      <c r="X271" s="306"/>
      <c r="Y271" s="304"/>
      <c r="Z271" s="340"/>
      <c r="AA271" s="340"/>
      <c r="AB271" s="340"/>
      <c r="AC271" s="304"/>
      <c r="AD271" s="340"/>
      <c r="AE271" s="313"/>
    </row>
    <row r="272" customFormat="false" ht="12.75" hidden="false" customHeight="false" outlineLevel="0" collapsed="false">
      <c r="C272" s="268"/>
      <c r="D272" s="338"/>
      <c r="E272" s="338"/>
      <c r="F272" s="338"/>
      <c r="G272" s="338"/>
      <c r="H272" s="338"/>
      <c r="I272" s="338"/>
      <c r="J272" s="338"/>
      <c r="K272" s="339"/>
      <c r="L272" s="304"/>
      <c r="M272" s="340"/>
      <c r="N272" s="340"/>
      <c r="O272" s="340"/>
      <c r="P272" s="341"/>
      <c r="Q272" s="304"/>
      <c r="R272" s="340"/>
      <c r="S272" s="340"/>
      <c r="T272" s="340"/>
      <c r="U272" s="340"/>
      <c r="V272" s="341"/>
      <c r="W272" s="342"/>
      <c r="X272" s="306"/>
      <c r="Y272" s="304"/>
      <c r="Z272" s="340"/>
      <c r="AA272" s="340"/>
      <c r="AB272" s="340"/>
      <c r="AC272" s="304"/>
      <c r="AD272" s="340"/>
      <c r="AE272" s="313"/>
    </row>
    <row r="273" customFormat="false" ht="12.75" hidden="false" customHeight="false" outlineLevel="0" collapsed="false">
      <c r="C273" s="268"/>
      <c r="D273" s="338"/>
      <c r="E273" s="338"/>
      <c r="F273" s="338"/>
      <c r="G273" s="338"/>
      <c r="H273" s="338"/>
      <c r="I273" s="338"/>
      <c r="J273" s="338"/>
      <c r="K273" s="339"/>
      <c r="L273" s="304"/>
      <c r="M273" s="340"/>
      <c r="N273" s="340"/>
      <c r="O273" s="340"/>
      <c r="P273" s="341"/>
      <c r="Q273" s="304"/>
      <c r="R273" s="340"/>
      <c r="S273" s="340"/>
      <c r="T273" s="340"/>
      <c r="U273" s="340"/>
      <c r="V273" s="341"/>
      <c r="W273" s="342"/>
      <c r="X273" s="306"/>
      <c r="Y273" s="304"/>
      <c r="Z273" s="340"/>
      <c r="AA273" s="340"/>
      <c r="AB273" s="340"/>
      <c r="AC273" s="304"/>
      <c r="AD273" s="340"/>
      <c r="AE273" s="313"/>
    </row>
    <row r="274" customFormat="false" ht="12.75" hidden="false" customHeight="false" outlineLevel="0" collapsed="false">
      <c r="C274" s="268"/>
      <c r="D274" s="338"/>
      <c r="E274" s="338"/>
      <c r="F274" s="338"/>
      <c r="G274" s="338"/>
      <c r="H274" s="338"/>
      <c r="I274" s="338"/>
      <c r="J274" s="338"/>
      <c r="K274" s="339"/>
      <c r="L274" s="304"/>
      <c r="M274" s="340"/>
      <c r="N274" s="340"/>
      <c r="O274" s="340"/>
      <c r="P274" s="341"/>
      <c r="Q274" s="304"/>
      <c r="R274" s="340"/>
      <c r="S274" s="340"/>
      <c r="T274" s="340"/>
      <c r="U274" s="340"/>
      <c r="V274" s="341"/>
      <c r="W274" s="342"/>
      <c r="X274" s="306"/>
      <c r="Y274" s="304"/>
      <c r="Z274" s="340"/>
      <c r="AA274" s="340"/>
      <c r="AB274" s="340"/>
      <c r="AC274" s="304"/>
      <c r="AD274" s="340"/>
      <c r="AE274" s="313"/>
    </row>
    <row r="275" customFormat="false" ht="12.75" hidden="false" customHeight="false" outlineLevel="0" collapsed="false">
      <c r="C275" s="268"/>
      <c r="D275" s="338"/>
      <c r="E275" s="338"/>
      <c r="F275" s="338"/>
      <c r="G275" s="338"/>
      <c r="H275" s="338"/>
      <c r="I275" s="338"/>
      <c r="J275" s="338"/>
      <c r="K275" s="339"/>
      <c r="L275" s="304"/>
      <c r="M275" s="340"/>
      <c r="N275" s="340"/>
      <c r="O275" s="340"/>
      <c r="P275" s="341"/>
      <c r="Q275" s="304"/>
      <c r="R275" s="340"/>
      <c r="S275" s="340"/>
      <c r="T275" s="340"/>
      <c r="U275" s="340"/>
      <c r="V275" s="341"/>
      <c r="W275" s="342"/>
      <c r="X275" s="306"/>
      <c r="Y275" s="304"/>
      <c r="Z275" s="340"/>
      <c r="AA275" s="340"/>
      <c r="AB275" s="340"/>
      <c r="AC275" s="304"/>
      <c r="AD275" s="340"/>
      <c r="AE275" s="313"/>
    </row>
    <row r="276" customFormat="false" ht="12.75" hidden="false" customHeight="false" outlineLevel="0" collapsed="false">
      <c r="C276" s="268"/>
      <c r="D276" s="338"/>
      <c r="E276" s="338"/>
      <c r="F276" s="338"/>
      <c r="G276" s="338"/>
      <c r="H276" s="338"/>
      <c r="I276" s="338"/>
      <c r="J276" s="338"/>
      <c r="K276" s="339"/>
      <c r="L276" s="304"/>
      <c r="M276" s="340"/>
      <c r="N276" s="340"/>
      <c r="O276" s="340"/>
      <c r="P276" s="341"/>
      <c r="Q276" s="304"/>
      <c r="R276" s="340"/>
      <c r="S276" s="340"/>
      <c r="T276" s="340"/>
      <c r="U276" s="340"/>
      <c r="V276" s="341"/>
      <c r="W276" s="342"/>
      <c r="X276" s="306"/>
      <c r="Y276" s="304"/>
      <c r="Z276" s="340"/>
      <c r="AA276" s="340"/>
      <c r="AB276" s="340"/>
      <c r="AC276" s="304"/>
      <c r="AD276" s="340"/>
      <c r="AE276" s="313"/>
    </row>
    <row r="277" customFormat="false" ht="12.75" hidden="false" customHeight="false" outlineLevel="0" collapsed="false">
      <c r="C277" s="268"/>
      <c r="D277" s="338"/>
      <c r="E277" s="338"/>
      <c r="F277" s="338"/>
      <c r="G277" s="338"/>
      <c r="H277" s="338"/>
      <c r="I277" s="338"/>
      <c r="J277" s="338"/>
      <c r="K277" s="339"/>
      <c r="L277" s="304"/>
      <c r="M277" s="340"/>
      <c r="N277" s="340"/>
      <c r="O277" s="340"/>
      <c r="P277" s="341"/>
      <c r="Q277" s="304"/>
      <c r="R277" s="340"/>
      <c r="S277" s="340"/>
      <c r="T277" s="340"/>
      <c r="U277" s="340"/>
      <c r="V277" s="341"/>
      <c r="W277" s="342"/>
      <c r="X277" s="306"/>
      <c r="Y277" s="304"/>
      <c r="Z277" s="340"/>
      <c r="AA277" s="340"/>
      <c r="AB277" s="340"/>
      <c r="AC277" s="304"/>
      <c r="AD277" s="340"/>
      <c r="AE277" s="313"/>
    </row>
    <row r="278" customFormat="false" ht="12.75" hidden="false" customHeight="false" outlineLevel="0" collapsed="false">
      <c r="C278" s="268"/>
      <c r="D278" s="338"/>
      <c r="E278" s="338"/>
      <c r="F278" s="338"/>
      <c r="G278" s="338"/>
      <c r="H278" s="338"/>
      <c r="I278" s="338"/>
      <c r="J278" s="338"/>
      <c r="K278" s="339"/>
      <c r="L278" s="304"/>
      <c r="M278" s="340"/>
      <c r="N278" s="340"/>
      <c r="O278" s="340"/>
      <c r="P278" s="341"/>
      <c r="Q278" s="304"/>
      <c r="R278" s="340"/>
      <c r="S278" s="340"/>
      <c r="T278" s="340"/>
      <c r="U278" s="340"/>
      <c r="V278" s="341"/>
      <c r="W278" s="342"/>
      <c r="X278" s="306"/>
      <c r="Y278" s="304"/>
      <c r="Z278" s="340"/>
      <c r="AA278" s="340"/>
      <c r="AB278" s="340"/>
      <c r="AC278" s="304"/>
      <c r="AD278" s="340"/>
      <c r="AE278" s="313"/>
    </row>
    <row r="279" customFormat="false" ht="12.75" hidden="false" customHeight="false" outlineLevel="0" collapsed="false">
      <c r="C279" s="268"/>
      <c r="D279" s="338"/>
      <c r="E279" s="338"/>
      <c r="F279" s="338"/>
      <c r="G279" s="338"/>
      <c r="H279" s="338"/>
      <c r="I279" s="338"/>
      <c r="J279" s="338"/>
      <c r="K279" s="339"/>
      <c r="L279" s="304"/>
      <c r="M279" s="340"/>
      <c r="N279" s="340"/>
      <c r="O279" s="340"/>
      <c r="P279" s="341"/>
      <c r="Q279" s="304"/>
      <c r="R279" s="340"/>
      <c r="S279" s="340"/>
      <c r="T279" s="340"/>
      <c r="U279" s="340"/>
      <c r="V279" s="341"/>
      <c r="W279" s="342"/>
      <c r="X279" s="306"/>
      <c r="Y279" s="304"/>
      <c r="Z279" s="340"/>
      <c r="AA279" s="340"/>
      <c r="AB279" s="340"/>
      <c r="AC279" s="304"/>
      <c r="AD279" s="340"/>
      <c r="AE279" s="313"/>
    </row>
    <row r="280" customFormat="false" ht="12.75" hidden="false" customHeight="false" outlineLevel="0" collapsed="false">
      <c r="C280" s="268"/>
      <c r="D280" s="338"/>
      <c r="E280" s="338"/>
      <c r="F280" s="338"/>
      <c r="G280" s="338"/>
      <c r="H280" s="338"/>
      <c r="I280" s="338"/>
      <c r="J280" s="338"/>
      <c r="K280" s="339"/>
      <c r="L280" s="304"/>
      <c r="M280" s="340"/>
      <c r="N280" s="340"/>
      <c r="O280" s="340"/>
      <c r="P280" s="341"/>
      <c r="Q280" s="304"/>
      <c r="R280" s="340"/>
      <c r="S280" s="340"/>
      <c r="T280" s="340"/>
      <c r="U280" s="340"/>
      <c r="V280" s="341"/>
      <c r="W280" s="342"/>
      <c r="X280" s="306"/>
      <c r="Y280" s="304"/>
      <c r="Z280" s="340"/>
      <c r="AA280" s="340"/>
      <c r="AB280" s="340"/>
      <c r="AC280" s="304"/>
      <c r="AD280" s="340"/>
      <c r="AE280" s="313"/>
    </row>
    <row r="281" customFormat="false" ht="12.75" hidden="false" customHeight="false" outlineLevel="0" collapsed="false">
      <c r="C281" s="268"/>
      <c r="D281" s="338"/>
      <c r="E281" s="338"/>
      <c r="F281" s="338"/>
      <c r="G281" s="338"/>
      <c r="H281" s="338"/>
      <c r="I281" s="338"/>
      <c r="J281" s="338"/>
      <c r="K281" s="339"/>
      <c r="L281" s="304"/>
      <c r="M281" s="340"/>
      <c r="N281" s="340"/>
      <c r="O281" s="340"/>
      <c r="P281" s="341"/>
      <c r="Q281" s="304"/>
      <c r="R281" s="340"/>
      <c r="S281" s="340"/>
      <c r="T281" s="340"/>
      <c r="U281" s="340"/>
      <c r="V281" s="341"/>
      <c r="W281" s="342"/>
      <c r="X281" s="306"/>
      <c r="Y281" s="304"/>
      <c r="Z281" s="340"/>
      <c r="AA281" s="340"/>
      <c r="AB281" s="340"/>
      <c r="AC281" s="304"/>
      <c r="AD281" s="340"/>
      <c r="AE281" s="313"/>
    </row>
    <row r="282" customFormat="false" ht="12.75" hidden="false" customHeight="false" outlineLevel="0" collapsed="false">
      <c r="C282" s="268"/>
      <c r="D282" s="338"/>
      <c r="E282" s="338"/>
      <c r="F282" s="338"/>
      <c r="G282" s="338"/>
      <c r="H282" s="338"/>
      <c r="I282" s="338"/>
      <c r="J282" s="338"/>
      <c r="K282" s="339"/>
      <c r="L282" s="304"/>
      <c r="M282" s="340"/>
      <c r="N282" s="340"/>
      <c r="O282" s="340"/>
      <c r="P282" s="341"/>
      <c r="Q282" s="304"/>
      <c r="R282" s="340"/>
      <c r="S282" s="340"/>
      <c r="T282" s="340"/>
      <c r="U282" s="340"/>
      <c r="V282" s="341"/>
      <c r="W282" s="342"/>
      <c r="X282" s="306"/>
      <c r="Y282" s="304"/>
      <c r="Z282" s="340"/>
      <c r="AA282" s="340"/>
      <c r="AB282" s="340"/>
      <c r="AC282" s="304"/>
      <c r="AD282" s="340"/>
      <c r="AE282" s="313"/>
    </row>
    <row r="283" customFormat="false" ht="12.75" hidden="false" customHeight="false" outlineLevel="0" collapsed="false">
      <c r="C283" s="268"/>
      <c r="D283" s="338"/>
      <c r="E283" s="338"/>
      <c r="F283" s="338"/>
      <c r="G283" s="338"/>
      <c r="H283" s="338"/>
      <c r="I283" s="338"/>
      <c r="J283" s="338"/>
      <c r="K283" s="339"/>
      <c r="L283" s="304"/>
      <c r="M283" s="340"/>
      <c r="N283" s="340"/>
      <c r="O283" s="340"/>
      <c r="P283" s="341"/>
      <c r="Q283" s="304"/>
      <c r="R283" s="340"/>
      <c r="S283" s="340"/>
      <c r="T283" s="340"/>
      <c r="U283" s="340"/>
      <c r="V283" s="341"/>
      <c r="W283" s="342"/>
      <c r="X283" s="306"/>
      <c r="Y283" s="304"/>
      <c r="Z283" s="340"/>
      <c r="AA283" s="340"/>
      <c r="AB283" s="340"/>
      <c r="AC283" s="304"/>
      <c r="AD283" s="340"/>
      <c r="AE283" s="313"/>
    </row>
    <row r="284" customFormat="false" ht="12.75" hidden="false" customHeight="false" outlineLevel="0" collapsed="false">
      <c r="C284" s="268"/>
      <c r="D284" s="338"/>
      <c r="E284" s="338"/>
      <c r="F284" s="338"/>
      <c r="G284" s="338"/>
      <c r="H284" s="338"/>
      <c r="I284" s="338"/>
      <c r="J284" s="338"/>
      <c r="K284" s="339"/>
      <c r="L284" s="304"/>
      <c r="M284" s="340"/>
      <c r="N284" s="340"/>
      <c r="O284" s="340"/>
      <c r="P284" s="341"/>
      <c r="Q284" s="304"/>
      <c r="R284" s="340"/>
      <c r="S284" s="340"/>
      <c r="T284" s="340"/>
      <c r="U284" s="340"/>
      <c r="V284" s="341"/>
      <c r="W284" s="342"/>
      <c r="X284" s="306"/>
      <c r="Y284" s="304"/>
      <c r="Z284" s="340"/>
      <c r="AA284" s="340"/>
      <c r="AB284" s="340"/>
      <c r="AC284" s="304"/>
      <c r="AD284" s="340"/>
      <c r="AE284" s="313"/>
    </row>
    <row r="285" customFormat="false" ht="12.75" hidden="false" customHeight="false" outlineLevel="0" collapsed="false">
      <c r="C285" s="268"/>
      <c r="D285" s="338"/>
      <c r="E285" s="338"/>
      <c r="F285" s="338"/>
      <c r="G285" s="338"/>
      <c r="H285" s="338"/>
      <c r="I285" s="338"/>
      <c r="J285" s="338"/>
      <c r="K285" s="339"/>
      <c r="L285" s="304"/>
      <c r="M285" s="340"/>
      <c r="N285" s="340"/>
      <c r="O285" s="340"/>
      <c r="P285" s="341"/>
      <c r="Q285" s="304"/>
      <c r="R285" s="340"/>
      <c r="S285" s="340"/>
      <c r="T285" s="340"/>
      <c r="U285" s="340"/>
      <c r="V285" s="341"/>
      <c r="W285" s="342"/>
      <c r="X285" s="306"/>
      <c r="Y285" s="304"/>
      <c r="Z285" s="340"/>
      <c r="AA285" s="340"/>
      <c r="AB285" s="340"/>
      <c r="AC285" s="304"/>
      <c r="AD285" s="340"/>
      <c r="AE285" s="313"/>
    </row>
    <row r="286" customFormat="false" ht="12.75" hidden="false" customHeight="false" outlineLevel="0" collapsed="false">
      <c r="C286" s="268"/>
      <c r="D286" s="338"/>
      <c r="E286" s="338"/>
      <c r="F286" s="338"/>
      <c r="G286" s="338"/>
      <c r="H286" s="338"/>
      <c r="I286" s="338"/>
      <c r="J286" s="338"/>
      <c r="K286" s="339"/>
      <c r="L286" s="304"/>
      <c r="M286" s="340"/>
      <c r="N286" s="340"/>
      <c r="O286" s="340"/>
      <c r="P286" s="341"/>
      <c r="Q286" s="304"/>
      <c r="R286" s="340"/>
      <c r="S286" s="340"/>
      <c r="T286" s="340"/>
      <c r="U286" s="340"/>
      <c r="V286" s="341"/>
      <c r="W286" s="342"/>
      <c r="X286" s="306"/>
      <c r="Y286" s="304"/>
      <c r="Z286" s="340"/>
      <c r="AA286" s="340"/>
      <c r="AB286" s="340"/>
      <c r="AC286" s="304"/>
      <c r="AD286" s="340"/>
      <c r="AE286" s="313"/>
    </row>
    <row r="287" customFormat="false" ht="12.75" hidden="false" customHeight="false" outlineLevel="0" collapsed="false">
      <c r="C287" s="268"/>
      <c r="D287" s="338"/>
      <c r="E287" s="338"/>
      <c r="F287" s="338"/>
      <c r="G287" s="338"/>
      <c r="H287" s="338"/>
      <c r="I287" s="338"/>
      <c r="J287" s="338"/>
      <c r="K287" s="339"/>
      <c r="L287" s="304"/>
      <c r="M287" s="340"/>
      <c r="N287" s="340"/>
      <c r="O287" s="340"/>
      <c r="P287" s="341"/>
      <c r="Q287" s="304"/>
      <c r="R287" s="340"/>
      <c r="S287" s="340"/>
      <c r="T287" s="340"/>
      <c r="U287" s="340"/>
      <c r="V287" s="341"/>
      <c r="W287" s="342"/>
      <c r="X287" s="306"/>
      <c r="Y287" s="304"/>
      <c r="Z287" s="340"/>
      <c r="AA287" s="340"/>
      <c r="AB287" s="340"/>
      <c r="AC287" s="304"/>
      <c r="AD287" s="340"/>
      <c r="AE287" s="313"/>
    </row>
    <row r="288" customFormat="false" ht="12.75" hidden="false" customHeight="false" outlineLevel="0" collapsed="false">
      <c r="C288" s="268"/>
      <c r="D288" s="338"/>
      <c r="E288" s="338"/>
      <c r="F288" s="338"/>
      <c r="G288" s="338"/>
      <c r="H288" s="338"/>
      <c r="I288" s="338"/>
      <c r="J288" s="338"/>
      <c r="K288" s="339"/>
      <c r="L288" s="304"/>
      <c r="M288" s="340"/>
      <c r="N288" s="340"/>
      <c r="O288" s="340"/>
      <c r="P288" s="341"/>
      <c r="Q288" s="304"/>
      <c r="R288" s="340"/>
      <c r="S288" s="340"/>
      <c r="T288" s="340"/>
      <c r="U288" s="340"/>
      <c r="V288" s="341"/>
      <c r="W288" s="342"/>
      <c r="X288" s="306"/>
      <c r="Y288" s="304"/>
      <c r="Z288" s="340"/>
      <c r="AA288" s="340"/>
      <c r="AB288" s="340"/>
      <c r="AC288" s="304"/>
      <c r="AD288" s="340"/>
      <c r="AE288" s="313"/>
    </row>
    <row r="289" customFormat="false" ht="12.75" hidden="false" customHeight="false" outlineLevel="0" collapsed="false">
      <c r="C289" s="268"/>
      <c r="D289" s="338"/>
      <c r="E289" s="338"/>
      <c r="F289" s="338"/>
      <c r="G289" s="338"/>
      <c r="H289" s="338"/>
      <c r="I289" s="338"/>
      <c r="J289" s="338"/>
      <c r="K289" s="339"/>
      <c r="L289" s="304"/>
      <c r="M289" s="340"/>
      <c r="N289" s="340"/>
      <c r="O289" s="340"/>
      <c r="P289" s="341"/>
      <c r="Q289" s="304"/>
      <c r="R289" s="340"/>
      <c r="S289" s="340"/>
      <c r="T289" s="340"/>
      <c r="U289" s="340"/>
      <c r="V289" s="341"/>
      <c r="W289" s="342"/>
      <c r="X289" s="306"/>
      <c r="Y289" s="304"/>
      <c r="Z289" s="340"/>
      <c r="AA289" s="340"/>
      <c r="AB289" s="340"/>
      <c r="AC289" s="304"/>
      <c r="AD289" s="340"/>
      <c r="AE289" s="313"/>
    </row>
    <row r="290" customFormat="false" ht="12.75" hidden="false" customHeight="false" outlineLevel="0" collapsed="false">
      <c r="C290" s="268"/>
      <c r="D290" s="338"/>
      <c r="E290" s="338"/>
      <c r="F290" s="338"/>
      <c r="G290" s="338"/>
      <c r="H290" s="338"/>
      <c r="I290" s="338"/>
      <c r="J290" s="338"/>
      <c r="K290" s="339"/>
      <c r="L290" s="304"/>
      <c r="M290" s="340"/>
      <c r="N290" s="340"/>
      <c r="O290" s="340"/>
      <c r="P290" s="341"/>
      <c r="Q290" s="304"/>
      <c r="R290" s="340"/>
      <c r="S290" s="340"/>
      <c r="T290" s="340"/>
      <c r="U290" s="340"/>
      <c r="V290" s="341"/>
      <c r="W290" s="342"/>
      <c r="X290" s="306"/>
      <c r="Y290" s="304"/>
      <c r="Z290" s="340"/>
      <c r="AA290" s="340"/>
      <c r="AB290" s="340"/>
      <c r="AC290" s="304"/>
      <c r="AD290" s="340"/>
      <c r="AE290" s="313"/>
    </row>
    <row r="291" customFormat="false" ht="12.75" hidden="false" customHeight="false" outlineLevel="0" collapsed="false">
      <c r="C291" s="268"/>
      <c r="D291" s="338"/>
      <c r="E291" s="338"/>
      <c r="F291" s="338"/>
      <c r="G291" s="338"/>
      <c r="H291" s="338"/>
      <c r="I291" s="338"/>
      <c r="J291" s="338"/>
      <c r="K291" s="339"/>
      <c r="L291" s="304"/>
      <c r="M291" s="340"/>
      <c r="N291" s="340"/>
      <c r="O291" s="340"/>
      <c r="P291" s="341"/>
      <c r="Q291" s="304"/>
      <c r="R291" s="340"/>
      <c r="S291" s="340"/>
      <c r="T291" s="340"/>
      <c r="U291" s="340"/>
      <c r="V291" s="341"/>
      <c r="W291" s="342"/>
      <c r="X291" s="306"/>
      <c r="Y291" s="304"/>
      <c r="Z291" s="340"/>
      <c r="AA291" s="340"/>
      <c r="AB291" s="340"/>
      <c r="AC291" s="304"/>
      <c r="AD291" s="340"/>
      <c r="AE291" s="313"/>
    </row>
    <row r="292" customFormat="false" ht="12.75" hidden="false" customHeight="false" outlineLevel="0" collapsed="false">
      <c r="C292" s="268"/>
      <c r="D292" s="338"/>
      <c r="E292" s="338"/>
      <c r="F292" s="338"/>
      <c r="G292" s="338"/>
      <c r="H292" s="338"/>
      <c r="I292" s="338"/>
      <c r="J292" s="338"/>
      <c r="K292" s="339"/>
      <c r="L292" s="304"/>
      <c r="M292" s="340"/>
      <c r="N292" s="340"/>
      <c r="O292" s="340"/>
      <c r="P292" s="341"/>
      <c r="Q292" s="304"/>
      <c r="R292" s="340"/>
      <c r="S292" s="340"/>
      <c r="T292" s="340"/>
      <c r="U292" s="340"/>
      <c r="V292" s="341"/>
      <c r="W292" s="342"/>
      <c r="X292" s="306"/>
      <c r="Y292" s="304"/>
      <c r="Z292" s="340"/>
      <c r="AA292" s="340"/>
      <c r="AB292" s="340"/>
      <c r="AC292" s="304"/>
      <c r="AD292" s="340"/>
      <c r="AE292" s="313"/>
    </row>
    <row r="293" customFormat="false" ht="12.75" hidden="false" customHeight="false" outlineLevel="0" collapsed="false">
      <c r="C293" s="268"/>
      <c r="D293" s="338"/>
      <c r="E293" s="338"/>
      <c r="F293" s="338"/>
      <c r="G293" s="338"/>
      <c r="H293" s="338"/>
      <c r="I293" s="338"/>
      <c r="J293" s="338"/>
      <c r="K293" s="339"/>
      <c r="L293" s="304"/>
      <c r="M293" s="340"/>
      <c r="N293" s="340"/>
      <c r="O293" s="340"/>
      <c r="P293" s="341"/>
      <c r="Q293" s="304"/>
      <c r="R293" s="340"/>
      <c r="S293" s="340"/>
      <c r="T293" s="340"/>
      <c r="U293" s="340"/>
      <c r="V293" s="341"/>
      <c r="W293" s="342"/>
      <c r="X293" s="306"/>
      <c r="Y293" s="304"/>
      <c r="Z293" s="340"/>
      <c r="AA293" s="340"/>
      <c r="AB293" s="340"/>
      <c r="AC293" s="304"/>
      <c r="AD293" s="340"/>
      <c r="AE293" s="313"/>
    </row>
    <row r="294" customFormat="false" ht="12.75" hidden="false" customHeight="false" outlineLevel="0" collapsed="false">
      <c r="C294" s="268"/>
      <c r="D294" s="338"/>
      <c r="E294" s="338"/>
      <c r="F294" s="338"/>
      <c r="G294" s="338"/>
      <c r="H294" s="338"/>
      <c r="I294" s="338"/>
      <c r="J294" s="338"/>
      <c r="K294" s="339"/>
      <c r="L294" s="304"/>
      <c r="M294" s="340"/>
      <c r="N294" s="340"/>
      <c r="O294" s="340"/>
      <c r="P294" s="341"/>
      <c r="Q294" s="304"/>
      <c r="R294" s="340"/>
      <c r="S294" s="340"/>
      <c r="T294" s="340"/>
      <c r="U294" s="340"/>
      <c r="V294" s="341"/>
      <c r="W294" s="342"/>
      <c r="X294" s="306"/>
      <c r="Y294" s="304"/>
      <c r="Z294" s="340"/>
      <c r="AA294" s="340"/>
      <c r="AB294" s="340"/>
      <c r="AC294" s="304"/>
      <c r="AD294" s="340"/>
      <c r="AE294" s="313"/>
    </row>
    <row r="295" customFormat="false" ht="12.75" hidden="false" customHeight="false" outlineLevel="0" collapsed="false">
      <c r="C295" s="268"/>
      <c r="D295" s="338"/>
      <c r="E295" s="338"/>
      <c r="F295" s="338"/>
      <c r="G295" s="338"/>
      <c r="H295" s="338"/>
      <c r="I295" s="338"/>
      <c r="J295" s="338"/>
      <c r="K295" s="339"/>
      <c r="L295" s="304"/>
      <c r="M295" s="340"/>
      <c r="N295" s="340"/>
      <c r="O295" s="340"/>
      <c r="P295" s="341"/>
      <c r="Q295" s="304"/>
      <c r="R295" s="340"/>
      <c r="S295" s="340"/>
      <c r="T295" s="340"/>
      <c r="U295" s="340"/>
      <c r="V295" s="341"/>
      <c r="W295" s="342"/>
      <c r="X295" s="306"/>
      <c r="Y295" s="304"/>
      <c r="Z295" s="340"/>
      <c r="AA295" s="340"/>
      <c r="AB295" s="340"/>
      <c r="AC295" s="304"/>
      <c r="AD295" s="340"/>
      <c r="AE295" s="313"/>
    </row>
    <row r="296" customFormat="false" ht="12.75" hidden="false" customHeight="false" outlineLevel="0" collapsed="false">
      <c r="C296" s="268"/>
      <c r="D296" s="338"/>
      <c r="E296" s="338"/>
      <c r="F296" s="338"/>
      <c r="G296" s="338"/>
      <c r="H296" s="338"/>
      <c r="I296" s="338"/>
      <c r="J296" s="338"/>
      <c r="K296" s="339"/>
      <c r="L296" s="304"/>
      <c r="M296" s="340"/>
      <c r="N296" s="340"/>
      <c r="O296" s="340"/>
      <c r="P296" s="341"/>
      <c r="Q296" s="304"/>
      <c r="R296" s="340"/>
      <c r="S296" s="340"/>
      <c r="T296" s="340"/>
      <c r="U296" s="340"/>
      <c r="V296" s="341"/>
      <c r="W296" s="342"/>
      <c r="X296" s="306"/>
      <c r="Y296" s="304"/>
      <c r="Z296" s="340"/>
      <c r="AA296" s="340"/>
      <c r="AB296" s="340"/>
      <c r="AC296" s="304"/>
      <c r="AD296" s="340"/>
      <c r="AE296" s="313"/>
    </row>
    <row r="297" customFormat="false" ht="12.75" hidden="false" customHeight="false" outlineLevel="0" collapsed="false">
      <c r="C297" s="268"/>
      <c r="D297" s="338"/>
      <c r="E297" s="338"/>
      <c r="F297" s="338"/>
      <c r="G297" s="338"/>
      <c r="H297" s="338"/>
      <c r="I297" s="338"/>
      <c r="J297" s="338"/>
      <c r="K297" s="339"/>
      <c r="L297" s="304"/>
      <c r="M297" s="340"/>
      <c r="N297" s="340"/>
      <c r="O297" s="340"/>
      <c r="P297" s="341"/>
      <c r="Q297" s="304"/>
      <c r="R297" s="340"/>
      <c r="S297" s="340"/>
      <c r="T297" s="340"/>
      <c r="U297" s="340"/>
      <c r="V297" s="341"/>
      <c r="W297" s="342"/>
      <c r="X297" s="306"/>
      <c r="Y297" s="304"/>
      <c r="Z297" s="340"/>
      <c r="AA297" s="340"/>
      <c r="AB297" s="340"/>
      <c r="AC297" s="304"/>
      <c r="AD297" s="340"/>
      <c r="AE297" s="313"/>
    </row>
    <row r="298" customFormat="false" ht="12.75" hidden="false" customHeight="false" outlineLevel="0" collapsed="false">
      <c r="C298" s="268"/>
      <c r="D298" s="338"/>
      <c r="E298" s="338"/>
      <c r="F298" s="338"/>
      <c r="G298" s="338"/>
      <c r="H298" s="338"/>
      <c r="I298" s="338"/>
      <c r="J298" s="338"/>
      <c r="K298" s="339"/>
      <c r="L298" s="304"/>
      <c r="M298" s="340"/>
      <c r="N298" s="340"/>
      <c r="O298" s="340"/>
      <c r="P298" s="341"/>
      <c r="Q298" s="304"/>
      <c r="R298" s="340"/>
      <c r="S298" s="340"/>
      <c r="T298" s="340"/>
      <c r="U298" s="340"/>
      <c r="V298" s="341"/>
      <c r="W298" s="342"/>
      <c r="X298" s="306"/>
      <c r="Y298" s="304"/>
      <c r="Z298" s="340"/>
      <c r="AA298" s="340"/>
      <c r="AB298" s="340"/>
      <c r="AC298" s="304"/>
      <c r="AD298" s="340"/>
      <c r="AE298" s="313"/>
    </row>
    <row r="299" customFormat="false" ht="12.75" hidden="false" customHeight="false" outlineLevel="0" collapsed="false">
      <c r="C299" s="268"/>
      <c r="D299" s="338"/>
      <c r="E299" s="338"/>
      <c r="F299" s="338"/>
      <c r="G299" s="338"/>
      <c r="H299" s="338"/>
      <c r="I299" s="338"/>
      <c r="J299" s="338"/>
      <c r="K299" s="339"/>
      <c r="L299" s="304"/>
      <c r="M299" s="340"/>
      <c r="N299" s="340"/>
      <c r="O299" s="340"/>
      <c r="P299" s="341"/>
      <c r="Q299" s="304"/>
      <c r="R299" s="340"/>
      <c r="S299" s="340"/>
      <c r="T299" s="340"/>
      <c r="U299" s="340"/>
      <c r="V299" s="341"/>
      <c r="W299" s="342"/>
      <c r="X299" s="306"/>
      <c r="Y299" s="304"/>
      <c r="Z299" s="340"/>
      <c r="AA299" s="340"/>
      <c r="AB299" s="340"/>
      <c r="AC299" s="304"/>
      <c r="AD299" s="340"/>
      <c r="AE299" s="313"/>
    </row>
    <row r="300" customFormat="false" ht="12.75" hidden="false" customHeight="false" outlineLevel="0" collapsed="false">
      <c r="C300" s="268"/>
      <c r="D300" s="338"/>
      <c r="E300" s="338"/>
      <c r="F300" s="338"/>
      <c r="G300" s="338"/>
      <c r="H300" s="338"/>
      <c r="I300" s="338"/>
      <c r="J300" s="338"/>
      <c r="K300" s="339"/>
      <c r="L300" s="304"/>
      <c r="M300" s="340"/>
      <c r="N300" s="340"/>
      <c r="O300" s="340"/>
      <c r="P300" s="341"/>
      <c r="Q300" s="304"/>
      <c r="R300" s="340"/>
      <c r="S300" s="340"/>
      <c r="T300" s="340"/>
      <c r="U300" s="340"/>
      <c r="V300" s="341"/>
      <c r="W300" s="342"/>
      <c r="X300" s="306"/>
      <c r="Y300" s="304"/>
      <c r="Z300" s="340"/>
      <c r="AA300" s="340"/>
      <c r="AB300" s="340"/>
      <c r="AC300" s="304"/>
      <c r="AD300" s="340"/>
      <c r="AE300" s="313"/>
    </row>
    <row r="301" customFormat="false" ht="12.75" hidden="false" customHeight="false" outlineLevel="0" collapsed="false">
      <c r="C301" s="268"/>
      <c r="D301" s="338"/>
      <c r="E301" s="338"/>
      <c r="F301" s="338"/>
      <c r="G301" s="338"/>
      <c r="H301" s="338"/>
      <c r="I301" s="338"/>
      <c r="J301" s="338"/>
      <c r="K301" s="339"/>
      <c r="L301" s="304"/>
      <c r="M301" s="340"/>
      <c r="N301" s="340"/>
      <c r="O301" s="340"/>
      <c r="P301" s="341"/>
      <c r="Q301" s="304"/>
      <c r="R301" s="340"/>
      <c r="S301" s="340"/>
      <c r="T301" s="340"/>
      <c r="U301" s="340"/>
      <c r="V301" s="341"/>
      <c r="W301" s="342"/>
      <c r="X301" s="306"/>
      <c r="Y301" s="304"/>
      <c r="Z301" s="340"/>
      <c r="AA301" s="340"/>
      <c r="AB301" s="340"/>
      <c r="AC301" s="304"/>
      <c r="AD301" s="340"/>
      <c r="AE301" s="313"/>
    </row>
    <row r="302" customFormat="false" ht="12.75" hidden="false" customHeight="false" outlineLevel="0" collapsed="false">
      <c r="C302" s="268"/>
      <c r="D302" s="338"/>
      <c r="E302" s="338"/>
      <c r="F302" s="338"/>
      <c r="G302" s="338"/>
      <c r="H302" s="338"/>
      <c r="I302" s="338"/>
      <c r="J302" s="338"/>
      <c r="K302" s="339"/>
      <c r="L302" s="304"/>
      <c r="M302" s="340"/>
      <c r="N302" s="340"/>
      <c r="O302" s="340"/>
      <c r="P302" s="341"/>
      <c r="Q302" s="304"/>
      <c r="R302" s="340"/>
      <c r="S302" s="340"/>
      <c r="T302" s="340"/>
      <c r="U302" s="340"/>
      <c r="V302" s="341"/>
      <c r="W302" s="342"/>
      <c r="X302" s="306"/>
      <c r="Y302" s="304"/>
      <c r="Z302" s="340"/>
      <c r="AA302" s="340"/>
      <c r="AB302" s="340"/>
      <c r="AC302" s="304"/>
      <c r="AD302" s="340"/>
      <c r="AE302" s="313"/>
    </row>
    <row r="303" customFormat="false" ht="12.75" hidden="false" customHeight="false" outlineLevel="0" collapsed="false">
      <c r="C303" s="268"/>
      <c r="D303" s="338"/>
      <c r="E303" s="338"/>
      <c r="F303" s="338"/>
      <c r="G303" s="338"/>
      <c r="H303" s="338"/>
      <c r="I303" s="338"/>
      <c r="J303" s="338"/>
      <c r="K303" s="339"/>
      <c r="L303" s="304"/>
      <c r="M303" s="340"/>
      <c r="N303" s="340"/>
      <c r="O303" s="340"/>
      <c r="P303" s="341"/>
      <c r="Q303" s="304"/>
      <c r="R303" s="340"/>
      <c r="S303" s="340"/>
      <c r="T303" s="340"/>
      <c r="U303" s="340"/>
      <c r="V303" s="341"/>
      <c r="W303" s="342"/>
      <c r="X303" s="306"/>
      <c r="Y303" s="304"/>
      <c r="Z303" s="340"/>
      <c r="AA303" s="340"/>
      <c r="AB303" s="340"/>
      <c r="AC303" s="304"/>
      <c r="AD303" s="340"/>
      <c r="AE303" s="313"/>
    </row>
    <row r="304" customFormat="false" ht="12.75" hidden="false" customHeight="false" outlineLevel="0" collapsed="false">
      <c r="C304" s="268"/>
      <c r="D304" s="338"/>
      <c r="E304" s="338"/>
      <c r="F304" s="338"/>
      <c r="G304" s="338"/>
      <c r="H304" s="338"/>
      <c r="I304" s="338"/>
      <c r="J304" s="338"/>
      <c r="K304" s="339"/>
      <c r="L304" s="304"/>
      <c r="M304" s="340"/>
      <c r="N304" s="340"/>
      <c r="O304" s="340"/>
      <c r="P304" s="341"/>
      <c r="Q304" s="304"/>
      <c r="R304" s="340"/>
      <c r="S304" s="340"/>
      <c r="T304" s="340"/>
      <c r="U304" s="340"/>
      <c r="V304" s="341"/>
      <c r="W304" s="342"/>
      <c r="X304" s="306"/>
      <c r="Y304" s="304"/>
      <c r="Z304" s="340"/>
      <c r="AA304" s="340"/>
      <c r="AB304" s="340"/>
      <c r="AC304" s="304"/>
      <c r="AD304" s="340"/>
      <c r="AE304" s="313"/>
    </row>
    <row r="305" customFormat="false" ht="12.75" hidden="false" customHeight="false" outlineLevel="0" collapsed="false">
      <c r="C305" s="268"/>
      <c r="D305" s="338"/>
      <c r="E305" s="338"/>
      <c r="F305" s="338"/>
      <c r="G305" s="338"/>
      <c r="H305" s="338"/>
      <c r="I305" s="338"/>
      <c r="J305" s="338"/>
      <c r="K305" s="339"/>
      <c r="L305" s="304"/>
      <c r="M305" s="340"/>
      <c r="N305" s="340"/>
      <c r="O305" s="340"/>
      <c r="P305" s="341"/>
      <c r="Q305" s="304"/>
      <c r="R305" s="340"/>
      <c r="S305" s="340"/>
      <c r="T305" s="340"/>
      <c r="U305" s="340"/>
      <c r="V305" s="341"/>
      <c r="W305" s="342"/>
      <c r="X305" s="306"/>
      <c r="Y305" s="304"/>
      <c r="Z305" s="340"/>
      <c r="AA305" s="340"/>
      <c r="AB305" s="340"/>
      <c r="AC305" s="304"/>
      <c r="AD305" s="340"/>
      <c r="AE305" s="313"/>
    </row>
    <row r="306" customFormat="false" ht="12.75" hidden="false" customHeight="false" outlineLevel="0" collapsed="false">
      <c r="C306" s="268"/>
      <c r="D306" s="338"/>
      <c r="E306" s="338"/>
      <c r="F306" s="338"/>
      <c r="G306" s="338"/>
      <c r="H306" s="338"/>
      <c r="I306" s="338"/>
      <c r="J306" s="338"/>
      <c r="K306" s="339"/>
      <c r="L306" s="304"/>
      <c r="M306" s="340"/>
      <c r="N306" s="340"/>
      <c r="O306" s="340"/>
      <c r="P306" s="341"/>
      <c r="Q306" s="304"/>
      <c r="R306" s="340"/>
      <c r="S306" s="340"/>
      <c r="T306" s="340"/>
      <c r="U306" s="340"/>
      <c r="V306" s="341"/>
      <c r="W306" s="342"/>
      <c r="X306" s="306"/>
      <c r="Y306" s="304"/>
      <c r="Z306" s="340"/>
      <c r="AA306" s="340"/>
      <c r="AB306" s="340"/>
      <c r="AC306" s="304"/>
      <c r="AD306" s="340"/>
      <c r="AE306" s="313"/>
    </row>
    <row r="307" customFormat="false" ht="12.75" hidden="false" customHeight="false" outlineLevel="0" collapsed="false">
      <c r="C307" s="268"/>
      <c r="D307" s="338"/>
      <c r="E307" s="338"/>
      <c r="F307" s="338"/>
      <c r="G307" s="338"/>
      <c r="H307" s="338"/>
      <c r="I307" s="338"/>
      <c r="J307" s="338"/>
      <c r="K307" s="339"/>
      <c r="L307" s="304"/>
      <c r="M307" s="340"/>
      <c r="N307" s="340"/>
      <c r="O307" s="340"/>
      <c r="P307" s="341"/>
      <c r="Q307" s="304"/>
      <c r="R307" s="340"/>
      <c r="S307" s="340"/>
      <c r="T307" s="340"/>
      <c r="U307" s="340"/>
      <c r="V307" s="341"/>
      <c r="W307" s="342"/>
      <c r="X307" s="306"/>
      <c r="Y307" s="304"/>
      <c r="Z307" s="340"/>
      <c r="AA307" s="340"/>
      <c r="AB307" s="340"/>
      <c r="AC307" s="304"/>
      <c r="AD307" s="340"/>
      <c r="AE307" s="313"/>
    </row>
    <row r="308" customFormat="false" ht="12.75" hidden="false" customHeight="false" outlineLevel="0" collapsed="false">
      <c r="C308" s="268"/>
      <c r="D308" s="338"/>
      <c r="E308" s="338"/>
      <c r="F308" s="338"/>
      <c r="G308" s="338"/>
      <c r="H308" s="338"/>
      <c r="I308" s="338"/>
      <c r="J308" s="338"/>
      <c r="K308" s="339"/>
      <c r="L308" s="304"/>
      <c r="M308" s="340"/>
      <c r="N308" s="340"/>
      <c r="O308" s="340"/>
      <c r="P308" s="341"/>
      <c r="Q308" s="304"/>
      <c r="R308" s="340"/>
      <c r="S308" s="340"/>
      <c r="T308" s="340"/>
      <c r="U308" s="340"/>
      <c r="V308" s="341"/>
      <c r="W308" s="342"/>
      <c r="X308" s="306"/>
      <c r="Y308" s="304"/>
      <c r="Z308" s="340"/>
      <c r="AA308" s="340"/>
      <c r="AB308" s="340"/>
      <c r="AC308" s="304"/>
      <c r="AD308" s="340"/>
      <c r="AE308" s="313"/>
    </row>
    <row r="309" customFormat="false" ht="12.75" hidden="false" customHeight="false" outlineLevel="0" collapsed="false">
      <c r="C309" s="268"/>
      <c r="D309" s="338"/>
      <c r="E309" s="338"/>
      <c r="F309" s="338"/>
      <c r="G309" s="338"/>
      <c r="H309" s="338"/>
      <c r="I309" s="338"/>
      <c r="J309" s="338"/>
      <c r="K309" s="339"/>
      <c r="L309" s="304"/>
      <c r="M309" s="340"/>
      <c r="N309" s="340"/>
      <c r="O309" s="340"/>
      <c r="P309" s="341"/>
      <c r="Q309" s="304"/>
      <c r="R309" s="340"/>
      <c r="S309" s="340"/>
      <c r="T309" s="340"/>
      <c r="U309" s="340"/>
      <c r="V309" s="341"/>
      <c r="W309" s="342"/>
      <c r="X309" s="306"/>
      <c r="Y309" s="304"/>
      <c r="Z309" s="340"/>
      <c r="AA309" s="340"/>
      <c r="AB309" s="340"/>
      <c r="AC309" s="304"/>
      <c r="AD309" s="340"/>
      <c r="AE309" s="313"/>
    </row>
    <row r="310" customFormat="false" ht="12.75" hidden="false" customHeight="false" outlineLevel="0" collapsed="false">
      <c r="C310" s="268"/>
      <c r="D310" s="338"/>
      <c r="E310" s="338"/>
      <c r="F310" s="338"/>
      <c r="G310" s="338"/>
      <c r="H310" s="338"/>
      <c r="I310" s="338"/>
      <c r="J310" s="338"/>
      <c r="K310" s="339"/>
      <c r="L310" s="304"/>
      <c r="M310" s="340"/>
      <c r="N310" s="340"/>
      <c r="O310" s="340"/>
      <c r="P310" s="341"/>
      <c r="Q310" s="304"/>
      <c r="R310" s="340"/>
      <c r="S310" s="340"/>
      <c r="T310" s="340"/>
      <c r="U310" s="340"/>
      <c r="V310" s="341"/>
      <c r="W310" s="342"/>
      <c r="X310" s="306"/>
      <c r="Y310" s="304"/>
      <c r="Z310" s="340"/>
      <c r="AA310" s="340"/>
      <c r="AB310" s="340"/>
      <c r="AC310" s="304"/>
      <c r="AD310" s="340"/>
      <c r="AE310" s="313"/>
    </row>
    <row r="311" customFormat="false" ht="12.75" hidden="false" customHeight="false" outlineLevel="0" collapsed="false">
      <c r="C311" s="268"/>
      <c r="D311" s="338"/>
      <c r="E311" s="338"/>
      <c r="F311" s="338"/>
      <c r="G311" s="338"/>
      <c r="H311" s="338"/>
      <c r="I311" s="338"/>
      <c r="J311" s="338"/>
      <c r="K311" s="339"/>
      <c r="L311" s="304"/>
      <c r="M311" s="340"/>
      <c r="N311" s="340"/>
      <c r="O311" s="340"/>
      <c r="P311" s="341"/>
      <c r="Q311" s="304"/>
      <c r="R311" s="340"/>
      <c r="S311" s="340"/>
      <c r="T311" s="340"/>
      <c r="U311" s="340"/>
      <c r="V311" s="341"/>
      <c r="W311" s="342"/>
      <c r="X311" s="306"/>
      <c r="Y311" s="304"/>
      <c r="Z311" s="340"/>
      <c r="AA311" s="340"/>
      <c r="AB311" s="340"/>
      <c r="AC311" s="304"/>
      <c r="AD311" s="340"/>
      <c r="AE311" s="313"/>
    </row>
    <row r="312" customFormat="false" ht="12.75" hidden="false" customHeight="false" outlineLevel="0" collapsed="false">
      <c r="C312" s="268"/>
      <c r="D312" s="338"/>
      <c r="E312" s="338"/>
      <c r="F312" s="338"/>
      <c r="G312" s="338"/>
      <c r="H312" s="338"/>
      <c r="I312" s="338"/>
      <c r="J312" s="338"/>
      <c r="K312" s="339"/>
      <c r="L312" s="304"/>
      <c r="M312" s="340"/>
      <c r="N312" s="340"/>
      <c r="O312" s="340"/>
      <c r="P312" s="341"/>
      <c r="Q312" s="304"/>
      <c r="R312" s="340"/>
      <c r="S312" s="340"/>
      <c r="T312" s="340"/>
      <c r="U312" s="340"/>
      <c r="V312" s="341"/>
      <c r="W312" s="342"/>
      <c r="X312" s="306"/>
      <c r="Y312" s="304"/>
      <c r="Z312" s="340"/>
      <c r="AA312" s="340"/>
      <c r="AB312" s="340"/>
      <c r="AC312" s="304"/>
      <c r="AD312" s="340"/>
      <c r="AE312" s="313"/>
    </row>
    <row r="313" customFormat="false" ht="12.75" hidden="false" customHeight="false" outlineLevel="0" collapsed="false">
      <c r="C313" s="268"/>
      <c r="D313" s="338"/>
      <c r="E313" s="338"/>
      <c r="F313" s="338"/>
      <c r="G313" s="338"/>
      <c r="H313" s="338"/>
      <c r="I313" s="338"/>
      <c r="J313" s="338"/>
      <c r="K313" s="339"/>
      <c r="L313" s="304"/>
      <c r="M313" s="340"/>
      <c r="N313" s="340"/>
      <c r="O313" s="340"/>
      <c r="P313" s="341"/>
      <c r="Q313" s="304"/>
      <c r="R313" s="340"/>
      <c r="S313" s="340"/>
      <c r="T313" s="340"/>
      <c r="U313" s="340"/>
      <c r="V313" s="341"/>
      <c r="W313" s="342"/>
      <c r="X313" s="306"/>
      <c r="Y313" s="304"/>
      <c r="Z313" s="340"/>
      <c r="AA313" s="340"/>
      <c r="AB313" s="340"/>
      <c r="AC313" s="304"/>
      <c r="AD313" s="340"/>
      <c r="AE313" s="313"/>
    </row>
    <row r="314" customFormat="false" ht="12.75" hidden="false" customHeight="false" outlineLevel="0" collapsed="false">
      <c r="C314" s="268"/>
      <c r="D314" s="338"/>
      <c r="E314" s="338"/>
      <c r="F314" s="338"/>
      <c r="G314" s="338"/>
      <c r="H314" s="338"/>
      <c r="I314" s="338"/>
      <c r="J314" s="338"/>
      <c r="K314" s="339"/>
      <c r="L314" s="304"/>
      <c r="M314" s="340"/>
      <c r="N314" s="340"/>
      <c r="O314" s="340"/>
      <c r="P314" s="341"/>
      <c r="Q314" s="304"/>
      <c r="R314" s="340"/>
      <c r="S314" s="340"/>
      <c r="T314" s="340"/>
      <c r="U314" s="340"/>
      <c r="V314" s="341"/>
      <c r="W314" s="342"/>
      <c r="X314" s="306"/>
      <c r="Y314" s="304"/>
      <c r="Z314" s="340"/>
      <c r="AA314" s="340"/>
      <c r="AB314" s="340"/>
      <c r="AC314" s="304"/>
      <c r="AD314" s="340"/>
      <c r="AE314" s="313"/>
    </row>
    <row r="315" customFormat="false" ht="12.75" hidden="false" customHeight="false" outlineLevel="0" collapsed="false">
      <c r="C315" s="268"/>
      <c r="D315" s="338"/>
      <c r="E315" s="338"/>
      <c r="F315" s="338"/>
      <c r="G315" s="338"/>
      <c r="H315" s="338"/>
      <c r="I315" s="338"/>
      <c r="J315" s="338"/>
      <c r="K315" s="339"/>
      <c r="L315" s="304"/>
      <c r="M315" s="340"/>
      <c r="N315" s="340"/>
      <c r="O315" s="340"/>
      <c r="P315" s="341"/>
      <c r="Q315" s="304"/>
      <c r="R315" s="340"/>
      <c r="S315" s="340"/>
      <c r="T315" s="340"/>
      <c r="U315" s="340"/>
      <c r="V315" s="341"/>
      <c r="W315" s="342"/>
      <c r="X315" s="306"/>
      <c r="Y315" s="304"/>
      <c r="Z315" s="340"/>
      <c r="AA315" s="340"/>
      <c r="AB315" s="340"/>
      <c r="AC315" s="304"/>
      <c r="AD315" s="340"/>
      <c r="AE315" s="313"/>
    </row>
    <row r="316" customFormat="false" ht="12.75" hidden="false" customHeight="false" outlineLevel="0" collapsed="false">
      <c r="C316" s="268"/>
      <c r="D316" s="338"/>
      <c r="E316" s="338"/>
      <c r="F316" s="338"/>
      <c r="G316" s="338"/>
      <c r="H316" s="338"/>
      <c r="I316" s="338"/>
      <c r="J316" s="338"/>
      <c r="K316" s="339"/>
      <c r="L316" s="304"/>
      <c r="M316" s="340"/>
      <c r="N316" s="340"/>
      <c r="O316" s="340"/>
      <c r="P316" s="341"/>
      <c r="Q316" s="304"/>
      <c r="R316" s="340"/>
      <c r="S316" s="340"/>
      <c r="T316" s="340"/>
      <c r="U316" s="340"/>
      <c r="V316" s="341"/>
      <c r="W316" s="342"/>
      <c r="X316" s="306"/>
      <c r="Y316" s="304"/>
      <c r="Z316" s="340"/>
      <c r="AA316" s="340"/>
      <c r="AB316" s="340"/>
      <c r="AC316" s="304"/>
      <c r="AD316" s="340"/>
      <c r="AE316" s="313"/>
    </row>
    <row r="317" customFormat="false" ht="12.75" hidden="false" customHeight="false" outlineLevel="0" collapsed="false">
      <c r="C317" s="268"/>
      <c r="D317" s="338"/>
      <c r="E317" s="338"/>
      <c r="F317" s="338"/>
      <c r="G317" s="338"/>
      <c r="H317" s="338"/>
      <c r="I317" s="338"/>
      <c r="J317" s="338"/>
      <c r="K317" s="339"/>
      <c r="L317" s="304"/>
      <c r="M317" s="340"/>
      <c r="N317" s="340"/>
      <c r="O317" s="340"/>
      <c r="P317" s="341"/>
      <c r="Q317" s="304"/>
      <c r="R317" s="340"/>
      <c r="S317" s="340"/>
      <c r="T317" s="340"/>
      <c r="U317" s="340"/>
      <c r="V317" s="341"/>
      <c r="W317" s="342"/>
      <c r="X317" s="306"/>
      <c r="Y317" s="304"/>
      <c r="Z317" s="340"/>
      <c r="AA317" s="340"/>
      <c r="AB317" s="340"/>
      <c r="AC317" s="304"/>
      <c r="AD317" s="340"/>
      <c r="AE317" s="313"/>
    </row>
    <row r="318" customFormat="false" ht="12.75" hidden="false" customHeight="false" outlineLevel="0" collapsed="false">
      <c r="C318" s="268"/>
      <c r="D318" s="338"/>
      <c r="E318" s="338"/>
      <c r="F318" s="338"/>
      <c r="G318" s="338"/>
      <c r="H318" s="338"/>
      <c r="I318" s="338"/>
      <c r="J318" s="338"/>
      <c r="K318" s="339"/>
      <c r="L318" s="304"/>
      <c r="M318" s="340"/>
      <c r="N318" s="340"/>
      <c r="O318" s="340"/>
      <c r="P318" s="341"/>
      <c r="Q318" s="304"/>
      <c r="R318" s="340"/>
      <c r="S318" s="340"/>
      <c r="T318" s="340"/>
      <c r="U318" s="340"/>
      <c r="V318" s="341"/>
      <c r="W318" s="342"/>
      <c r="X318" s="306"/>
      <c r="Y318" s="304"/>
      <c r="Z318" s="340"/>
      <c r="AA318" s="340"/>
      <c r="AB318" s="340"/>
      <c r="AC318" s="304"/>
      <c r="AD318" s="340"/>
      <c r="AE318" s="313"/>
    </row>
    <row r="319" customFormat="false" ht="12.75" hidden="false" customHeight="false" outlineLevel="0" collapsed="false">
      <c r="C319" s="268"/>
      <c r="D319" s="338"/>
      <c r="E319" s="338"/>
      <c r="F319" s="338"/>
      <c r="G319" s="338"/>
      <c r="H319" s="338"/>
      <c r="I319" s="338"/>
      <c r="J319" s="338"/>
      <c r="K319" s="339"/>
      <c r="L319" s="304"/>
      <c r="M319" s="340"/>
      <c r="N319" s="340"/>
      <c r="O319" s="340"/>
      <c r="P319" s="341"/>
      <c r="Q319" s="304"/>
      <c r="R319" s="340"/>
      <c r="S319" s="340"/>
      <c r="T319" s="340"/>
      <c r="U319" s="340"/>
      <c r="V319" s="341"/>
      <c r="W319" s="342"/>
      <c r="X319" s="306"/>
      <c r="Y319" s="304"/>
      <c r="Z319" s="340"/>
      <c r="AA319" s="340"/>
      <c r="AB319" s="340"/>
      <c r="AC319" s="304"/>
      <c r="AD319" s="340"/>
      <c r="AE319" s="313"/>
    </row>
    <row r="320" customFormat="false" ht="12.75" hidden="false" customHeight="false" outlineLevel="0" collapsed="false">
      <c r="C320" s="268"/>
      <c r="D320" s="338"/>
      <c r="E320" s="338"/>
      <c r="F320" s="338"/>
      <c r="G320" s="338"/>
      <c r="H320" s="338"/>
      <c r="I320" s="338"/>
      <c r="J320" s="338"/>
      <c r="K320" s="339"/>
      <c r="L320" s="304"/>
      <c r="M320" s="340"/>
      <c r="N320" s="340"/>
      <c r="O320" s="340"/>
      <c r="P320" s="341"/>
      <c r="Q320" s="304"/>
      <c r="R320" s="340"/>
      <c r="S320" s="340"/>
      <c r="T320" s="340"/>
      <c r="U320" s="340"/>
      <c r="V320" s="341"/>
      <c r="W320" s="342"/>
      <c r="X320" s="306"/>
      <c r="Y320" s="304"/>
      <c r="Z320" s="340"/>
      <c r="AA320" s="340"/>
      <c r="AB320" s="340"/>
      <c r="AC320" s="304"/>
      <c r="AD320" s="340"/>
      <c r="AE320" s="313"/>
    </row>
    <row r="321" customFormat="false" ht="12.75" hidden="false" customHeight="false" outlineLevel="0" collapsed="false">
      <c r="C321" s="268"/>
      <c r="D321" s="338"/>
      <c r="E321" s="338"/>
      <c r="F321" s="338"/>
      <c r="G321" s="338"/>
      <c r="H321" s="338"/>
      <c r="I321" s="338"/>
      <c r="J321" s="338"/>
      <c r="K321" s="339"/>
      <c r="L321" s="304"/>
      <c r="M321" s="340"/>
      <c r="N321" s="340"/>
      <c r="O321" s="340"/>
      <c r="P321" s="341"/>
      <c r="Q321" s="304"/>
      <c r="R321" s="340"/>
      <c r="S321" s="340"/>
      <c r="T321" s="340"/>
      <c r="U321" s="340"/>
      <c r="V321" s="341"/>
      <c r="W321" s="342"/>
      <c r="X321" s="306"/>
      <c r="Y321" s="304"/>
      <c r="Z321" s="340"/>
      <c r="AA321" s="340"/>
      <c r="AB321" s="340"/>
      <c r="AC321" s="304"/>
      <c r="AD321" s="340"/>
      <c r="AE321" s="313"/>
    </row>
    <row r="322" customFormat="false" ht="12.75" hidden="false" customHeight="false" outlineLevel="0" collapsed="false">
      <c r="C322" s="268"/>
      <c r="D322" s="338"/>
      <c r="E322" s="338"/>
      <c r="F322" s="338"/>
      <c r="G322" s="338"/>
      <c r="H322" s="338"/>
      <c r="I322" s="338"/>
      <c r="J322" s="338"/>
      <c r="K322" s="339"/>
      <c r="L322" s="304"/>
      <c r="M322" s="340"/>
      <c r="N322" s="340"/>
      <c r="O322" s="340"/>
      <c r="P322" s="341"/>
      <c r="Q322" s="304"/>
      <c r="R322" s="340"/>
      <c r="S322" s="340"/>
      <c r="T322" s="340"/>
      <c r="U322" s="340"/>
      <c r="V322" s="341"/>
      <c r="W322" s="342"/>
      <c r="X322" s="306"/>
      <c r="Y322" s="304"/>
      <c r="Z322" s="340"/>
      <c r="AA322" s="340"/>
      <c r="AB322" s="340"/>
      <c r="AC322" s="304"/>
      <c r="AD322" s="340"/>
      <c r="AE322" s="313"/>
    </row>
    <row r="323" customFormat="false" ht="12.75" hidden="false" customHeight="false" outlineLevel="0" collapsed="false">
      <c r="C323" s="268"/>
      <c r="D323" s="338"/>
      <c r="E323" s="338"/>
      <c r="F323" s="338"/>
      <c r="G323" s="338"/>
      <c r="H323" s="338"/>
      <c r="I323" s="338"/>
      <c r="J323" s="338"/>
      <c r="K323" s="339"/>
      <c r="L323" s="304"/>
      <c r="M323" s="340"/>
      <c r="N323" s="340"/>
      <c r="O323" s="340"/>
      <c r="P323" s="341"/>
      <c r="Q323" s="304"/>
      <c r="R323" s="340"/>
      <c r="S323" s="340"/>
      <c r="T323" s="340"/>
      <c r="U323" s="340"/>
      <c r="V323" s="341"/>
      <c r="W323" s="342"/>
      <c r="X323" s="306"/>
      <c r="Y323" s="304"/>
      <c r="Z323" s="340"/>
      <c r="AA323" s="340"/>
      <c r="AB323" s="340"/>
      <c r="AC323" s="304"/>
      <c r="AD323" s="340"/>
      <c r="AE323" s="313"/>
    </row>
    <row r="324" customFormat="false" ht="12.75" hidden="false" customHeight="false" outlineLevel="0" collapsed="false">
      <c r="C324" s="268"/>
      <c r="D324" s="338"/>
      <c r="E324" s="338"/>
      <c r="F324" s="338"/>
      <c r="G324" s="338"/>
      <c r="H324" s="338"/>
      <c r="I324" s="338"/>
      <c r="J324" s="338"/>
      <c r="K324" s="339"/>
      <c r="L324" s="304"/>
      <c r="M324" s="340"/>
      <c r="N324" s="340"/>
      <c r="O324" s="340"/>
      <c r="P324" s="341"/>
      <c r="Q324" s="304"/>
      <c r="R324" s="340"/>
      <c r="S324" s="340"/>
      <c r="T324" s="340"/>
      <c r="U324" s="340"/>
      <c r="V324" s="341"/>
      <c r="W324" s="342"/>
      <c r="X324" s="306"/>
      <c r="Y324" s="304"/>
      <c r="Z324" s="340"/>
      <c r="AA324" s="340"/>
      <c r="AB324" s="340"/>
      <c r="AC324" s="304"/>
      <c r="AD324" s="340"/>
      <c r="AE324" s="313"/>
    </row>
    <row r="325" customFormat="false" ht="12.75" hidden="false" customHeight="false" outlineLevel="0" collapsed="false">
      <c r="C325" s="268"/>
      <c r="D325" s="338"/>
      <c r="E325" s="338"/>
      <c r="F325" s="338"/>
      <c r="G325" s="338"/>
      <c r="H325" s="338"/>
      <c r="I325" s="338"/>
      <c r="J325" s="338"/>
      <c r="K325" s="339"/>
      <c r="L325" s="304"/>
      <c r="M325" s="340"/>
      <c r="N325" s="340"/>
      <c r="O325" s="340"/>
      <c r="P325" s="341"/>
      <c r="Q325" s="304"/>
      <c r="R325" s="340"/>
      <c r="S325" s="340"/>
      <c r="T325" s="340"/>
      <c r="U325" s="340"/>
      <c r="V325" s="341"/>
      <c r="W325" s="342"/>
      <c r="X325" s="306"/>
      <c r="Y325" s="304"/>
      <c r="Z325" s="340"/>
      <c r="AA325" s="340"/>
      <c r="AB325" s="340"/>
      <c r="AC325" s="304"/>
      <c r="AD325" s="340"/>
      <c r="AE325" s="313"/>
    </row>
    <row r="326" customFormat="false" ht="12.75" hidden="false" customHeight="false" outlineLevel="0" collapsed="false">
      <c r="C326" s="268"/>
      <c r="D326" s="338"/>
      <c r="E326" s="338"/>
      <c r="F326" s="338"/>
      <c r="G326" s="338"/>
      <c r="H326" s="338"/>
      <c r="I326" s="338"/>
      <c r="J326" s="338"/>
      <c r="K326" s="339"/>
      <c r="L326" s="304"/>
      <c r="M326" s="340"/>
      <c r="N326" s="340"/>
      <c r="O326" s="340"/>
      <c r="P326" s="341"/>
      <c r="Q326" s="304"/>
      <c r="R326" s="340"/>
      <c r="S326" s="340"/>
      <c r="T326" s="340"/>
      <c r="U326" s="340"/>
      <c r="V326" s="341"/>
      <c r="W326" s="342"/>
      <c r="X326" s="306"/>
      <c r="Y326" s="304"/>
      <c r="Z326" s="340"/>
      <c r="AA326" s="340"/>
      <c r="AB326" s="340"/>
      <c r="AC326" s="304"/>
      <c r="AD326" s="340"/>
      <c r="AE326" s="313"/>
    </row>
    <row r="327" customFormat="false" ht="12.75" hidden="false" customHeight="false" outlineLevel="0" collapsed="false">
      <c r="C327" s="268"/>
      <c r="D327" s="338"/>
      <c r="E327" s="338"/>
      <c r="F327" s="338"/>
      <c r="G327" s="338"/>
      <c r="H327" s="338"/>
      <c r="I327" s="338"/>
      <c r="J327" s="338"/>
      <c r="K327" s="339"/>
      <c r="L327" s="304"/>
      <c r="M327" s="340"/>
      <c r="N327" s="340"/>
      <c r="O327" s="340"/>
      <c r="P327" s="341"/>
      <c r="Q327" s="304"/>
      <c r="R327" s="340"/>
      <c r="S327" s="340"/>
      <c r="T327" s="340"/>
      <c r="U327" s="340"/>
      <c r="V327" s="341"/>
      <c r="W327" s="342"/>
      <c r="X327" s="306"/>
      <c r="Y327" s="304"/>
      <c r="Z327" s="340"/>
      <c r="AA327" s="340"/>
      <c r="AB327" s="340"/>
      <c r="AC327" s="304"/>
      <c r="AD327" s="340"/>
      <c r="AE327" s="313"/>
    </row>
    <row r="328" customFormat="false" ht="12.75" hidden="false" customHeight="false" outlineLevel="0" collapsed="false">
      <c r="C328" s="268"/>
      <c r="D328" s="338"/>
      <c r="E328" s="338"/>
      <c r="F328" s="338"/>
      <c r="G328" s="338"/>
      <c r="H328" s="338"/>
      <c r="I328" s="338"/>
      <c r="J328" s="338"/>
      <c r="K328" s="339"/>
      <c r="L328" s="304"/>
      <c r="M328" s="340"/>
      <c r="N328" s="340"/>
      <c r="O328" s="340"/>
      <c r="P328" s="341"/>
      <c r="Q328" s="304"/>
      <c r="R328" s="340"/>
      <c r="S328" s="340"/>
      <c r="T328" s="340"/>
      <c r="U328" s="340"/>
      <c r="V328" s="341"/>
      <c r="W328" s="342"/>
      <c r="X328" s="306"/>
      <c r="Y328" s="304"/>
      <c r="Z328" s="340"/>
      <c r="AA328" s="340"/>
      <c r="AB328" s="340"/>
      <c r="AC328" s="304"/>
      <c r="AD328" s="340"/>
      <c r="AE328" s="313"/>
    </row>
    <row r="329" customFormat="false" ht="12.75" hidden="false" customHeight="false" outlineLevel="0" collapsed="false">
      <c r="C329" s="268"/>
      <c r="D329" s="338"/>
      <c r="E329" s="338"/>
      <c r="F329" s="338"/>
      <c r="G329" s="343"/>
      <c r="H329" s="343"/>
      <c r="I329" s="338"/>
      <c r="J329" s="338"/>
      <c r="K329" s="339"/>
      <c r="L329" s="317"/>
      <c r="M329" s="345"/>
      <c r="N329" s="345"/>
      <c r="O329" s="345"/>
      <c r="P329" s="346"/>
      <c r="Q329" s="317"/>
      <c r="R329" s="345"/>
      <c r="S329" s="345"/>
      <c r="T329" s="345"/>
      <c r="U329" s="345"/>
      <c r="V329" s="346"/>
      <c r="W329" s="342"/>
      <c r="X329" s="319"/>
      <c r="Y329" s="304"/>
      <c r="Z329" s="340"/>
      <c r="AA329" s="340"/>
      <c r="AB329" s="340"/>
      <c r="AC329" s="304"/>
      <c r="AD329" s="340"/>
      <c r="AE329" s="320"/>
    </row>
    <row r="330" customFormat="false" ht="12.75" hidden="false" customHeight="false" outlineLevel="0" collapsed="false">
      <c r="C330" s="268"/>
      <c r="D330" s="321"/>
      <c r="E330" s="321"/>
      <c r="F330" s="321"/>
      <c r="G330" s="321"/>
      <c r="H330" s="321"/>
      <c r="I330" s="321"/>
      <c r="J330" s="321"/>
      <c r="K330" s="322"/>
      <c r="L330" s="322"/>
      <c r="M330" s="322"/>
      <c r="N330" s="322"/>
      <c r="O330" s="322"/>
      <c r="P330" s="322"/>
      <c r="Q330" s="322"/>
      <c r="R330" s="322"/>
      <c r="S330" s="322"/>
      <c r="T330" s="322"/>
      <c r="X330" s="322"/>
    </row>
    <row r="331" customFormat="false" ht="12.75" hidden="false" customHeight="false" outlineLevel="0" collapsed="false">
      <c r="C331" s="268"/>
      <c r="D331" s="321"/>
      <c r="E331" s="321"/>
      <c r="F331" s="321"/>
      <c r="G331" s="321"/>
      <c r="H331" s="321"/>
      <c r="I331" s="321"/>
      <c r="J331" s="321"/>
      <c r="K331" s="322"/>
      <c r="L331" s="322"/>
      <c r="M331" s="322"/>
      <c r="N331" s="322"/>
      <c r="O331" s="322"/>
      <c r="P331" s="322"/>
      <c r="Q331" s="322"/>
      <c r="R331" s="322"/>
      <c r="S331" s="322"/>
      <c r="T331" s="322"/>
      <c r="X331" s="322"/>
    </row>
    <row r="332" customFormat="false" ht="12.75" hidden="false" customHeight="false" outlineLevel="0" collapsed="false">
      <c r="C332" s="268"/>
      <c r="D332" s="321"/>
      <c r="E332" s="321"/>
      <c r="F332" s="321"/>
      <c r="G332" s="321"/>
      <c r="H332" s="321"/>
      <c r="I332" s="321"/>
      <c r="J332" s="321"/>
      <c r="K332" s="322"/>
      <c r="L332" s="322"/>
      <c r="M332" s="322"/>
      <c r="N332" s="322"/>
      <c r="O332" s="322"/>
      <c r="P332" s="322"/>
      <c r="Q332" s="322"/>
      <c r="R332" s="322"/>
      <c r="S332" s="322"/>
      <c r="T332" s="322"/>
      <c r="X332" s="322"/>
    </row>
    <row r="333" customFormat="false" ht="12.75" hidden="false" customHeight="false" outlineLevel="0" collapsed="false">
      <c r="C333" s="268"/>
      <c r="D333" s="321"/>
      <c r="E333" s="321"/>
      <c r="F333" s="321"/>
      <c r="G333" s="321"/>
      <c r="H333" s="321"/>
      <c r="I333" s="321"/>
      <c r="J333" s="321"/>
      <c r="K333" s="322"/>
      <c r="L333" s="322"/>
      <c r="M333" s="322"/>
      <c r="N333" s="322"/>
      <c r="O333" s="322"/>
      <c r="P333" s="322"/>
      <c r="Q333" s="322"/>
      <c r="R333" s="322"/>
      <c r="S333" s="322"/>
      <c r="T333" s="322"/>
      <c r="X333" s="322"/>
    </row>
    <row r="334" customFormat="false" ht="12.75" hidden="false" customHeight="false" outlineLevel="0" collapsed="false">
      <c r="C334" s="268"/>
      <c r="D334" s="321"/>
      <c r="E334" s="321"/>
      <c r="F334" s="321"/>
      <c r="G334" s="321"/>
      <c r="H334" s="321"/>
      <c r="I334" s="321"/>
      <c r="J334" s="321"/>
      <c r="K334" s="322"/>
      <c r="L334" s="322"/>
      <c r="M334" s="322"/>
      <c r="N334" s="322"/>
      <c r="O334" s="322"/>
      <c r="P334" s="322"/>
      <c r="Q334" s="322"/>
      <c r="R334" s="322"/>
      <c r="S334" s="322"/>
      <c r="T334" s="322"/>
      <c r="X334" s="322"/>
    </row>
    <row r="335" customFormat="false" ht="12.75" hidden="false" customHeight="false" outlineLevel="0" collapsed="false">
      <c r="C335" s="268"/>
      <c r="D335" s="321"/>
      <c r="E335" s="321"/>
      <c r="F335" s="321"/>
      <c r="G335" s="321"/>
      <c r="H335" s="321"/>
      <c r="I335" s="321"/>
      <c r="J335" s="321"/>
      <c r="K335" s="322"/>
      <c r="L335" s="322"/>
      <c r="M335" s="322"/>
      <c r="N335" s="322"/>
      <c r="O335" s="322"/>
      <c r="P335" s="322"/>
      <c r="Q335" s="322"/>
      <c r="R335" s="322"/>
      <c r="S335" s="322"/>
      <c r="T335" s="322"/>
      <c r="X335" s="322"/>
    </row>
    <row r="336" customFormat="false" ht="12.75" hidden="false" customHeight="false" outlineLevel="0" collapsed="false">
      <c r="C336" s="268"/>
      <c r="D336" s="321"/>
      <c r="E336" s="321"/>
      <c r="F336" s="321"/>
      <c r="G336" s="321"/>
      <c r="H336" s="321"/>
      <c r="I336" s="321"/>
      <c r="J336" s="321"/>
      <c r="K336" s="322"/>
      <c r="L336" s="322"/>
      <c r="M336" s="322"/>
      <c r="N336" s="322"/>
      <c r="O336" s="322"/>
      <c r="P336" s="322"/>
      <c r="Q336" s="322"/>
      <c r="R336" s="322"/>
      <c r="S336" s="322"/>
      <c r="T336" s="322"/>
      <c r="X336" s="322"/>
    </row>
    <row r="337" customFormat="false" ht="12.75" hidden="false" customHeight="false" outlineLevel="0" collapsed="false">
      <c r="C337" s="268"/>
      <c r="D337" s="321"/>
      <c r="E337" s="321"/>
      <c r="F337" s="321"/>
      <c r="G337" s="321"/>
      <c r="H337" s="321"/>
      <c r="I337" s="321"/>
      <c r="J337" s="321"/>
      <c r="K337" s="322"/>
      <c r="L337" s="322"/>
      <c r="M337" s="322"/>
      <c r="N337" s="322"/>
      <c r="O337" s="322"/>
      <c r="P337" s="322"/>
      <c r="Q337" s="322"/>
      <c r="R337" s="322"/>
      <c r="S337" s="322"/>
      <c r="T337" s="322"/>
      <c r="X337" s="322"/>
    </row>
    <row r="338" customFormat="false" ht="12.75" hidden="false" customHeight="false" outlineLevel="0" collapsed="false">
      <c r="C338" s="268"/>
      <c r="D338" s="321"/>
      <c r="E338" s="321"/>
      <c r="F338" s="321"/>
      <c r="G338" s="321"/>
      <c r="H338" s="321"/>
      <c r="I338" s="321"/>
      <c r="J338" s="321"/>
      <c r="K338" s="322"/>
      <c r="L338" s="322"/>
      <c r="M338" s="322"/>
      <c r="N338" s="322"/>
      <c r="O338" s="322"/>
      <c r="P338" s="322"/>
      <c r="Q338" s="322"/>
      <c r="R338" s="322"/>
      <c r="S338" s="322"/>
      <c r="T338" s="322"/>
      <c r="X338" s="322"/>
    </row>
    <row r="339" customFormat="false" ht="12.75" hidden="false" customHeight="false" outlineLevel="0" collapsed="false">
      <c r="C339" s="268"/>
      <c r="D339" s="321"/>
      <c r="E339" s="321"/>
      <c r="F339" s="321"/>
      <c r="G339" s="321"/>
      <c r="H339" s="321"/>
      <c r="I339" s="321"/>
      <c r="J339" s="321"/>
      <c r="K339" s="322"/>
      <c r="L339" s="322"/>
      <c r="M339" s="322"/>
      <c r="N339" s="322"/>
      <c r="O339" s="322"/>
      <c r="P339" s="322"/>
      <c r="Q339" s="322"/>
      <c r="R339" s="322"/>
      <c r="S339" s="322"/>
      <c r="T339" s="322"/>
      <c r="X339" s="322"/>
    </row>
    <row r="340" customFormat="false" ht="12.75" hidden="false" customHeight="false" outlineLevel="0" collapsed="false">
      <c r="C340" s="268"/>
      <c r="D340" s="321"/>
      <c r="E340" s="321"/>
      <c r="F340" s="321"/>
      <c r="G340" s="321"/>
      <c r="H340" s="321"/>
      <c r="I340" s="321"/>
      <c r="J340" s="321"/>
      <c r="K340" s="322"/>
      <c r="L340" s="322"/>
      <c r="M340" s="322"/>
      <c r="N340" s="322"/>
      <c r="O340" s="322"/>
      <c r="P340" s="322"/>
      <c r="Q340" s="322"/>
      <c r="R340" s="322"/>
      <c r="S340" s="322"/>
      <c r="T340" s="322"/>
      <c r="X340" s="322"/>
    </row>
    <row r="341" customFormat="false" ht="12.75" hidden="false" customHeight="false" outlineLevel="0" collapsed="false">
      <c r="C341" s="268"/>
      <c r="D341" s="321"/>
      <c r="E341" s="321"/>
      <c r="F341" s="321"/>
      <c r="G341" s="321"/>
      <c r="H341" s="321"/>
      <c r="I341" s="321"/>
      <c r="J341" s="321"/>
      <c r="K341" s="322"/>
      <c r="L341" s="322"/>
      <c r="M341" s="322"/>
      <c r="N341" s="322"/>
      <c r="O341" s="322"/>
      <c r="P341" s="322"/>
      <c r="Q341" s="322"/>
      <c r="R341" s="322"/>
      <c r="S341" s="322"/>
      <c r="T341" s="322"/>
      <c r="X341" s="322"/>
    </row>
    <row r="342" customFormat="false" ht="12.75" hidden="false" customHeight="false" outlineLevel="0" collapsed="false">
      <c r="C342" s="268"/>
      <c r="D342" s="321"/>
      <c r="E342" s="321"/>
      <c r="F342" s="321"/>
      <c r="G342" s="321"/>
      <c r="H342" s="321"/>
      <c r="I342" s="321"/>
      <c r="J342" s="321"/>
      <c r="K342" s="322"/>
      <c r="L342" s="322"/>
      <c r="M342" s="322"/>
      <c r="N342" s="322"/>
      <c r="O342" s="322"/>
      <c r="P342" s="322"/>
      <c r="Q342" s="322"/>
      <c r="R342" s="322"/>
      <c r="S342" s="322"/>
      <c r="T342" s="322"/>
      <c r="X342" s="322"/>
    </row>
    <row r="343" customFormat="false" ht="12.75" hidden="false" customHeight="false" outlineLevel="0" collapsed="false">
      <c r="C343" s="268"/>
      <c r="D343" s="321"/>
      <c r="E343" s="321"/>
      <c r="F343" s="321"/>
      <c r="G343" s="321"/>
      <c r="H343" s="321"/>
      <c r="I343" s="321"/>
      <c r="J343" s="321"/>
      <c r="K343" s="322"/>
      <c r="L343" s="322"/>
      <c r="M343" s="322"/>
      <c r="N343" s="322"/>
      <c r="O343" s="322"/>
      <c r="P343" s="322"/>
      <c r="Q343" s="322"/>
      <c r="R343" s="322"/>
      <c r="S343" s="322"/>
      <c r="T343" s="322"/>
      <c r="X343" s="322"/>
    </row>
    <row r="344" customFormat="false" ht="12.75" hidden="false" customHeight="false" outlineLevel="0" collapsed="false">
      <c r="C344" s="268"/>
      <c r="D344" s="321"/>
      <c r="E344" s="321"/>
      <c r="F344" s="321"/>
      <c r="G344" s="321"/>
      <c r="H344" s="321"/>
      <c r="I344" s="321"/>
      <c r="J344" s="321"/>
      <c r="K344" s="322"/>
      <c r="L344" s="322"/>
      <c r="M344" s="322"/>
      <c r="N344" s="322"/>
      <c r="O344" s="322"/>
      <c r="P344" s="322"/>
      <c r="Q344" s="322"/>
      <c r="R344" s="322"/>
      <c r="S344" s="322"/>
      <c r="T344" s="322"/>
      <c r="X344" s="322"/>
    </row>
    <row r="345" customFormat="false" ht="12.75" hidden="false" customHeight="false" outlineLevel="0" collapsed="false">
      <c r="C345" s="268"/>
      <c r="D345" s="321"/>
      <c r="E345" s="321"/>
      <c r="F345" s="321"/>
      <c r="G345" s="321"/>
      <c r="H345" s="321"/>
      <c r="I345" s="321"/>
      <c r="J345" s="321"/>
      <c r="K345" s="322"/>
      <c r="L345" s="322"/>
      <c r="M345" s="322"/>
      <c r="N345" s="322"/>
      <c r="O345" s="322"/>
      <c r="P345" s="322"/>
      <c r="Q345" s="322"/>
      <c r="R345" s="322"/>
      <c r="S345" s="322"/>
      <c r="T345" s="322"/>
      <c r="X345" s="322"/>
    </row>
    <row r="346" customFormat="false" ht="12.75" hidden="false" customHeight="false" outlineLevel="0" collapsed="false">
      <c r="C346" s="268"/>
      <c r="D346" s="321"/>
      <c r="E346" s="321"/>
      <c r="F346" s="321"/>
      <c r="G346" s="321"/>
      <c r="H346" s="321"/>
      <c r="I346" s="321"/>
      <c r="J346" s="321"/>
      <c r="K346" s="322"/>
      <c r="L346" s="322"/>
      <c r="M346" s="322"/>
      <c r="N346" s="322"/>
      <c r="O346" s="322"/>
      <c r="P346" s="322"/>
      <c r="Q346" s="322"/>
      <c r="R346" s="322"/>
      <c r="S346" s="322"/>
      <c r="T346" s="322"/>
      <c r="X346" s="322"/>
    </row>
    <row r="347" customFormat="false" ht="12.75" hidden="false" customHeight="false" outlineLevel="0" collapsed="false">
      <c r="C347" s="268"/>
      <c r="D347" s="321"/>
      <c r="E347" s="321"/>
      <c r="F347" s="321"/>
      <c r="G347" s="321"/>
      <c r="H347" s="321"/>
      <c r="I347" s="321"/>
      <c r="J347" s="321"/>
      <c r="K347" s="322"/>
      <c r="L347" s="322"/>
      <c r="M347" s="322"/>
      <c r="N347" s="322"/>
      <c r="O347" s="322"/>
      <c r="P347" s="322"/>
      <c r="Q347" s="322"/>
      <c r="R347" s="322"/>
      <c r="S347" s="322"/>
      <c r="T347" s="322"/>
      <c r="X347" s="322"/>
    </row>
    <row r="348" customFormat="false" ht="12.75" hidden="false" customHeight="false" outlineLevel="0" collapsed="false">
      <c r="C348" s="268"/>
      <c r="D348" s="321"/>
      <c r="E348" s="321"/>
      <c r="F348" s="321"/>
      <c r="G348" s="321"/>
      <c r="H348" s="321"/>
      <c r="I348" s="321"/>
      <c r="J348" s="321"/>
      <c r="K348" s="322"/>
      <c r="L348" s="322"/>
      <c r="M348" s="322"/>
      <c r="N348" s="322"/>
      <c r="O348" s="322"/>
      <c r="P348" s="322"/>
      <c r="Q348" s="322"/>
      <c r="R348" s="322"/>
      <c r="S348" s="322"/>
      <c r="T348" s="322"/>
      <c r="X348" s="322"/>
    </row>
    <row r="349" customFormat="false" ht="12.75" hidden="false" customHeight="false" outlineLevel="0" collapsed="false">
      <c r="C349" s="268"/>
      <c r="D349" s="321"/>
      <c r="E349" s="321"/>
      <c r="F349" s="321"/>
      <c r="G349" s="321"/>
      <c r="H349" s="321"/>
      <c r="I349" s="321"/>
      <c r="J349" s="321"/>
      <c r="K349" s="322"/>
      <c r="L349" s="322"/>
      <c r="M349" s="322"/>
      <c r="N349" s="322"/>
      <c r="O349" s="322"/>
      <c r="P349" s="322"/>
      <c r="Q349" s="322"/>
      <c r="R349" s="322"/>
      <c r="S349" s="322"/>
      <c r="T349" s="322"/>
      <c r="X349" s="322"/>
    </row>
    <row r="350" customFormat="false" ht="12.75" hidden="false" customHeight="false" outlineLevel="0" collapsed="false">
      <c r="C350" s="268"/>
      <c r="D350" s="321"/>
      <c r="E350" s="321"/>
      <c r="F350" s="321"/>
      <c r="G350" s="321"/>
      <c r="H350" s="321"/>
      <c r="I350" s="321"/>
      <c r="J350" s="321"/>
      <c r="K350" s="322"/>
      <c r="L350" s="322"/>
      <c r="M350" s="322"/>
      <c r="N350" s="322"/>
      <c r="O350" s="322"/>
      <c r="P350" s="322"/>
      <c r="Q350" s="322"/>
      <c r="R350" s="322"/>
      <c r="S350" s="322"/>
      <c r="T350" s="322"/>
      <c r="X350" s="322"/>
    </row>
    <row r="351" customFormat="false" ht="12.75" hidden="false" customHeight="false" outlineLevel="0" collapsed="false">
      <c r="C351" s="268"/>
      <c r="D351" s="321"/>
      <c r="E351" s="321"/>
      <c r="F351" s="321"/>
      <c r="G351" s="321"/>
      <c r="H351" s="321"/>
      <c r="I351" s="321"/>
      <c r="J351" s="321"/>
      <c r="K351" s="322"/>
      <c r="L351" s="322"/>
      <c r="M351" s="322"/>
      <c r="N351" s="322"/>
      <c r="O351" s="322"/>
      <c r="P351" s="322"/>
      <c r="Q351" s="322"/>
      <c r="R351" s="322"/>
      <c r="S351" s="322"/>
      <c r="T351" s="322"/>
      <c r="X351" s="322"/>
    </row>
    <row r="352" customFormat="false" ht="12.75" hidden="false" customHeight="false" outlineLevel="0" collapsed="false">
      <c r="C352" s="268"/>
      <c r="D352" s="321"/>
      <c r="E352" s="321"/>
      <c r="F352" s="321"/>
      <c r="G352" s="321"/>
      <c r="H352" s="321"/>
      <c r="I352" s="321"/>
      <c r="J352" s="321"/>
      <c r="K352" s="322"/>
      <c r="L352" s="322"/>
      <c r="M352" s="322"/>
      <c r="N352" s="322"/>
      <c r="O352" s="322"/>
      <c r="P352" s="322"/>
      <c r="Q352" s="322"/>
      <c r="R352" s="322"/>
      <c r="S352" s="322"/>
      <c r="T352" s="322"/>
      <c r="X352" s="322"/>
    </row>
    <row r="353" customFormat="false" ht="12.75" hidden="false" customHeight="false" outlineLevel="0" collapsed="false">
      <c r="D353" s="321"/>
      <c r="E353" s="321"/>
      <c r="F353" s="321"/>
      <c r="G353" s="321"/>
      <c r="H353" s="321"/>
      <c r="I353" s="321"/>
      <c r="J353" s="321"/>
      <c r="K353" s="322"/>
      <c r="L353" s="322"/>
      <c r="M353" s="322"/>
      <c r="N353" s="322"/>
      <c r="O353" s="322"/>
      <c r="P353" s="322"/>
      <c r="Q353" s="322"/>
      <c r="R353" s="322"/>
      <c r="S353" s="322"/>
      <c r="T353" s="322"/>
      <c r="X353" s="322"/>
    </row>
    <row r="354" customFormat="false" ht="12.75" hidden="false" customHeight="false" outlineLevel="0" collapsed="false">
      <c r="D354" s="321"/>
      <c r="E354" s="321"/>
      <c r="F354" s="321"/>
      <c r="G354" s="321"/>
      <c r="H354" s="321"/>
      <c r="I354" s="321"/>
      <c r="J354" s="321"/>
      <c r="K354" s="322"/>
      <c r="L354" s="322"/>
      <c r="M354" s="322"/>
      <c r="N354" s="322"/>
      <c r="O354" s="322"/>
      <c r="P354" s="322"/>
      <c r="Q354" s="322"/>
      <c r="R354" s="322"/>
      <c r="S354" s="322"/>
      <c r="T354" s="322"/>
      <c r="X354" s="322"/>
    </row>
    <row r="355" customFormat="false" ht="12.75" hidden="false" customHeight="false" outlineLevel="0" collapsed="false">
      <c r="D355" s="321"/>
      <c r="E355" s="321"/>
      <c r="F355" s="321"/>
      <c r="G355" s="321"/>
      <c r="H355" s="321"/>
      <c r="I355" s="321"/>
      <c r="J355" s="321"/>
      <c r="K355" s="322"/>
      <c r="L355" s="322"/>
      <c r="M355" s="322"/>
      <c r="N355" s="322"/>
      <c r="O355" s="322"/>
      <c r="P355" s="322"/>
      <c r="Q355" s="322"/>
      <c r="R355" s="322"/>
      <c r="S355" s="322"/>
      <c r="T355" s="322"/>
      <c r="X355" s="322"/>
    </row>
    <row r="356" customFormat="false" ht="12.75" hidden="false" customHeight="false" outlineLevel="0" collapsed="false">
      <c r="D356" s="321"/>
      <c r="E356" s="321"/>
      <c r="F356" s="321"/>
      <c r="G356" s="321"/>
      <c r="H356" s="321"/>
      <c r="I356" s="321"/>
      <c r="J356" s="321"/>
      <c r="K356" s="322"/>
      <c r="L356" s="322"/>
      <c r="M356" s="322"/>
      <c r="N356" s="322"/>
      <c r="O356" s="322"/>
      <c r="P356" s="322"/>
      <c r="Q356" s="322"/>
      <c r="R356" s="322"/>
      <c r="S356" s="322"/>
      <c r="T356" s="322"/>
      <c r="X356" s="322"/>
    </row>
    <row r="357" customFormat="false" ht="12.75" hidden="false" customHeight="false" outlineLevel="0" collapsed="false">
      <c r="D357" s="321"/>
      <c r="E357" s="321"/>
      <c r="F357" s="321"/>
      <c r="G357" s="321"/>
      <c r="H357" s="321"/>
      <c r="I357" s="321"/>
      <c r="J357" s="321"/>
      <c r="K357" s="322"/>
      <c r="L357" s="322"/>
      <c r="M357" s="322"/>
      <c r="N357" s="322"/>
      <c r="O357" s="322"/>
      <c r="P357" s="322"/>
      <c r="Q357" s="322"/>
      <c r="R357" s="322"/>
      <c r="S357" s="322"/>
      <c r="T357" s="322"/>
      <c r="X357" s="322"/>
    </row>
    <row r="358" customFormat="false" ht="12.75" hidden="false" customHeight="false" outlineLevel="0" collapsed="false">
      <c r="D358" s="321"/>
      <c r="E358" s="321"/>
      <c r="F358" s="321"/>
      <c r="G358" s="321"/>
      <c r="H358" s="321"/>
      <c r="I358" s="321"/>
      <c r="J358" s="321"/>
      <c r="K358" s="322"/>
      <c r="L358" s="322"/>
      <c r="M358" s="322"/>
      <c r="N358" s="322"/>
      <c r="O358" s="322"/>
      <c r="P358" s="322"/>
      <c r="Q358" s="322"/>
      <c r="R358" s="322"/>
      <c r="S358" s="322"/>
      <c r="T358" s="322"/>
      <c r="X358" s="322"/>
    </row>
    <row r="359" customFormat="false" ht="12.75" hidden="false" customHeight="false" outlineLevel="0" collapsed="false">
      <c r="D359" s="321"/>
      <c r="E359" s="321"/>
      <c r="F359" s="321"/>
      <c r="G359" s="321"/>
      <c r="H359" s="321"/>
      <c r="I359" s="321"/>
      <c r="J359" s="321"/>
      <c r="K359" s="322"/>
      <c r="L359" s="322"/>
      <c r="M359" s="322"/>
      <c r="N359" s="322"/>
      <c r="O359" s="322"/>
      <c r="P359" s="322"/>
      <c r="Q359" s="322"/>
      <c r="R359" s="322"/>
      <c r="S359" s="322"/>
      <c r="T359" s="322"/>
      <c r="X359" s="322"/>
    </row>
    <row r="360" customFormat="false" ht="12.75" hidden="false" customHeight="false" outlineLevel="0" collapsed="false">
      <c r="D360" s="321"/>
      <c r="E360" s="321"/>
      <c r="F360" s="321"/>
      <c r="G360" s="321"/>
      <c r="H360" s="321"/>
      <c r="I360" s="321"/>
      <c r="J360" s="321"/>
      <c r="K360" s="322"/>
      <c r="L360" s="322"/>
      <c r="M360" s="322"/>
      <c r="N360" s="322"/>
      <c r="O360" s="322"/>
      <c r="P360" s="322"/>
      <c r="Q360" s="322"/>
      <c r="R360" s="322"/>
      <c r="S360" s="322"/>
      <c r="T360" s="322"/>
      <c r="X360" s="322"/>
    </row>
    <row r="361" customFormat="false" ht="12.75" hidden="false" customHeight="false" outlineLevel="0" collapsed="false">
      <c r="D361" s="321"/>
      <c r="E361" s="321"/>
      <c r="F361" s="321"/>
      <c r="G361" s="321"/>
      <c r="H361" s="321"/>
      <c r="I361" s="321"/>
      <c r="J361" s="321"/>
      <c r="K361" s="322"/>
      <c r="L361" s="322"/>
      <c r="M361" s="322"/>
      <c r="N361" s="322"/>
      <c r="O361" s="322"/>
      <c r="P361" s="322"/>
      <c r="Q361" s="322"/>
      <c r="R361" s="322"/>
      <c r="S361" s="322"/>
      <c r="T361" s="322"/>
      <c r="X361" s="322"/>
    </row>
    <row r="362" customFormat="false" ht="12.75" hidden="false" customHeight="false" outlineLevel="0" collapsed="false">
      <c r="D362" s="321"/>
      <c r="E362" s="321"/>
      <c r="F362" s="321"/>
      <c r="G362" s="321"/>
      <c r="H362" s="321"/>
      <c r="I362" s="321"/>
      <c r="J362" s="321"/>
      <c r="K362" s="322"/>
      <c r="L362" s="322"/>
      <c r="M362" s="322"/>
      <c r="N362" s="322"/>
      <c r="O362" s="322"/>
      <c r="P362" s="322"/>
      <c r="Q362" s="322"/>
      <c r="R362" s="322"/>
      <c r="S362" s="322"/>
      <c r="T362" s="322"/>
      <c r="X362" s="322"/>
    </row>
    <row r="363" customFormat="false" ht="12.75" hidden="false" customHeight="false" outlineLevel="0" collapsed="false">
      <c r="D363" s="321"/>
      <c r="E363" s="321"/>
      <c r="F363" s="321"/>
      <c r="G363" s="321"/>
      <c r="H363" s="321"/>
      <c r="I363" s="321"/>
      <c r="J363" s="321"/>
      <c r="K363" s="322"/>
      <c r="L363" s="322"/>
      <c r="M363" s="322"/>
      <c r="N363" s="322"/>
      <c r="O363" s="322"/>
      <c r="P363" s="322"/>
      <c r="Q363" s="322"/>
      <c r="R363" s="322"/>
      <c r="S363" s="322"/>
      <c r="T363" s="322"/>
      <c r="X363" s="322"/>
    </row>
    <row r="364" customFormat="false" ht="12.75" hidden="false" customHeight="false" outlineLevel="0" collapsed="false">
      <c r="D364" s="321"/>
      <c r="E364" s="321"/>
      <c r="F364" s="321"/>
      <c r="G364" s="321"/>
      <c r="H364" s="321"/>
      <c r="I364" s="321"/>
      <c r="J364" s="321"/>
      <c r="K364" s="322"/>
      <c r="L364" s="322"/>
      <c r="M364" s="322"/>
      <c r="N364" s="322"/>
      <c r="O364" s="322"/>
      <c r="P364" s="322"/>
      <c r="Q364" s="322"/>
      <c r="R364" s="322"/>
      <c r="S364" s="322"/>
      <c r="T364" s="322"/>
      <c r="X364" s="322"/>
    </row>
    <row r="365" customFormat="false" ht="12.75" hidden="false" customHeight="false" outlineLevel="0" collapsed="false">
      <c r="D365" s="321"/>
      <c r="E365" s="321"/>
      <c r="F365" s="321"/>
      <c r="G365" s="321"/>
      <c r="H365" s="321"/>
      <c r="I365" s="321"/>
      <c r="J365" s="321"/>
      <c r="K365" s="322"/>
      <c r="L365" s="322"/>
      <c r="M365" s="322"/>
      <c r="N365" s="322"/>
      <c r="O365" s="322"/>
      <c r="P365" s="322"/>
      <c r="Q365" s="322"/>
      <c r="R365" s="322"/>
      <c r="S365" s="322"/>
      <c r="T365" s="322"/>
      <c r="X365" s="322"/>
    </row>
    <row r="366" customFormat="false" ht="12.75" hidden="false" customHeight="false" outlineLevel="0" collapsed="false">
      <c r="D366" s="321"/>
      <c r="E366" s="321"/>
      <c r="F366" s="321"/>
      <c r="G366" s="321"/>
      <c r="H366" s="321"/>
      <c r="I366" s="321"/>
      <c r="J366" s="321"/>
      <c r="K366" s="322"/>
      <c r="L366" s="322"/>
      <c r="M366" s="322"/>
      <c r="N366" s="322"/>
      <c r="O366" s="322"/>
      <c r="P366" s="322"/>
      <c r="Q366" s="322"/>
      <c r="R366" s="322"/>
      <c r="S366" s="322"/>
      <c r="T366" s="322"/>
      <c r="X366" s="322"/>
    </row>
    <row r="367" customFormat="false" ht="12.75" hidden="false" customHeight="false" outlineLevel="0" collapsed="false">
      <c r="D367" s="321"/>
      <c r="E367" s="321"/>
      <c r="F367" s="321"/>
      <c r="G367" s="321"/>
      <c r="H367" s="321"/>
      <c r="I367" s="321"/>
      <c r="J367" s="321"/>
      <c r="K367" s="322"/>
      <c r="L367" s="322"/>
      <c r="M367" s="322"/>
      <c r="N367" s="322"/>
      <c r="O367" s="322"/>
      <c r="P367" s="322"/>
      <c r="Q367" s="322"/>
      <c r="R367" s="322"/>
      <c r="S367" s="322"/>
      <c r="T367" s="322"/>
      <c r="X367" s="322"/>
    </row>
    <row r="368" customFormat="false" ht="12.75" hidden="false" customHeight="false" outlineLevel="0" collapsed="false">
      <c r="D368" s="321"/>
      <c r="E368" s="321"/>
      <c r="F368" s="321"/>
      <c r="G368" s="321"/>
      <c r="H368" s="321"/>
      <c r="I368" s="321"/>
      <c r="J368" s="321"/>
      <c r="K368" s="322"/>
      <c r="L368" s="322"/>
      <c r="M368" s="322"/>
      <c r="N368" s="322"/>
      <c r="O368" s="322"/>
      <c r="P368" s="322"/>
      <c r="Q368" s="322"/>
      <c r="R368" s="322"/>
      <c r="S368" s="322"/>
      <c r="T368" s="322"/>
      <c r="X368" s="322"/>
    </row>
    <row r="369" customFormat="false" ht="12.75" hidden="false" customHeight="false" outlineLevel="0" collapsed="false">
      <c r="D369" s="321"/>
      <c r="E369" s="321"/>
      <c r="F369" s="321"/>
      <c r="G369" s="321"/>
      <c r="H369" s="321"/>
      <c r="I369" s="321"/>
      <c r="J369" s="321"/>
      <c r="K369" s="322"/>
      <c r="L369" s="322"/>
      <c r="M369" s="322"/>
      <c r="N369" s="322"/>
      <c r="O369" s="322"/>
      <c r="P369" s="322"/>
      <c r="Q369" s="322"/>
      <c r="R369" s="322"/>
      <c r="S369" s="322"/>
      <c r="T369" s="322"/>
      <c r="X369" s="322"/>
    </row>
    <row r="370" customFormat="false" ht="12.75" hidden="false" customHeight="false" outlineLevel="0" collapsed="false">
      <c r="D370" s="321"/>
      <c r="E370" s="321"/>
      <c r="F370" s="321"/>
      <c r="G370" s="321"/>
      <c r="H370" s="321"/>
      <c r="I370" s="321"/>
      <c r="J370" s="321"/>
      <c r="K370" s="322"/>
      <c r="L370" s="322"/>
      <c r="M370" s="322"/>
      <c r="N370" s="322"/>
      <c r="O370" s="322"/>
      <c r="P370" s="322"/>
      <c r="Q370" s="322"/>
      <c r="R370" s="322"/>
      <c r="S370" s="322"/>
      <c r="T370" s="322"/>
      <c r="X370" s="322"/>
    </row>
    <row r="371" customFormat="false" ht="12.75" hidden="false" customHeight="false" outlineLevel="0" collapsed="false">
      <c r="D371" s="321"/>
      <c r="E371" s="321"/>
      <c r="F371" s="321"/>
      <c r="G371" s="321"/>
      <c r="H371" s="321"/>
      <c r="I371" s="321"/>
      <c r="J371" s="321"/>
      <c r="K371" s="322"/>
      <c r="L371" s="322"/>
      <c r="M371" s="322"/>
      <c r="N371" s="322"/>
      <c r="O371" s="322"/>
      <c r="P371" s="322"/>
      <c r="Q371" s="322"/>
      <c r="R371" s="322"/>
      <c r="S371" s="322"/>
      <c r="T371" s="322"/>
      <c r="X371" s="322"/>
    </row>
    <row r="372" customFormat="false" ht="12.75" hidden="false" customHeight="false" outlineLevel="0" collapsed="false">
      <c r="D372" s="321"/>
      <c r="E372" s="321"/>
      <c r="F372" s="321"/>
      <c r="G372" s="321"/>
      <c r="H372" s="321"/>
      <c r="I372" s="321"/>
      <c r="J372" s="321"/>
      <c r="K372" s="322"/>
      <c r="L372" s="322"/>
      <c r="M372" s="322"/>
      <c r="N372" s="322"/>
      <c r="O372" s="322"/>
      <c r="P372" s="322"/>
      <c r="Q372" s="322"/>
      <c r="R372" s="322"/>
      <c r="S372" s="322"/>
      <c r="T372" s="322"/>
      <c r="X372" s="322"/>
    </row>
    <row r="373" customFormat="false" ht="12.75" hidden="false" customHeight="false" outlineLevel="0" collapsed="false">
      <c r="D373" s="321"/>
      <c r="E373" s="321"/>
      <c r="F373" s="321"/>
      <c r="G373" s="321"/>
      <c r="H373" s="321"/>
      <c r="I373" s="321"/>
      <c r="J373" s="321"/>
      <c r="K373" s="322"/>
      <c r="L373" s="322"/>
      <c r="M373" s="322"/>
      <c r="N373" s="322"/>
      <c r="O373" s="322"/>
      <c r="P373" s="322"/>
      <c r="Q373" s="322"/>
      <c r="R373" s="322"/>
      <c r="S373" s="322"/>
      <c r="T373" s="322"/>
      <c r="X373" s="322"/>
    </row>
    <row r="374" customFormat="false" ht="12.75" hidden="false" customHeight="false" outlineLevel="0" collapsed="false">
      <c r="D374" s="321"/>
      <c r="E374" s="321"/>
      <c r="F374" s="321"/>
      <c r="G374" s="321"/>
      <c r="H374" s="321"/>
      <c r="I374" s="321"/>
      <c r="J374" s="321"/>
      <c r="K374" s="322"/>
      <c r="L374" s="322"/>
      <c r="M374" s="322"/>
      <c r="N374" s="322"/>
      <c r="O374" s="322"/>
      <c r="P374" s="322"/>
      <c r="Q374" s="322"/>
      <c r="R374" s="322"/>
      <c r="S374" s="322"/>
      <c r="T374" s="322"/>
      <c r="X374" s="322"/>
    </row>
    <row r="375" customFormat="false" ht="12.75" hidden="false" customHeight="false" outlineLevel="0" collapsed="false">
      <c r="D375" s="321"/>
      <c r="E375" s="321"/>
      <c r="F375" s="321"/>
      <c r="G375" s="321"/>
      <c r="H375" s="321"/>
      <c r="I375" s="321"/>
      <c r="J375" s="321"/>
      <c r="K375" s="322"/>
      <c r="L375" s="322"/>
      <c r="M375" s="322"/>
      <c r="N375" s="322"/>
      <c r="O375" s="322"/>
      <c r="P375" s="322"/>
      <c r="Q375" s="322"/>
      <c r="R375" s="322"/>
      <c r="S375" s="322"/>
      <c r="T375" s="322"/>
      <c r="X375" s="322"/>
    </row>
    <row r="376" customFormat="false" ht="12.75" hidden="false" customHeight="false" outlineLevel="0" collapsed="false">
      <c r="D376" s="321"/>
      <c r="E376" s="321"/>
      <c r="F376" s="321"/>
      <c r="G376" s="321"/>
      <c r="H376" s="321"/>
      <c r="I376" s="321"/>
      <c r="J376" s="321"/>
      <c r="K376" s="322"/>
      <c r="L376" s="322"/>
      <c r="M376" s="322"/>
      <c r="N376" s="322"/>
      <c r="O376" s="322"/>
      <c r="P376" s="322"/>
      <c r="Q376" s="322"/>
      <c r="R376" s="322"/>
      <c r="S376" s="322"/>
      <c r="T376" s="322"/>
      <c r="X376" s="322"/>
    </row>
    <row r="377" customFormat="false" ht="12.75" hidden="false" customHeight="false" outlineLevel="0" collapsed="false">
      <c r="D377" s="321"/>
      <c r="E377" s="321"/>
      <c r="F377" s="321"/>
      <c r="G377" s="321"/>
      <c r="H377" s="321"/>
      <c r="I377" s="321"/>
      <c r="J377" s="321"/>
      <c r="K377" s="322"/>
      <c r="L377" s="322"/>
      <c r="M377" s="322"/>
      <c r="N377" s="322"/>
      <c r="O377" s="322"/>
      <c r="P377" s="322"/>
      <c r="Q377" s="322"/>
      <c r="R377" s="322"/>
      <c r="S377" s="322"/>
      <c r="T377" s="322"/>
      <c r="X377" s="322"/>
    </row>
    <row r="378" customFormat="false" ht="12.75" hidden="false" customHeight="false" outlineLevel="0" collapsed="false">
      <c r="D378" s="321"/>
      <c r="E378" s="321"/>
      <c r="F378" s="321"/>
      <c r="G378" s="321"/>
      <c r="H378" s="321"/>
      <c r="I378" s="321"/>
      <c r="J378" s="321"/>
      <c r="K378" s="322"/>
      <c r="L378" s="322"/>
      <c r="M378" s="322"/>
      <c r="N378" s="322"/>
      <c r="O378" s="322"/>
      <c r="P378" s="322"/>
      <c r="Q378" s="322"/>
      <c r="R378" s="322"/>
      <c r="S378" s="322"/>
      <c r="T378" s="322"/>
      <c r="X378" s="322"/>
    </row>
    <row r="379" customFormat="false" ht="12.75" hidden="false" customHeight="false" outlineLevel="0" collapsed="false">
      <c r="D379" s="321"/>
      <c r="E379" s="321"/>
      <c r="F379" s="321"/>
      <c r="G379" s="321"/>
      <c r="H379" s="321"/>
      <c r="I379" s="321"/>
      <c r="J379" s="321"/>
      <c r="K379" s="322"/>
      <c r="L379" s="322"/>
      <c r="M379" s="322"/>
      <c r="N379" s="322"/>
      <c r="O379" s="322"/>
      <c r="P379" s="322"/>
      <c r="Q379" s="322"/>
      <c r="R379" s="322"/>
      <c r="S379" s="322"/>
      <c r="T379" s="322"/>
      <c r="X379" s="322"/>
    </row>
    <row r="380" customFormat="false" ht="12.75" hidden="false" customHeight="false" outlineLevel="0" collapsed="false">
      <c r="D380" s="321"/>
      <c r="E380" s="321"/>
      <c r="F380" s="321"/>
      <c r="G380" s="321"/>
      <c r="H380" s="321"/>
      <c r="I380" s="321"/>
      <c r="J380" s="321"/>
      <c r="K380" s="322"/>
      <c r="L380" s="322"/>
      <c r="M380" s="322"/>
      <c r="N380" s="322"/>
      <c r="O380" s="322"/>
      <c r="P380" s="322"/>
      <c r="Q380" s="322"/>
      <c r="R380" s="322"/>
      <c r="S380" s="322"/>
      <c r="T380" s="322"/>
      <c r="X380" s="322"/>
    </row>
    <row r="381" customFormat="false" ht="12.75" hidden="false" customHeight="false" outlineLevel="0" collapsed="false">
      <c r="D381" s="321"/>
      <c r="E381" s="321"/>
      <c r="F381" s="321"/>
      <c r="G381" s="321"/>
      <c r="H381" s="321"/>
      <c r="I381" s="321"/>
      <c r="J381" s="321"/>
      <c r="K381" s="322"/>
      <c r="L381" s="322"/>
      <c r="M381" s="322"/>
      <c r="N381" s="322"/>
      <c r="O381" s="322"/>
      <c r="P381" s="322"/>
      <c r="Q381" s="322"/>
      <c r="R381" s="322"/>
      <c r="S381" s="322"/>
      <c r="T381" s="322"/>
      <c r="X381" s="322"/>
    </row>
    <row r="382" customFormat="false" ht="12.75" hidden="false" customHeight="false" outlineLevel="0" collapsed="false">
      <c r="D382" s="321"/>
      <c r="E382" s="321"/>
      <c r="F382" s="321"/>
      <c r="G382" s="321"/>
      <c r="H382" s="321"/>
      <c r="I382" s="321"/>
      <c r="J382" s="321"/>
      <c r="K382" s="322"/>
      <c r="L382" s="322"/>
      <c r="M382" s="322"/>
      <c r="N382" s="322"/>
      <c r="O382" s="322"/>
      <c r="P382" s="322"/>
      <c r="Q382" s="322"/>
      <c r="R382" s="322"/>
      <c r="S382" s="322"/>
      <c r="T382" s="322"/>
      <c r="X382" s="322"/>
    </row>
    <row r="383" customFormat="false" ht="12.75" hidden="false" customHeight="false" outlineLevel="0" collapsed="false">
      <c r="D383" s="321"/>
      <c r="E383" s="321"/>
      <c r="F383" s="321"/>
      <c r="G383" s="321"/>
      <c r="H383" s="321"/>
      <c r="I383" s="321"/>
      <c r="J383" s="321"/>
      <c r="K383" s="322"/>
      <c r="L383" s="322"/>
      <c r="M383" s="322"/>
      <c r="N383" s="322"/>
      <c r="O383" s="322"/>
      <c r="P383" s="322"/>
      <c r="Q383" s="322"/>
      <c r="R383" s="322"/>
      <c r="S383" s="322"/>
      <c r="T383" s="322"/>
      <c r="X383" s="322"/>
    </row>
    <row r="384" customFormat="false" ht="12.75" hidden="false" customHeight="false" outlineLevel="0" collapsed="false">
      <c r="D384" s="321"/>
      <c r="E384" s="321"/>
      <c r="F384" s="321"/>
      <c r="G384" s="321"/>
      <c r="H384" s="321"/>
      <c r="I384" s="321"/>
      <c r="J384" s="321"/>
      <c r="K384" s="322"/>
      <c r="L384" s="322"/>
      <c r="M384" s="322"/>
      <c r="N384" s="322"/>
      <c r="O384" s="322"/>
      <c r="P384" s="322"/>
      <c r="Q384" s="322"/>
      <c r="R384" s="322"/>
      <c r="S384" s="322"/>
      <c r="T384" s="322"/>
      <c r="X384" s="322"/>
    </row>
    <row r="385" customFormat="false" ht="12.75" hidden="false" customHeight="false" outlineLevel="0" collapsed="false">
      <c r="D385" s="321"/>
      <c r="E385" s="321"/>
      <c r="F385" s="321"/>
      <c r="G385" s="321"/>
      <c r="H385" s="321"/>
      <c r="I385" s="321"/>
      <c r="J385" s="321"/>
      <c r="K385" s="322"/>
      <c r="L385" s="322"/>
      <c r="M385" s="322"/>
      <c r="N385" s="322"/>
      <c r="O385" s="322"/>
      <c r="P385" s="322"/>
      <c r="Q385" s="322"/>
      <c r="R385" s="322"/>
      <c r="S385" s="322"/>
      <c r="T385" s="322"/>
      <c r="X385" s="322"/>
    </row>
    <row r="386" customFormat="false" ht="12.75" hidden="false" customHeight="false" outlineLevel="0" collapsed="false">
      <c r="D386" s="321"/>
      <c r="E386" s="321"/>
      <c r="F386" s="321"/>
      <c r="G386" s="321"/>
      <c r="H386" s="321"/>
      <c r="I386" s="321"/>
      <c r="J386" s="321"/>
      <c r="K386" s="322"/>
      <c r="L386" s="322"/>
      <c r="M386" s="322"/>
      <c r="N386" s="322"/>
      <c r="O386" s="322"/>
      <c r="P386" s="322"/>
      <c r="Q386" s="322"/>
      <c r="R386" s="322"/>
      <c r="S386" s="322"/>
      <c r="T386" s="322"/>
      <c r="X386" s="322"/>
    </row>
    <row r="387" customFormat="false" ht="12.75" hidden="false" customHeight="false" outlineLevel="0" collapsed="false">
      <c r="D387" s="321"/>
      <c r="E387" s="321"/>
      <c r="F387" s="321"/>
      <c r="G387" s="321"/>
      <c r="H387" s="321"/>
      <c r="I387" s="321"/>
      <c r="J387" s="321"/>
      <c r="K387" s="322"/>
      <c r="L387" s="322"/>
      <c r="M387" s="322"/>
      <c r="N387" s="322"/>
      <c r="O387" s="322"/>
      <c r="P387" s="322"/>
      <c r="Q387" s="322"/>
      <c r="R387" s="322"/>
      <c r="S387" s="322"/>
      <c r="T387" s="322"/>
      <c r="X387" s="322"/>
    </row>
    <row r="388" customFormat="false" ht="12.75" hidden="false" customHeight="false" outlineLevel="0" collapsed="false">
      <c r="D388" s="321"/>
      <c r="E388" s="321"/>
      <c r="F388" s="321"/>
      <c r="G388" s="321"/>
      <c r="H388" s="321"/>
      <c r="I388" s="321"/>
      <c r="J388" s="321"/>
      <c r="K388" s="322"/>
      <c r="L388" s="322"/>
      <c r="M388" s="322"/>
      <c r="N388" s="322"/>
      <c r="O388" s="322"/>
      <c r="P388" s="322"/>
      <c r="Q388" s="322"/>
      <c r="R388" s="322"/>
      <c r="S388" s="322"/>
      <c r="T388" s="322"/>
      <c r="X388" s="322"/>
    </row>
    <row r="389" customFormat="false" ht="12.75" hidden="false" customHeight="false" outlineLevel="0" collapsed="false">
      <c r="D389" s="321"/>
      <c r="E389" s="321"/>
      <c r="F389" s="321"/>
      <c r="G389" s="321"/>
      <c r="H389" s="321"/>
      <c r="I389" s="321"/>
      <c r="J389" s="321"/>
      <c r="K389" s="322"/>
      <c r="L389" s="322"/>
      <c r="M389" s="322"/>
      <c r="N389" s="322"/>
      <c r="O389" s="322"/>
      <c r="P389" s="322"/>
      <c r="Q389" s="322"/>
      <c r="R389" s="322"/>
      <c r="S389" s="322"/>
      <c r="T389" s="322"/>
      <c r="X389" s="322"/>
    </row>
    <row r="390" customFormat="false" ht="12.75" hidden="false" customHeight="false" outlineLevel="0" collapsed="false">
      <c r="D390" s="321"/>
      <c r="E390" s="321"/>
      <c r="F390" s="321"/>
      <c r="G390" s="321"/>
      <c r="H390" s="321"/>
      <c r="I390" s="321"/>
      <c r="J390" s="321"/>
      <c r="K390" s="322"/>
      <c r="L390" s="322"/>
      <c r="M390" s="322"/>
      <c r="N390" s="322"/>
      <c r="O390" s="322"/>
      <c r="P390" s="322"/>
      <c r="Q390" s="322"/>
      <c r="R390" s="322"/>
      <c r="S390" s="322"/>
      <c r="T390" s="322"/>
      <c r="X390" s="322"/>
    </row>
    <row r="391" customFormat="false" ht="12.75" hidden="false" customHeight="false" outlineLevel="0" collapsed="false">
      <c r="D391" s="321"/>
      <c r="E391" s="321"/>
      <c r="F391" s="321"/>
      <c r="G391" s="321"/>
      <c r="H391" s="321"/>
      <c r="I391" s="321"/>
      <c r="J391" s="321"/>
      <c r="K391" s="322"/>
      <c r="L391" s="322"/>
      <c r="M391" s="322"/>
      <c r="N391" s="322"/>
      <c r="O391" s="322"/>
      <c r="P391" s="322"/>
      <c r="Q391" s="322"/>
      <c r="R391" s="322"/>
      <c r="S391" s="322"/>
      <c r="T391" s="322"/>
      <c r="X391" s="322"/>
    </row>
    <row r="392" customFormat="false" ht="12.75" hidden="false" customHeight="false" outlineLevel="0" collapsed="false">
      <c r="D392" s="321"/>
      <c r="E392" s="321"/>
      <c r="F392" s="321"/>
      <c r="G392" s="321"/>
      <c r="H392" s="321"/>
      <c r="I392" s="321"/>
      <c r="J392" s="321"/>
      <c r="K392" s="322"/>
      <c r="L392" s="322"/>
      <c r="M392" s="322"/>
      <c r="N392" s="322"/>
      <c r="O392" s="322"/>
      <c r="P392" s="322"/>
      <c r="Q392" s="322"/>
      <c r="R392" s="322"/>
      <c r="S392" s="322"/>
      <c r="T392" s="322"/>
      <c r="X392" s="322"/>
    </row>
    <row r="393" customFormat="false" ht="12.75" hidden="false" customHeight="false" outlineLevel="0" collapsed="false">
      <c r="D393" s="321"/>
      <c r="E393" s="321"/>
      <c r="F393" s="321"/>
      <c r="G393" s="321"/>
      <c r="H393" s="321"/>
      <c r="I393" s="321"/>
      <c r="J393" s="321"/>
      <c r="K393" s="322"/>
      <c r="L393" s="322"/>
      <c r="M393" s="322"/>
      <c r="N393" s="322"/>
      <c r="O393" s="322"/>
      <c r="P393" s="322"/>
      <c r="Q393" s="322"/>
      <c r="R393" s="322"/>
      <c r="S393" s="322"/>
      <c r="T393" s="322"/>
      <c r="X393" s="322"/>
    </row>
    <row r="394" customFormat="false" ht="12.75" hidden="false" customHeight="false" outlineLevel="0" collapsed="false">
      <c r="D394" s="321"/>
      <c r="E394" s="321"/>
      <c r="F394" s="321"/>
      <c r="G394" s="321"/>
      <c r="H394" s="321"/>
      <c r="I394" s="321"/>
      <c r="J394" s="321"/>
      <c r="K394" s="322"/>
      <c r="L394" s="322"/>
      <c r="M394" s="322"/>
      <c r="N394" s="322"/>
      <c r="O394" s="322"/>
      <c r="P394" s="322"/>
      <c r="Q394" s="322"/>
      <c r="R394" s="322"/>
      <c r="S394" s="322"/>
      <c r="T394" s="322"/>
      <c r="X394" s="322"/>
    </row>
    <row r="395" customFormat="false" ht="12.75" hidden="false" customHeight="false" outlineLevel="0" collapsed="false">
      <c r="D395" s="321"/>
      <c r="E395" s="321"/>
      <c r="F395" s="321"/>
      <c r="G395" s="321"/>
      <c r="H395" s="321"/>
      <c r="I395" s="321"/>
      <c r="J395" s="321"/>
      <c r="K395" s="322"/>
      <c r="L395" s="322"/>
      <c r="M395" s="322"/>
      <c r="N395" s="322"/>
      <c r="O395" s="322"/>
      <c r="P395" s="322"/>
      <c r="Q395" s="322"/>
      <c r="R395" s="322"/>
      <c r="S395" s="322"/>
      <c r="T395" s="322"/>
      <c r="X395" s="322"/>
    </row>
    <row r="396" customFormat="false" ht="12.75" hidden="false" customHeight="false" outlineLevel="0" collapsed="false">
      <c r="D396" s="321"/>
      <c r="E396" s="321"/>
      <c r="F396" s="321"/>
      <c r="G396" s="321"/>
      <c r="H396" s="321"/>
      <c r="I396" s="321"/>
      <c r="J396" s="321"/>
      <c r="K396" s="322"/>
      <c r="L396" s="322"/>
      <c r="M396" s="322"/>
      <c r="N396" s="322"/>
      <c r="O396" s="322"/>
      <c r="P396" s="322"/>
      <c r="Q396" s="322"/>
      <c r="R396" s="322"/>
      <c r="S396" s="322"/>
      <c r="T396" s="322"/>
      <c r="X396" s="322"/>
    </row>
    <row r="397" customFormat="false" ht="12.75" hidden="false" customHeight="false" outlineLevel="0" collapsed="false">
      <c r="D397" s="321"/>
      <c r="E397" s="321"/>
      <c r="F397" s="321"/>
      <c r="G397" s="321"/>
      <c r="H397" s="321"/>
      <c r="I397" s="321"/>
      <c r="J397" s="321"/>
      <c r="K397" s="322"/>
      <c r="L397" s="322"/>
      <c r="M397" s="322"/>
      <c r="N397" s="322"/>
      <c r="O397" s="322"/>
      <c r="P397" s="322"/>
      <c r="Q397" s="322"/>
      <c r="R397" s="322"/>
      <c r="S397" s="322"/>
      <c r="T397" s="322"/>
      <c r="X397" s="322"/>
    </row>
    <row r="398" customFormat="false" ht="12.75" hidden="false" customHeight="false" outlineLevel="0" collapsed="false">
      <c r="D398" s="321"/>
      <c r="E398" s="321"/>
      <c r="F398" s="321"/>
      <c r="G398" s="321"/>
      <c r="H398" s="321"/>
      <c r="I398" s="321"/>
      <c r="J398" s="321"/>
      <c r="K398" s="322"/>
      <c r="L398" s="322"/>
      <c r="M398" s="322"/>
      <c r="N398" s="322"/>
      <c r="O398" s="322"/>
      <c r="P398" s="322"/>
      <c r="Q398" s="322"/>
      <c r="R398" s="322"/>
      <c r="S398" s="322"/>
      <c r="T398" s="322"/>
      <c r="X398" s="322"/>
    </row>
    <row r="399" customFormat="false" ht="12.75" hidden="false" customHeight="false" outlineLevel="0" collapsed="false">
      <c r="D399" s="321"/>
      <c r="E399" s="321"/>
      <c r="F399" s="321"/>
      <c r="G399" s="321"/>
      <c r="H399" s="321"/>
      <c r="I399" s="321"/>
      <c r="J399" s="321"/>
      <c r="K399" s="322"/>
      <c r="L399" s="322"/>
      <c r="M399" s="322"/>
      <c r="N399" s="322"/>
      <c r="O399" s="322"/>
      <c r="P399" s="322"/>
      <c r="Q399" s="322"/>
      <c r="R399" s="322"/>
      <c r="S399" s="322"/>
      <c r="T399" s="322"/>
      <c r="X399" s="322"/>
    </row>
    <row r="400" customFormat="false" ht="12.75" hidden="false" customHeight="false" outlineLevel="0" collapsed="false">
      <c r="D400" s="321"/>
      <c r="E400" s="321"/>
      <c r="F400" s="321"/>
      <c r="G400" s="321"/>
      <c r="H400" s="321"/>
      <c r="I400" s="321"/>
      <c r="J400" s="321"/>
      <c r="K400" s="322"/>
      <c r="L400" s="322"/>
      <c r="M400" s="322"/>
      <c r="N400" s="322"/>
      <c r="O400" s="322"/>
      <c r="P400" s="322"/>
      <c r="Q400" s="322"/>
      <c r="R400" s="322"/>
      <c r="S400" s="322"/>
      <c r="T400" s="322"/>
      <c r="X400" s="322"/>
    </row>
    <row r="401" customFormat="false" ht="12.75" hidden="false" customHeight="false" outlineLevel="0" collapsed="false">
      <c r="D401" s="321"/>
      <c r="E401" s="321"/>
      <c r="F401" s="321"/>
      <c r="G401" s="321"/>
      <c r="H401" s="321"/>
      <c r="I401" s="321"/>
      <c r="J401" s="321"/>
      <c r="K401" s="322"/>
      <c r="L401" s="322"/>
      <c r="M401" s="322"/>
      <c r="N401" s="322"/>
      <c r="O401" s="322"/>
      <c r="P401" s="322"/>
      <c r="Q401" s="322"/>
      <c r="R401" s="322"/>
      <c r="S401" s="322"/>
      <c r="T401" s="322"/>
      <c r="X401" s="322"/>
    </row>
    <row r="402" customFormat="false" ht="12.75" hidden="false" customHeight="false" outlineLevel="0" collapsed="false">
      <c r="D402" s="321"/>
      <c r="E402" s="321"/>
      <c r="F402" s="321"/>
      <c r="G402" s="321"/>
      <c r="H402" s="321"/>
      <c r="I402" s="321"/>
      <c r="J402" s="321"/>
      <c r="K402" s="322"/>
      <c r="L402" s="322"/>
      <c r="M402" s="322"/>
      <c r="N402" s="322"/>
      <c r="O402" s="322"/>
      <c r="P402" s="322"/>
      <c r="Q402" s="322"/>
      <c r="R402" s="322"/>
      <c r="S402" s="322"/>
      <c r="T402" s="322"/>
      <c r="X402" s="322"/>
    </row>
    <row r="403" customFormat="false" ht="12.75" hidden="false" customHeight="false" outlineLevel="0" collapsed="false">
      <c r="D403" s="321"/>
      <c r="E403" s="321"/>
      <c r="F403" s="321"/>
      <c r="G403" s="321"/>
      <c r="H403" s="321"/>
      <c r="I403" s="321"/>
      <c r="J403" s="321"/>
      <c r="K403" s="322"/>
      <c r="L403" s="322"/>
      <c r="M403" s="322"/>
      <c r="N403" s="322"/>
      <c r="O403" s="322"/>
      <c r="P403" s="322"/>
      <c r="Q403" s="322"/>
      <c r="R403" s="322"/>
      <c r="S403" s="322"/>
      <c r="T403" s="322"/>
      <c r="X403" s="322"/>
    </row>
    <row r="404" customFormat="false" ht="12.75" hidden="false" customHeight="false" outlineLevel="0" collapsed="false">
      <c r="D404" s="321"/>
      <c r="E404" s="321"/>
      <c r="F404" s="321"/>
      <c r="G404" s="321"/>
      <c r="H404" s="321"/>
      <c r="I404" s="321"/>
      <c r="J404" s="321"/>
      <c r="K404" s="322"/>
      <c r="L404" s="322"/>
      <c r="M404" s="322"/>
      <c r="N404" s="322"/>
      <c r="O404" s="322"/>
      <c r="P404" s="322"/>
      <c r="Q404" s="322"/>
      <c r="R404" s="322"/>
      <c r="S404" s="322"/>
      <c r="T404" s="322"/>
      <c r="X404" s="322"/>
    </row>
    <row r="405" customFormat="false" ht="12.75" hidden="false" customHeight="false" outlineLevel="0" collapsed="false">
      <c r="D405" s="321"/>
      <c r="E405" s="321"/>
      <c r="F405" s="321"/>
      <c r="G405" s="321"/>
      <c r="H405" s="321"/>
      <c r="I405" s="321"/>
      <c r="J405" s="321"/>
      <c r="K405" s="322"/>
      <c r="L405" s="322"/>
      <c r="M405" s="322"/>
      <c r="N405" s="322"/>
      <c r="O405" s="322"/>
      <c r="P405" s="322"/>
      <c r="Q405" s="322"/>
      <c r="R405" s="322"/>
      <c r="S405" s="322"/>
      <c r="T405" s="322"/>
      <c r="X405" s="322"/>
    </row>
    <row r="406" customFormat="false" ht="12.75" hidden="false" customHeight="false" outlineLevel="0" collapsed="false">
      <c r="D406" s="321"/>
      <c r="E406" s="321"/>
      <c r="F406" s="321"/>
      <c r="G406" s="321"/>
      <c r="H406" s="321"/>
      <c r="I406" s="321"/>
      <c r="J406" s="321"/>
      <c r="K406" s="322"/>
      <c r="L406" s="322"/>
      <c r="M406" s="322"/>
      <c r="N406" s="322"/>
      <c r="O406" s="322"/>
      <c r="P406" s="322"/>
      <c r="Q406" s="322"/>
      <c r="R406" s="322"/>
      <c r="S406" s="322"/>
      <c r="T406" s="322"/>
      <c r="X406" s="322"/>
    </row>
    <row r="407" customFormat="false" ht="12.75" hidden="false" customHeight="false" outlineLevel="0" collapsed="false">
      <c r="D407" s="321"/>
      <c r="E407" s="321"/>
      <c r="F407" s="321"/>
      <c r="G407" s="321"/>
      <c r="H407" s="321"/>
      <c r="I407" s="321"/>
      <c r="J407" s="321"/>
      <c r="K407" s="322"/>
      <c r="L407" s="322"/>
      <c r="M407" s="322"/>
      <c r="N407" s="322"/>
      <c r="O407" s="322"/>
      <c r="P407" s="322"/>
      <c r="Q407" s="322"/>
      <c r="R407" s="322"/>
      <c r="S407" s="322"/>
      <c r="T407" s="322"/>
      <c r="X407" s="322"/>
    </row>
    <row r="408" customFormat="false" ht="12.75" hidden="false" customHeight="false" outlineLevel="0" collapsed="false">
      <c r="D408" s="321"/>
      <c r="E408" s="321"/>
      <c r="F408" s="321"/>
      <c r="G408" s="321"/>
      <c r="H408" s="321"/>
      <c r="I408" s="321"/>
      <c r="J408" s="321"/>
      <c r="K408" s="322"/>
      <c r="L408" s="322"/>
      <c r="M408" s="322"/>
      <c r="N408" s="322"/>
      <c r="O408" s="322"/>
      <c r="P408" s="322"/>
      <c r="Q408" s="322"/>
      <c r="R408" s="322"/>
      <c r="S408" s="322"/>
      <c r="T408" s="322"/>
      <c r="X408" s="322"/>
    </row>
    <row r="409" customFormat="false" ht="12.75" hidden="false" customHeight="false" outlineLevel="0" collapsed="false">
      <c r="D409" s="321"/>
      <c r="E409" s="321"/>
      <c r="F409" s="321"/>
      <c r="G409" s="321"/>
      <c r="H409" s="321"/>
      <c r="I409" s="321"/>
      <c r="J409" s="321"/>
      <c r="K409" s="322"/>
      <c r="L409" s="322"/>
      <c r="M409" s="322"/>
      <c r="N409" s="322"/>
      <c r="O409" s="322"/>
      <c r="P409" s="322"/>
      <c r="Q409" s="322"/>
      <c r="R409" s="322"/>
      <c r="S409" s="322"/>
      <c r="T409" s="322"/>
      <c r="X409" s="322"/>
    </row>
    <row r="410" customFormat="false" ht="12.75" hidden="false" customHeight="false" outlineLevel="0" collapsed="false">
      <c r="D410" s="321"/>
      <c r="E410" s="321"/>
      <c r="F410" s="321"/>
      <c r="G410" s="321"/>
      <c r="H410" s="321"/>
      <c r="I410" s="321"/>
      <c r="J410" s="321"/>
      <c r="K410" s="322"/>
      <c r="L410" s="322"/>
      <c r="M410" s="322"/>
      <c r="N410" s="322"/>
      <c r="O410" s="322"/>
      <c r="P410" s="322"/>
      <c r="Q410" s="322"/>
      <c r="R410" s="322"/>
      <c r="S410" s="322"/>
      <c r="T410" s="322"/>
      <c r="X410" s="322"/>
    </row>
    <row r="411" customFormat="false" ht="12.75" hidden="false" customHeight="false" outlineLevel="0" collapsed="false">
      <c r="D411" s="321"/>
      <c r="E411" s="321"/>
      <c r="F411" s="321"/>
      <c r="G411" s="321"/>
      <c r="H411" s="321"/>
      <c r="I411" s="321"/>
      <c r="J411" s="321"/>
      <c r="K411" s="322"/>
      <c r="L411" s="322"/>
      <c r="M411" s="322"/>
      <c r="N411" s="322"/>
      <c r="O411" s="322"/>
      <c r="P411" s="322"/>
      <c r="Q411" s="322"/>
      <c r="R411" s="322"/>
      <c r="S411" s="322"/>
      <c r="T411" s="322"/>
      <c r="X411" s="322"/>
    </row>
    <row r="412" customFormat="false" ht="12.75" hidden="false" customHeight="false" outlineLevel="0" collapsed="false">
      <c r="D412" s="321"/>
      <c r="E412" s="321"/>
      <c r="F412" s="321"/>
      <c r="G412" s="321"/>
      <c r="H412" s="321"/>
      <c r="I412" s="321"/>
      <c r="J412" s="321"/>
      <c r="K412" s="322"/>
      <c r="L412" s="322"/>
      <c r="M412" s="322"/>
      <c r="N412" s="322"/>
      <c r="O412" s="322"/>
      <c r="P412" s="322"/>
      <c r="Q412" s="322"/>
      <c r="R412" s="322"/>
      <c r="S412" s="322"/>
      <c r="T412" s="322"/>
      <c r="X412" s="322"/>
    </row>
    <row r="413" customFormat="false" ht="12.75" hidden="false" customHeight="false" outlineLevel="0" collapsed="false">
      <c r="D413" s="321"/>
      <c r="E413" s="321"/>
      <c r="F413" s="321"/>
      <c r="G413" s="321"/>
      <c r="H413" s="321"/>
      <c r="I413" s="321"/>
      <c r="J413" s="321"/>
      <c r="K413" s="322"/>
      <c r="L413" s="322"/>
      <c r="M413" s="322"/>
      <c r="N413" s="322"/>
      <c r="O413" s="322"/>
      <c r="P413" s="322"/>
      <c r="Q413" s="322"/>
      <c r="R413" s="322"/>
      <c r="S413" s="322"/>
      <c r="T413" s="322"/>
      <c r="X413" s="322"/>
    </row>
    <row r="414" customFormat="false" ht="12.75" hidden="false" customHeight="false" outlineLevel="0" collapsed="false">
      <c r="D414" s="321"/>
      <c r="E414" s="321"/>
      <c r="F414" s="321"/>
      <c r="G414" s="321"/>
      <c r="H414" s="321"/>
      <c r="I414" s="321"/>
      <c r="J414" s="321"/>
      <c r="K414" s="322"/>
      <c r="L414" s="322"/>
      <c r="M414" s="322"/>
      <c r="N414" s="322"/>
      <c r="O414" s="322"/>
      <c r="P414" s="322"/>
      <c r="Q414" s="322"/>
      <c r="R414" s="322"/>
      <c r="S414" s="322"/>
      <c r="T414" s="322"/>
      <c r="X414" s="322"/>
    </row>
    <row r="415" customFormat="false" ht="12.75" hidden="false" customHeight="false" outlineLevel="0" collapsed="false">
      <c r="D415" s="321"/>
      <c r="E415" s="321"/>
      <c r="F415" s="321"/>
      <c r="G415" s="321"/>
      <c r="H415" s="321"/>
      <c r="I415" s="321"/>
      <c r="J415" s="321"/>
      <c r="K415" s="322"/>
      <c r="L415" s="322"/>
      <c r="M415" s="322"/>
      <c r="N415" s="322"/>
      <c r="O415" s="322"/>
      <c r="P415" s="322"/>
      <c r="Q415" s="322"/>
      <c r="R415" s="322"/>
      <c r="S415" s="322"/>
      <c r="T415" s="322"/>
      <c r="X415" s="322"/>
    </row>
    <row r="416" customFormat="false" ht="12.75" hidden="false" customHeight="false" outlineLevel="0" collapsed="false">
      <c r="D416" s="321"/>
      <c r="E416" s="321"/>
      <c r="F416" s="321"/>
      <c r="G416" s="321"/>
      <c r="H416" s="321"/>
      <c r="I416" s="321"/>
      <c r="J416" s="321"/>
      <c r="K416" s="322"/>
      <c r="L416" s="322"/>
      <c r="M416" s="322"/>
      <c r="N416" s="322"/>
      <c r="O416" s="322"/>
      <c r="P416" s="322"/>
      <c r="Q416" s="322"/>
      <c r="R416" s="322"/>
      <c r="S416" s="322"/>
      <c r="T416" s="322"/>
      <c r="X416" s="322"/>
    </row>
    <row r="417" customFormat="false" ht="12.75" hidden="false" customHeight="false" outlineLevel="0" collapsed="false">
      <c r="D417" s="321"/>
      <c r="E417" s="321"/>
      <c r="F417" s="321"/>
      <c r="G417" s="321"/>
      <c r="H417" s="321"/>
      <c r="I417" s="321"/>
      <c r="J417" s="321"/>
      <c r="K417" s="322"/>
      <c r="L417" s="322"/>
      <c r="M417" s="322"/>
      <c r="N417" s="322"/>
      <c r="O417" s="322"/>
      <c r="P417" s="322"/>
      <c r="Q417" s="322"/>
      <c r="R417" s="322"/>
      <c r="S417" s="322"/>
      <c r="T417" s="322"/>
      <c r="X417" s="322"/>
    </row>
    <row r="418" customFormat="false" ht="12.75" hidden="false" customHeight="false" outlineLevel="0" collapsed="false">
      <c r="D418" s="321"/>
      <c r="E418" s="321"/>
      <c r="F418" s="321"/>
      <c r="G418" s="321"/>
      <c r="H418" s="321"/>
      <c r="I418" s="321"/>
      <c r="J418" s="321"/>
      <c r="K418" s="322"/>
      <c r="L418" s="322"/>
      <c r="M418" s="322"/>
      <c r="N418" s="322"/>
      <c r="O418" s="322"/>
      <c r="P418" s="322"/>
      <c r="Q418" s="322"/>
      <c r="R418" s="322"/>
      <c r="S418" s="322"/>
      <c r="T418" s="322"/>
      <c r="X418" s="322"/>
    </row>
    <row r="419" customFormat="false" ht="12.75" hidden="false" customHeight="false" outlineLevel="0" collapsed="false">
      <c r="D419" s="321"/>
      <c r="E419" s="321"/>
      <c r="F419" s="321"/>
      <c r="G419" s="321"/>
      <c r="H419" s="321"/>
      <c r="I419" s="321"/>
      <c r="J419" s="321"/>
      <c r="K419" s="322"/>
      <c r="L419" s="322"/>
      <c r="M419" s="322"/>
      <c r="N419" s="322"/>
      <c r="O419" s="322"/>
      <c r="P419" s="322"/>
      <c r="Q419" s="322"/>
      <c r="R419" s="322"/>
      <c r="S419" s="322"/>
      <c r="T419" s="322"/>
      <c r="X419" s="322"/>
    </row>
    <row r="420" customFormat="false" ht="12.75" hidden="false" customHeight="false" outlineLevel="0" collapsed="false">
      <c r="D420" s="321"/>
      <c r="E420" s="321"/>
      <c r="F420" s="321"/>
      <c r="G420" s="321"/>
      <c r="H420" s="321"/>
      <c r="I420" s="321"/>
      <c r="J420" s="321"/>
      <c r="K420" s="322"/>
      <c r="L420" s="322"/>
      <c r="M420" s="322"/>
      <c r="N420" s="322"/>
      <c r="O420" s="322"/>
      <c r="P420" s="322"/>
      <c r="Q420" s="322"/>
      <c r="R420" s="322"/>
      <c r="S420" s="322"/>
      <c r="T420" s="322"/>
      <c r="X420" s="322"/>
    </row>
    <row r="421" customFormat="false" ht="12.75" hidden="false" customHeight="false" outlineLevel="0" collapsed="false">
      <c r="D421" s="321"/>
      <c r="E421" s="321"/>
      <c r="F421" s="321"/>
      <c r="G421" s="321"/>
      <c r="H421" s="321"/>
      <c r="I421" s="321"/>
      <c r="J421" s="321"/>
      <c r="K421" s="322"/>
      <c r="L421" s="322"/>
      <c r="M421" s="322"/>
      <c r="N421" s="322"/>
      <c r="O421" s="322"/>
      <c r="P421" s="322"/>
      <c r="Q421" s="322"/>
      <c r="R421" s="322"/>
      <c r="S421" s="322"/>
      <c r="T421" s="322"/>
      <c r="X421" s="322"/>
    </row>
    <row r="422" customFormat="false" ht="12.75" hidden="false" customHeight="false" outlineLevel="0" collapsed="false">
      <c r="D422" s="321"/>
      <c r="E422" s="321"/>
      <c r="F422" s="321"/>
      <c r="G422" s="321"/>
      <c r="H422" s="321"/>
      <c r="I422" s="321"/>
      <c r="J422" s="321"/>
      <c r="K422" s="322"/>
      <c r="L422" s="322"/>
      <c r="M422" s="322"/>
      <c r="N422" s="322"/>
      <c r="O422" s="322"/>
      <c r="P422" s="322"/>
      <c r="Q422" s="322"/>
      <c r="R422" s="322"/>
      <c r="S422" s="322"/>
      <c r="T422" s="322"/>
      <c r="X422" s="322"/>
    </row>
    <row r="423" customFormat="false" ht="12.75" hidden="false" customHeight="false" outlineLevel="0" collapsed="false">
      <c r="D423" s="321"/>
      <c r="E423" s="321"/>
      <c r="F423" s="321"/>
      <c r="G423" s="321"/>
      <c r="H423" s="321"/>
      <c r="I423" s="321"/>
      <c r="J423" s="321"/>
      <c r="K423" s="322"/>
      <c r="L423" s="322"/>
      <c r="M423" s="322"/>
      <c r="N423" s="322"/>
      <c r="O423" s="322"/>
      <c r="P423" s="322"/>
      <c r="Q423" s="322"/>
      <c r="R423" s="322"/>
      <c r="S423" s="322"/>
      <c r="T423" s="322"/>
      <c r="X423" s="322"/>
    </row>
    <row r="424" customFormat="false" ht="12.75" hidden="false" customHeight="false" outlineLevel="0" collapsed="false">
      <c r="D424" s="321"/>
      <c r="E424" s="321"/>
      <c r="F424" s="321"/>
      <c r="G424" s="321"/>
      <c r="H424" s="321"/>
      <c r="I424" s="321"/>
      <c r="J424" s="321"/>
      <c r="K424" s="322"/>
      <c r="L424" s="322"/>
      <c r="M424" s="322"/>
      <c r="N424" s="322"/>
      <c r="O424" s="322"/>
      <c r="P424" s="322"/>
      <c r="Q424" s="322"/>
      <c r="R424" s="322"/>
      <c r="S424" s="322"/>
      <c r="T424" s="322"/>
      <c r="X424" s="322"/>
    </row>
    <row r="425" customFormat="false" ht="12.75" hidden="false" customHeight="false" outlineLevel="0" collapsed="false">
      <c r="D425" s="321"/>
      <c r="E425" s="321"/>
      <c r="F425" s="321"/>
      <c r="G425" s="321"/>
      <c r="H425" s="321"/>
      <c r="I425" s="321"/>
      <c r="J425" s="321"/>
      <c r="K425" s="322"/>
      <c r="L425" s="322"/>
      <c r="M425" s="322"/>
      <c r="N425" s="322"/>
      <c r="O425" s="322"/>
      <c r="P425" s="322"/>
      <c r="Q425" s="322"/>
      <c r="R425" s="322"/>
      <c r="S425" s="322"/>
      <c r="T425" s="322"/>
      <c r="X425" s="322"/>
    </row>
    <row r="426" customFormat="false" ht="12.75" hidden="false" customHeight="false" outlineLevel="0" collapsed="false">
      <c r="D426" s="321"/>
      <c r="E426" s="321"/>
      <c r="F426" s="321"/>
      <c r="G426" s="321"/>
      <c r="H426" s="321"/>
      <c r="I426" s="321"/>
      <c r="J426" s="321"/>
      <c r="K426" s="322"/>
      <c r="L426" s="322"/>
      <c r="M426" s="322"/>
      <c r="N426" s="322"/>
      <c r="O426" s="322"/>
      <c r="P426" s="322"/>
      <c r="Q426" s="322"/>
      <c r="R426" s="322"/>
      <c r="S426" s="322"/>
      <c r="T426" s="322"/>
      <c r="X426" s="322"/>
    </row>
    <row r="427" customFormat="false" ht="12.75" hidden="false" customHeight="false" outlineLevel="0" collapsed="false">
      <c r="D427" s="321"/>
      <c r="E427" s="321"/>
      <c r="F427" s="321"/>
      <c r="G427" s="321"/>
      <c r="H427" s="321"/>
      <c r="I427" s="321"/>
      <c r="J427" s="321"/>
      <c r="K427" s="322"/>
      <c r="L427" s="322"/>
      <c r="M427" s="322"/>
      <c r="N427" s="322"/>
      <c r="O427" s="322"/>
      <c r="P427" s="322"/>
      <c r="Q427" s="322"/>
      <c r="R427" s="322"/>
      <c r="S427" s="322"/>
      <c r="T427" s="322"/>
      <c r="X427" s="322"/>
    </row>
    <row r="428" customFormat="false" ht="12.75" hidden="false" customHeight="false" outlineLevel="0" collapsed="false">
      <c r="D428" s="321"/>
      <c r="E428" s="321"/>
      <c r="F428" s="321"/>
      <c r="G428" s="321"/>
      <c r="H428" s="321"/>
      <c r="I428" s="321"/>
      <c r="J428" s="321"/>
      <c r="K428" s="322"/>
      <c r="L428" s="322"/>
      <c r="M428" s="322"/>
      <c r="N428" s="322"/>
      <c r="O428" s="322"/>
      <c r="P428" s="322"/>
      <c r="Q428" s="322"/>
      <c r="R428" s="322"/>
      <c r="S428" s="322"/>
      <c r="T428" s="322"/>
      <c r="X428" s="322"/>
    </row>
    <row r="429" customFormat="false" ht="12.75" hidden="false" customHeight="false" outlineLevel="0" collapsed="false">
      <c r="D429" s="321"/>
      <c r="E429" s="321"/>
      <c r="F429" s="321"/>
      <c r="G429" s="321"/>
      <c r="H429" s="321"/>
      <c r="I429" s="321"/>
      <c r="J429" s="321"/>
      <c r="K429" s="322"/>
      <c r="L429" s="322"/>
      <c r="M429" s="322"/>
      <c r="N429" s="322"/>
      <c r="O429" s="322"/>
      <c r="P429" s="322"/>
      <c r="Q429" s="322"/>
      <c r="R429" s="322"/>
      <c r="S429" s="322"/>
      <c r="T429" s="322"/>
      <c r="X429" s="322"/>
    </row>
    <row r="430" customFormat="false" ht="12.75" hidden="false" customHeight="false" outlineLevel="0" collapsed="false">
      <c r="D430" s="321"/>
      <c r="E430" s="321"/>
      <c r="F430" s="321"/>
      <c r="G430" s="321"/>
      <c r="H430" s="321"/>
      <c r="I430" s="321"/>
      <c r="J430" s="321"/>
      <c r="K430" s="322"/>
      <c r="L430" s="322"/>
      <c r="M430" s="322"/>
      <c r="N430" s="322"/>
      <c r="O430" s="322"/>
      <c r="P430" s="322"/>
      <c r="Q430" s="322"/>
      <c r="R430" s="322"/>
      <c r="S430" s="322"/>
      <c r="T430" s="322"/>
      <c r="X430" s="322"/>
    </row>
    <row r="431" customFormat="false" ht="12.75" hidden="false" customHeight="false" outlineLevel="0" collapsed="false">
      <c r="D431" s="321"/>
      <c r="E431" s="321"/>
      <c r="F431" s="321"/>
      <c r="G431" s="321"/>
      <c r="H431" s="321"/>
      <c r="I431" s="321"/>
      <c r="J431" s="321"/>
      <c r="K431" s="322"/>
      <c r="L431" s="322"/>
      <c r="M431" s="322"/>
      <c r="N431" s="322"/>
      <c r="O431" s="322"/>
      <c r="P431" s="322"/>
      <c r="Q431" s="322"/>
      <c r="R431" s="322"/>
      <c r="S431" s="322"/>
      <c r="T431" s="322"/>
      <c r="X431" s="322"/>
    </row>
    <row r="432" customFormat="false" ht="12.75" hidden="false" customHeight="false" outlineLevel="0" collapsed="false">
      <c r="D432" s="321"/>
      <c r="E432" s="321"/>
      <c r="F432" s="321"/>
      <c r="G432" s="321"/>
      <c r="H432" s="321"/>
      <c r="I432" s="321"/>
      <c r="J432" s="321"/>
      <c r="K432" s="322"/>
      <c r="L432" s="322"/>
      <c r="M432" s="322"/>
      <c r="N432" s="322"/>
      <c r="O432" s="322"/>
      <c r="P432" s="322"/>
      <c r="Q432" s="322"/>
      <c r="R432" s="322"/>
      <c r="S432" s="322"/>
      <c r="T432" s="322"/>
      <c r="X432" s="322"/>
    </row>
    <row r="433" customFormat="false" ht="12.75" hidden="false" customHeight="false" outlineLevel="0" collapsed="false">
      <c r="D433" s="321"/>
      <c r="E433" s="321"/>
      <c r="F433" s="321"/>
      <c r="G433" s="321"/>
      <c r="H433" s="321"/>
      <c r="I433" s="321"/>
      <c r="J433" s="321"/>
      <c r="K433" s="322"/>
      <c r="L433" s="322"/>
      <c r="M433" s="322"/>
      <c r="N433" s="322"/>
      <c r="O433" s="322"/>
      <c r="P433" s="322"/>
      <c r="Q433" s="322"/>
      <c r="R433" s="322"/>
      <c r="S433" s="322"/>
      <c r="T433" s="322"/>
      <c r="X433" s="322"/>
    </row>
    <row r="434" customFormat="false" ht="12.75" hidden="false" customHeight="false" outlineLevel="0" collapsed="false">
      <c r="D434" s="321"/>
      <c r="E434" s="321"/>
      <c r="F434" s="321"/>
      <c r="G434" s="321"/>
      <c r="H434" s="321"/>
      <c r="I434" s="321"/>
      <c r="J434" s="321"/>
      <c r="K434" s="322"/>
      <c r="L434" s="322"/>
      <c r="M434" s="322"/>
      <c r="N434" s="322"/>
      <c r="O434" s="322"/>
      <c r="P434" s="322"/>
      <c r="Q434" s="322"/>
      <c r="R434" s="322"/>
      <c r="S434" s="322"/>
      <c r="T434" s="322"/>
      <c r="X434" s="322"/>
    </row>
    <row r="435" customFormat="false" ht="12.75" hidden="false" customHeight="false" outlineLevel="0" collapsed="false">
      <c r="D435" s="321"/>
      <c r="E435" s="321"/>
      <c r="F435" s="321"/>
      <c r="G435" s="321"/>
      <c r="H435" s="321"/>
      <c r="I435" s="321"/>
      <c r="J435" s="321"/>
      <c r="K435" s="322"/>
      <c r="L435" s="322"/>
      <c r="M435" s="322"/>
      <c r="N435" s="322"/>
      <c r="O435" s="322"/>
      <c r="P435" s="322"/>
      <c r="Q435" s="322"/>
      <c r="R435" s="322"/>
      <c r="S435" s="322"/>
      <c r="T435" s="322"/>
      <c r="X435" s="322"/>
    </row>
    <row r="436" customFormat="false" ht="12.75" hidden="false" customHeight="false" outlineLevel="0" collapsed="false">
      <c r="D436" s="321"/>
      <c r="E436" s="321"/>
      <c r="F436" s="321"/>
      <c r="G436" s="321"/>
      <c r="H436" s="321"/>
      <c r="I436" s="321"/>
      <c r="J436" s="321"/>
      <c r="K436" s="322"/>
      <c r="L436" s="322"/>
      <c r="M436" s="322"/>
      <c r="N436" s="322"/>
      <c r="O436" s="322"/>
      <c r="P436" s="322"/>
      <c r="Q436" s="322"/>
      <c r="R436" s="322"/>
      <c r="S436" s="322"/>
      <c r="T436" s="322"/>
      <c r="X436" s="322"/>
    </row>
    <row r="437" customFormat="false" ht="12.75" hidden="false" customHeight="false" outlineLevel="0" collapsed="false">
      <c r="D437" s="321"/>
      <c r="E437" s="321"/>
      <c r="F437" s="321"/>
      <c r="G437" s="321"/>
      <c r="H437" s="321"/>
      <c r="I437" s="321"/>
      <c r="J437" s="321"/>
      <c r="K437" s="322"/>
      <c r="L437" s="322"/>
      <c r="M437" s="322"/>
      <c r="N437" s="322"/>
      <c r="O437" s="322"/>
      <c r="P437" s="322"/>
      <c r="Q437" s="322"/>
      <c r="R437" s="322"/>
      <c r="S437" s="322"/>
      <c r="T437" s="322"/>
      <c r="X437" s="322"/>
    </row>
    <row r="438" customFormat="false" ht="12.75" hidden="false" customHeight="false" outlineLevel="0" collapsed="false">
      <c r="D438" s="321"/>
      <c r="E438" s="321"/>
      <c r="F438" s="321"/>
      <c r="G438" s="321"/>
      <c r="H438" s="321"/>
      <c r="I438" s="321"/>
      <c r="J438" s="321"/>
      <c r="K438" s="322"/>
      <c r="L438" s="322"/>
      <c r="M438" s="322"/>
      <c r="N438" s="322"/>
      <c r="O438" s="322"/>
      <c r="P438" s="322"/>
      <c r="Q438" s="322"/>
      <c r="R438" s="322"/>
      <c r="S438" s="322"/>
      <c r="T438" s="322"/>
      <c r="X438" s="322"/>
    </row>
    <row r="439" customFormat="false" ht="12.75" hidden="false" customHeight="false" outlineLevel="0" collapsed="false">
      <c r="D439" s="321"/>
      <c r="E439" s="321"/>
      <c r="F439" s="321"/>
      <c r="G439" s="321"/>
      <c r="H439" s="321"/>
      <c r="I439" s="321"/>
      <c r="J439" s="321"/>
      <c r="K439" s="322"/>
      <c r="L439" s="322"/>
      <c r="M439" s="322"/>
      <c r="N439" s="322"/>
      <c r="O439" s="322"/>
      <c r="P439" s="322"/>
      <c r="Q439" s="322"/>
      <c r="R439" s="322"/>
      <c r="S439" s="322"/>
      <c r="T439" s="322"/>
      <c r="X439" s="322"/>
    </row>
    <row r="440" customFormat="false" ht="12.75" hidden="false" customHeight="false" outlineLevel="0" collapsed="false">
      <c r="D440" s="321"/>
      <c r="E440" s="321"/>
      <c r="F440" s="321"/>
      <c r="G440" s="321"/>
      <c r="H440" s="321"/>
      <c r="I440" s="321"/>
      <c r="J440" s="321"/>
      <c r="K440" s="322"/>
      <c r="L440" s="322"/>
      <c r="M440" s="322"/>
      <c r="N440" s="322"/>
      <c r="O440" s="322"/>
      <c r="P440" s="322"/>
      <c r="Q440" s="322"/>
      <c r="R440" s="322"/>
      <c r="S440" s="322"/>
      <c r="T440" s="322"/>
      <c r="X440" s="322"/>
    </row>
    <row r="441" customFormat="false" ht="12.75" hidden="false" customHeight="false" outlineLevel="0" collapsed="false">
      <c r="D441" s="321"/>
      <c r="E441" s="321"/>
      <c r="F441" s="321"/>
      <c r="G441" s="321"/>
      <c r="H441" s="321"/>
      <c r="I441" s="321"/>
      <c r="J441" s="321"/>
      <c r="K441" s="322"/>
      <c r="L441" s="322"/>
      <c r="M441" s="322"/>
      <c r="N441" s="322"/>
      <c r="O441" s="322"/>
      <c r="P441" s="322"/>
      <c r="Q441" s="322"/>
      <c r="R441" s="322"/>
      <c r="S441" s="322"/>
      <c r="T441" s="322"/>
      <c r="X441" s="322"/>
    </row>
    <row r="442" customFormat="false" ht="12.75" hidden="false" customHeight="false" outlineLevel="0" collapsed="false">
      <c r="D442" s="321"/>
      <c r="E442" s="321"/>
      <c r="F442" s="321"/>
      <c r="G442" s="321"/>
      <c r="H442" s="321"/>
      <c r="I442" s="321"/>
      <c r="J442" s="321"/>
      <c r="K442" s="322"/>
      <c r="L442" s="322"/>
      <c r="M442" s="322"/>
      <c r="N442" s="322"/>
      <c r="O442" s="322"/>
      <c r="P442" s="322"/>
      <c r="Q442" s="322"/>
      <c r="R442" s="322"/>
      <c r="S442" s="322"/>
      <c r="T442" s="322"/>
      <c r="X442" s="322"/>
    </row>
    <row r="443" customFormat="false" ht="12.75" hidden="false" customHeight="false" outlineLevel="0" collapsed="false">
      <c r="D443" s="321"/>
      <c r="E443" s="321"/>
      <c r="F443" s="321"/>
      <c r="G443" s="321"/>
      <c r="H443" s="321"/>
      <c r="I443" s="321"/>
      <c r="J443" s="321"/>
      <c r="K443" s="322"/>
      <c r="L443" s="322"/>
      <c r="M443" s="322"/>
      <c r="N443" s="322"/>
      <c r="O443" s="322"/>
      <c r="P443" s="322"/>
      <c r="Q443" s="322"/>
      <c r="R443" s="322"/>
      <c r="S443" s="322"/>
      <c r="T443" s="322"/>
      <c r="X443" s="322"/>
    </row>
    <row r="444" customFormat="false" ht="12.75" hidden="false" customHeight="false" outlineLevel="0" collapsed="false">
      <c r="D444" s="321"/>
      <c r="E444" s="321"/>
      <c r="F444" s="321"/>
      <c r="G444" s="321"/>
      <c r="H444" s="321"/>
      <c r="I444" s="321"/>
      <c r="J444" s="321"/>
      <c r="K444" s="322"/>
      <c r="L444" s="322"/>
      <c r="M444" s="322"/>
      <c r="N444" s="322"/>
      <c r="O444" s="322"/>
      <c r="P444" s="322"/>
      <c r="Q444" s="322"/>
      <c r="R444" s="322"/>
      <c r="S444" s="322"/>
      <c r="T444" s="322"/>
      <c r="X444" s="322"/>
    </row>
    <row r="445" customFormat="false" ht="12.75" hidden="false" customHeight="false" outlineLevel="0" collapsed="false">
      <c r="D445" s="321"/>
      <c r="E445" s="321"/>
      <c r="F445" s="321"/>
      <c r="G445" s="321"/>
      <c r="H445" s="321"/>
      <c r="I445" s="321"/>
      <c r="J445" s="321"/>
      <c r="K445" s="322"/>
      <c r="L445" s="322"/>
      <c r="M445" s="322"/>
      <c r="N445" s="322"/>
      <c r="O445" s="322"/>
      <c r="P445" s="322"/>
      <c r="Q445" s="322"/>
      <c r="R445" s="322"/>
      <c r="S445" s="322"/>
      <c r="T445" s="322"/>
      <c r="X445" s="322"/>
    </row>
    <row r="446" customFormat="false" ht="12.75" hidden="false" customHeight="false" outlineLevel="0" collapsed="false">
      <c r="D446" s="321"/>
      <c r="E446" s="321"/>
      <c r="F446" s="321"/>
      <c r="G446" s="321"/>
      <c r="H446" s="321"/>
      <c r="I446" s="321"/>
      <c r="J446" s="321"/>
      <c r="K446" s="322"/>
      <c r="L446" s="322"/>
      <c r="M446" s="322"/>
      <c r="N446" s="322"/>
      <c r="O446" s="322"/>
      <c r="P446" s="322"/>
      <c r="Q446" s="322"/>
      <c r="R446" s="322"/>
      <c r="S446" s="322"/>
      <c r="T446" s="322"/>
      <c r="X446" s="322"/>
    </row>
    <row r="447" customFormat="false" ht="12.75" hidden="false" customHeight="false" outlineLevel="0" collapsed="false">
      <c r="D447" s="321"/>
      <c r="E447" s="321"/>
      <c r="F447" s="321"/>
      <c r="G447" s="321"/>
      <c r="H447" s="321"/>
      <c r="I447" s="321"/>
      <c r="J447" s="321"/>
      <c r="K447" s="322"/>
      <c r="L447" s="322"/>
      <c r="M447" s="322"/>
      <c r="N447" s="322"/>
      <c r="O447" s="322"/>
      <c r="P447" s="322"/>
      <c r="Q447" s="322"/>
      <c r="R447" s="322"/>
      <c r="S447" s="322"/>
      <c r="T447" s="322"/>
      <c r="X447" s="322"/>
    </row>
    <row r="448" customFormat="false" ht="12.75" hidden="false" customHeight="false" outlineLevel="0" collapsed="false">
      <c r="D448" s="321"/>
      <c r="E448" s="321"/>
      <c r="F448" s="321"/>
      <c r="G448" s="321"/>
      <c r="H448" s="321"/>
      <c r="I448" s="321"/>
      <c r="J448" s="321"/>
      <c r="K448" s="322"/>
      <c r="L448" s="322"/>
      <c r="M448" s="322"/>
      <c r="N448" s="322"/>
      <c r="O448" s="322"/>
      <c r="P448" s="322"/>
      <c r="Q448" s="322"/>
      <c r="R448" s="322"/>
      <c r="S448" s="322"/>
      <c r="T448" s="322"/>
      <c r="X448" s="322"/>
    </row>
    <row r="449" customFormat="false" ht="12.75" hidden="false" customHeight="false" outlineLevel="0" collapsed="false">
      <c r="D449" s="321"/>
      <c r="E449" s="321"/>
      <c r="F449" s="321"/>
      <c r="G449" s="321"/>
      <c r="H449" s="321"/>
      <c r="I449" s="321"/>
      <c r="J449" s="321"/>
      <c r="K449" s="322"/>
      <c r="L449" s="322"/>
      <c r="M449" s="322"/>
      <c r="N449" s="322"/>
      <c r="O449" s="322"/>
      <c r="P449" s="322"/>
      <c r="Q449" s="322"/>
      <c r="R449" s="322"/>
      <c r="S449" s="322"/>
      <c r="T449" s="322"/>
      <c r="X449" s="322"/>
    </row>
    <row r="450" customFormat="false" ht="12.75" hidden="false" customHeight="false" outlineLevel="0" collapsed="false">
      <c r="D450" s="321"/>
      <c r="E450" s="321"/>
      <c r="F450" s="321"/>
      <c r="G450" s="321"/>
      <c r="H450" s="321"/>
      <c r="I450" s="321"/>
      <c r="J450" s="321"/>
      <c r="K450" s="322"/>
      <c r="L450" s="322"/>
      <c r="M450" s="322"/>
      <c r="N450" s="322"/>
      <c r="O450" s="322"/>
      <c r="P450" s="322"/>
      <c r="Q450" s="322"/>
      <c r="R450" s="322"/>
      <c r="S450" s="322"/>
      <c r="T450" s="322"/>
      <c r="X450" s="322"/>
    </row>
    <row r="451" customFormat="false" ht="12.75" hidden="false" customHeight="false" outlineLevel="0" collapsed="false">
      <c r="D451" s="321"/>
      <c r="E451" s="321"/>
      <c r="F451" s="321"/>
      <c r="G451" s="321"/>
      <c r="H451" s="321"/>
      <c r="I451" s="321"/>
      <c r="J451" s="321"/>
      <c r="K451" s="322"/>
      <c r="L451" s="322"/>
      <c r="M451" s="322"/>
      <c r="N451" s="322"/>
      <c r="O451" s="322"/>
      <c r="P451" s="322"/>
      <c r="Q451" s="322"/>
      <c r="R451" s="322"/>
      <c r="S451" s="322"/>
      <c r="T451" s="322"/>
      <c r="X451" s="322"/>
    </row>
    <row r="452" customFormat="false" ht="12.75" hidden="false" customHeight="false" outlineLevel="0" collapsed="false">
      <c r="D452" s="321"/>
      <c r="E452" s="321"/>
      <c r="F452" s="321"/>
      <c r="G452" s="321"/>
      <c r="H452" s="321"/>
      <c r="I452" s="321"/>
      <c r="J452" s="321"/>
      <c r="K452" s="322"/>
      <c r="L452" s="322"/>
      <c r="M452" s="322"/>
      <c r="N452" s="322"/>
      <c r="O452" s="322"/>
      <c r="P452" s="322"/>
      <c r="Q452" s="322"/>
      <c r="R452" s="322"/>
      <c r="S452" s="322"/>
      <c r="T452" s="322"/>
      <c r="X452" s="322"/>
    </row>
    <row r="453" customFormat="false" ht="12.75" hidden="false" customHeight="false" outlineLevel="0" collapsed="false">
      <c r="D453" s="321"/>
      <c r="E453" s="321"/>
      <c r="F453" s="321"/>
      <c r="G453" s="321"/>
      <c r="H453" s="321"/>
      <c r="I453" s="321"/>
      <c r="J453" s="321"/>
      <c r="K453" s="322"/>
      <c r="L453" s="322"/>
      <c r="M453" s="322"/>
      <c r="N453" s="322"/>
      <c r="O453" s="322"/>
      <c r="P453" s="322"/>
      <c r="Q453" s="322"/>
      <c r="R453" s="322"/>
      <c r="S453" s="322"/>
      <c r="T453" s="322"/>
      <c r="X453" s="322"/>
    </row>
    <row r="454" customFormat="false" ht="12.75" hidden="false" customHeight="false" outlineLevel="0" collapsed="false">
      <c r="D454" s="321"/>
      <c r="E454" s="321"/>
      <c r="F454" s="321"/>
      <c r="G454" s="321"/>
      <c r="H454" s="321"/>
      <c r="I454" s="321"/>
      <c r="J454" s="321"/>
      <c r="K454" s="322"/>
      <c r="L454" s="322"/>
      <c r="M454" s="322"/>
      <c r="N454" s="322"/>
      <c r="O454" s="322"/>
      <c r="P454" s="322"/>
      <c r="Q454" s="322"/>
      <c r="R454" s="322"/>
      <c r="S454" s="322"/>
      <c r="T454" s="322"/>
      <c r="X454" s="322"/>
    </row>
    <row r="455" customFormat="false" ht="12.75" hidden="false" customHeight="false" outlineLevel="0" collapsed="false">
      <c r="D455" s="321"/>
      <c r="E455" s="321"/>
      <c r="F455" s="321"/>
      <c r="G455" s="321"/>
      <c r="H455" s="321"/>
      <c r="I455" s="321"/>
      <c r="J455" s="321"/>
      <c r="K455" s="322"/>
      <c r="L455" s="322"/>
      <c r="M455" s="322"/>
      <c r="N455" s="322"/>
      <c r="O455" s="322"/>
      <c r="P455" s="322"/>
      <c r="Q455" s="322"/>
      <c r="R455" s="322"/>
      <c r="S455" s="322"/>
      <c r="T455" s="322"/>
      <c r="X455" s="322"/>
    </row>
    <row r="456" customFormat="false" ht="12.75" hidden="false" customHeight="false" outlineLevel="0" collapsed="false">
      <c r="D456" s="321"/>
      <c r="E456" s="321"/>
      <c r="F456" s="321"/>
      <c r="G456" s="321"/>
      <c r="H456" s="321"/>
      <c r="I456" s="321"/>
      <c r="J456" s="321"/>
      <c r="K456" s="322"/>
      <c r="L456" s="322"/>
      <c r="M456" s="322"/>
      <c r="N456" s="322"/>
      <c r="O456" s="322"/>
      <c r="P456" s="322"/>
      <c r="Q456" s="322"/>
      <c r="R456" s="322"/>
      <c r="S456" s="322"/>
      <c r="T456" s="322"/>
      <c r="X456" s="322"/>
    </row>
    <row r="457" customFormat="false" ht="12.75" hidden="false" customHeight="false" outlineLevel="0" collapsed="false">
      <c r="D457" s="321"/>
      <c r="E457" s="321"/>
      <c r="F457" s="321"/>
      <c r="G457" s="321"/>
      <c r="H457" s="321"/>
      <c r="I457" s="321"/>
      <c r="J457" s="321"/>
      <c r="K457" s="322"/>
      <c r="L457" s="322"/>
      <c r="M457" s="322"/>
      <c r="N457" s="322"/>
      <c r="O457" s="322"/>
      <c r="P457" s="322"/>
      <c r="Q457" s="322"/>
      <c r="R457" s="322"/>
      <c r="S457" s="322"/>
      <c r="T457" s="322"/>
      <c r="X457" s="322"/>
    </row>
    <row r="458" customFormat="false" ht="12.75" hidden="false" customHeight="false" outlineLevel="0" collapsed="false">
      <c r="D458" s="321"/>
      <c r="E458" s="321"/>
      <c r="F458" s="321"/>
      <c r="G458" s="321"/>
      <c r="H458" s="321"/>
      <c r="I458" s="321"/>
      <c r="J458" s="321"/>
      <c r="K458" s="322"/>
      <c r="L458" s="322"/>
      <c r="M458" s="322"/>
      <c r="N458" s="322"/>
      <c r="O458" s="322"/>
      <c r="P458" s="322"/>
      <c r="Q458" s="322"/>
      <c r="R458" s="322"/>
      <c r="S458" s="322"/>
      <c r="T458" s="322"/>
      <c r="X458" s="322"/>
    </row>
    <row r="459" customFormat="false" ht="12.75" hidden="false" customHeight="false" outlineLevel="0" collapsed="false">
      <c r="D459" s="321"/>
      <c r="E459" s="321"/>
      <c r="F459" s="321"/>
      <c r="G459" s="321"/>
      <c r="H459" s="321"/>
      <c r="I459" s="321"/>
      <c r="J459" s="321"/>
      <c r="K459" s="322"/>
      <c r="L459" s="322"/>
      <c r="M459" s="322"/>
      <c r="N459" s="322"/>
      <c r="O459" s="322"/>
      <c r="P459" s="322"/>
      <c r="Q459" s="322"/>
      <c r="R459" s="322"/>
      <c r="S459" s="322"/>
      <c r="T459" s="322"/>
      <c r="X459" s="322"/>
    </row>
    <row r="460" customFormat="false" ht="12.75" hidden="false" customHeight="false" outlineLevel="0" collapsed="false">
      <c r="D460" s="321"/>
      <c r="E460" s="321"/>
      <c r="F460" s="321"/>
      <c r="G460" s="321"/>
      <c r="H460" s="321"/>
      <c r="I460" s="321"/>
      <c r="J460" s="321"/>
      <c r="K460" s="322"/>
      <c r="L460" s="322"/>
      <c r="M460" s="322"/>
      <c r="N460" s="322"/>
      <c r="O460" s="322"/>
      <c r="P460" s="322"/>
      <c r="Q460" s="322"/>
      <c r="R460" s="322"/>
      <c r="S460" s="322"/>
      <c r="T460" s="322"/>
      <c r="X460" s="322"/>
    </row>
    <row r="461" customFormat="false" ht="12.75" hidden="false" customHeight="false" outlineLevel="0" collapsed="false">
      <c r="D461" s="321"/>
      <c r="E461" s="321"/>
      <c r="F461" s="321"/>
      <c r="G461" s="321"/>
      <c r="H461" s="321"/>
      <c r="I461" s="321"/>
      <c r="J461" s="321"/>
      <c r="K461" s="322"/>
      <c r="L461" s="322"/>
      <c r="M461" s="322"/>
      <c r="N461" s="322"/>
      <c r="O461" s="322"/>
      <c r="P461" s="322"/>
      <c r="Q461" s="322"/>
      <c r="R461" s="322"/>
      <c r="S461" s="322"/>
      <c r="T461" s="322"/>
      <c r="X461" s="322"/>
    </row>
    <row r="462" customFormat="false" ht="12.75" hidden="false" customHeight="false" outlineLevel="0" collapsed="false">
      <c r="D462" s="321"/>
      <c r="E462" s="321"/>
      <c r="F462" s="321"/>
      <c r="G462" s="321"/>
      <c r="H462" s="321"/>
      <c r="I462" s="321"/>
      <c r="J462" s="321"/>
      <c r="K462" s="322"/>
      <c r="L462" s="322"/>
      <c r="M462" s="322"/>
      <c r="N462" s="322"/>
      <c r="O462" s="322"/>
      <c r="P462" s="322"/>
      <c r="Q462" s="322"/>
      <c r="R462" s="322"/>
      <c r="S462" s="322"/>
      <c r="T462" s="322"/>
      <c r="X462" s="322"/>
    </row>
    <row r="463" customFormat="false" ht="12.75" hidden="false" customHeight="false" outlineLevel="0" collapsed="false">
      <c r="D463" s="321"/>
      <c r="E463" s="321"/>
      <c r="F463" s="321"/>
      <c r="G463" s="321"/>
      <c r="H463" s="321"/>
      <c r="I463" s="321"/>
      <c r="J463" s="321"/>
      <c r="K463" s="322"/>
      <c r="L463" s="322"/>
      <c r="M463" s="322"/>
      <c r="N463" s="322"/>
      <c r="O463" s="322"/>
      <c r="P463" s="322"/>
      <c r="Q463" s="322"/>
      <c r="R463" s="322"/>
      <c r="S463" s="322"/>
      <c r="T463" s="322"/>
      <c r="X463" s="322"/>
    </row>
    <row r="464" customFormat="false" ht="12.75" hidden="false" customHeight="false" outlineLevel="0" collapsed="false">
      <c r="D464" s="321"/>
      <c r="E464" s="321"/>
      <c r="F464" s="321"/>
      <c r="G464" s="321"/>
      <c r="H464" s="321"/>
      <c r="I464" s="321"/>
      <c r="J464" s="321"/>
      <c r="K464" s="322"/>
      <c r="L464" s="322"/>
      <c r="M464" s="322"/>
      <c r="N464" s="322"/>
      <c r="O464" s="322"/>
      <c r="P464" s="322"/>
      <c r="Q464" s="322"/>
      <c r="R464" s="322"/>
      <c r="S464" s="322"/>
      <c r="T464" s="322"/>
      <c r="X464" s="322"/>
    </row>
    <row r="465" customFormat="false" ht="12.75" hidden="false" customHeight="false" outlineLevel="0" collapsed="false">
      <c r="D465" s="321"/>
      <c r="E465" s="321"/>
      <c r="F465" s="321"/>
      <c r="G465" s="321"/>
      <c r="H465" s="321"/>
      <c r="I465" s="321"/>
      <c r="J465" s="321"/>
      <c r="K465" s="322"/>
      <c r="L465" s="322"/>
      <c r="M465" s="322"/>
      <c r="N465" s="322"/>
      <c r="O465" s="322"/>
      <c r="P465" s="322"/>
      <c r="Q465" s="322"/>
      <c r="R465" s="322"/>
      <c r="S465" s="322"/>
      <c r="T465" s="322"/>
      <c r="X465" s="322"/>
    </row>
    <row r="466" customFormat="false" ht="12.75" hidden="false" customHeight="false" outlineLevel="0" collapsed="false">
      <c r="D466" s="321"/>
      <c r="E466" s="321"/>
      <c r="F466" s="321"/>
      <c r="G466" s="321"/>
      <c r="H466" s="321"/>
      <c r="I466" s="321"/>
      <c r="J466" s="321"/>
      <c r="K466" s="322"/>
      <c r="L466" s="322"/>
      <c r="M466" s="322"/>
      <c r="N466" s="322"/>
      <c r="O466" s="322"/>
      <c r="P466" s="322"/>
      <c r="Q466" s="322"/>
      <c r="R466" s="322"/>
      <c r="S466" s="322"/>
      <c r="T466" s="322"/>
      <c r="X466" s="322"/>
    </row>
    <row r="467" customFormat="false" ht="12.75" hidden="false" customHeight="false" outlineLevel="0" collapsed="false">
      <c r="D467" s="321"/>
      <c r="E467" s="321"/>
      <c r="F467" s="321"/>
      <c r="G467" s="321"/>
      <c r="H467" s="321"/>
      <c r="I467" s="321"/>
      <c r="J467" s="321"/>
      <c r="K467" s="322"/>
      <c r="L467" s="322"/>
      <c r="M467" s="322"/>
      <c r="N467" s="322"/>
      <c r="O467" s="322"/>
      <c r="P467" s="322"/>
      <c r="Q467" s="322"/>
      <c r="R467" s="322"/>
      <c r="S467" s="322"/>
      <c r="T467" s="322"/>
      <c r="X467" s="322"/>
    </row>
    <row r="468" customFormat="false" ht="12.75" hidden="false" customHeight="false" outlineLevel="0" collapsed="false">
      <c r="D468" s="321"/>
      <c r="E468" s="321"/>
      <c r="F468" s="321"/>
      <c r="G468" s="321"/>
      <c r="H468" s="321"/>
      <c r="I468" s="321"/>
      <c r="J468" s="321"/>
      <c r="K468" s="322"/>
      <c r="L468" s="322"/>
      <c r="M468" s="322"/>
      <c r="N468" s="322"/>
      <c r="O468" s="322"/>
      <c r="P468" s="322"/>
      <c r="Q468" s="322"/>
      <c r="R468" s="322"/>
      <c r="S468" s="322"/>
      <c r="T468" s="322"/>
      <c r="X468" s="322"/>
    </row>
    <row r="469" customFormat="false" ht="12.75" hidden="false" customHeight="false" outlineLevel="0" collapsed="false">
      <c r="D469" s="321"/>
      <c r="E469" s="321"/>
      <c r="F469" s="321"/>
      <c r="G469" s="321"/>
      <c r="H469" s="321"/>
      <c r="I469" s="321"/>
      <c r="J469" s="321"/>
      <c r="K469" s="322"/>
      <c r="L469" s="322"/>
      <c r="M469" s="322"/>
      <c r="N469" s="322"/>
      <c r="O469" s="322"/>
      <c r="P469" s="322"/>
      <c r="Q469" s="322"/>
      <c r="R469" s="322"/>
      <c r="S469" s="322"/>
      <c r="T469" s="322"/>
      <c r="X469" s="322"/>
    </row>
    <row r="470" customFormat="false" ht="12.75" hidden="false" customHeight="false" outlineLevel="0" collapsed="false">
      <c r="D470" s="321"/>
      <c r="E470" s="321"/>
      <c r="F470" s="321"/>
      <c r="G470" s="321"/>
      <c r="H470" s="321"/>
      <c r="I470" s="321"/>
      <c r="J470" s="321"/>
      <c r="K470" s="322"/>
      <c r="L470" s="322"/>
      <c r="M470" s="322"/>
      <c r="N470" s="322"/>
      <c r="O470" s="322"/>
      <c r="P470" s="322"/>
      <c r="Q470" s="322"/>
      <c r="R470" s="322"/>
      <c r="S470" s="322"/>
      <c r="T470" s="322"/>
      <c r="X470" s="322"/>
    </row>
    <row r="471" customFormat="false" ht="12.75" hidden="false" customHeight="false" outlineLevel="0" collapsed="false">
      <c r="D471" s="321"/>
      <c r="E471" s="321"/>
      <c r="F471" s="321"/>
      <c r="G471" s="321"/>
      <c r="H471" s="321"/>
      <c r="I471" s="321"/>
      <c r="J471" s="321"/>
      <c r="K471" s="322"/>
      <c r="L471" s="322"/>
      <c r="M471" s="322"/>
      <c r="N471" s="322"/>
      <c r="O471" s="322"/>
      <c r="P471" s="322"/>
      <c r="Q471" s="322"/>
      <c r="R471" s="322"/>
      <c r="S471" s="322"/>
      <c r="T471" s="322"/>
      <c r="X471" s="322"/>
    </row>
    <row r="472" customFormat="false" ht="12.75" hidden="false" customHeight="false" outlineLevel="0" collapsed="false">
      <c r="D472" s="321"/>
      <c r="E472" s="321"/>
      <c r="F472" s="321"/>
      <c r="G472" s="321"/>
      <c r="H472" s="321"/>
      <c r="I472" s="321"/>
      <c r="J472" s="321"/>
      <c r="K472" s="322"/>
      <c r="L472" s="322"/>
      <c r="M472" s="322"/>
      <c r="N472" s="322"/>
      <c r="O472" s="322"/>
      <c r="P472" s="322"/>
      <c r="Q472" s="322"/>
      <c r="R472" s="322"/>
      <c r="S472" s="322"/>
      <c r="T472" s="322"/>
      <c r="X472" s="322"/>
    </row>
    <row r="473" customFormat="false" ht="12.75" hidden="false" customHeight="false" outlineLevel="0" collapsed="false">
      <c r="D473" s="321"/>
      <c r="E473" s="321"/>
      <c r="F473" s="321"/>
      <c r="G473" s="321"/>
      <c r="H473" s="321"/>
      <c r="I473" s="321"/>
      <c r="J473" s="321"/>
      <c r="K473" s="322"/>
      <c r="L473" s="322"/>
      <c r="M473" s="322"/>
      <c r="N473" s="322"/>
      <c r="O473" s="322"/>
      <c r="P473" s="322"/>
      <c r="Q473" s="322"/>
      <c r="R473" s="322"/>
      <c r="S473" s="322"/>
      <c r="T473" s="322"/>
      <c r="X473" s="322"/>
    </row>
    <row r="474" customFormat="false" ht="12.75" hidden="false" customHeight="false" outlineLevel="0" collapsed="false">
      <c r="D474" s="321"/>
      <c r="E474" s="321"/>
      <c r="F474" s="321"/>
      <c r="G474" s="321"/>
      <c r="H474" s="321"/>
      <c r="I474" s="321"/>
      <c r="J474" s="321"/>
      <c r="K474" s="322"/>
      <c r="L474" s="322"/>
      <c r="M474" s="322"/>
      <c r="N474" s="322"/>
      <c r="O474" s="322"/>
      <c r="P474" s="322"/>
      <c r="Q474" s="322"/>
      <c r="R474" s="322"/>
      <c r="S474" s="322"/>
      <c r="T474" s="322"/>
      <c r="X474" s="322"/>
    </row>
    <row r="475" customFormat="false" ht="12.75" hidden="false" customHeight="false" outlineLevel="0" collapsed="false">
      <c r="D475" s="321"/>
      <c r="E475" s="321"/>
      <c r="F475" s="321"/>
      <c r="G475" s="321"/>
      <c r="H475" s="321"/>
      <c r="I475" s="321"/>
      <c r="J475" s="321"/>
      <c r="K475" s="322"/>
      <c r="L475" s="322"/>
      <c r="M475" s="322"/>
      <c r="N475" s="322"/>
      <c r="O475" s="322"/>
      <c r="P475" s="322"/>
      <c r="Q475" s="322"/>
      <c r="R475" s="322"/>
      <c r="S475" s="322"/>
      <c r="T475" s="322"/>
      <c r="X475" s="322"/>
    </row>
    <row r="476" customFormat="false" ht="12.75" hidden="false" customHeight="false" outlineLevel="0" collapsed="false">
      <c r="D476" s="321"/>
      <c r="E476" s="321"/>
      <c r="F476" s="321"/>
      <c r="G476" s="321"/>
      <c r="H476" s="321"/>
      <c r="I476" s="321"/>
      <c r="J476" s="321"/>
      <c r="K476" s="322"/>
      <c r="L476" s="322"/>
      <c r="M476" s="322"/>
      <c r="N476" s="322"/>
      <c r="O476" s="322"/>
      <c r="P476" s="322"/>
      <c r="Q476" s="322"/>
      <c r="R476" s="322"/>
      <c r="S476" s="322"/>
      <c r="T476" s="322"/>
      <c r="X476" s="322"/>
    </row>
    <row r="477" customFormat="false" ht="12.75" hidden="false" customHeight="false" outlineLevel="0" collapsed="false">
      <c r="D477" s="321"/>
      <c r="E477" s="321"/>
      <c r="F477" s="321"/>
      <c r="G477" s="321"/>
      <c r="H477" s="321"/>
      <c r="I477" s="321"/>
      <c r="J477" s="321"/>
      <c r="K477" s="322"/>
      <c r="L477" s="322"/>
      <c r="M477" s="322"/>
      <c r="N477" s="322"/>
      <c r="O477" s="322"/>
      <c r="P477" s="322"/>
      <c r="Q477" s="322"/>
      <c r="R477" s="322"/>
      <c r="S477" s="322"/>
      <c r="T477" s="322"/>
      <c r="X477" s="322"/>
    </row>
    <row r="478" customFormat="false" ht="12.75" hidden="false" customHeight="false" outlineLevel="0" collapsed="false">
      <c r="D478" s="321"/>
      <c r="E478" s="321"/>
      <c r="F478" s="321"/>
      <c r="G478" s="321"/>
      <c r="H478" s="321"/>
      <c r="I478" s="321"/>
      <c r="J478" s="321"/>
      <c r="K478" s="322"/>
      <c r="L478" s="322"/>
      <c r="M478" s="322"/>
      <c r="N478" s="322"/>
      <c r="O478" s="322"/>
      <c r="P478" s="322"/>
      <c r="Q478" s="322"/>
      <c r="R478" s="322"/>
      <c r="S478" s="322"/>
      <c r="T478" s="322"/>
      <c r="X478" s="322"/>
    </row>
    <row r="479" customFormat="false" ht="12.75" hidden="false" customHeight="false" outlineLevel="0" collapsed="false">
      <c r="D479" s="321"/>
      <c r="E479" s="321"/>
      <c r="F479" s="321"/>
      <c r="G479" s="321"/>
      <c r="H479" s="321"/>
      <c r="I479" s="321"/>
      <c r="J479" s="321"/>
      <c r="K479" s="322"/>
      <c r="L479" s="322"/>
      <c r="M479" s="322"/>
      <c r="N479" s="322"/>
      <c r="O479" s="322"/>
      <c r="P479" s="322"/>
      <c r="Q479" s="322"/>
      <c r="R479" s="322"/>
      <c r="S479" s="322"/>
      <c r="T479" s="322"/>
      <c r="X479" s="322"/>
    </row>
    <row r="480" customFormat="false" ht="12.75" hidden="false" customHeight="false" outlineLevel="0" collapsed="false">
      <c r="D480" s="321"/>
      <c r="E480" s="321"/>
      <c r="F480" s="321"/>
      <c r="G480" s="321"/>
      <c r="H480" s="321"/>
      <c r="I480" s="321"/>
      <c r="J480" s="321"/>
      <c r="K480" s="322"/>
      <c r="L480" s="322"/>
      <c r="M480" s="322"/>
      <c r="N480" s="322"/>
      <c r="O480" s="322"/>
      <c r="P480" s="322"/>
      <c r="Q480" s="322"/>
      <c r="R480" s="322"/>
      <c r="S480" s="322"/>
      <c r="T480" s="322"/>
      <c r="X480" s="322"/>
    </row>
    <row r="481" customFormat="false" ht="12.75" hidden="false" customHeight="false" outlineLevel="0" collapsed="false">
      <c r="D481" s="321"/>
      <c r="E481" s="321"/>
      <c r="F481" s="321"/>
      <c r="G481" s="321"/>
      <c r="H481" s="321"/>
      <c r="I481" s="321"/>
      <c r="J481" s="321"/>
      <c r="K481" s="322"/>
      <c r="L481" s="322"/>
      <c r="M481" s="322"/>
      <c r="N481" s="322"/>
      <c r="O481" s="322"/>
      <c r="P481" s="322"/>
      <c r="Q481" s="322"/>
      <c r="R481" s="322"/>
      <c r="S481" s="322"/>
      <c r="T481" s="322"/>
      <c r="X481" s="322"/>
    </row>
    <row r="482" customFormat="false" ht="12.75" hidden="false" customHeight="false" outlineLevel="0" collapsed="false">
      <c r="D482" s="321"/>
      <c r="E482" s="321"/>
      <c r="F482" s="321"/>
      <c r="G482" s="321"/>
      <c r="H482" s="321"/>
      <c r="I482" s="321"/>
      <c r="J482" s="321"/>
      <c r="K482" s="322"/>
      <c r="L482" s="322"/>
      <c r="M482" s="322"/>
      <c r="N482" s="322"/>
      <c r="O482" s="322"/>
      <c r="P482" s="322"/>
      <c r="Q482" s="322"/>
      <c r="R482" s="322"/>
      <c r="S482" s="322"/>
      <c r="T482" s="322"/>
      <c r="X482" s="322"/>
    </row>
    <row r="483" customFormat="false" ht="12.75" hidden="false" customHeight="false" outlineLevel="0" collapsed="false">
      <c r="D483" s="321"/>
      <c r="E483" s="321"/>
      <c r="F483" s="321"/>
      <c r="G483" s="321"/>
      <c r="H483" s="321"/>
      <c r="I483" s="321"/>
      <c r="J483" s="321"/>
      <c r="K483" s="322"/>
      <c r="L483" s="322"/>
      <c r="M483" s="322"/>
      <c r="N483" s="322"/>
      <c r="O483" s="322"/>
      <c r="P483" s="322"/>
      <c r="Q483" s="322"/>
      <c r="R483" s="322"/>
      <c r="S483" s="322"/>
      <c r="T483" s="322"/>
      <c r="X483" s="322"/>
    </row>
    <row r="484" customFormat="false" ht="12.75" hidden="false" customHeight="false" outlineLevel="0" collapsed="false">
      <c r="D484" s="321"/>
      <c r="E484" s="321"/>
      <c r="F484" s="321"/>
      <c r="G484" s="321"/>
      <c r="H484" s="321"/>
      <c r="I484" s="321"/>
      <c r="J484" s="321"/>
      <c r="K484" s="322"/>
      <c r="L484" s="322"/>
      <c r="M484" s="322"/>
      <c r="N484" s="322"/>
      <c r="O484" s="322"/>
      <c r="P484" s="322"/>
      <c r="Q484" s="322"/>
      <c r="R484" s="322"/>
      <c r="S484" s="322"/>
      <c r="T484" s="322"/>
      <c r="X484" s="322"/>
    </row>
    <row r="485" customFormat="false" ht="12.75" hidden="false" customHeight="false" outlineLevel="0" collapsed="false">
      <c r="D485" s="321"/>
      <c r="E485" s="321"/>
      <c r="F485" s="321"/>
      <c r="G485" s="321"/>
      <c r="H485" s="321"/>
      <c r="I485" s="321"/>
      <c r="J485" s="321"/>
      <c r="K485" s="322"/>
      <c r="L485" s="322"/>
      <c r="M485" s="322"/>
      <c r="N485" s="322"/>
      <c r="O485" s="322"/>
      <c r="P485" s="322"/>
      <c r="Q485" s="322"/>
      <c r="R485" s="322"/>
      <c r="S485" s="322"/>
      <c r="T485" s="322"/>
      <c r="X485" s="322"/>
    </row>
    <row r="486" customFormat="false" ht="12.75" hidden="false" customHeight="false" outlineLevel="0" collapsed="false">
      <c r="D486" s="321"/>
      <c r="E486" s="321"/>
      <c r="F486" s="321"/>
      <c r="G486" s="321"/>
      <c r="H486" s="321"/>
      <c r="I486" s="321"/>
      <c r="J486" s="321"/>
      <c r="K486" s="322"/>
      <c r="L486" s="322"/>
      <c r="M486" s="322"/>
      <c r="N486" s="322"/>
      <c r="O486" s="322"/>
      <c r="P486" s="322"/>
      <c r="Q486" s="322"/>
      <c r="R486" s="322"/>
      <c r="S486" s="322"/>
      <c r="T486" s="322"/>
      <c r="X486" s="322"/>
    </row>
    <row r="487" customFormat="false" ht="12.75" hidden="false" customHeight="false" outlineLevel="0" collapsed="false">
      <c r="D487" s="321"/>
      <c r="E487" s="321"/>
      <c r="F487" s="321"/>
      <c r="G487" s="321"/>
      <c r="H487" s="321"/>
      <c r="I487" s="321"/>
      <c r="J487" s="321"/>
      <c r="K487" s="322"/>
      <c r="L487" s="322"/>
      <c r="M487" s="322"/>
      <c r="N487" s="322"/>
      <c r="O487" s="322"/>
      <c r="P487" s="322"/>
      <c r="Q487" s="322"/>
      <c r="R487" s="322"/>
      <c r="S487" s="322"/>
      <c r="T487" s="322"/>
      <c r="X487" s="322"/>
    </row>
    <row r="488" customFormat="false" ht="12.75" hidden="false" customHeight="false" outlineLevel="0" collapsed="false">
      <c r="D488" s="321"/>
      <c r="E488" s="321"/>
      <c r="F488" s="321"/>
      <c r="G488" s="321"/>
      <c r="H488" s="321"/>
      <c r="I488" s="321"/>
      <c r="J488" s="321"/>
      <c r="K488" s="322"/>
      <c r="L488" s="322"/>
      <c r="M488" s="322"/>
      <c r="N488" s="322"/>
      <c r="O488" s="322"/>
      <c r="P488" s="322"/>
      <c r="Q488" s="322"/>
      <c r="R488" s="322"/>
      <c r="S488" s="322"/>
      <c r="T488" s="322"/>
      <c r="X488" s="322"/>
    </row>
    <row r="489" customFormat="false" ht="12.75" hidden="false" customHeight="false" outlineLevel="0" collapsed="false">
      <c r="D489" s="321"/>
      <c r="E489" s="321"/>
      <c r="F489" s="321"/>
      <c r="G489" s="321"/>
      <c r="H489" s="321"/>
      <c r="I489" s="321"/>
      <c r="J489" s="321"/>
      <c r="K489" s="322"/>
      <c r="L489" s="322"/>
      <c r="M489" s="322"/>
      <c r="N489" s="322"/>
      <c r="O489" s="322"/>
      <c r="P489" s="322"/>
      <c r="Q489" s="322"/>
      <c r="R489" s="322"/>
      <c r="S489" s="322"/>
      <c r="T489" s="322"/>
      <c r="X489" s="322"/>
    </row>
    <row r="490" customFormat="false" ht="12.75" hidden="false" customHeight="false" outlineLevel="0" collapsed="false">
      <c r="D490" s="321"/>
      <c r="E490" s="321"/>
      <c r="F490" s="321"/>
      <c r="G490" s="321"/>
      <c r="H490" s="321"/>
      <c r="I490" s="321"/>
      <c r="J490" s="321"/>
      <c r="K490" s="322"/>
      <c r="L490" s="322"/>
      <c r="M490" s="322"/>
      <c r="N490" s="322"/>
      <c r="O490" s="322"/>
      <c r="P490" s="322"/>
      <c r="Q490" s="322"/>
      <c r="R490" s="322"/>
      <c r="S490" s="322"/>
      <c r="T490" s="322"/>
      <c r="X490" s="322"/>
    </row>
    <row r="491" customFormat="false" ht="12.75" hidden="false" customHeight="false" outlineLevel="0" collapsed="false">
      <c r="D491" s="321"/>
      <c r="E491" s="321"/>
      <c r="F491" s="321"/>
      <c r="G491" s="321"/>
      <c r="H491" s="321"/>
      <c r="I491" s="321"/>
      <c r="J491" s="321"/>
      <c r="K491" s="322"/>
      <c r="L491" s="322"/>
      <c r="M491" s="322"/>
      <c r="N491" s="322"/>
      <c r="O491" s="322"/>
      <c r="P491" s="322"/>
      <c r="Q491" s="322"/>
      <c r="R491" s="322"/>
      <c r="S491" s="322"/>
      <c r="T491" s="322"/>
      <c r="X491" s="322"/>
    </row>
    <row r="492" customFormat="false" ht="12.75" hidden="false" customHeight="false" outlineLevel="0" collapsed="false">
      <c r="D492" s="321"/>
      <c r="E492" s="321"/>
      <c r="F492" s="321"/>
      <c r="G492" s="321"/>
      <c r="H492" s="321"/>
      <c r="I492" s="321"/>
      <c r="J492" s="321"/>
      <c r="K492" s="322"/>
      <c r="L492" s="322"/>
      <c r="M492" s="322"/>
      <c r="N492" s="322"/>
      <c r="O492" s="322"/>
      <c r="P492" s="322"/>
      <c r="Q492" s="322"/>
      <c r="R492" s="322"/>
      <c r="S492" s="322"/>
      <c r="T492" s="322"/>
      <c r="X492" s="322"/>
    </row>
    <row r="493" customFormat="false" ht="12.75" hidden="false" customHeight="false" outlineLevel="0" collapsed="false">
      <c r="D493" s="321"/>
      <c r="E493" s="321"/>
      <c r="F493" s="321"/>
      <c r="G493" s="321"/>
      <c r="H493" s="321"/>
      <c r="I493" s="321"/>
      <c r="J493" s="321"/>
      <c r="K493" s="322"/>
      <c r="L493" s="322"/>
      <c r="M493" s="322"/>
      <c r="N493" s="322"/>
      <c r="O493" s="322"/>
      <c r="P493" s="322"/>
      <c r="Q493" s="322"/>
      <c r="R493" s="322"/>
      <c r="S493" s="322"/>
      <c r="T493" s="322"/>
      <c r="X493" s="322"/>
    </row>
    <row r="494" customFormat="false" ht="12.75" hidden="false" customHeight="false" outlineLevel="0" collapsed="false">
      <c r="D494" s="321"/>
      <c r="E494" s="321"/>
      <c r="F494" s="321"/>
      <c r="G494" s="321"/>
      <c r="H494" s="321"/>
      <c r="I494" s="321"/>
      <c r="J494" s="321"/>
      <c r="K494" s="322"/>
      <c r="L494" s="322"/>
      <c r="M494" s="322"/>
      <c r="N494" s="322"/>
      <c r="O494" s="322"/>
      <c r="P494" s="322"/>
      <c r="Q494" s="322"/>
      <c r="R494" s="322"/>
      <c r="S494" s="322"/>
      <c r="T494" s="322"/>
      <c r="X494" s="322"/>
    </row>
    <row r="495" customFormat="false" ht="12.75" hidden="false" customHeight="false" outlineLevel="0" collapsed="false">
      <c r="D495" s="321"/>
      <c r="E495" s="321"/>
      <c r="F495" s="321"/>
      <c r="G495" s="321"/>
      <c r="H495" s="321"/>
      <c r="I495" s="321"/>
      <c r="J495" s="321"/>
      <c r="K495" s="322"/>
      <c r="L495" s="322"/>
      <c r="M495" s="322"/>
      <c r="N495" s="322"/>
      <c r="O495" s="322"/>
      <c r="P495" s="322"/>
      <c r="Q495" s="322"/>
      <c r="R495" s="322"/>
      <c r="S495" s="322"/>
      <c r="T495" s="322"/>
      <c r="X495" s="322"/>
    </row>
    <row r="496" customFormat="false" ht="12.75" hidden="false" customHeight="false" outlineLevel="0" collapsed="false">
      <c r="D496" s="321"/>
      <c r="E496" s="321"/>
      <c r="F496" s="321"/>
      <c r="G496" s="321"/>
      <c r="H496" s="321"/>
      <c r="I496" s="321"/>
      <c r="J496" s="321"/>
      <c r="K496" s="322"/>
      <c r="L496" s="322"/>
      <c r="M496" s="322"/>
      <c r="N496" s="322"/>
      <c r="O496" s="322"/>
      <c r="P496" s="322"/>
      <c r="Q496" s="322"/>
      <c r="R496" s="322"/>
      <c r="S496" s="322"/>
      <c r="T496" s="322"/>
      <c r="X496" s="322"/>
    </row>
    <row r="497" customFormat="false" ht="12.75" hidden="false" customHeight="false" outlineLevel="0" collapsed="false">
      <c r="D497" s="321"/>
      <c r="E497" s="321"/>
      <c r="F497" s="321"/>
      <c r="G497" s="321"/>
      <c r="H497" s="321"/>
      <c r="I497" s="321"/>
      <c r="J497" s="321"/>
      <c r="K497" s="322"/>
      <c r="L497" s="322"/>
      <c r="M497" s="322"/>
      <c r="N497" s="322"/>
      <c r="O497" s="322"/>
      <c r="P497" s="322"/>
      <c r="Q497" s="322"/>
      <c r="R497" s="322"/>
      <c r="S497" s="322"/>
      <c r="T497" s="322"/>
      <c r="X497" s="322"/>
    </row>
    <row r="498" customFormat="false" ht="12.75" hidden="false" customHeight="false" outlineLevel="0" collapsed="false">
      <c r="D498" s="321"/>
      <c r="E498" s="321"/>
      <c r="F498" s="321"/>
      <c r="G498" s="321"/>
      <c r="H498" s="321"/>
      <c r="I498" s="321"/>
      <c r="J498" s="321"/>
      <c r="K498" s="322"/>
      <c r="L498" s="322"/>
      <c r="M498" s="322"/>
      <c r="N498" s="322"/>
      <c r="O498" s="322"/>
      <c r="P498" s="322"/>
      <c r="Q498" s="322"/>
      <c r="R498" s="322"/>
      <c r="S498" s="322"/>
      <c r="T498" s="322"/>
      <c r="X498" s="322"/>
    </row>
    <row r="499" customFormat="false" ht="12.75" hidden="false" customHeight="false" outlineLevel="0" collapsed="false">
      <c r="D499" s="321"/>
      <c r="E499" s="321"/>
      <c r="F499" s="321"/>
      <c r="G499" s="321"/>
      <c r="H499" s="321"/>
      <c r="I499" s="321"/>
      <c r="J499" s="321"/>
      <c r="K499" s="322"/>
      <c r="L499" s="322"/>
      <c r="M499" s="322"/>
      <c r="N499" s="322"/>
      <c r="O499" s="322"/>
      <c r="P499" s="322"/>
      <c r="Q499" s="322"/>
      <c r="R499" s="322"/>
      <c r="S499" s="322"/>
      <c r="T499" s="322"/>
      <c r="X499" s="322"/>
    </row>
    <row r="500" customFormat="false" ht="12.75" hidden="false" customHeight="false" outlineLevel="0" collapsed="false">
      <c r="D500" s="321"/>
      <c r="E500" s="321"/>
      <c r="F500" s="321"/>
      <c r="G500" s="321"/>
      <c r="H500" s="321"/>
      <c r="I500" s="321"/>
      <c r="J500" s="321"/>
      <c r="K500" s="322"/>
      <c r="L500" s="322"/>
      <c r="M500" s="322"/>
      <c r="N500" s="322"/>
      <c r="O500" s="322"/>
      <c r="P500" s="322"/>
      <c r="Q500" s="322"/>
      <c r="R500" s="322"/>
      <c r="S500" s="322"/>
      <c r="T500" s="322"/>
      <c r="X500" s="322"/>
    </row>
    <row r="501" customFormat="false" ht="12.75" hidden="false" customHeight="false" outlineLevel="0" collapsed="false">
      <c r="D501" s="321"/>
      <c r="E501" s="321"/>
      <c r="F501" s="321"/>
      <c r="G501" s="321"/>
      <c r="H501" s="321"/>
      <c r="I501" s="321"/>
      <c r="J501" s="321"/>
      <c r="K501" s="322"/>
      <c r="L501" s="322"/>
      <c r="M501" s="322"/>
      <c r="N501" s="322"/>
      <c r="O501" s="322"/>
      <c r="P501" s="322"/>
      <c r="Q501" s="322"/>
      <c r="R501" s="322"/>
      <c r="S501" s="322"/>
      <c r="T501" s="322"/>
      <c r="X501" s="322"/>
    </row>
    <row r="502" customFormat="false" ht="12.75" hidden="false" customHeight="false" outlineLevel="0" collapsed="false">
      <c r="D502" s="321"/>
      <c r="E502" s="321"/>
      <c r="F502" s="321"/>
      <c r="G502" s="321"/>
      <c r="H502" s="321"/>
      <c r="I502" s="321"/>
      <c r="J502" s="321"/>
      <c r="K502" s="322"/>
      <c r="L502" s="322"/>
      <c r="M502" s="322"/>
      <c r="N502" s="322"/>
      <c r="O502" s="322"/>
      <c r="P502" s="322"/>
      <c r="Q502" s="322"/>
      <c r="R502" s="322"/>
      <c r="S502" s="322"/>
      <c r="T502" s="322"/>
      <c r="X502" s="322"/>
    </row>
    <row r="503" customFormat="false" ht="12.75" hidden="false" customHeight="false" outlineLevel="0" collapsed="false">
      <c r="D503" s="321"/>
      <c r="E503" s="321"/>
      <c r="F503" s="321"/>
      <c r="G503" s="321"/>
      <c r="H503" s="321"/>
      <c r="I503" s="321"/>
      <c r="J503" s="321"/>
      <c r="K503" s="322"/>
      <c r="L503" s="322"/>
      <c r="M503" s="322"/>
      <c r="N503" s="322"/>
      <c r="O503" s="322"/>
      <c r="P503" s="322"/>
      <c r="Q503" s="322"/>
      <c r="R503" s="322"/>
      <c r="S503" s="322"/>
      <c r="T503" s="322"/>
      <c r="X503" s="322"/>
    </row>
    <row r="504" customFormat="false" ht="12.75" hidden="false" customHeight="false" outlineLevel="0" collapsed="false">
      <c r="D504" s="321"/>
      <c r="E504" s="321"/>
      <c r="F504" s="321"/>
      <c r="G504" s="321"/>
      <c r="H504" s="321"/>
      <c r="I504" s="321"/>
      <c r="J504" s="321"/>
      <c r="K504" s="322"/>
      <c r="L504" s="322"/>
      <c r="M504" s="322"/>
      <c r="N504" s="322"/>
      <c r="O504" s="322"/>
      <c r="P504" s="322"/>
      <c r="Q504" s="322"/>
      <c r="R504" s="322"/>
      <c r="S504" s="322"/>
      <c r="T504" s="322"/>
      <c r="X504" s="322"/>
    </row>
    <row r="505" customFormat="false" ht="12.75" hidden="false" customHeight="false" outlineLevel="0" collapsed="false">
      <c r="D505" s="321"/>
      <c r="E505" s="321"/>
      <c r="F505" s="321"/>
      <c r="G505" s="321"/>
      <c r="H505" s="321"/>
      <c r="I505" s="321"/>
      <c r="J505" s="321"/>
      <c r="K505" s="322"/>
      <c r="L505" s="322"/>
      <c r="M505" s="322"/>
      <c r="N505" s="322"/>
      <c r="O505" s="322"/>
      <c r="P505" s="322"/>
      <c r="Q505" s="322"/>
      <c r="R505" s="322"/>
      <c r="S505" s="322"/>
      <c r="T505" s="322"/>
      <c r="X505" s="322"/>
    </row>
    <row r="506" customFormat="false" ht="12.75" hidden="false" customHeight="false" outlineLevel="0" collapsed="false">
      <c r="D506" s="321"/>
      <c r="E506" s="321"/>
      <c r="F506" s="321"/>
      <c r="G506" s="321"/>
      <c r="H506" s="321"/>
      <c r="I506" s="321"/>
      <c r="J506" s="321"/>
      <c r="K506" s="322"/>
      <c r="L506" s="322"/>
      <c r="M506" s="322"/>
      <c r="N506" s="322"/>
      <c r="O506" s="322"/>
      <c r="P506" s="322"/>
      <c r="Q506" s="322"/>
      <c r="R506" s="322"/>
      <c r="S506" s="322"/>
      <c r="T506" s="322"/>
      <c r="X506" s="322"/>
    </row>
    <row r="507" customFormat="false" ht="12.75" hidden="false" customHeight="false" outlineLevel="0" collapsed="false">
      <c r="D507" s="321"/>
      <c r="E507" s="321"/>
      <c r="F507" s="321"/>
      <c r="G507" s="321"/>
      <c r="H507" s="321"/>
      <c r="I507" s="321"/>
      <c r="J507" s="321"/>
      <c r="K507" s="322"/>
      <c r="L507" s="322"/>
      <c r="M507" s="322"/>
      <c r="N507" s="322"/>
      <c r="O507" s="322"/>
      <c r="P507" s="322"/>
      <c r="Q507" s="322"/>
      <c r="R507" s="322"/>
      <c r="S507" s="322"/>
      <c r="T507" s="322"/>
      <c r="X507" s="322"/>
    </row>
    <row r="508" customFormat="false" ht="12.75" hidden="false" customHeight="false" outlineLevel="0" collapsed="false">
      <c r="D508" s="321"/>
      <c r="E508" s="321"/>
      <c r="F508" s="321"/>
      <c r="G508" s="321"/>
      <c r="H508" s="321"/>
      <c r="I508" s="321"/>
      <c r="J508" s="321"/>
      <c r="K508" s="322"/>
      <c r="L508" s="322"/>
      <c r="M508" s="322"/>
      <c r="N508" s="322"/>
      <c r="O508" s="322"/>
      <c r="P508" s="322"/>
      <c r="Q508" s="322"/>
      <c r="R508" s="322"/>
      <c r="S508" s="322"/>
      <c r="T508" s="322"/>
      <c r="X508" s="322"/>
    </row>
    <row r="509" customFormat="false" ht="12.75" hidden="false" customHeight="false" outlineLevel="0" collapsed="false">
      <c r="D509" s="321"/>
      <c r="E509" s="321"/>
      <c r="F509" s="321"/>
      <c r="G509" s="321"/>
      <c r="H509" s="321"/>
      <c r="I509" s="321"/>
      <c r="J509" s="321"/>
      <c r="K509" s="322"/>
      <c r="L509" s="322"/>
      <c r="M509" s="322"/>
      <c r="N509" s="322"/>
      <c r="O509" s="322"/>
      <c r="P509" s="322"/>
      <c r="Q509" s="322"/>
      <c r="R509" s="322"/>
      <c r="S509" s="322"/>
      <c r="T509" s="322"/>
      <c r="X509" s="322"/>
    </row>
    <row r="510" customFormat="false" ht="12.75" hidden="false" customHeight="false" outlineLevel="0" collapsed="false">
      <c r="D510" s="321"/>
      <c r="E510" s="321"/>
      <c r="F510" s="321"/>
      <c r="G510" s="321"/>
      <c r="H510" s="321"/>
      <c r="I510" s="321"/>
      <c r="J510" s="321"/>
      <c r="K510" s="322"/>
      <c r="L510" s="322"/>
      <c r="M510" s="322"/>
      <c r="N510" s="322"/>
      <c r="O510" s="322"/>
      <c r="P510" s="322"/>
      <c r="Q510" s="322"/>
      <c r="R510" s="322"/>
      <c r="S510" s="322"/>
      <c r="T510" s="322"/>
      <c r="X510" s="322"/>
    </row>
    <row r="511" customFormat="false" ht="12.75" hidden="false" customHeight="false" outlineLevel="0" collapsed="false">
      <c r="D511" s="321"/>
      <c r="E511" s="321"/>
      <c r="F511" s="321"/>
      <c r="G511" s="321"/>
      <c r="H511" s="321"/>
      <c r="I511" s="321"/>
      <c r="J511" s="321"/>
      <c r="K511" s="322"/>
      <c r="L511" s="322"/>
      <c r="M511" s="322"/>
      <c r="N511" s="322"/>
      <c r="O511" s="322"/>
      <c r="P511" s="322"/>
      <c r="Q511" s="322"/>
      <c r="R511" s="322"/>
      <c r="S511" s="322"/>
      <c r="T511" s="322"/>
      <c r="X511" s="322"/>
    </row>
    <row r="512" customFormat="false" ht="12.75" hidden="false" customHeight="false" outlineLevel="0" collapsed="false">
      <c r="D512" s="321"/>
      <c r="E512" s="321"/>
      <c r="F512" s="321"/>
      <c r="G512" s="321"/>
      <c r="H512" s="321"/>
      <c r="I512" s="321"/>
      <c r="J512" s="321"/>
      <c r="K512" s="322"/>
      <c r="L512" s="322"/>
      <c r="M512" s="322"/>
      <c r="N512" s="322"/>
      <c r="O512" s="322"/>
      <c r="P512" s="322"/>
      <c r="Q512" s="322"/>
      <c r="R512" s="322"/>
      <c r="S512" s="322"/>
      <c r="T512" s="322"/>
      <c r="X512" s="322"/>
    </row>
    <row r="513" customFormat="false" ht="12.75" hidden="false" customHeight="false" outlineLevel="0" collapsed="false">
      <c r="D513" s="321"/>
      <c r="E513" s="321"/>
      <c r="F513" s="321"/>
      <c r="G513" s="321"/>
      <c r="H513" s="321"/>
      <c r="I513" s="321"/>
      <c r="J513" s="321"/>
      <c r="K513" s="322"/>
      <c r="L513" s="322"/>
      <c r="M513" s="322"/>
      <c r="N513" s="322"/>
      <c r="O513" s="322"/>
      <c r="P513" s="322"/>
      <c r="Q513" s="322"/>
      <c r="R513" s="322"/>
      <c r="S513" s="322"/>
      <c r="T513" s="322"/>
      <c r="X513" s="322"/>
    </row>
    <row r="514" customFormat="false" ht="12.75" hidden="false" customHeight="false" outlineLevel="0" collapsed="false">
      <c r="D514" s="321"/>
      <c r="E514" s="321"/>
      <c r="F514" s="321"/>
      <c r="G514" s="321"/>
      <c r="H514" s="321"/>
      <c r="I514" s="321"/>
      <c r="J514" s="321"/>
      <c r="K514" s="322"/>
      <c r="L514" s="322"/>
      <c r="M514" s="322"/>
      <c r="N514" s="322"/>
      <c r="O514" s="322"/>
      <c r="P514" s="322"/>
      <c r="Q514" s="322"/>
      <c r="R514" s="322"/>
      <c r="S514" s="322"/>
      <c r="T514" s="322"/>
      <c r="X514" s="322"/>
    </row>
    <row r="515" customFormat="false" ht="12.75" hidden="false" customHeight="false" outlineLevel="0" collapsed="false">
      <c r="D515" s="321"/>
      <c r="E515" s="321"/>
      <c r="F515" s="321"/>
      <c r="G515" s="321"/>
      <c r="H515" s="321"/>
      <c r="I515" s="321"/>
      <c r="J515" s="321"/>
      <c r="K515" s="322"/>
      <c r="L515" s="322"/>
      <c r="M515" s="322"/>
      <c r="N515" s="322"/>
      <c r="O515" s="322"/>
      <c r="P515" s="322"/>
      <c r="Q515" s="322"/>
      <c r="R515" s="322"/>
      <c r="S515" s="322"/>
      <c r="T515" s="322"/>
      <c r="X515" s="322"/>
    </row>
    <row r="516" customFormat="false" ht="12.75" hidden="false" customHeight="false" outlineLevel="0" collapsed="false">
      <c r="D516" s="321"/>
      <c r="E516" s="321"/>
      <c r="F516" s="321"/>
      <c r="G516" s="321"/>
      <c r="H516" s="321"/>
      <c r="I516" s="321"/>
      <c r="J516" s="321"/>
      <c r="K516" s="322"/>
      <c r="L516" s="322"/>
      <c r="M516" s="322"/>
      <c r="N516" s="322"/>
      <c r="O516" s="322"/>
      <c r="P516" s="322"/>
      <c r="Q516" s="322"/>
      <c r="R516" s="322"/>
      <c r="S516" s="322"/>
      <c r="T516" s="322"/>
      <c r="X516" s="322"/>
    </row>
    <row r="517" customFormat="false" ht="12.75" hidden="false" customHeight="false" outlineLevel="0" collapsed="false">
      <c r="D517" s="321"/>
      <c r="E517" s="321"/>
      <c r="F517" s="321"/>
      <c r="G517" s="321"/>
      <c r="H517" s="321"/>
      <c r="I517" s="321"/>
      <c r="J517" s="321"/>
      <c r="K517" s="322"/>
      <c r="L517" s="322"/>
      <c r="M517" s="322"/>
      <c r="N517" s="322"/>
      <c r="O517" s="322"/>
      <c r="P517" s="322"/>
      <c r="Q517" s="322"/>
      <c r="R517" s="322"/>
      <c r="S517" s="322"/>
      <c r="T517" s="322"/>
      <c r="X517" s="322"/>
    </row>
    <row r="518" customFormat="false" ht="12.75" hidden="false" customHeight="false" outlineLevel="0" collapsed="false">
      <c r="D518" s="321"/>
      <c r="E518" s="321"/>
      <c r="F518" s="321"/>
      <c r="G518" s="321"/>
      <c r="H518" s="321"/>
      <c r="I518" s="321"/>
      <c r="J518" s="321"/>
      <c r="K518" s="322"/>
      <c r="L518" s="322"/>
      <c r="M518" s="322"/>
      <c r="N518" s="322"/>
      <c r="O518" s="322"/>
      <c r="P518" s="322"/>
      <c r="Q518" s="322"/>
      <c r="R518" s="322"/>
      <c r="S518" s="322"/>
      <c r="T518" s="322"/>
      <c r="X518" s="322"/>
    </row>
    <row r="519" customFormat="false" ht="12.75" hidden="false" customHeight="false" outlineLevel="0" collapsed="false">
      <c r="D519" s="321"/>
      <c r="E519" s="321"/>
      <c r="F519" s="321"/>
      <c r="G519" s="321"/>
      <c r="H519" s="321"/>
      <c r="I519" s="321"/>
      <c r="J519" s="321"/>
      <c r="K519" s="322"/>
      <c r="L519" s="322"/>
      <c r="M519" s="322"/>
      <c r="N519" s="322"/>
      <c r="O519" s="322"/>
      <c r="P519" s="322"/>
      <c r="Q519" s="322"/>
      <c r="R519" s="322"/>
      <c r="S519" s="322"/>
      <c r="T519" s="322"/>
      <c r="X519" s="322"/>
    </row>
    <row r="520" customFormat="false" ht="12.75" hidden="false" customHeight="false" outlineLevel="0" collapsed="false">
      <c r="D520" s="321"/>
      <c r="E520" s="321"/>
      <c r="F520" s="321"/>
      <c r="G520" s="321"/>
      <c r="H520" s="321"/>
      <c r="I520" s="321"/>
      <c r="J520" s="321"/>
      <c r="K520" s="322"/>
      <c r="L520" s="322"/>
      <c r="M520" s="322"/>
      <c r="N520" s="322"/>
      <c r="O520" s="322"/>
      <c r="P520" s="322"/>
      <c r="Q520" s="322"/>
      <c r="R520" s="322"/>
      <c r="S520" s="322"/>
      <c r="T520" s="322"/>
      <c r="X520" s="322"/>
    </row>
    <row r="521" customFormat="false" ht="12.75" hidden="false" customHeight="false" outlineLevel="0" collapsed="false">
      <c r="D521" s="321"/>
      <c r="E521" s="321"/>
      <c r="F521" s="321"/>
      <c r="G521" s="321"/>
      <c r="H521" s="321"/>
      <c r="I521" s="321"/>
      <c r="J521" s="321"/>
      <c r="K521" s="322"/>
      <c r="L521" s="322"/>
      <c r="M521" s="322"/>
      <c r="N521" s="322"/>
      <c r="O521" s="322"/>
      <c r="P521" s="322"/>
      <c r="Q521" s="322"/>
      <c r="R521" s="322"/>
      <c r="S521" s="322"/>
      <c r="T521" s="322"/>
      <c r="X521" s="322"/>
    </row>
    <row r="522" customFormat="false" ht="12.75" hidden="false" customHeight="false" outlineLevel="0" collapsed="false">
      <c r="D522" s="321"/>
      <c r="E522" s="321"/>
      <c r="F522" s="321"/>
      <c r="G522" s="321"/>
      <c r="H522" s="321"/>
      <c r="I522" s="321"/>
      <c r="J522" s="321"/>
      <c r="K522" s="322"/>
      <c r="L522" s="322"/>
      <c r="M522" s="322"/>
      <c r="N522" s="322"/>
      <c r="O522" s="322"/>
      <c r="P522" s="322"/>
      <c r="Q522" s="322"/>
      <c r="R522" s="322"/>
      <c r="S522" s="322"/>
      <c r="T522" s="322"/>
      <c r="X522" s="322"/>
    </row>
    <row r="523" customFormat="false" ht="12.75" hidden="false" customHeight="false" outlineLevel="0" collapsed="false">
      <c r="D523" s="321"/>
      <c r="E523" s="321"/>
      <c r="F523" s="321"/>
      <c r="G523" s="321"/>
      <c r="H523" s="321"/>
      <c r="I523" s="321"/>
      <c r="J523" s="321"/>
      <c r="K523" s="322"/>
      <c r="L523" s="322"/>
      <c r="M523" s="322"/>
      <c r="N523" s="322"/>
      <c r="O523" s="322"/>
      <c r="P523" s="322"/>
      <c r="Q523" s="322"/>
      <c r="R523" s="322"/>
      <c r="S523" s="322"/>
      <c r="T523" s="322"/>
      <c r="X523" s="322"/>
    </row>
    <row r="524" customFormat="false" ht="12.75" hidden="false" customHeight="false" outlineLevel="0" collapsed="false">
      <c r="D524" s="321"/>
      <c r="E524" s="321"/>
      <c r="F524" s="321"/>
      <c r="G524" s="321"/>
      <c r="H524" s="321"/>
      <c r="I524" s="321"/>
      <c r="J524" s="321"/>
      <c r="K524" s="322"/>
      <c r="L524" s="322"/>
      <c r="M524" s="322"/>
      <c r="N524" s="322"/>
      <c r="O524" s="322"/>
      <c r="P524" s="322"/>
      <c r="Q524" s="322"/>
      <c r="R524" s="322"/>
      <c r="S524" s="322"/>
      <c r="T524" s="322"/>
      <c r="X524" s="322"/>
    </row>
    <row r="525" customFormat="false" ht="12.75" hidden="false" customHeight="false" outlineLevel="0" collapsed="false">
      <c r="D525" s="321"/>
      <c r="E525" s="321"/>
      <c r="F525" s="321"/>
      <c r="G525" s="321"/>
      <c r="H525" s="321"/>
      <c r="I525" s="321"/>
      <c r="J525" s="321"/>
      <c r="K525" s="322"/>
      <c r="L525" s="322"/>
      <c r="M525" s="322"/>
      <c r="N525" s="322"/>
      <c r="O525" s="322"/>
      <c r="P525" s="322"/>
      <c r="Q525" s="322"/>
      <c r="R525" s="322"/>
      <c r="S525" s="322"/>
      <c r="T525" s="322"/>
      <c r="X525" s="322"/>
    </row>
    <row r="526" customFormat="false" ht="12.75" hidden="false" customHeight="false" outlineLevel="0" collapsed="false">
      <c r="D526" s="321"/>
      <c r="E526" s="321"/>
      <c r="F526" s="321"/>
      <c r="G526" s="321"/>
      <c r="H526" s="321"/>
      <c r="I526" s="321"/>
      <c r="J526" s="321"/>
      <c r="K526" s="322"/>
      <c r="L526" s="322"/>
      <c r="M526" s="322"/>
      <c r="N526" s="322"/>
      <c r="O526" s="322"/>
      <c r="P526" s="322"/>
      <c r="Q526" s="322"/>
      <c r="R526" s="322"/>
      <c r="S526" s="322"/>
      <c r="T526" s="322"/>
      <c r="X526" s="322"/>
    </row>
    <row r="527" customFormat="false" ht="12.75" hidden="false" customHeight="false" outlineLevel="0" collapsed="false">
      <c r="D527" s="321"/>
      <c r="E527" s="321"/>
      <c r="F527" s="321"/>
      <c r="G527" s="321"/>
      <c r="H527" s="321"/>
      <c r="I527" s="321"/>
      <c r="J527" s="321"/>
      <c r="K527" s="322"/>
      <c r="L527" s="322"/>
      <c r="M527" s="322"/>
      <c r="N527" s="322"/>
      <c r="O527" s="322"/>
      <c r="P527" s="322"/>
      <c r="Q527" s="322"/>
      <c r="R527" s="322"/>
      <c r="S527" s="322"/>
      <c r="T527" s="322"/>
      <c r="X527" s="322"/>
    </row>
    <row r="528" customFormat="false" ht="12.75" hidden="false" customHeight="false" outlineLevel="0" collapsed="false">
      <c r="D528" s="321"/>
      <c r="E528" s="321"/>
      <c r="F528" s="321"/>
      <c r="G528" s="321"/>
      <c r="H528" s="321"/>
      <c r="I528" s="321"/>
      <c r="J528" s="321"/>
      <c r="K528" s="322"/>
      <c r="L528" s="322"/>
      <c r="M528" s="322"/>
      <c r="N528" s="322"/>
      <c r="O528" s="322"/>
      <c r="P528" s="322"/>
      <c r="Q528" s="322"/>
      <c r="R528" s="322"/>
      <c r="S528" s="322"/>
      <c r="T528" s="322"/>
      <c r="X528" s="322"/>
    </row>
    <row r="529" customFormat="false" ht="12.75" hidden="false" customHeight="false" outlineLevel="0" collapsed="false">
      <c r="D529" s="321"/>
      <c r="E529" s="321"/>
      <c r="F529" s="321"/>
      <c r="G529" s="321"/>
      <c r="H529" s="321"/>
      <c r="I529" s="321"/>
      <c r="J529" s="321"/>
      <c r="K529" s="322"/>
      <c r="L529" s="322"/>
      <c r="M529" s="322"/>
      <c r="N529" s="322"/>
      <c r="O529" s="322"/>
      <c r="P529" s="322"/>
      <c r="Q529" s="322"/>
      <c r="R529" s="322"/>
      <c r="S529" s="322"/>
      <c r="T529" s="322"/>
      <c r="X529" s="322"/>
    </row>
    <row r="530" customFormat="false" ht="12.75" hidden="false" customHeight="false" outlineLevel="0" collapsed="false">
      <c r="D530" s="321"/>
      <c r="E530" s="321"/>
      <c r="F530" s="321"/>
      <c r="G530" s="321"/>
      <c r="H530" s="321"/>
      <c r="I530" s="321"/>
      <c r="J530" s="321"/>
      <c r="K530" s="322"/>
      <c r="L530" s="322"/>
      <c r="M530" s="322"/>
      <c r="N530" s="322"/>
      <c r="O530" s="322"/>
      <c r="P530" s="322"/>
      <c r="Q530" s="322"/>
      <c r="R530" s="322"/>
      <c r="S530" s="322"/>
      <c r="T530" s="322"/>
      <c r="X530" s="322"/>
    </row>
    <row r="531" customFormat="false" ht="12.75" hidden="false" customHeight="false" outlineLevel="0" collapsed="false">
      <c r="D531" s="321"/>
      <c r="E531" s="321"/>
      <c r="F531" s="321"/>
      <c r="G531" s="321"/>
      <c r="H531" s="321"/>
      <c r="I531" s="321"/>
      <c r="J531" s="321"/>
      <c r="K531" s="322"/>
      <c r="L531" s="322"/>
      <c r="M531" s="322"/>
      <c r="N531" s="322"/>
      <c r="O531" s="322"/>
      <c r="P531" s="322"/>
      <c r="Q531" s="322"/>
      <c r="R531" s="322"/>
      <c r="S531" s="322"/>
      <c r="T531" s="322"/>
      <c r="X531" s="322"/>
    </row>
    <row r="532" customFormat="false" ht="12.75" hidden="false" customHeight="false" outlineLevel="0" collapsed="false">
      <c r="D532" s="321"/>
      <c r="E532" s="321"/>
      <c r="F532" s="321"/>
      <c r="G532" s="321"/>
      <c r="H532" s="321"/>
      <c r="I532" s="321"/>
      <c r="J532" s="321"/>
      <c r="K532" s="322"/>
      <c r="L532" s="322"/>
      <c r="M532" s="322"/>
      <c r="N532" s="322"/>
      <c r="O532" s="322"/>
      <c r="P532" s="322"/>
      <c r="Q532" s="322"/>
      <c r="R532" s="322"/>
      <c r="S532" s="322"/>
      <c r="T532" s="322"/>
      <c r="X532" s="322"/>
    </row>
    <row r="533" customFormat="false" ht="12.75" hidden="false" customHeight="false" outlineLevel="0" collapsed="false">
      <c r="D533" s="321"/>
      <c r="E533" s="321"/>
      <c r="F533" s="321"/>
      <c r="G533" s="321"/>
      <c r="H533" s="321"/>
      <c r="I533" s="321"/>
      <c r="J533" s="321"/>
      <c r="K533" s="322"/>
      <c r="L533" s="322"/>
      <c r="M533" s="322"/>
      <c r="N533" s="322"/>
      <c r="O533" s="322"/>
      <c r="P533" s="322"/>
      <c r="Q533" s="322"/>
      <c r="R533" s="322"/>
      <c r="S533" s="322"/>
      <c r="T533" s="322"/>
      <c r="X533" s="322"/>
    </row>
    <row r="534" customFormat="false" ht="12.75" hidden="false" customHeight="false" outlineLevel="0" collapsed="false">
      <c r="D534" s="321"/>
      <c r="E534" s="321"/>
      <c r="F534" s="321"/>
      <c r="G534" s="321"/>
      <c r="H534" s="321"/>
      <c r="I534" s="321"/>
      <c r="J534" s="321"/>
      <c r="K534" s="322"/>
      <c r="L534" s="322"/>
      <c r="M534" s="322"/>
      <c r="N534" s="322"/>
      <c r="O534" s="322"/>
      <c r="P534" s="322"/>
      <c r="Q534" s="322"/>
      <c r="R534" s="322"/>
      <c r="S534" s="322"/>
      <c r="T534" s="322"/>
      <c r="X534" s="322"/>
    </row>
    <row r="535" customFormat="false" ht="12.75" hidden="false" customHeight="false" outlineLevel="0" collapsed="false">
      <c r="D535" s="321"/>
      <c r="E535" s="321"/>
      <c r="F535" s="321"/>
      <c r="G535" s="321"/>
      <c r="H535" s="321"/>
      <c r="I535" s="321"/>
      <c r="J535" s="321"/>
      <c r="K535" s="322"/>
      <c r="L535" s="322"/>
      <c r="M535" s="322"/>
      <c r="N535" s="322"/>
      <c r="O535" s="322"/>
      <c r="P535" s="322"/>
      <c r="Q535" s="322"/>
      <c r="R535" s="322"/>
      <c r="S535" s="322"/>
      <c r="T535" s="322"/>
      <c r="X535" s="322"/>
    </row>
    <row r="536" customFormat="false" ht="12.75" hidden="false" customHeight="false" outlineLevel="0" collapsed="false">
      <c r="D536" s="321"/>
      <c r="E536" s="321"/>
      <c r="F536" s="321"/>
      <c r="G536" s="321"/>
      <c r="H536" s="321"/>
      <c r="I536" s="321"/>
      <c r="J536" s="321"/>
      <c r="K536" s="322"/>
      <c r="L536" s="322"/>
      <c r="M536" s="322"/>
      <c r="N536" s="322"/>
      <c r="O536" s="322"/>
      <c r="P536" s="322"/>
      <c r="Q536" s="322"/>
      <c r="R536" s="322"/>
      <c r="S536" s="322"/>
      <c r="T536" s="322"/>
      <c r="X536" s="322"/>
    </row>
    <row r="537" customFormat="false" ht="12.75" hidden="false" customHeight="false" outlineLevel="0" collapsed="false">
      <c r="D537" s="321"/>
      <c r="E537" s="321"/>
      <c r="F537" s="321"/>
      <c r="G537" s="321"/>
      <c r="H537" s="321"/>
      <c r="I537" s="321"/>
      <c r="J537" s="321"/>
      <c r="K537" s="322"/>
      <c r="L537" s="322"/>
      <c r="M537" s="322"/>
      <c r="N537" s="322"/>
      <c r="O537" s="322"/>
      <c r="P537" s="322"/>
      <c r="Q537" s="322"/>
      <c r="R537" s="322"/>
      <c r="S537" s="322"/>
      <c r="T537" s="322"/>
      <c r="X537" s="322"/>
    </row>
    <row r="538" customFormat="false" ht="12.75" hidden="false" customHeight="false" outlineLevel="0" collapsed="false">
      <c r="D538" s="321"/>
      <c r="E538" s="321"/>
      <c r="F538" s="321"/>
      <c r="G538" s="321"/>
      <c r="H538" s="321"/>
      <c r="I538" s="321"/>
      <c r="J538" s="321"/>
      <c r="K538" s="322"/>
      <c r="L538" s="322"/>
      <c r="M538" s="322"/>
      <c r="N538" s="322"/>
      <c r="O538" s="322"/>
      <c r="P538" s="322"/>
      <c r="Q538" s="322"/>
      <c r="R538" s="322"/>
      <c r="S538" s="322"/>
      <c r="T538" s="322"/>
      <c r="X538" s="322"/>
    </row>
    <row r="539" customFormat="false" ht="12.75" hidden="false" customHeight="false" outlineLevel="0" collapsed="false">
      <c r="D539" s="321"/>
      <c r="E539" s="321"/>
      <c r="F539" s="321"/>
      <c r="G539" s="321"/>
      <c r="H539" s="321"/>
      <c r="I539" s="321"/>
      <c r="J539" s="321"/>
      <c r="K539" s="322"/>
      <c r="L539" s="322"/>
      <c r="M539" s="322"/>
      <c r="N539" s="322"/>
      <c r="O539" s="322"/>
      <c r="P539" s="322"/>
      <c r="Q539" s="322"/>
      <c r="R539" s="322"/>
      <c r="S539" s="322"/>
      <c r="T539" s="322"/>
      <c r="X539" s="322"/>
    </row>
    <row r="540" customFormat="false" ht="12.75" hidden="false" customHeight="false" outlineLevel="0" collapsed="false">
      <c r="D540" s="321"/>
      <c r="E540" s="321"/>
      <c r="F540" s="321"/>
      <c r="G540" s="321"/>
      <c r="H540" s="321"/>
      <c r="I540" s="321"/>
      <c r="J540" s="321"/>
      <c r="K540" s="322"/>
      <c r="L540" s="322"/>
      <c r="M540" s="322"/>
      <c r="N540" s="322"/>
      <c r="O540" s="322"/>
      <c r="P540" s="322"/>
      <c r="Q540" s="322"/>
      <c r="R540" s="322"/>
      <c r="S540" s="322"/>
      <c r="T540" s="322"/>
      <c r="X540" s="322"/>
    </row>
    <row r="541" customFormat="false" ht="12.75" hidden="false" customHeight="false" outlineLevel="0" collapsed="false">
      <c r="D541" s="321"/>
      <c r="E541" s="321"/>
      <c r="F541" s="321"/>
      <c r="G541" s="321"/>
      <c r="H541" s="321"/>
      <c r="I541" s="321"/>
      <c r="J541" s="321"/>
      <c r="K541" s="322"/>
      <c r="L541" s="322"/>
      <c r="M541" s="322"/>
      <c r="N541" s="322"/>
      <c r="O541" s="322"/>
      <c r="P541" s="322"/>
      <c r="Q541" s="322"/>
      <c r="R541" s="322"/>
      <c r="S541" s="322"/>
      <c r="T541" s="322"/>
      <c r="X541" s="322"/>
    </row>
    <row r="542" customFormat="false" ht="12.75" hidden="false" customHeight="false" outlineLevel="0" collapsed="false">
      <c r="D542" s="321"/>
      <c r="E542" s="321"/>
      <c r="F542" s="321"/>
      <c r="G542" s="321"/>
      <c r="H542" s="321"/>
      <c r="I542" s="321"/>
      <c r="J542" s="321"/>
      <c r="K542" s="322"/>
      <c r="L542" s="322"/>
      <c r="M542" s="322"/>
      <c r="N542" s="322"/>
      <c r="O542" s="322"/>
      <c r="P542" s="322"/>
      <c r="Q542" s="322"/>
      <c r="R542" s="322"/>
      <c r="S542" s="322"/>
      <c r="T542" s="322"/>
      <c r="X542" s="322"/>
    </row>
    <row r="543" customFormat="false" ht="12.75" hidden="false" customHeight="false" outlineLevel="0" collapsed="false">
      <c r="D543" s="321"/>
      <c r="E543" s="321"/>
      <c r="F543" s="321"/>
      <c r="G543" s="321"/>
      <c r="H543" s="321"/>
      <c r="I543" s="321"/>
      <c r="J543" s="321"/>
      <c r="K543" s="322"/>
      <c r="L543" s="322"/>
      <c r="M543" s="322"/>
      <c r="N543" s="322"/>
      <c r="O543" s="322"/>
      <c r="P543" s="322"/>
      <c r="Q543" s="322"/>
      <c r="R543" s="322"/>
      <c r="S543" s="322"/>
      <c r="T543" s="322"/>
      <c r="X543" s="322"/>
    </row>
    <row r="544" customFormat="false" ht="12.75" hidden="false" customHeight="false" outlineLevel="0" collapsed="false">
      <c r="D544" s="321"/>
      <c r="E544" s="321"/>
      <c r="F544" s="321"/>
      <c r="G544" s="321"/>
      <c r="H544" s="321"/>
      <c r="I544" s="321"/>
      <c r="J544" s="321"/>
      <c r="K544" s="322"/>
      <c r="L544" s="322"/>
      <c r="M544" s="322"/>
      <c r="N544" s="322"/>
      <c r="O544" s="322"/>
      <c r="P544" s="322"/>
      <c r="Q544" s="322"/>
      <c r="R544" s="322"/>
      <c r="S544" s="322"/>
      <c r="T544" s="322"/>
      <c r="X544" s="322"/>
    </row>
    <row r="545" customFormat="false" ht="12.75" hidden="false" customHeight="false" outlineLevel="0" collapsed="false">
      <c r="D545" s="321"/>
      <c r="E545" s="321"/>
      <c r="F545" s="321"/>
      <c r="G545" s="321"/>
      <c r="H545" s="321"/>
      <c r="I545" s="321"/>
      <c r="J545" s="321"/>
      <c r="K545" s="322"/>
      <c r="L545" s="322"/>
      <c r="M545" s="322"/>
      <c r="N545" s="322"/>
      <c r="O545" s="322"/>
      <c r="P545" s="322"/>
      <c r="Q545" s="322"/>
      <c r="R545" s="322"/>
      <c r="S545" s="322"/>
      <c r="T545" s="322"/>
      <c r="X545" s="322"/>
    </row>
    <row r="546" customFormat="false" ht="12.75" hidden="false" customHeight="false" outlineLevel="0" collapsed="false">
      <c r="D546" s="321"/>
      <c r="E546" s="321"/>
      <c r="F546" s="321"/>
      <c r="G546" s="321"/>
      <c r="H546" s="321"/>
      <c r="I546" s="321"/>
      <c r="J546" s="321"/>
      <c r="K546" s="322"/>
      <c r="L546" s="322"/>
      <c r="M546" s="322"/>
      <c r="N546" s="322"/>
      <c r="O546" s="322"/>
      <c r="P546" s="322"/>
      <c r="Q546" s="322"/>
      <c r="R546" s="322"/>
      <c r="S546" s="322"/>
      <c r="T546" s="322"/>
      <c r="X546" s="322"/>
    </row>
    <row r="547" customFormat="false" ht="12.75" hidden="false" customHeight="false" outlineLevel="0" collapsed="false">
      <c r="D547" s="321"/>
      <c r="E547" s="321"/>
      <c r="F547" s="321"/>
      <c r="G547" s="321"/>
      <c r="H547" s="321"/>
      <c r="I547" s="321"/>
      <c r="J547" s="321"/>
      <c r="K547" s="322"/>
      <c r="L547" s="322"/>
      <c r="M547" s="322"/>
      <c r="N547" s="322"/>
      <c r="O547" s="322"/>
      <c r="P547" s="322"/>
      <c r="Q547" s="322"/>
      <c r="R547" s="322"/>
      <c r="S547" s="322"/>
      <c r="T547" s="322"/>
      <c r="X547" s="322"/>
    </row>
    <row r="548" customFormat="false" ht="12.75" hidden="false" customHeight="false" outlineLevel="0" collapsed="false">
      <c r="D548" s="321"/>
      <c r="E548" s="321"/>
      <c r="F548" s="321"/>
      <c r="G548" s="321"/>
      <c r="H548" s="321"/>
      <c r="I548" s="321"/>
      <c r="J548" s="321"/>
      <c r="K548" s="322"/>
      <c r="L548" s="322"/>
      <c r="M548" s="322"/>
      <c r="N548" s="322"/>
      <c r="O548" s="322"/>
      <c r="P548" s="322"/>
      <c r="Q548" s="322"/>
      <c r="R548" s="322"/>
      <c r="S548" s="322"/>
      <c r="T548" s="322"/>
      <c r="X548" s="322"/>
    </row>
    <row r="549" customFormat="false" ht="12.75" hidden="false" customHeight="false" outlineLevel="0" collapsed="false">
      <c r="D549" s="321"/>
      <c r="E549" s="321"/>
      <c r="F549" s="321"/>
      <c r="G549" s="321"/>
      <c r="H549" s="321"/>
      <c r="I549" s="321"/>
      <c r="J549" s="321"/>
      <c r="K549" s="322"/>
      <c r="L549" s="322"/>
      <c r="M549" s="322"/>
      <c r="N549" s="322"/>
      <c r="O549" s="322"/>
      <c r="P549" s="322"/>
      <c r="Q549" s="322"/>
      <c r="R549" s="322"/>
      <c r="S549" s="322"/>
      <c r="T549" s="322"/>
      <c r="X549" s="322"/>
    </row>
    <row r="550" customFormat="false" ht="12.75" hidden="false" customHeight="false" outlineLevel="0" collapsed="false">
      <c r="D550" s="321"/>
      <c r="E550" s="321"/>
      <c r="F550" s="321"/>
      <c r="G550" s="321"/>
      <c r="H550" s="321"/>
      <c r="I550" s="321"/>
      <c r="J550" s="321"/>
      <c r="K550" s="322"/>
      <c r="L550" s="322"/>
      <c r="M550" s="322"/>
      <c r="N550" s="322"/>
      <c r="O550" s="322"/>
      <c r="P550" s="322"/>
      <c r="Q550" s="322"/>
      <c r="R550" s="322"/>
      <c r="S550" s="322"/>
      <c r="T550" s="322"/>
      <c r="X550" s="322"/>
    </row>
    <row r="551" customFormat="false" ht="12.75" hidden="false" customHeight="false" outlineLevel="0" collapsed="false">
      <c r="D551" s="321"/>
      <c r="E551" s="321"/>
      <c r="F551" s="321"/>
      <c r="G551" s="321"/>
      <c r="H551" s="321"/>
      <c r="I551" s="321"/>
      <c r="J551" s="321"/>
      <c r="K551" s="322"/>
      <c r="L551" s="322"/>
      <c r="M551" s="322"/>
      <c r="N551" s="322"/>
      <c r="O551" s="322"/>
      <c r="P551" s="322"/>
      <c r="Q551" s="322"/>
      <c r="R551" s="322"/>
      <c r="S551" s="322"/>
      <c r="T551" s="322"/>
      <c r="X551" s="322"/>
    </row>
    <row r="552" customFormat="false" ht="12.75" hidden="false" customHeight="false" outlineLevel="0" collapsed="false">
      <c r="D552" s="321"/>
      <c r="E552" s="321"/>
      <c r="F552" s="321"/>
      <c r="G552" s="321"/>
      <c r="H552" s="321"/>
      <c r="I552" s="321"/>
      <c r="J552" s="321"/>
      <c r="K552" s="322"/>
      <c r="L552" s="322"/>
      <c r="M552" s="322"/>
      <c r="N552" s="322"/>
      <c r="O552" s="322"/>
      <c r="P552" s="322"/>
      <c r="Q552" s="322"/>
      <c r="R552" s="322"/>
      <c r="S552" s="322"/>
      <c r="T552" s="322"/>
      <c r="X552" s="322"/>
    </row>
    <row r="553" customFormat="false" ht="12.75" hidden="false" customHeight="false" outlineLevel="0" collapsed="false">
      <c r="D553" s="321"/>
      <c r="E553" s="321"/>
      <c r="F553" s="321"/>
      <c r="G553" s="321"/>
      <c r="H553" s="321"/>
      <c r="I553" s="321"/>
      <c r="J553" s="321"/>
      <c r="K553" s="322"/>
      <c r="L553" s="322"/>
      <c r="M553" s="322"/>
      <c r="N553" s="322"/>
      <c r="O553" s="322"/>
      <c r="P553" s="322"/>
      <c r="Q553" s="322"/>
      <c r="R553" s="322"/>
      <c r="S553" s="322"/>
      <c r="T553" s="322"/>
      <c r="X553" s="322"/>
    </row>
    <row r="554" customFormat="false" ht="12.75" hidden="false" customHeight="false" outlineLevel="0" collapsed="false">
      <c r="D554" s="321"/>
      <c r="E554" s="321"/>
      <c r="F554" s="321"/>
      <c r="G554" s="321"/>
      <c r="H554" s="321"/>
      <c r="I554" s="321"/>
      <c r="J554" s="321"/>
      <c r="K554" s="322"/>
      <c r="L554" s="322"/>
      <c r="M554" s="322"/>
      <c r="N554" s="322"/>
      <c r="O554" s="322"/>
      <c r="P554" s="322"/>
      <c r="Q554" s="322"/>
      <c r="R554" s="322"/>
      <c r="S554" s="322"/>
      <c r="T554" s="322"/>
      <c r="X554" s="322"/>
    </row>
    <row r="555" customFormat="false" ht="12.75" hidden="false" customHeight="false" outlineLevel="0" collapsed="false">
      <c r="D555" s="321"/>
      <c r="E555" s="321"/>
      <c r="F555" s="321"/>
      <c r="G555" s="321"/>
      <c r="H555" s="321"/>
      <c r="I555" s="321"/>
      <c r="J555" s="321"/>
      <c r="K555" s="322"/>
      <c r="L555" s="322"/>
      <c r="M555" s="322"/>
      <c r="N555" s="322"/>
      <c r="O555" s="322"/>
      <c r="P555" s="322"/>
      <c r="Q555" s="322"/>
      <c r="R555" s="322"/>
      <c r="S555" s="322"/>
      <c r="T555" s="322"/>
      <c r="X555" s="322"/>
    </row>
    <row r="556" customFormat="false" ht="12.75" hidden="false" customHeight="false" outlineLevel="0" collapsed="false">
      <c r="D556" s="321"/>
      <c r="E556" s="321"/>
      <c r="F556" s="321"/>
      <c r="G556" s="321"/>
      <c r="H556" s="321"/>
      <c r="I556" s="321"/>
      <c r="J556" s="321"/>
      <c r="K556" s="322"/>
      <c r="L556" s="322"/>
      <c r="M556" s="322"/>
      <c r="N556" s="322"/>
      <c r="O556" s="322"/>
      <c r="P556" s="322"/>
      <c r="Q556" s="322"/>
      <c r="R556" s="322"/>
      <c r="S556" s="322"/>
      <c r="T556" s="322"/>
      <c r="X556" s="322"/>
    </row>
    <row r="557" customFormat="false" ht="12.75" hidden="false" customHeight="false" outlineLevel="0" collapsed="false">
      <c r="D557" s="321"/>
      <c r="E557" s="321"/>
      <c r="F557" s="321"/>
      <c r="G557" s="321"/>
      <c r="H557" s="321"/>
      <c r="I557" s="321"/>
      <c r="J557" s="321"/>
      <c r="K557" s="322"/>
      <c r="L557" s="322"/>
      <c r="M557" s="322"/>
      <c r="N557" s="322"/>
      <c r="O557" s="322"/>
      <c r="P557" s="322"/>
      <c r="Q557" s="322"/>
      <c r="R557" s="322"/>
      <c r="S557" s="322"/>
      <c r="T557" s="322"/>
      <c r="X557" s="322"/>
    </row>
    <row r="558" customFormat="false" ht="12.75" hidden="false" customHeight="false" outlineLevel="0" collapsed="false">
      <c r="D558" s="321"/>
      <c r="E558" s="321"/>
      <c r="F558" s="321"/>
      <c r="G558" s="321"/>
      <c r="H558" s="321"/>
      <c r="I558" s="321"/>
      <c r="J558" s="321"/>
      <c r="K558" s="322"/>
      <c r="L558" s="322"/>
      <c r="M558" s="322"/>
      <c r="N558" s="322"/>
      <c r="O558" s="322"/>
      <c r="P558" s="322"/>
      <c r="Q558" s="322"/>
      <c r="R558" s="322"/>
      <c r="S558" s="322"/>
      <c r="T558" s="322"/>
      <c r="X558" s="322"/>
    </row>
    <row r="559" customFormat="false" ht="12.75" hidden="false" customHeight="false" outlineLevel="0" collapsed="false">
      <c r="D559" s="321"/>
      <c r="E559" s="321"/>
      <c r="F559" s="321"/>
      <c r="G559" s="321"/>
      <c r="H559" s="321"/>
      <c r="I559" s="321"/>
      <c r="J559" s="321"/>
      <c r="K559" s="322"/>
      <c r="L559" s="322"/>
      <c r="M559" s="322"/>
      <c r="N559" s="322"/>
      <c r="O559" s="322"/>
      <c r="P559" s="322"/>
      <c r="Q559" s="322"/>
      <c r="R559" s="322"/>
      <c r="S559" s="322"/>
      <c r="T559" s="322"/>
      <c r="X559" s="322"/>
    </row>
    <row r="560" customFormat="false" ht="12.75" hidden="false" customHeight="false" outlineLevel="0" collapsed="false">
      <c r="D560" s="321"/>
      <c r="E560" s="321"/>
      <c r="F560" s="321"/>
      <c r="G560" s="321"/>
      <c r="H560" s="321"/>
      <c r="I560" s="321"/>
      <c r="J560" s="321"/>
      <c r="K560" s="322"/>
      <c r="L560" s="322"/>
      <c r="M560" s="322"/>
      <c r="N560" s="322"/>
      <c r="O560" s="322"/>
      <c r="P560" s="322"/>
      <c r="Q560" s="322"/>
      <c r="R560" s="322"/>
      <c r="S560" s="322"/>
      <c r="T560" s="322"/>
      <c r="X560" s="322"/>
    </row>
    <row r="561" customFormat="false" ht="12.75" hidden="false" customHeight="false" outlineLevel="0" collapsed="false">
      <c r="D561" s="321"/>
      <c r="E561" s="321"/>
      <c r="F561" s="321"/>
      <c r="G561" s="321"/>
      <c r="H561" s="321"/>
      <c r="I561" s="321"/>
      <c r="J561" s="321"/>
      <c r="K561" s="322"/>
      <c r="L561" s="322"/>
      <c r="M561" s="322"/>
      <c r="N561" s="322"/>
      <c r="O561" s="322"/>
      <c r="P561" s="322"/>
      <c r="Q561" s="322"/>
      <c r="R561" s="322"/>
      <c r="S561" s="322"/>
      <c r="T561" s="322"/>
      <c r="X561" s="322"/>
    </row>
    <row r="562" customFormat="false" ht="12.75" hidden="false" customHeight="false" outlineLevel="0" collapsed="false">
      <c r="D562" s="321"/>
      <c r="E562" s="321"/>
      <c r="F562" s="321"/>
      <c r="G562" s="321"/>
      <c r="H562" s="321"/>
      <c r="I562" s="321"/>
      <c r="J562" s="321"/>
      <c r="K562" s="322"/>
      <c r="L562" s="322"/>
      <c r="M562" s="322"/>
      <c r="N562" s="322"/>
      <c r="O562" s="322"/>
      <c r="P562" s="322"/>
      <c r="Q562" s="322"/>
      <c r="R562" s="322"/>
      <c r="S562" s="322"/>
      <c r="T562" s="322"/>
      <c r="X562" s="322"/>
    </row>
    <row r="563" customFormat="false" ht="12.75" hidden="false" customHeight="false" outlineLevel="0" collapsed="false">
      <c r="D563" s="321"/>
      <c r="E563" s="321"/>
      <c r="F563" s="321"/>
      <c r="G563" s="321"/>
      <c r="H563" s="321"/>
      <c r="I563" s="321"/>
      <c r="J563" s="321"/>
      <c r="K563" s="322"/>
      <c r="L563" s="322"/>
      <c r="M563" s="322"/>
      <c r="N563" s="322"/>
      <c r="O563" s="322"/>
      <c r="P563" s="322"/>
      <c r="Q563" s="322"/>
      <c r="R563" s="322"/>
      <c r="S563" s="322"/>
      <c r="T563" s="322"/>
      <c r="X563" s="322"/>
    </row>
    <row r="564" customFormat="false" ht="12.75" hidden="false" customHeight="false" outlineLevel="0" collapsed="false">
      <c r="D564" s="321"/>
      <c r="E564" s="321"/>
      <c r="F564" s="321"/>
      <c r="G564" s="321"/>
      <c r="H564" s="321"/>
      <c r="I564" s="321"/>
      <c r="J564" s="321"/>
      <c r="K564" s="322"/>
      <c r="L564" s="322"/>
      <c r="M564" s="322"/>
      <c r="N564" s="322"/>
      <c r="O564" s="322"/>
      <c r="P564" s="322"/>
      <c r="Q564" s="322"/>
      <c r="R564" s="322"/>
      <c r="S564" s="322"/>
      <c r="T564" s="322"/>
      <c r="X564" s="322"/>
    </row>
    <row r="565" customFormat="false" ht="12.75" hidden="false" customHeight="false" outlineLevel="0" collapsed="false">
      <c r="D565" s="321"/>
      <c r="E565" s="321"/>
      <c r="F565" s="321"/>
      <c r="G565" s="321"/>
      <c r="H565" s="321"/>
      <c r="I565" s="321"/>
      <c r="J565" s="321"/>
      <c r="K565" s="322"/>
      <c r="L565" s="322"/>
      <c r="M565" s="322"/>
      <c r="N565" s="322"/>
      <c r="O565" s="322"/>
      <c r="P565" s="322"/>
      <c r="Q565" s="322"/>
      <c r="R565" s="322"/>
      <c r="S565" s="322"/>
      <c r="T565" s="322"/>
      <c r="X565" s="322"/>
    </row>
    <row r="566" customFormat="false" ht="12.75" hidden="false" customHeight="false" outlineLevel="0" collapsed="false">
      <c r="D566" s="321"/>
      <c r="E566" s="321"/>
      <c r="F566" s="321"/>
      <c r="G566" s="321"/>
      <c r="H566" s="321"/>
      <c r="I566" s="321"/>
      <c r="J566" s="321"/>
      <c r="K566" s="322"/>
      <c r="L566" s="322"/>
      <c r="M566" s="322"/>
      <c r="N566" s="322"/>
      <c r="O566" s="322"/>
      <c r="P566" s="322"/>
      <c r="Q566" s="322"/>
      <c r="R566" s="322"/>
      <c r="S566" s="322"/>
      <c r="T566" s="322"/>
      <c r="X566" s="322"/>
    </row>
    <row r="567" customFormat="false" ht="12.75" hidden="false" customHeight="false" outlineLevel="0" collapsed="false">
      <c r="D567" s="321"/>
      <c r="E567" s="321"/>
      <c r="F567" s="321"/>
      <c r="G567" s="321"/>
      <c r="H567" s="321"/>
      <c r="I567" s="321"/>
      <c r="J567" s="321"/>
      <c r="K567" s="322"/>
      <c r="L567" s="322"/>
      <c r="M567" s="322"/>
      <c r="N567" s="322"/>
      <c r="O567" s="322"/>
      <c r="P567" s="322"/>
      <c r="Q567" s="322"/>
      <c r="R567" s="322"/>
      <c r="S567" s="322"/>
      <c r="T567" s="322"/>
      <c r="X567" s="322"/>
    </row>
    <row r="568" customFormat="false" ht="12.75" hidden="false" customHeight="false" outlineLevel="0" collapsed="false">
      <c r="D568" s="321"/>
      <c r="E568" s="321"/>
      <c r="F568" s="321"/>
      <c r="G568" s="321"/>
      <c r="H568" s="321"/>
      <c r="I568" s="321"/>
      <c r="J568" s="321"/>
      <c r="K568" s="322"/>
      <c r="L568" s="322"/>
      <c r="M568" s="322"/>
      <c r="N568" s="322"/>
      <c r="O568" s="322"/>
      <c r="P568" s="322"/>
      <c r="Q568" s="322"/>
      <c r="R568" s="322"/>
      <c r="S568" s="322"/>
      <c r="T568" s="322"/>
      <c r="X568" s="322"/>
    </row>
    <row r="569" customFormat="false" ht="12.75" hidden="false" customHeight="false" outlineLevel="0" collapsed="false">
      <c r="D569" s="321"/>
      <c r="E569" s="321"/>
      <c r="F569" s="321"/>
      <c r="G569" s="321"/>
      <c r="H569" s="321"/>
      <c r="I569" s="321"/>
      <c r="J569" s="321"/>
      <c r="K569" s="322"/>
      <c r="L569" s="322"/>
      <c r="M569" s="322"/>
      <c r="N569" s="322"/>
      <c r="O569" s="322"/>
      <c r="P569" s="322"/>
      <c r="Q569" s="322"/>
      <c r="R569" s="322"/>
      <c r="S569" s="322"/>
      <c r="T569" s="322"/>
      <c r="X569" s="322"/>
    </row>
    <row r="570" customFormat="false" ht="12.75" hidden="false" customHeight="false" outlineLevel="0" collapsed="false">
      <c r="D570" s="321"/>
      <c r="E570" s="321"/>
      <c r="F570" s="321"/>
      <c r="G570" s="321"/>
      <c r="H570" s="321"/>
      <c r="I570" s="321"/>
      <c r="J570" s="321"/>
      <c r="K570" s="322"/>
      <c r="L570" s="322"/>
      <c r="M570" s="322"/>
      <c r="N570" s="322"/>
      <c r="O570" s="322"/>
      <c r="P570" s="322"/>
      <c r="Q570" s="322"/>
      <c r="R570" s="322"/>
      <c r="S570" s="322"/>
      <c r="T570" s="322"/>
      <c r="X570" s="322"/>
    </row>
    <row r="571" customFormat="false" ht="12.75" hidden="false" customHeight="false" outlineLevel="0" collapsed="false">
      <c r="D571" s="321"/>
      <c r="E571" s="321"/>
      <c r="F571" s="321"/>
      <c r="G571" s="321"/>
      <c r="H571" s="321"/>
      <c r="I571" s="321"/>
      <c r="J571" s="321"/>
      <c r="K571" s="322"/>
      <c r="L571" s="322"/>
      <c r="M571" s="322"/>
      <c r="N571" s="322"/>
      <c r="O571" s="322"/>
      <c r="P571" s="322"/>
      <c r="Q571" s="322"/>
      <c r="R571" s="322"/>
      <c r="S571" s="322"/>
      <c r="T571" s="322"/>
      <c r="X571" s="322"/>
    </row>
    <row r="572" customFormat="false" ht="12.75" hidden="false" customHeight="false" outlineLevel="0" collapsed="false">
      <c r="D572" s="321"/>
      <c r="E572" s="321"/>
      <c r="F572" s="321"/>
      <c r="G572" s="321"/>
      <c r="H572" s="321"/>
      <c r="I572" s="321"/>
      <c r="J572" s="321"/>
      <c r="K572" s="322"/>
      <c r="L572" s="322"/>
      <c r="M572" s="322"/>
      <c r="N572" s="322"/>
      <c r="O572" s="322"/>
      <c r="P572" s="322"/>
      <c r="Q572" s="322"/>
      <c r="R572" s="322"/>
      <c r="S572" s="322"/>
      <c r="T572" s="322"/>
      <c r="X572" s="322"/>
    </row>
    <row r="573" customFormat="false" ht="12.75" hidden="false" customHeight="false" outlineLevel="0" collapsed="false">
      <c r="D573" s="321"/>
      <c r="E573" s="321"/>
      <c r="F573" s="321"/>
      <c r="G573" s="321"/>
      <c r="H573" s="321"/>
      <c r="I573" s="321"/>
      <c r="J573" s="321"/>
      <c r="K573" s="322"/>
      <c r="L573" s="322"/>
      <c r="M573" s="322"/>
      <c r="N573" s="322"/>
      <c r="O573" s="322"/>
      <c r="P573" s="322"/>
      <c r="Q573" s="322"/>
      <c r="R573" s="322"/>
      <c r="S573" s="322"/>
      <c r="T573" s="322"/>
      <c r="X573" s="322"/>
    </row>
    <row r="574" customFormat="false" ht="12.75" hidden="false" customHeight="false" outlineLevel="0" collapsed="false">
      <c r="D574" s="321"/>
      <c r="E574" s="321"/>
      <c r="F574" s="321"/>
      <c r="G574" s="321"/>
      <c r="H574" s="321"/>
      <c r="I574" s="321"/>
      <c r="J574" s="321"/>
      <c r="K574" s="322"/>
      <c r="L574" s="322"/>
      <c r="M574" s="322"/>
      <c r="N574" s="322"/>
      <c r="O574" s="322"/>
      <c r="P574" s="322"/>
      <c r="Q574" s="322"/>
      <c r="R574" s="322"/>
      <c r="S574" s="322"/>
      <c r="T574" s="322"/>
      <c r="X574" s="322"/>
    </row>
    <row r="575" customFormat="false" ht="12.75" hidden="false" customHeight="false" outlineLevel="0" collapsed="false">
      <c r="D575" s="321"/>
      <c r="E575" s="321"/>
      <c r="F575" s="321"/>
      <c r="G575" s="321"/>
      <c r="H575" s="321"/>
      <c r="I575" s="321"/>
      <c r="J575" s="321"/>
      <c r="K575" s="322"/>
      <c r="L575" s="322"/>
      <c r="M575" s="322"/>
      <c r="N575" s="322"/>
      <c r="O575" s="322"/>
      <c r="P575" s="322"/>
      <c r="Q575" s="322"/>
      <c r="R575" s="322"/>
      <c r="S575" s="322"/>
      <c r="T575" s="322"/>
      <c r="X575" s="322"/>
    </row>
    <row r="576" customFormat="false" ht="12.75" hidden="false" customHeight="false" outlineLevel="0" collapsed="false">
      <c r="D576" s="321"/>
      <c r="E576" s="321"/>
      <c r="F576" s="321"/>
      <c r="G576" s="321"/>
      <c r="H576" s="321"/>
      <c r="I576" s="321"/>
      <c r="J576" s="321"/>
      <c r="K576" s="322"/>
      <c r="L576" s="322"/>
      <c r="M576" s="322"/>
      <c r="N576" s="322"/>
      <c r="O576" s="322"/>
      <c r="P576" s="322"/>
      <c r="Q576" s="322"/>
      <c r="R576" s="322"/>
      <c r="S576" s="322"/>
      <c r="T576" s="322"/>
      <c r="X576" s="322"/>
    </row>
    <row r="577" customFormat="false" ht="12.75" hidden="false" customHeight="false" outlineLevel="0" collapsed="false">
      <c r="D577" s="321"/>
      <c r="E577" s="321"/>
      <c r="F577" s="321"/>
      <c r="G577" s="321"/>
      <c r="H577" s="321"/>
      <c r="I577" s="321"/>
      <c r="J577" s="321"/>
      <c r="K577" s="322"/>
      <c r="L577" s="322"/>
      <c r="M577" s="322"/>
      <c r="N577" s="322"/>
      <c r="O577" s="322"/>
      <c r="P577" s="322"/>
      <c r="Q577" s="322"/>
      <c r="R577" s="322"/>
      <c r="S577" s="322"/>
      <c r="T577" s="322"/>
      <c r="X577" s="322"/>
    </row>
    <row r="578" customFormat="false" ht="12.75" hidden="false" customHeight="false" outlineLevel="0" collapsed="false">
      <c r="D578" s="321"/>
      <c r="E578" s="321"/>
      <c r="F578" s="321"/>
      <c r="G578" s="321"/>
      <c r="H578" s="321"/>
      <c r="I578" s="321"/>
      <c r="J578" s="321"/>
      <c r="K578" s="322"/>
      <c r="L578" s="322"/>
      <c r="M578" s="322"/>
      <c r="N578" s="322"/>
      <c r="O578" s="322"/>
      <c r="P578" s="322"/>
      <c r="Q578" s="322"/>
      <c r="R578" s="322"/>
      <c r="S578" s="322"/>
      <c r="T578" s="322"/>
      <c r="X578" s="322"/>
    </row>
    <row r="579" customFormat="false" ht="12.75" hidden="false" customHeight="false" outlineLevel="0" collapsed="false">
      <c r="D579" s="321"/>
      <c r="E579" s="321"/>
      <c r="F579" s="321"/>
      <c r="G579" s="321"/>
      <c r="H579" s="321"/>
      <c r="I579" s="321"/>
      <c r="J579" s="321"/>
      <c r="K579" s="322"/>
      <c r="L579" s="322"/>
      <c r="M579" s="322"/>
      <c r="N579" s="322"/>
      <c r="O579" s="322"/>
      <c r="P579" s="322"/>
      <c r="Q579" s="322"/>
      <c r="R579" s="322"/>
      <c r="S579" s="322"/>
      <c r="T579" s="322"/>
      <c r="X579" s="322"/>
    </row>
    <row r="580" customFormat="false" ht="12.75" hidden="false" customHeight="false" outlineLevel="0" collapsed="false">
      <c r="D580" s="321"/>
      <c r="E580" s="321"/>
      <c r="F580" s="321"/>
      <c r="G580" s="321"/>
      <c r="H580" s="321"/>
      <c r="I580" s="321"/>
      <c r="J580" s="321"/>
      <c r="K580" s="322"/>
      <c r="L580" s="322"/>
      <c r="M580" s="322"/>
      <c r="N580" s="322"/>
      <c r="O580" s="322"/>
      <c r="P580" s="322"/>
      <c r="Q580" s="322"/>
      <c r="R580" s="322"/>
      <c r="S580" s="322"/>
      <c r="T580" s="322"/>
      <c r="X580" s="322"/>
    </row>
    <row r="581" customFormat="false" ht="12.75" hidden="false" customHeight="false" outlineLevel="0" collapsed="false">
      <c r="D581" s="321"/>
      <c r="E581" s="321"/>
      <c r="F581" s="321"/>
      <c r="G581" s="321"/>
      <c r="H581" s="321"/>
      <c r="I581" s="321"/>
      <c r="J581" s="321"/>
      <c r="K581" s="322"/>
      <c r="L581" s="322"/>
      <c r="M581" s="322"/>
      <c r="N581" s="322"/>
      <c r="O581" s="322"/>
      <c r="P581" s="322"/>
      <c r="Q581" s="322"/>
      <c r="R581" s="322"/>
      <c r="S581" s="322"/>
      <c r="T581" s="322"/>
      <c r="X581" s="322"/>
    </row>
    <row r="582" customFormat="false" ht="12.75" hidden="false" customHeight="false" outlineLevel="0" collapsed="false">
      <c r="D582" s="321"/>
      <c r="E582" s="321"/>
      <c r="F582" s="321"/>
      <c r="G582" s="321"/>
      <c r="H582" s="321"/>
      <c r="I582" s="321"/>
      <c r="J582" s="321"/>
      <c r="K582" s="322"/>
      <c r="L582" s="322"/>
      <c r="M582" s="322"/>
      <c r="N582" s="322"/>
      <c r="O582" s="322"/>
      <c r="P582" s="322"/>
      <c r="Q582" s="322"/>
      <c r="R582" s="322"/>
      <c r="S582" s="322"/>
      <c r="T582" s="322"/>
      <c r="X582" s="322"/>
    </row>
    <row r="583" customFormat="false" ht="12.75" hidden="false" customHeight="false" outlineLevel="0" collapsed="false">
      <c r="D583" s="321"/>
      <c r="E583" s="321"/>
      <c r="F583" s="321"/>
      <c r="G583" s="321"/>
      <c r="H583" s="321"/>
      <c r="I583" s="321"/>
      <c r="J583" s="321"/>
      <c r="K583" s="322"/>
      <c r="L583" s="322"/>
      <c r="M583" s="322"/>
      <c r="N583" s="322"/>
      <c r="O583" s="322"/>
      <c r="P583" s="322"/>
      <c r="Q583" s="322"/>
      <c r="R583" s="322"/>
      <c r="S583" s="322"/>
      <c r="T583" s="322"/>
      <c r="X583" s="322"/>
    </row>
    <row r="584" customFormat="false" ht="12.75" hidden="false" customHeight="false" outlineLevel="0" collapsed="false">
      <c r="D584" s="321"/>
      <c r="E584" s="321"/>
      <c r="F584" s="321"/>
      <c r="G584" s="321"/>
      <c r="H584" s="321"/>
      <c r="I584" s="321"/>
      <c r="J584" s="321"/>
      <c r="K584" s="322"/>
      <c r="L584" s="322"/>
      <c r="M584" s="322"/>
      <c r="N584" s="322"/>
      <c r="O584" s="322"/>
      <c r="P584" s="322"/>
      <c r="Q584" s="322"/>
      <c r="R584" s="322"/>
      <c r="S584" s="322"/>
      <c r="T584" s="322"/>
      <c r="X584" s="322"/>
    </row>
    <row r="585" customFormat="false" ht="12.75" hidden="false" customHeight="false" outlineLevel="0" collapsed="false">
      <c r="D585" s="321"/>
      <c r="E585" s="321"/>
      <c r="F585" s="321"/>
      <c r="G585" s="321"/>
      <c r="H585" s="321"/>
      <c r="I585" s="321"/>
      <c r="J585" s="321"/>
      <c r="K585" s="322"/>
      <c r="L585" s="322"/>
      <c r="M585" s="322"/>
      <c r="N585" s="322"/>
      <c r="O585" s="322"/>
      <c r="P585" s="322"/>
      <c r="Q585" s="322"/>
      <c r="R585" s="322"/>
      <c r="S585" s="322"/>
      <c r="T585" s="322"/>
      <c r="X585" s="322"/>
    </row>
    <row r="586" customFormat="false" ht="12.75" hidden="false" customHeight="false" outlineLevel="0" collapsed="false">
      <c r="D586" s="321"/>
      <c r="E586" s="321"/>
      <c r="F586" s="321"/>
      <c r="G586" s="321"/>
      <c r="H586" s="321"/>
      <c r="I586" s="321"/>
      <c r="J586" s="321"/>
      <c r="K586" s="322"/>
      <c r="L586" s="322"/>
      <c r="M586" s="322"/>
      <c r="N586" s="322"/>
      <c r="O586" s="322"/>
      <c r="P586" s="322"/>
      <c r="Q586" s="322"/>
      <c r="R586" s="322"/>
      <c r="S586" s="322"/>
      <c r="T586" s="322"/>
      <c r="X586" s="322"/>
    </row>
    <row r="587" customFormat="false" ht="12.75" hidden="false" customHeight="false" outlineLevel="0" collapsed="false">
      <c r="D587" s="321"/>
      <c r="E587" s="321"/>
      <c r="F587" s="321"/>
      <c r="G587" s="321"/>
      <c r="H587" s="321"/>
      <c r="I587" s="321"/>
      <c r="J587" s="321"/>
      <c r="K587" s="322"/>
      <c r="L587" s="322"/>
      <c r="M587" s="322"/>
      <c r="N587" s="322"/>
      <c r="O587" s="322"/>
      <c r="P587" s="322"/>
      <c r="Q587" s="322"/>
      <c r="R587" s="322"/>
      <c r="S587" s="322"/>
      <c r="T587" s="322"/>
      <c r="X587" s="322"/>
    </row>
    <row r="588" customFormat="false" ht="12.75" hidden="false" customHeight="false" outlineLevel="0" collapsed="false">
      <c r="D588" s="321"/>
      <c r="E588" s="321"/>
      <c r="F588" s="321"/>
      <c r="G588" s="321"/>
      <c r="H588" s="321"/>
      <c r="I588" s="321"/>
      <c r="J588" s="321"/>
      <c r="K588" s="322"/>
      <c r="L588" s="322"/>
      <c r="M588" s="322"/>
      <c r="N588" s="322"/>
      <c r="O588" s="322"/>
      <c r="P588" s="322"/>
      <c r="Q588" s="322"/>
      <c r="R588" s="322"/>
      <c r="S588" s="322"/>
      <c r="T588" s="322"/>
      <c r="X588" s="322"/>
    </row>
    <row r="589" customFormat="false" ht="12.75" hidden="false" customHeight="false" outlineLevel="0" collapsed="false">
      <c r="D589" s="321"/>
      <c r="E589" s="321"/>
      <c r="F589" s="321"/>
      <c r="G589" s="321"/>
      <c r="H589" s="321"/>
      <c r="I589" s="321"/>
      <c r="J589" s="321"/>
      <c r="K589" s="322"/>
      <c r="L589" s="322"/>
      <c r="M589" s="322"/>
      <c r="N589" s="322"/>
      <c r="O589" s="322"/>
      <c r="P589" s="322"/>
      <c r="Q589" s="322"/>
      <c r="R589" s="322"/>
      <c r="S589" s="322"/>
      <c r="T589" s="322"/>
      <c r="X589" s="322"/>
    </row>
    <row r="590" customFormat="false" ht="12.75" hidden="false" customHeight="false" outlineLevel="0" collapsed="false">
      <c r="D590" s="321"/>
      <c r="E590" s="321"/>
      <c r="F590" s="321"/>
      <c r="G590" s="321"/>
      <c r="H590" s="321"/>
      <c r="I590" s="321"/>
      <c r="J590" s="321"/>
      <c r="K590" s="322"/>
      <c r="L590" s="322"/>
      <c r="M590" s="322"/>
      <c r="N590" s="322"/>
      <c r="O590" s="322"/>
      <c r="P590" s="322"/>
      <c r="Q590" s="322"/>
      <c r="R590" s="322"/>
      <c r="S590" s="322"/>
      <c r="T590" s="322"/>
      <c r="X590" s="322"/>
    </row>
    <row r="591" customFormat="false" ht="12.75" hidden="false" customHeight="false" outlineLevel="0" collapsed="false">
      <c r="D591" s="321"/>
      <c r="E591" s="321"/>
      <c r="F591" s="321"/>
      <c r="G591" s="321"/>
      <c r="H591" s="321"/>
      <c r="I591" s="321"/>
      <c r="J591" s="321"/>
      <c r="K591" s="322"/>
      <c r="L591" s="322"/>
      <c r="M591" s="322"/>
      <c r="N591" s="322"/>
      <c r="O591" s="322"/>
      <c r="P591" s="322"/>
      <c r="Q591" s="322"/>
      <c r="R591" s="322"/>
      <c r="S591" s="322"/>
      <c r="T591" s="322"/>
      <c r="X591" s="322"/>
    </row>
    <row r="592" customFormat="false" ht="12.75" hidden="false" customHeight="false" outlineLevel="0" collapsed="false">
      <c r="D592" s="321"/>
      <c r="E592" s="321"/>
      <c r="F592" s="321"/>
      <c r="G592" s="321"/>
      <c r="H592" s="321"/>
      <c r="I592" s="321"/>
      <c r="J592" s="321"/>
      <c r="K592" s="322"/>
      <c r="L592" s="322"/>
      <c r="M592" s="322"/>
      <c r="N592" s="322"/>
      <c r="O592" s="322"/>
      <c r="P592" s="322"/>
      <c r="Q592" s="322"/>
      <c r="R592" s="322"/>
      <c r="S592" s="322"/>
      <c r="T592" s="322"/>
      <c r="X592" s="322"/>
    </row>
    <row r="593" customFormat="false" ht="12.75" hidden="false" customHeight="false" outlineLevel="0" collapsed="false">
      <c r="D593" s="321"/>
      <c r="E593" s="321"/>
      <c r="F593" s="321"/>
      <c r="G593" s="321"/>
      <c r="H593" s="321"/>
      <c r="I593" s="321"/>
      <c r="J593" s="321"/>
      <c r="K593" s="322"/>
      <c r="L593" s="322"/>
      <c r="M593" s="322"/>
      <c r="N593" s="322"/>
      <c r="O593" s="322"/>
      <c r="P593" s="322"/>
      <c r="Q593" s="322"/>
      <c r="R593" s="322"/>
      <c r="S593" s="322"/>
      <c r="T593" s="322"/>
      <c r="X593" s="322"/>
    </row>
    <row r="594" customFormat="false" ht="12.75" hidden="false" customHeight="false" outlineLevel="0" collapsed="false">
      <c r="D594" s="321"/>
      <c r="E594" s="321"/>
      <c r="F594" s="321"/>
      <c r="G594" s="321"/>
      <c r="H594" s="321"/>
      <c r="I594" s="321"/>
      <c r="J594" s="321"/>
      <c r="K594" s="322"/>
      <c r="L594" s="322"/>
      <c r="M594" s="322"/>
      <c r="N594" s="322"/>
      <c r="O594" s="322"/>
      <c r="P594" s="322"/>
      <c r="Q594" s="322"/>
      <c r="R594" s="322"/>
      <c r="S594" s="322"/>
      <c r="T594" s="322"/>
      <c r="X594" s="322"/>
    </row>
    <row r="595" customFormat="false" ht="12.75" hidden="false" customHeight="false" outlineLevel="0" collapsed="false">
      <c r="D595" s="321"/>
      <c r="E595" s="321"/>
      <c r="F595" s="321"/>
      <c r="G595" s="321"/>
      <c r="H595" s="321"/>
      <c r="I595" s="321"/>
      <c r="J595" s="321"/>
      <c r="K595" s="322"/>
      <c r="L595" s="322"/>
      <c r="M595" s="322"/>
      <c r="N595" s="322"/>
      <c r="O595" s="322"/>
      <c r="P595" s="322"/>
      <c r="Q595" s="322"/>
      <c r="R595" s="322"/>
      <c r="S595" s="322"/>
      <c r="T595" s="322"/>
      <c r="X595" s="322"/>
    </row>
    <row r="596" customFormat="false" ht="12.75" hidden="false" customHeight="false" outlineLevel="0" collapsed="false">
      <c r="D596" s="321"/>
      <c r="E596" s="321"/>
      <c r="F596" s="321"/>
      <c r="G596" s="321"/>
      <c r="H596" s="321"/>
      <c r="I596" s="321"/>
      <c r="J596" s="321"/>
      <c r="K596" s="322"/>
      <c r="L596" s="322"/>
      <c r="M596" s="322"/>
      <c r="N596" s="322"/>
      <c r="O596" s="322"/>
      <c r="P596" s="322"/>
      <c r="Q596" s="322"/>
      <c r="R596" s="322"/>
      <c r="S596" s="322"/>
      <c r="T596" s="322"/>
      <c r="X596" s="322"/>
    </row>
    <row r="597" customFormat="false" ht="12.75" hidden="false" customHeight="false" outlineLevel="0" collapsed="false">
      <c r="D597" s="321"/>
      <c r="E597" s="321"/>
      <c r="F597" s="321"/>
      <c r="G597" s="321"/>
      <c r="H597" s="321"/>
      <c r="I597" s="321"/>
      <c r="J597" s="321"/>
      <c r="K597" s="322"/>
      <c r="L597" s="322"/>
      <c r="M597" s="322"/>
      <c r="N597" s="322"/>
      <c r="O597" s="322"/>
      <c r="P597" s="322"/>
      <c r="Q597" s="322"/>
      <c r="R597" s="322"/>
      <c r="S597" s="322"/>
      <c r="T597" s="322"/>
      <c r="X597" s="322"/>
    </row>
    <row r="598" customFormat="false" ht="12.75" hidden="false" customHeight="false" outlineLevel="0" collapsed="false">
      <c r="D598" s="321"/>
      <c r="E598" s="321"/>
      <c r="F598" s="321"/>
      <c r="G598" s="321"/>
      <c r="H598" s="321"/>
      <c r="I598" s="321"/>
      <c r="J598" s="321"/>
      <c r="K598" s="322"/>
      <c r="L598" s="322"/>
      <c r="M598" s="322"/>
      <c r="N598" s="322"/>
      <c r="O598" s="322"/>
      <c r="P598" s="322"/>
      <c r="Q598" s="322"/>
      <c r="R598" s="322"/>
      <c r="S598" s="322"/>
      <c r="T598" s="322"/>
      <c r="X598" s="322"/>
    </row>
    <row r="599" customFormat="false" ht="12.75" hidden="false" customHeight="false" outlineLevel="0" collapsed="false">
      <c r="D599" s="321"/>
      <c r="E599" s="321"/>
      <c r="F599" s="321"/>
      <c r="G599" s="321"/>
      <c r="H599" s="321"/>
      <c r="I599" s="321"/>
      <c r="J599" s="321"/>
      <c r="K599" s="322"/>
      <c r="L599" s="322"/>
      <c r="M599" s="322"/>
      <c r="N599" s="322"/>
      <c r="O599" s="322"/>
      <c r="P599" s="322"/>
      <c r="Q599" s="322"/>
      <c r="R599" s="322"/>
      <c r="S599" s="322"/>
      <c r="T599" s="322"/>
      <c r="X599" s="322"/>
    </row>
    <row r="600" customFormat="false" ht="12.75" hidden="false" customHeight="false" outlineLevel="0" collapsed="false">
      <c r="D600" s="321"/>
      <c r="E600" s="321"/>
      <c r="F600" s="321"/>
      <c r="G600" s="321"/>
      <c r="H600" s="321"/>
      <c r="I600" s="321"/>
      <c r="J600" s="321"/>
      <c r="K600" s="322"/>
      <c r="L600" s="322"/>
      <c r="M600" s="322"/>
      <c r="N600" s="322"/>
      <c r="O600" s="322"/>
      <c r="P600" s="322"/>
      <c r="Q600" s="322"/>
      <c r="R600" s="322"/>
      <c r="S600" s="322"/>
      <c r="T600" s="322"/>
      <c r="X600" s="322"/>
    </row>
    <row r="601" customFormat="false" ht="12.75" hidden="false" customHeight="false" outlineLevel="0" collapsed="false">
      <c r="D601" s="321"/>
      <c r="E601" s="321"/>
      <c r="F601" s="321"/>
      <c r="G601" s="321"/>
      <c r="H601" s="321"/>
      <c r="I601" s="321"/>
      <c r="J601" s="321"/>
      <c r="K601" s="322"/>
      <c r="L601" s="322"/>
      <c r="M601" s="322"/>
      <c r="N601" s="322"/>
      <c r="O601" s="322"/>
      <c r="P601" s="322"/>
      <c r="Q601" s="322"/>
      <c r="R601" s="322"/>
      <c r="S601" s="322"/>
      <c r="T601" s="322"/>
      <c r="X601" s="322"/>
    </row>
    <row r="602" customFormat="false" ht="12.75" hidden="false" customHeight="false" outlineLevel="0" collapsed="false">
      <c r="D602" s="321"/>
      <c r="E602" s="321"/>
      <c r="F602" s="321"/>
      <c r="G602" s="321"/>
      <c r="H602" s="321"/>
      <c r="I602" s="321"/>
      <c r="J602" s="321"/>
      <c r="K602" s="322"/>
      <c r="L602" s="322"/>
      <c r="M602" s="322"/>
      <c r="N602" s="322"/>
      <c r="O602" s="322"/>
      <c r="P602" s="322"/>
      <c r="Q602" s="322"/>
      <c r="R602" s="322"/>
      <c r="S602" s="322"/>
      <c r="T602" s="322"/>
      <c r="X602" s="322"/>
    </row>
    <row r="603" customFormat="false" ht="12.75" hidden="false" customHeight="false" outlineLevel="0" collapsed="false">
      <c r="D603" s="321"/>
      <c r="E603" s="321"/>
      <c r="F603" s="321"/>
      <c r="G603" s="321"/>
      <c r="H603" s="321"/>
      <c r="I603" s="321"/>
      <c r="J603" s="321"/>
      <c r="K603" s="322"/>
      <c r="L603" s="322"/>
      <c r="M603" s="322"/>
      <c r="N603" s="322"/>
      <c r="O603" s="322"/>
      <c r="P603" s="322"/>
      <c r="Q603" s="322"/>
      <c r="R603" s="322"/>
      <c r="S603" s="322"/>
      <c r="T603" s="322"/>
      <c r="X603" s="322"/>
    </row>
    <row r="604" customFormat="false" ht="12.75" hidden="false" customHeight="false" outlineLevel="0" collapsed="false">
      <c r="D604" s="321"/>
      <c r="E604" s="321"/>
      <c r="F604" s="321"/>
      <c r="G604" s="321"/>
      <c r="H604" s="321"/>
      <c r="I604" s="321"/>
      <c r="J604" s="321"/>
      <c r="K604" s="322"/>
      <c r="L604" s="322"/>
      <c r="M604" s="322"/>
      <c r="N604" s="322"/>
      <c r="O604" s="322"/>
      <c r="P604" s="322"/>
      <c r="Q604" s="322"/>
      <c r="R604" s="322"/>
      <c r="S604" s="322"/>
      <c r="T604" s="322"/>
      <c r="X604" s="322"/>
    </row>
    <row r="605" customFormat="false" ht="12.75" hidden="false" customHeight="false" outlineLevel="0" collapsed="false">
      <c r="D605" s="321"/>
      <c r="E605" s="321"/>
      <c r="F605" s="321"/>
      <c r="G605" s="321"/>
      <c r="H605" s="321"/>
      <c r="I605" s="321"/>
      <c r="J605" s="321"/>
      <c r="K605" s="322"/>
      <c r="L605" s="322"/>
      <c r="M605" s="322"/>
      <c r="N605" s="322"/>
      <c r="O605" s="322"/>
      <c r="P605" s="322"/>
      <c r="Q605" s="322"/>
      <c r="R605" s="322"/>
      <c r="S605" s="322"/>
      <c r="T605" s="322"/>
      <c r="X605" s="322"/>
    </row>
    <row r="606" customFormat="false" ht="12.75" hidden="false" customHeight="false" outlineLevel="0" collapsed="false">
      <c r="D606" s="321"/>
      <c r="E606" s="321"/>
      <c r="F606" s="321"/>
      <c r="G606" s="321"/>
      <c r="H606" s="321"/>
      <c r="I606" s="321"/>
      <c r="J606" s="321"/>
      <c r="K606" s="322"/>
      <c r="L606" s="322"/>
      <c r="M606" s="322"/>
      <c r="N606" s="322"/>
      <c r="O606" s="322"/>
      <c r="P606" s="322"/>
      <c r="Q606" s="322"/>
      <c r="R606" s="322"/>
      <c r="S606" s="322"/>
      <c r="T606" s="322"/>
      <c r="X606" s="322"/>
    </row>
    <row r="607" customFormat="false" ht="12.75" hidden="false" customHeight="false" outlineLevel="0" collapsed="false">
      <c r="D607" s="321"/>
      <c r="E607" s="321"/>
      <c r="F607" s="321"/>
      <c r="G607" s="321"/>
      <c r="H607" s="321"/>
      <c r="I607" s="321"/>
      <c r="J607" s="321"/>
      <c r="K607" s="322"/>
      <c r="L607" s="322"/>
      <c r="M607" s="322"/>
      <c r="N607" s="322"/>
      <c r="O607" s="322"/>
      <c r="P607" s="322"/>
      <c r="Q607" s="322"/>
      <c r="R607" s="322"/>
      <c r="S607" s="322"/>
      <c r="T607" s="322"/>
      <c r="X607" s="322"/>
    </row>
    <row r="608" customFormat="false" ht="12.75" hidden="false" customHeight="false" outlineLevel="0" collapsed="false">
      <c r="D608" s="321"/>
      <c r="E608" s="321"/>
      <c r="F608" s="321"/>
      <c r="G608" s="321"/>
      <c r="H608" s="321"/>
      <c r="I608" s="321"/>
      <c r="J608" s="321"/>
      <c r="K608" s="322"/>
      <c r="L608" s="322"/>
      <c r="M608" s="322"/>
      <c r="N608" s="322"/>
      <c r="O608" s="322"/>
      <c r="P608" s="322"/>
      <c r="Q608" s="322"/>
      <c r="R608" s="322"/>
      <c r="S608" s="322"/>
      <c r="T608" s="322"/>
      <c r="X608" s="322"/>
    </row>
    <row r="609" customFormat="false" ht="12.75" hidden="false" customHeight="false" outlineLevel="0" collapsed="false">
      <c r="D609" s="321"/>
      <c r="E609" s="321"/>
      <c r="F609" s="321"/>
      <c r="G609" s="321"/>
      <c r="H609" s="321"/>
      <c r="I609" s="321"/>
      <c r="J609" s="321"/>
      <c r="K609" s="322"/>
      <c r="L609" s="322"/>
      <c r="M609" s="322"/>
      <c r="N609" s="322"/>
      <c r="O609" s="322"/>
      <c r="P609" s="322"/>
      <c r="Q609" s="322"/>
      <c r="R609" s="322"/>
      <c r="S609" s="322"/>
      <c r="T609" s="322"/>
      <c r="X609" s="322"/>
    </row>
    <row r="610" customFormat="false" ht="12.75" hidden="false" customHeight="false" outlineLevel="0" collapsed="false">
      <c r="D610" s="321"/>
      <c r="E610" s="321"/>
      <c r="F610" s="321"/>
      <c r="G610" s="321"/>
      <c r="H610" s="321"/>
      <c r="I610" s="321"/>
      <c r="J610" s="321"/>
      <c r="K610" s="322"/>
      <c r="L610" s="322"/>
      <c r="M610" s="322"/>
      <c r="N610" s="322"/>
      <c r="O610" s="322"/>
      <c r="P610" s="322"/>
      <c r="Q610" s="322"/>
      <c r="R610" s="322"/>
      <c r="S610" s="322"/>
      <c r="T610" s="322"/>
      <c r="X610" s="322"/>
    </row>
    <row r="611" customFormat="false" ht="12.75" hidden="false" customHeight="false" outlineLevel="0" collapsed="false">
      <c r="D611" s="321"/>
      <c r="E611" s="321"/>
      <c r="F611" s="321"/>
      <c r="G611" s="321"/>
      <c r="H611" s="321"/>
      <c r="I611" s="321"/>
      <c r="J611" s="321"/>
      <c r="K611" s="322"/>
      <c r="L611" s="322"/>
      <c r="M611" s="322"/>
      <c r="N611" s="322"/>
      <c r="O611" s="322"/>
      <c r="P611" s="322"/>
      <c r="Q611" s="322"/>
      <c r="R611" s="322"/>
      <c r="S611" s="322"/>
      <c r="T611" s="322"/>
      <c r="X611" s="322"/>
    </row>
    <row r="612" customFormat="false" ht="12.75" hidden="false" customHeight="false" outlineLevel="0" collapsed="false">
      <c r="D612" s="321"/>
      <c r="E612" s="321"/>
      <c r="F612" s="321"/>
      <c r="G612" s="321"/>
      <c r="H612" s="321"/>
      <c r="I612" s="321"/>
      <c r="J612" s="321"/>
      <c r="K612" s="322"/>
      <c r="L612" s="322"/>
      <c r="M612" s="322"/>
      <c r="N612" s="322"/>
      <c r="O612" s="322"/>
      <c r="P612" s="322"/>
      <c r="Q612" s="322"/>
      <c r="R612" s="322"/>
      <c r="S612" s="322"/>
      <c r="T612" s="322"/>
      <c r="X612" s="322"/>
    </row>
    <row r="613" customFormat="false" ht="12.75" hidden="false" customHeight="false" outlineLevel="0" collapsed="false">
      <c r="D613" s="321"/>
      <c r="E613" s="321"/>
      <c r="F613" s="321"/>
      <c r="G613" s="321"/>
      <c r="H613" s="321"/>
      <c r="I613" s="321"/>
      <c r="J613" s="321"/>
      <c r="K613" s="322"/>
      <c r="L613" s="322"/>
      <c r="M613" s="322"/>
      <c r="N613" s="322"/>
      <c r="O613" s="322"/>
      <c r="P613" s="322"/>
      <c r="Q613" s="322"/>
      <c r="R613" s="322"/>
      <c r="S613" s="322"/>
      <c r="T613" s="322"/>
      <c r="X613" s="322"/>
    </row>
    <row r="614" customFormat="false" ht="12.75" hidden="false" customHeight="false" outlineLevel="0" collapsed="false">
      <c r="D614" s="321"/>
      <c r="E614" s="321"/>
      <c r="F614" s="321"/>
      <c r="G614" s="321"/>
      <c r="H614" s="321"/>
      <c r="I614" s="321"/>
      <c r="J614" s="321"/>
      <c r="K614" s="322"/>
      <c r="L614" s="322"/>
      <c r="M614" s="322"/>
      <c r="N614" s="322"/>
      <c r="O614" s="322"/>
      <c r="P614" s="322"/>
      <c r="Q614" s="322"/>
      <c r="R614" s="322"/>
      <c r="S614" s="322"/>
      <c r="T614" s="322"/>
      <c r="X614" s="322"/>
    </row>
    <row r="615" customFormat="false" ht="12.75" hidden="false" customHeight="false" outlineLevel="0" collapsed="false">
      <c r="D615" s="321"/>
      <c r="E615" s="321"/>
      <c r="F615" s="321"/>
      <c r="G615" s="321"/>
      <c r="H615" s="321"/>
      <c r="I615" s="321"/>
      <c r="J615" s="321"/>
      <c r="K615" s="322"/>
      <c r="L615" s="322"/>
      <c r="M615" s="322"/>
      <c r="N615" s="322"/>
      <c r="O615" s="322"/>
      <c r="P615" s="322"/>
      <c r="Q615" s="322"/>
      <c r="R615" s="322"/>
      <c r="S615" s="322"/>
      <c r="T615" s="322"/>
      <c r="X615" s="322"/>
    </row>
    <row r="616" customFormat="false" ht="12.75" hidden="false" customHeight="false" outlineLevel="0" collapsed="false">
      <c r="D616" s="321"/>
      <c r="E616" s="321"/>
      <c r="F616" s="321"/>
      <c r="G616" s="321"/>
      <c r="H616" s="321"/>
      <c r="I616" s="321"/>
      <c r="J616" s="321"/>
      <c r="K616" s="322"/>
      <c r="L616" s="322"/>
      <c r="M616" s="322"/>
      <c r="N616" s="322"/>
      <c r="O616" s="322"/>
      <c r="P616" s="322"/>
      <c r="Q616" s="322"/>
      <c r="R616" s="322"/>
      <c r="S616" s="322"/>
      <c r="T616" s="322"/>
      <c r="X616" s="322"/>
    </row>
    <row r="617" customFormat="false" ht="12.75" hidden="false" customHeight="false" outlineLevel="0" collapsed="false">
      <c r="D617" s="321"/>
      <c r="E617" s="321"/>
      <c r="F617" s="321"/>
      <c r="G617" s="321"/>
      <c r="H617" s="321"/>
      <c r="I617" s="321"/>
      <c r="J617" s="321"/>
      <c r="K617" s="322"/>
      <c r="L617" s="322"/>
      <c r="M617" s="322"/>
      <c r="N617" s="322"/>
      <c r="O617" s="322"/>
      <c r="P617" s="322"/>
      <c r="Q617" s="322"/>
      <c r="R617" s="322"/>
      <c r="S617" s="322"/>
      <c r="T617" s="322"/>
      <c r="X617" s="322"/>
    </row>
    <row r="618" customFormat="false" ht="12.75" hidden="false" customHeight="false" outlineLevel="0" collapsed="false">
      <c r="D618" s="321"/>
      <c r="E618" s="321"/>
      <c r="F618" s="321"/>
      <c r="G618" s="321"/>
      <c r="H618" s="321"/>
      <c r="I618" s="321"/>
      <c r="J618" s="321"/>
      <c r="K618" s="322"/>
      <c r="L618" s="322"/>
      <c r="M618" s="322"/>
      <c r="N618" s="322"/>
      <c r="O618" s="322"/>
      <c r="P618" s="322"/>
      <c r="Q618" s="322"/>
      <c r="R618" s="322"/>
      <c r="S618" s="322"/>
      <c r="T618" s="322"/>
      <c r="X618" s="322"/>
    </row>
    <row r="619" customFormat="false" ht="12.75" hidden="false" customHeight="false" outlineLevel="0" collapsed="false">
      <c r="D619" s="321"/>
      <c r="E619" s="321"/>
      <c r="F619" s="321"/>
      <c r="G619" s="321"/>
      <c r="H619" s="321"/>
      <c r="I619" s="321"/>
      <c r="J619" s="321"/>
      <c r="K619" s="322"/>
      <c r="L619" s="322"/>
      <c r="M619" s="322"/>
      <c r="N619" s="322"/>
      <c r="O619" s="322"/>
      <c r="P619" s="322"/>
      <c r="Q619" s="322"/>
      <c r="R619" s="322"/>
      <c r="S619" s="322"/>
      <c r="T619" s="322"/>
      <c r="X619" s="322"/>
    </row>
    <row r="620" customFormat="false" ht="12.75" hidden="false" customHeight="false" outlineLevel="0" collapsed="false">
      <c r="D620" s="321"/>
      <c r="E620" s="321"/>
      <c r="F620" s="321"/>
      <c r="G620" s="321"/>
      <c r="H620" s="321"/>
      <c r="I620" s="321"/>
      <c r="J620" s="321"/>
      <c r="K620" s="322"/>
      <c r="L620" s="322"/>
      <c r="M620" s="322"/>
      <c r="N620" s="322"/>
      <c r="O620" s="322"/>
      <c r="P620" s="322"/>
      <c r="Q620" s="322"/>
      <c r="R620" s="322"/>
      <c r="S620" s="322"/>
      <c r="T620" s="322"/>
      <c r="X620" s="322"/>
    </row>
    <row r="621" customFormat="false" ht="12.75" hidden="false" customHeight="false" outlineLevel="0" collapsed="false">
      <c r="D621" s="321"/>
      <c r="E621" s="321"/>
      <c r="F621" s="321"/>
      <c r="G621" s="321"/>
      <c r="H621" s="321"/>
      <c r="I621" s="321"/>
      <c r="J621" s="321"/>
      <c r="K621" s="322"/>
      <c r="L621" s="322"/>
      <c r="M621" s="322"/>
      <c r="N621" s="322"/>
      <c r="O621" s="322"/>
      <c r="P621" s="322"/>
      <c r="Q621" s="322"/>
      <c r="R621" s="322"/>
      <c r="S621" s="322"/>
      <c r="T621" s="322"/>
      <c r="X621" s="322"/>
    </row>
    <row r="622" customFormat="false" ht="12.75" hidden="false" customHeight="false" outlineLevel="0" collapsed="false">
      <c r="D622" s="321"/>
      <c r="E622" s="321"/>
      <c r="F622" s="321"/>
      <c r="G622" s="321"/>
      <c r="H622" s="321"/>
      <c r="I622" s="321"/>
      <c r="J622" s="321"/>
      <c r="K622" s="322"/>
      <c r="L622" s="322"/>
      <c r="M622" s="322"/>
      <c r="N622" s="322"/>
      <c r="O622" s="322"/>
      <c r="P622" s="322"/>
      <c r="Q622" s="322"/>
      <c r="R622" s="322"/>
      <c r="S622" s="322"/>
      <c r="T622" s="322"/>
      <c r="X622" s="322"/>
    </row>
    <row r="623" customFormat="false" ht="12.75" hidden="false" customHeight="false" outlineLevel="0" collapsed="false">
      <c r="D623" s="321"/>
      <c r="E623" s="321"/>
      <c r="F623" s="321"/>
      <c r="G623" s="321"/>
      <c r="H623" s="321"/>
      <c r="I623" s="321"/>
      <c r="J623" s="321"/>
      <c r="K623" s="322"/>
      <c r="L623" s="322"/>
      <c r="M623" s="322"/>
      <c r="N623" s="322"/>
      <c r="O623" s="322"/>
      <c r="P623" s="322"/>
      <c r="Q623" s="322"/>
      <c r="R623" s="322"/>
      <c r="S623" s="322"/>
      <c r="T623" s="322"/>
      <c r="X623" s="322"/>
    </row>
    <row r="624" customFormat="false" ht="12.75" hidden="false" customHeight="false" outlineLevel="0" collapsed="false">
      <c r="D624" s="321"/>
      <c r="E624" s="321"/>
      <c r="F624" s="321"/>
      <c r="G624" s="321"/>
      <c r="H624" s="321"/>
      <c r="I624" s="321"/>
      <c r="J624" s="321"/>
      <c r="K624" s="322"/>
      <c r="L624" s="322"/>
      <c r="M624" s="322"/>
      <c r="N624" s="322"/>
      <c r="O624" s="322"/>
      <c r="P624" s="322"/>
      <c r="Q624" s="322"/>
      <c r="R624" s="322"/>
      <c r="S624" s="322"/>
      <c r="T624" s="322"/>
      <c r="X624" s="322"/>
    </row>
    <row r="625" customFormat="false" ht="12.75" hidden="false" customHeight="false" outlineLevel="0" collapsed="false">
      <c r="D625" s="321"/>
      <c r="E625" s="321"/>
      <c r="F625" s="321"/>
      <c r="G625" s="321"/>
      <c r="H625" s="321"/>
      <c r="I625" s="321"/>
      <c r="J625" s="321"/>
      <c r="K625" s="322"/>
      <c r="L625" s="322"/>
      <c r="M625" s="322"/>
      <c r="N625" s="322"/>
      <c r="O625" s="322"/>
      <c r="P625" s="322"/>
      <c r="Q625" s="322"/>
      <c r="R625" s="322"/>
      <c r="S625" s="322"/>
      <c r="T625" s="322"/>
      <c r="X625" s="322"/>
    </row>
    <row r="626" customFormat="false" ht="12.75" hidden="false" customHeight="false" outlineLevel="0" collapsed="false">
      <c r="D626" s="321"/>
      <c r="E626" s="321"/>
      <c r="F626" s="321"/>
      <c r="G626" s="321"/>
      <c r="H626" s="321"/>
      <c r="I626" s="321"/>
      <c r="J626" s="321"/>
      <c r="K626" s="322"/>
      <c r="L626" s="322"/>
      <c r="M626" s="322"/>
      <c r="N626" s="322"/>
      <c r="O626" s="322"/>
      <c r="P626" s="322"/>
      <c r="Q626" s="322"/>
      <c r="R626" s="322"/>
      <c r="S626" s="322"/>
      <c r="T626" s="322"/>
      <c r="X626" s="322"/>
    </row>
    <row r="627" customFormat="false" ht="12.75" hidden="false" customHeight="false" outlineLevel="0" collapsed="false">
      <c r="D627" s="321"/>
      <c r="E627" s="321"/>
      <c r="F627" s="321"/>
      <c r="G627" s="321"/>
      <c r="H627" s="321"/>
      <c r="I627" s="321"/>
      <c r="J627" s="321"/>
      <c r="K627" s="322"/>
      <c r="L627" s="322"/>
      <c r="M627" s="322"/>
      <c r="N627" s="322"/>
      <c r="O627" s="322"/>
      <c r="P627" s="322"/>
      <c r="Q627" s="322"/>
      <c r="R627" s="322"/>
      <c r="S627" s="322"/>
      <c r="T627" s="322"/>
      <c r="X627" s="322"/>
    </row>
    <row r="628" customFormat="false" ht="12.75" hidden="false" customHeight="false" outlineLevel="0" collapsed="false">
      <c r="D628" s="321"/>
      <c r="E628" s="321"/>
      <c r="F628" s="321"/>
      <c r="G628" s="321"/>
      <c r="H628" s="321"/>
      <c r="I628" s="321"/>
      <c r="J628" s="321"/>
      <c r="K628" s="322"/>
      <c r="L628" s="322"/>
      <c r="M628" s="322"/>
      <c r="N628" s="322"/>
      <c r="O628" s="322"/>
      <c r="P628" s="322"/>
      <c r="Q628" s="322"/>
      <c r="R628" s="322"/>
      <c r="S628" s="322"/>
      <c r="T628" s="322"/>
      <c r="X628" s="322"/>
    </row>
    <row r="629" customFormat="false" ht="12.75" hidden="false" customHeight="false" outlineLevel="0" collapsed="false">
      <c r="D629" s="321"/>
      <c r="E629" s="321"/>
      <c r="F629" s="321"/>
      <c r="G629" s="321"/>
      <c r="H629" s="321"/>
      <c r="I629" s="321"/>
      <c r="J629" s="321"/>
      <c r="K629" s="322"/>
      <c r="L629" s="322"/>
      <c r="M629" s="322"/>
      <c r="N629" s="322"/>
      <c r="O629" s="322"/>
      <c r="P629" s="322"/>
      <c r="Q629" s="322"/>
      <c r="R629" s="322"/>
      <c r="S629" s="322"/>
      <c r="T629" s="322"/>
      <c r="X629" s="322"/>
    </row>
    <row r="630" customFormat="false" ht="12.75" hidden="false" customHeight="false" outlineLevel="0" collapsed="false">
      <c r="D630" s="321"/>
      <c r="E630" s="321"/>
      <c r="F630" s="321"/>
      <c r="G630" s="321"/>
      <c r="H630" s="321"/>
      <c r="I630" s="321"/>
      <c r="J630" s="321"/>
      <c r="K630" s="322"/>
      <c r="L630" s="322"/>
      <c r="M630" s="322"/>
      <c r="N630" s="322"/>
      <c r="O630" s="322"/>
      <c r="P630" s="322"/>
      <c r="Q630" s="322"/>
      <c r="R630" s="322"/>
      <c r="S630" s="322"/>
      <c r="T630" s="322"/>
      <c r="X630" s="322"/>
    </row>
    <row r="631" customFormat="false" ht="12.75" hidden="false" customHeight="false" outlineLevel="0" collapsed="false">
      <c r="D631" s="321"/>
      <c r="E631" s="321"/>
      <c r="F631" s="321"/>
      <c r="G631" s="321"/>
      <c r="H631" s="321"/>
      <c r="I631" s="321"/>
      <c r="J631" s="321"/>
      <c r="K631" s="322"/>
      <c r="L631" s="322"/>
      <c r="M631" s="322"/>
      <c r="N631" s="322"/>
      <c r="O631" s="322"/>
      <c r="P631" s="322"/>
      <c r="Q631" s="322"/>
      <c r="R631" s="322"/>
      <c r="S631" s="322"/>
      <c r="T631" s="322"/>
      <c r="X631" s="322"/>
    </row>
    <row r="632" customFormat="false" ht="12.75" hidden="false" customHeight="false" outlineLevel="0" collapsed="false">
      <c r="D632" s="321"/>
      <c r="E632" s="321"/>
      <c r="F632" s="321"/>
      <c r="G632" s="321"/>
      <c r="H632" s="321"/>
      <c r="I632" s="321"/>
      <c r="J632" s="321"/>
      <c r="K632" s="322"/>
      <c r="L632" s="322"/>
      <c r="M632" s="322"/>
      <c r="N632" s="322"/>
      <c r="O632" s="322"/>
      <c r="P632" s="322"/>
      <c r="Q632" s="322"/>
      <c r="R632" s="322"/>
      <c r="S632" s="322"/>
      <c r="T632" s="322"/>
      <c r="X632" s="322"/>
    </row>
    <row r="633" customFormat="false" ht="12.75" hidden="false" customHeight="false" outlineLevel="0" collapsed="false">
      <c r="D633" s="321"/>
      <c r="E633" s="321"/>
      <c r="F633" s="321"/>
      <c r="G633" s="321"/>
      <c r="H633" s="321"/>
      <c r="I633" s="321"/>
      <c r="J633" s="321"/>
      <c r="K633" s="322"/>
      <c r="L633" s="322"/>
      <c r="M633" s="322"/>
      <c r="N633" s="322"/>
      <c r="O633" s="322"/>
      <c r="P633" s="322"/>
      <c r="Q633" s="322"/>
      <c r="R633" s="322"/>
      <c r="S633" s="322"/>
      <c r="T633" s="322"/>
      <c r="X633" s="322"/>
    </row>
    <row r="634" customFormat="false" ht="12.75" hidden="false" customHeight="false" outlineLevel="0" collapsed="false">
      <c r="D634" s="321"/>
      <c r="E634" s="321"/>
      <c r="F634" s="321"/>
      <c r="G634" s="321"/>
      <c r="H634" s="321"/>
      <c r="I634" s="321"/>
      <c r="J634" s="321"/>
      <c r="K634" s="322"/>
      <c r="L634" s="322"/>
      <c r="M634" s="322"/>
      <c r="N634" s="322"/>
      <c r="O634" s="322"/>
      <c r="P634" s="322"/>
      <c r="Q634" s="322"/>
      <c r="R634" s="322"/>
      <c r="S634" s="322"/>
      <c r="T634" s="322"/>
      <c r="X634" s="322"/>
    </row>
    <row r="635" customFormat="false" ht="12.75" hidden="false" customHeight="false" outlineLevel="0" collapsed="false">
      <c r="D635" s="321"/>
      <c r="E635" s="321"/>
      <c r="F635" s="321"/>
      <c r="G635" s="321"/>
      <c r="H635" s="321"/>
      <c r="I635" s="321"/>
      <c r="J635" s="321"/>
      <c r="K635" s="322"/>
      <c r="L635" s="322"/>
      <c r="M635" s="322"/>
      <c r="N635" s="322"/>
      <c r="O635" s="322"/>
      <c r="P635" s="322"/>
      <c r="Q635" s="322"/>
      <c r="R635" s="322"/>
      <c r="S635" s="322"/>
      <c r="T635" s="322"/>
      <c r="X635" s="322"/>
    </row>
    <row r="636" customFormat="false" ht="12.75" hidden="false" customHeight="false" outlineLevel="0" collapsed="false">
      <c r="D636" s="321"/>
      <c r="E636" s="321"/>
      <c r="F636" s="321"/>
      <c r="G636" s="321"/>
      <c r="H636" s="321"/>
      <c r="I636" s="321"/>
      <c r="J636" s="321"/>
      <c r="K636" s="322"/>
      <c r="L636" s="322"/>
      <c r="M636" s="322"/>
      <c r="N636" s="322"/>
      <c r="O636" s="322"/>
      <c r="P636" s="322"/>
      <c r="Q636" s="322"/>
      <c r="R636" s="322"/>
      <c r="S636" s="322"/>
      <c r="T636" s="322"/>
      <c r="X636" s="322"/>
    </row>
    <row r="637" customFormat="false" ht="12.75" hidden="false" customHeight="false" outlineLevel="0" collapsed="false">
      <c r="D637" s="321"/>
      <c r="E637" s="321"/>
      <c r="F637" s="321"/>
      <c r="G637" s="321"/>
      <c r="H637" s="321"/>
      <c r="I637" s="321"/>
      <c r="J637" s="321"/>
      <c r="K637" s="322"/>
      <c r="L637" s="322"/>
      <c r="M637" s="322"/>
      <c r="N637" s="322"/>
      <c r="O637" s="322"/>
      <c r="P637" s="322"/>
      <c r="Q637" s="322"/>
      <c r="R637" s="322"/>
      <c r="S637" s="322"/>
      <c r="T637" s="322"/>
      <c r="X637" s="322"/>
    </row>
    <row r="638" customFormat="false" ht="12.75" hidden="false" customHeight="false" outlineLevel="0" collapsed="false">
      <c r="D638" s="321"/>
      <c r="E638" s="321"/>
      <c r="F638" s="321"/>
      <c r="G638" s="321"/>
      <c r="H638" s="321"/>
      <c r="I638" s="321"/>
      <c r="J638" s="321"/>
      <c r="K638" s="322"/>
      <c r="L638" s="322"/>
      <c r="M638" s="322"/>
      <c r="N638" s="322"/>
      <c r="O638" s="322"/>
      <c r="P638" s="322"/>
      <c r="Q638" s="322"/>
      <c r="R638" s="322"/>
      <c r="S638" s="322"/>
      <c r="T638" s="322"/>
      <c r="X638" s="322"/>
    </row>
    <row r="639" customFormat="false" ht="12.75" hidden="false" customHeight="false" outlineLevel="0" collapsed="false">
      <c r="D639" s="321"/>
      <c r="E639" s="321"/>
      <c r="F639" s="321"/>
      <c r="G639" s="321"/>
      <c r="H639" s="321"/>
      <c r="I639" s="321"/>
      <c r="J639" s="321"/>
      <c r="K639" s="322"/>
      <c r="L639" s="322"/>
      <c r="M639" s="322"/>
      <c r="N639" s="322"/>
      <c r="O639" s="322"/>
      <c r="P639" s="322"/>
      <c r="Q639" s="322"/>
      <c r="R639" s="322"/>
      <c r="S639" s="322"/>
      <c r="T639" s="322"/>
      <c r="X639" s="322"/>
    </row>
    <row r="640" customFormat="false" ht="12.75" hidden="false" customHeight="false" outlineLevel="0" collapsed="false">
      <c r="D640" s="321"/>
      <c r="E640" s="321"/>
      <c r="F640" s="321"/>
      <c r="G640" s="321"/>
      <c r="H640" s="321"/>
      <c r="I640" s="321"/>
      <c r="J640" s="321"/>
      <c r="K640" s="322"/>
      <c r="L640" s="322"/>
      <c r="M640" s="322"/>
      <c r="N640" s="322"/>
      <c r="O640" s="322"/>
      <c r="P640" s="322"/>
      <c r="Q640" s="322"/>
      <c r="R640" s="322"/>
      <c r="S640" s="322"/>
      <c r="T640" s="322"/>
      <c r="X640" s="322"/>
    </row>
    <row r="641" customFormat="false" ht="12.75" hidden="false" customHeight="false" outlineLevel="0" collapsed="false">
      <c r="D641" s="321"/>
      <c r="E641" s="321"/>
      <c r="F641" s="321"/>
      <c r="G641" s="321"/>
      <c r="H641" s="321"/>
      <c r="I641" s="321"/>
      <c r="J641" s="321"/>
      <c r="K641" s="322"/>
      <c r="L641" s="322"/>
      <c r="M641" s="322"/>
      <c r="N641" s="322"/>
      <c r="O641" s="322"/>
      <c r="P641" s="322"/>
      <c r="Q641" s="322"/>
      <c r="R641" s="322"/>
      <c r="S641" s="322"/>
      <c r="T641" s="322"/>
      <c r="X641" s="322"/>
    </row>
    <row r="642" customFormat="false" ht="12.75" hidden="false" customHeight="false" outlineLevel="0" collapsed="false">
      <c r="D642" s="321"/>
      <c r="E642" s="321"/>
      <c r="F642" s="321"/>
      <c r="G642" s="321"/>
      <c r="H642" s="321"/>
      <c r="I642" s="321"/>
      <c r="J642" s="321"/>
      <c r="K642" s="322"/>
      <c r="L642" s="322"/>
      <c r="M642" s="322"/>
      <c r="N642" s="322"/>
      <c r="O642" s="322"/>
      <c r="P642" s="322"/>
      <c r="Q642" s="322"/>
      <c r="R642" s="322"/>
      <c r="S642" s="322"/>
      <c r="T642" s="322"/>
      <c r="X642" s="322"/>
    </row>
    <row r="643" customFormat="false" ht="12.75" hidden="false" customHeight="false" outlineLevel="0" collapsed="false">
      <c r="D643" s="321"/>
      <c r="E643" s="321"/>
      <c r="F643" s="321"/>
      <c r="G643" s="321"/>
      <c r="H643" s="321"/>
      <c r="I643" s="321"/>
      <c r="J643" s="321"/>
      <c r="K643" s="322"/>
      <c r="L643" s="322"/>
      <c r="M643" s="322"/>
      <c r="N643" s="322"/>
      <c r="O643" s="322"/>
      <c r="P643" s="322"/>
      <c r="Q643" s="322"/>
      <c r="R643" s="322"/>
      <c r="S643" s="322"/>
      <c r="T643" s="322"/>
      <c r="X643" s="322"/>
    </row>
    <row r="644" customFormat="false" ht="12.75" hidden="false" customHeight="false" outlineLevel="0" collapsed="false">
      <c r="D644" s="321"/>
      <c r="E644" s="321"/>
      <c r="F644" s="321"/>
      <c r="G644" s="321"/>
      <c r="H644" s="321"/>
      <c r="I644" s="321"/>
      <c r="J644" s="321"/>
      <c r="K644" s="322"/>
      <c r="L644" s="322"/>
      <c r="M644" s="322"/>
      <c r="N644" s="322"/>
      <c r="O644" s="322"/>
      <c r="P644" s="322"/>
      <c r="Q644" s="322"/>
      <c r="R644" s="322"/>
      <c r="S644" s="322"/>
      <c r="T644" s="322"/>
      <c r="X644" s="322"/>
    </row>
    <row r="645" customFormat="false" ht="12.75" hidden="false" customHeight="false" outlineLevel="0" collapsed="false">
      <c r="D645" s="321"/>
      <c r="E645" s="321"/>
      <c r="F645" s="321"/>
      <c r="G645" s="321"/>
      <c r="H645" s="321"/>
      <c r="I645" s="321"/>
      <c r="J645" s="321"/>
      <c r="K645" s="322"/>
      <c r="L645" s="322"/>
      <c r="M645" s="322"/>
      <c r="N645" s="322"/>
      <c r="O645" s="322"/>
      <c r="P645" s="322"/>
      <c r="Q645" s="322"/>
      <c r="R645" s="322"/>
      <c r="S645" s="322"/>
      <c r="T645" s="322"/>
      <c r="X645" s="322"/>
    </row>
    <row r="646" customFormat="false" ht="12.75" hidden="false" customHeight="false" outlineLevel="0" collapsed="false">
      <c r="D646" s="321"/>
      <c r="E646" s="321"/>
      <c r="F646" s="321"/>
      <c r="G646" s="321"/>
      <c r="H646" s="321"/>
      <c r="I646" s="321"/>
      <c r="J646" s="321"/>
      <c r="K646" s="322"/>
      <c r="L646" s="322"/>
      <c r="M646" s="322"/>
      <c r="N646" s="322"/>
      <c r="O646" s="322"/>
      <c r="P646" s="322"/>
      <c r="Q646" s="322"/>
      <c r="R646" s="322"/>
      <c r="S646" s="322"/>
      <c r="T646" s="322"/>
      <c r="X646" s="322"/>
    </row>
    <row r="647" customFormat="false" ht="12.75" hidden="false" customHeight="false" outlineLevel="0" collapsed="false">
      <c r="D647" s="321"/>
      <c r="E647" s="321"/>
      <c r="F647" s="321"/>
      <c r="G647" s="321"/>
      <c r="H647" s="321"/>
      <c r="I647" s="321"/>
      <c r="J647" s="321"/>
      <c r="K647" s="322"/>
      <c r="L647" s="322"/>
      <c r="M647" s="322"/>
      <c r="N647" s="322"/>
      <c r="O647" s="322"/>
      <c r="P647" s="322"/>
      <c r="Q647" s="322"/>
      <c r="R647" s="322"/>
      <c r="S647" s="322"/>
      <c r="T647" s="322"/>
      <c r="X647" s="322"/>
    </row>
    <row r="648" customFormat="false" ht="12.75" hidden="false" customHeight="false" outlineLevel="0" collapsed="false">
      <c r="D648" s="321"/>
      <c r="E648" s="321"/>
      <c r="F648" s="321"/>
      <c r="G648" s="321"/>
      <c r="H648" s="321"/>
      <c r="I648" s="321"/>
      <c r="J648" s="321"/>
      <c r="K648" s="322"/>
      <c r="L648" s="322"/>
      <c r="M648" s="322"/>
      <c r="N648" s="322"/>
      <c r="O648" s="322"/>
      <c r="P648" s="322"/>
      <c r="Q648" s="322"/>
      <c r="R648" s="322"/>
      <c r="S648" s="322"/>
      <c r="T648" s="322"/>
      <c r="X648" s="322"/>
    </row>
    <row r="649" customFormat="false" ht="12.75" hidden="false" customHeight="false" outlineLevel="0" collapsed="false">
      <c r="D649" s="321"/>
      <c r="E649" s="321"/>
      <c r="F649" s="321"/>
      <c r="G649" s="321"/>
      <c r="H649" s="321"/>
      <c r="I649" s="321"/>
      <c r="J649" s="321"/>
      <c r="K649" s="322"/>
      <c r="L649" s="322"/>
      <c r="M649" s="322"/>
      <c r="N649" s="322"/>
      <c r="O649" s="322"/>
      <c r="P649" s="322"/>
      <c r="Q649" s="322"/>
      <c r="R649" s="322"/>
      <c r="S649" s="322"/>
      <c r="T649" s="322"/>
      <c r="X649" s="322"/>
    </row>
    <row r="650" customFormat="false" ht="12.75" hidden="false" customHeight="false" outlineLevel="0" collapsed="false">
      <c r="D650" s="321"/>
      <c r="E650" s="321"/>
      <c r="F650" s="321"/>
      <c r="G650" s="321"/>
      <c r="H650" s="321"/>
      <c r="I650" s="321"/>
      <c r="J650" s="321"/>
      <c r="K650" s="322"/>
      <c r="L650" s="322"/>
      <c r="M650" s="322"/>
      <c r="N650" s="322"/>
      <c r="O650" s="322"/>
      <c r="P650" s="322"/>
      <c r="Q650" s="322"/>
      <c r="R650" s="322"/>
      <c r="S650" s="322"/>
      <c r="T650" s="322"/>
      <c r="X650" s="322"/>
    </row>
    <row r="651" customFormat="false" ht="12.75" hidden="false" customHeight="false" outlineLevel="0" collapsed="false">
      <c r="D651" s="321"/>
      <c r="E651" s="321"/>
      <c r="F651" s="321"/>
      <c r="G651" s="321"/>
      <c r="H651" s="321"/>
      <c r="I651" s="321"/>
      <c r="J651" s="321"/>
      <c r="K651" s="322"/>
      <c r="L651" s="322"/>
      <c r="M651" s="322"/>
      <c r="N651" s="322"/>
      <c r="O651" s="322"/>
      <c r="P651" s="322"/>
      <c r="Q651" s="322"/>
      <c r="R651" s="322"/>
      <c r="S651" s="322"/>
      <c r="T651" s="322"/>
      <c r="X651" s="322"/>
    </row>
    <row r="652" customFormat="false" ht="12.75" hidden="false" customHeight="false" outlineLevel="0" collapsed="false">
      <c r="D652" s="321"/>
      <c r="E652" s="321"/>
      <c r="F652" s="321"/>
      <c r="G652" s="321"/>
      <c r="H652" s="321"/>
      <c r="I652" s="321"/>
      <c r="J652" s="321"/>
      <c r="K652" s="322"/>
      <c r="L652" s="322"/>
      <c r="M652" s="322"/>
      <c r="N652" s="322"/>
      <c r="O652" s="322"/>
      <c r="P652" s="322"/>
      <c r="Q652" s="322"/>
      <c r="R652" s="322"/>
      <c r="S652" s="322"/>
      <c r="T652" s="322"/>
      <c r="X652" s="322"/>
    </row>
    <row r="653" customFormat="false" ht="12.75" hidden="false" customHeight="false" outlineLevel="0" collapsed="false">
      <c r="D653" s="321"/>
      <c r="E653" s="321"/>
      <c r="F653" s="321"/>
      <c r="G653" s="321"/>
      <c r="H653" s="321"/>
      <c r="I653" s="321"/>
      <c r="J653" s="321"/>
      <c r="K653" s="322"/>
      <c r="L653" s="322"/>
      <c r="M653" s="322"/>
      <c r="N653" s="322"/>
      <c r="O653" s="322"/>
      <c r="P653" s="322"/>
      <c r="Q653" s="322"/>
      <c r="R653" s="322"/>
      <c r="S653" s="322"/>
      <c r="T653" s="322"/>
      <c r="X653" s="322"/>
    </row>
    <row r="654" customFormat="false" ht="12.75" hidden="false" customHeight="false" outlineLevel="0" collapsed="false">
      <c r="D654" s="321"/>
      <c r="E654" s="321"/>
      <c r="F654" s="321"/>
      <c r="G654" s="321"/>
      <c r="H654" s="321"/>
      <c r="I654" s="321"/>
      <c r="J654" s="321"/>
      <c r="K654" s="322"/>
      <c r="L654" s="322"/>
      <c r="M654" s="322"/>
      <c r="N654" s="322"/>
      <c r="O654" s="322"/>
      <c r="P654" s="322"/>
      <c r="Q654" s="322"/>
      <c r="R654" s="322"/>
      <c r="S654" s="322"/>
      <c r="T654" s="322"/>
      <c r="X654" s="322"/>
    </row>
    <row r="655" customFormat="false" ht="12.75" hidden="false" customHeight="false" outlineLevel="0" collapsed="false">
      <c r="D655" s="321"/>
      <c r="E655" s="321"/>
      <c r="F655" s="321"/>
      <c r="G655" s="321"/>
      <c r="H655" s="321"/>
      <c r="I655" s="321"/>
      <c r="J655" s="321"/>
      <c r="K655" s="322"/>
      <c r="L655" s="322"/>
      <c r="M655" s="322"/>
      <c r="N655" s="322"/>
      <c r="O655" s="322"/>
      <c r="P655" s="322"/>
      <c r="Q655" s="322"/>
      <c r="R655" s="322"/>
      <c r="S655" s="322"/>
      <c r="T655" s="322"/>
      <c r="X655" s="322"/>
    </row>
    <row r="656" customFormat="false" ht="12.75" hidden="false" customHeight="false" outlineLevel="0" collapsed="false">
      <c r="D656" s="321"/>
      <c r="E656" s="321"/>
      <c r="F656" s="321"/>
      <c r="G656" s="321"/>
      <c r="H656" s="321"/>
      <c r="I656" s="321"/>
      <c r="J656" s="321"/>
      <c r="K656" s="322"/>
      <c r="L656" s="322"/>
      <c r="M656" s="322"/>
      <c r="N656" s="322"/>
      <c r="O656" s="322"/>
      <c r="P656" s="322"/>
      <c r="Q656" s="322"/>
      <c r="R656" s="322"/>
      <c r="S656" s="322"/>
      <c r="T656" s="322"/>
      <c r="X656" s="322"/>
    </row>
    <row r="657" customFormat="false" ht="12.75" hidden="false" customHeight="false" outlineLevel="0" collapsed="false">
      <c r="D657" s="321"/>
      <c r="E657" s="321"/>
      <c r="F657" s="321"/>
      <c r="G657" s="321"/>
      <c r="H657" s="321"/>
      <c r="I657" s="321"/>
      <c r="J657" s="321"/>
      <c r="K657" s="322"/>
      <c r="L657" s="322"/>
      <c r="M657" s="322"/>
      <c r="N657" s="322"/>
      <c r="O657" s="322"/>
      <c r="P657" s="322"/>
      <c r="Q657" s="322"/>
      <c r="R657" s="322"/>
      <c r="S657" s="322"/>
      <c r="T657" s="322"/>
      <c r="X657" s="322"/>
    </row>
    <row r="658" customFormat="false" ht="12.75" hidden="false" customHeight="false" outlineLevel="0" collapsed="false">
      <c r="D658" s="321"/>
      <c r="E658" s="321"/>
      <c r="F658" s="321"/>
      <c r="G658" s="321"/>
      <c r="H658" s="321"/>
      <c r="I658" s="321"/>
      <c r="J658" s="321"/>
      <c r="K658" s="322"/>
      <c r="L658" s="322"/>
      <c r="M658" s="322"/>
      <c r="N658" s="322"/>
      <c r="O658" s="322"/>
      <c r="P658" s="322"/>
      <c r="Q658" s="322"/>
      <c r="R658" s="322"/>
      <c r="S658" s="322"/>
      <c r="T658" s="322"/>
      <c r="X658" s="322"/>
    </row>
    <row r="659" customFormat="false" ht="12.75" hidden="false" customHeight="false" outlineLevel="0" collapsed="false">
      <c r="D659" s="321"/>
      <c r="E659" s="321"/>
      <c r="F659" s="321"/>
      <c r="G659" s="321"/>
      <c r="H659" s="321"/>
      <c r="I659" s="321"/>
      <c r="J659" s="321"/>
      <c r="K659" s="322"/>
      <c r="L659" s="322"/>
      <c r="M659" s="322"/>
      <c r="N659" s="322"/>
      <c r="O659" s="322"/>
      <c r="P659" s="322"/>
      <c r="Q659" s="322"/>
      <c r="R659" s="322"/>
      <c r="S659" s="322"/>
      <c r="T659" s="322"/>
      <c r="X659" s="322"/>
    </row>
    <row r="660" customFormat="false" ht="12.75" hidden="false" customHeight="false" outlineLevel="0" collapsed="false">
      <c r="D660" s="321"/>
      <c r="E660" s="321"/>
      <c r="F660" s="321"/>
      <c r="G660" s="321"/>
      <c r="H660" s="321"/>
      <c r="I660" s="321"/>
      <c r="J660" s="321"/>
      <c r="K660" s="322"/>
      <c r="L660" s="322"/>
      <c r="M660" s="322"/>
      <c r="N660" s="322"/>
      <c r="O660" s="322"/>
      <c r="P660" s="322"/>
      <c r="Q660" s="322"/>
      <c r="R660" s="322"/>
      <c r="S660" s="322"/>
      <c r="T660" s="322"/>
      <c r="X660" s="322"/>
    </row>
    <row r="661" customFormat="false" ht="12.75" hidden="false" customHeight="false" outlineLevel="0" collapsed="false">
      <c r="D661" s="321"/>
      <c r="E661" s="321"/>
      <c r="F661" s="321"/>
      <c r="G661" s="321"/>
      <c r="H661" s="321"/>
      <c r="I661" s="321"/>
      <c r="J661" s="321"/>
      <c r="K661" s="322"/>
      <c r="L661" s="322"/>
      <c r="M661" s="322"/>
      <c r="N661" s="322"/>
      <c r="O661" s="322"/>
      <c r="P661" s="322"/>
      <c r="Q661" s="322"/>
      <c r="R661" s="322"/>
      <c r="S661" s="322"/>
      <c r="T661" s="322"/>
      <c r="X661" s="322"/>
    </row>
    <row r="662" customFormat="false" ht="12.75" hidden="false" customHeight="false" outlineLevel="0" collapsed="false">
      <c r="D662" s="321"/>
      <c r="E662" s="321"/>
      <c r="F662" s="321"/>
      <c r="G662" s="321"/>
      <c r="H662" s="321"/>
      <c r="I662" s="321"/>
      <c r="J662" s="321"/>
      <c r="K662" s="322"/>
      <c r="L662" s="322"/>
      <c r="M662" s="322"/>
      <c r="N662" s="322"/>
      <c r="O662" s="322"/>
      <c r="P662" s="322"/>
      <c r="Q662" s="322"/>
      <c r="R662" s="322"/>
      <c r="S662" s="322"/>
      <c r="T662" s="322"/>
      <c r="X662" s="322"/>
    </row>
    <row r="663" customFormat="false" ht="12.75" hidden="false" customHeight="false" outlineLevel="0" collapsed="false">
      <c r="D663" s="321"/>
      <c r="E663" s="321"/>
      <c r="F663" s="321"/>
      <c r="G663" s="321"/>
      <c r="H663" s="321"/>
      <c r="I663" s="321"/>
      <c r="J663" s="321"/>
      <c r="K663" s="322"/>
      <c r="L663" s="322"/>
      <c r="M663" s="322"/>
      <c r="N663" s="322"/>
      <c r="O663" s="322"/>
      <c r="P663" s="322"/>
      <c r="Q663" s="322"/>
      <c r="R663" s="322"/>
      <c r="S663" s="322"/>
      <c r="T663" s="322"/>
      <c r="X663" s="322"/>
    </row>
    <row r="664" customFormat="false" ht="12.75" hidden="false" customHeight="false" outlineLevel="0" collapsed="false">
      <c r="D664" s="321"/>
      <c r="E664" s="321"/>
      <c r="F664" s="321"/>
      <c r="G664" s="321"/>
      <c r="H664" s="321"/>
      <c r="I664" s="321"/>
      <c r="J664" s="321"/>
      <c r="K664" s="322"/>
      <c r="L664" s="322"/>
      <c r="M664" s="322"/>
      <c r="N664" s="322"/>
      <c r="O664" s="322"/>
      <c r="P664" s="322"/>
      <c r="Q664" s="322"/>
      <c r="R664" s="322"/>
      <c r="S664" s="322"/>
      <c r="T664" s="322"/>
      <c r="X664" s="322"/>
    </row>
    <row r="665" customFormat="false" ht="12.75" hidden="false" customHeight="false" outlineLevel="0" collapsed="false">
      <c r="D665" s="321"/>
      <c r="E665" s="321"/>
      <c r="F665" s="321"/>
      <c r="G665" s="321"/>
      <c r="H665" s="321"/>
      <c r="I665" s="321"/>
      <c r="J665" s="321"/>
      <c r="K665" s="322"/>
      <c r="L665" s="322"/>
      <c r="M665" s="322"/>
      <c r="N665" s="322"/>
      <c r="O665" s="322"/>
      <c r="P665" s="322"/>
      <c r="Q665" s="322"/>
      <c r="R665" s="322"/>
      <c r="S665" s="322"/>
      <c r="T665" s="322"/>
      <c r="X665" s="322"/>
    </row>
    <row r="666" customFormat="false" ht="12.75" hidden="false" customHeight="false" outlineLevel="0" collapsed="false">
      <c r="D666" s="321"/>
      <c r="E666" s="321"/>
      <c r="F666" s="321"/>
      <c r="G666" s="321"/>
      <c r="H666" s="321"/>
      <c r="I666" s="321"/>
      <c r="J666" s="321"/>
      <c r="K666" s="322"/>
      <c r="L666" s="322"/>
      <c r="M666" s="322"/>
      <c r="N666" s="322"/>
      <c r="O666" s="322"/>
      <c r="P666" s="322"/>
      <c r="Q666" s="322"/>
      <c r="R666" s="322"/>
      <c r="S666" s="322"/>
      <c r="T666" s="322"/>
      <c r="X666" s="322"/>
    </row>
    <row r="667" customFormat="false" ht="12.75" hidden="false" customHeight="false" outlineLevel="0" collapsed="false">
      <c r="D667" s="321"/>
      <c r="E667" s="321"/>
      <c r="F667" s="321"/>
      <c r="G667" s="321"/>
      <c r="H667" s="321"/>
      <c r="I667" s="321"/>
      <c r="J667" s="321"/>
      <c r="K667" s="322"/>
      <c r="L667" s="322"/>
      <c r="M667" s="322"/>
      <c r="N667" s="322"/>
      <c r="O667" s="322"/>
      <c r="P667" s="322"/>
      <c r="Q667" s="322"/>
      <c r="R667" s="322"/>
      <c r="S667" s="322"/>
      <c r="T667" s="322"/>
      <c r="X667" s="322"/>
    </row>
    <row r="668" customFormat="false" ht="12.75" hidden="false" customHeight="false" outlineLevel="0" collapsed="false">
      <c r="D668" s="321"/>
      <c r="E668" s="321"/>
      <c r="F668" s="321"/>
      <c r="G668" s="321"/>
      <c r="H668" s="321"/>
      <c r="I668" s="321"/>
      <c r="J668" s="321"/>
      <c r="K668" s="322"/>
      <c r="L668" s="322"/>
      <c r="M668" s="322"/>
      <c r="N668" s="322"/>
      <c r="O668" s="322"/>
      <c r="P668" s="322"/>
      <c r="Q668" s="322"/>
      <c r="R668" s="322"/>
      <c r="S668" s="322"/>
      <c r="T668" s="322"/>
      <c r="X668" s="322"/>
    </row>
    <row r="669" customFormat="false" ht="12.75" hidden="false" customHeight="false" outlineLevel="0" collapsed="false">
      <c r="D669" s="321"/>
      <c r="E669" s="321"/>
      <c r="F669" s="321"/>
      <c r="G669" s="321"/>
      <c r="H669" s="321"/>
      <c r="I669" s="321"/>
      <c r="J669" s="321"/>
      <c r="K669" s="322"/>
      <c r="L669" s="322"/>
      <c r="M669" s="322"/>
      <c r="N669" s="322"/>
      <c r="O669" s="322"/>
      <c r="P669" s="322"/>
      <c r="Q669" s="322"/>
      <c r="R669" s="322"/>
      <c r="S669" s="322"/>
      <c r="T669" s="322"/>
      <c r="X669" s="322"/>
    </row>
    <row r="670" customFormat="false" ht="12.75" hidden="false" customHeight="false" outlineLevel="0" collapsed="false">
      <c r="D670" s="321"/>
      <c r="E670" s="321"/>
      <c r="F670" s="321"/>
      <c r="G670" s="321"/>
      <c r="H670" s="321"/>
      <c r="I670" s="321"/>
      <c r="J670" s="321"/>
      <c r="K670" s="322"/>
      <c r="L670" s="322"/>
      <c r="M670" s="322"/>
      <c r="N670" s="322"/>
      <c r="O670" s="322"/>
      <c r="P670" s="322"/>
      <c r="Q670" s="322"/>
      <c r="R670" s="322"/>
      <c r="S670" s="322"/>
      <c r="T670" s="322"/>
      <c r="X670" s="322"/>
    </row>
    <row r="671" customFormat="false" ht="12.75" hidden="false" customHeight="false" outlineLevel="0" collapsed="false">
      <c r="D671" s="321"/>
      <c r="E671" s="321"/>
      <c r="F671" s="321"/>
      <c r="G671" s="321"/>
      <c r="H671" s="321"/>
      <c r="I671" s="321"/>
      <c r="J671" s="321"/>
      <c r="K671" s="322"/>
      <c r="L671" s="322"/>
      <c r="M671" s="322"/>
      <c r="N671" s="322"/>
      <c r="O671" s="322"/>
      <c r="P671" s="322"/>
      <c r="Q671" s="322"/>
      <c r="R671" s="322"/>
      <c r="S671" s="322"/>
      <c r="T671" s="322"/>
      <c r="X671" s="322"/>
    </row>
    <row r="672" customFormat="false" ht="12.75" hidden="false" customHeight="false" outlineLevel="0" collapsed="false">
      <c r="D672" s="321"/>
      <c r="E672" s="321"/>
      <c r="F672" s="321"/>
      <c r="G672" s="321"/>
      <c r="H672" s="321"/>
      <c r="I672" s="321"/>
      <c r="J672" s="321"/>
      <c r="K672" s="322"/>
      <c r="L672" s="322"/>
      <c r="M672" s="322"/>
      <c r="N672" s="322"/>
      <c r="O672" s="322"/>
      <c r="P672" s="322"/>
      <c r="Q672" s="322"/>
      <c r="R672" s="322"/>
      <c r="S672" s="322"/>
      <c r="T672" s="322"/>
      <c r="X672" s="322"/>
    </row>
    <row r="673" customFormat="false" ht="12.75" hidden="false" customHeight="false" outlineLevel="0" collapsed="false">
      <c r="D673" s="321"/>
      <c r="E673" s="321"/>
      <c r="F673" s="321"/>
      <c r="G673" s="321"/>
      <c r="H673" s="321"/>
      <c r="I673" s="321"/>
      <c r="J673" s="321"/>
      <c r="K673" s="322"/>
      <c r="L673" s="322"/>
      <c r="M673" s="322"/>
      <c r="N673" s="322"/>
      <c r="O673" s="322"/>
      <c r="P673" s="322"/>
      <c r="Q673" s="322"/>
      <c r="R673" s="322"/>
      <c r="S673" s="322"/>
      <c r="T673" s="322"/>
      <c r="X673" s="322"/>
    </row>
    <row r="674" customFormat="false" ht="12.75" hidden="false" customHeight="false" outlineLevel="0" collapsed="false">
      <c r="D674" s="321"/>
      <c r="E674" s="321"/>
      <c r="F674" s="321"/>
      <c r="G674" s="321"/>
      <c r="H674" s="321"/>
      <c r="I674" s="321"/>
      <c r="J674" s="321"/>
      <c r="K674" s="322"/>
      <c r="L674" s="322"/>
      <c r="M674" s="322"/>
      <c r="N674" s="322"/>
      <c r="O674" s="322"/>
      <c r="P674" s="322"/>
      <c r="Q674" s="322"/>
      <c r="R674" s="322"/>
      <c r="S674" s="322"/>
      <c r="T674" s="322"/>
      <c r="X674" s="322"/>
    </row>
    <row r="675" customFormat="false" ht="12.75" hidden="false" customHeight="false" outlineLevel="0" collapsed="false">
      <c r="D675" s="321"/>
      <c r="E675" s="321"/>
      <c r="F675" s="321"/>
      <c r="G675" s="321"/>
      <c r="H675" s="321"/>
      <c r="I675" s="321"/>
      <c r="J675" s="321"/>
      <c r="K675" s="322"/>
      <c r="L675" s="322"/>
      <c r="M675" s="322"/>
      <c r="N675" s="322"/>
      <c r="O675" s="322"/>
      <c r="P675" s="322"/>
      <c r="Q675" s="322"/>
      <c r="R675" s="322"/>
      <c r="S675" s="322"/>
      <c r="T675" s="322"/>
      <c r="X675" s="322"/>
    </row>
    <row r="676" customFormat="false" ht="12.75" hidden="false" customHeight="false" outlineLevel="0" collapsed="false">
      <c r="D676" s="321"/>
      <c r="E676" s="321"/>
      <c r="F676" s="321"/>
      <c r="G676" s="321"/>
      <c r="H676" s="321"/>
      <c r="I676" s="321"/>
      <c r="J676" s="321"/>
      <c r="K676" s="322"/>
      <c r="L676" s="322"/>
      <c r="M676" s="322"/>
      <c r="N676" s="322"/>
      <c r="O676" s="322"/>
      <c r="P676" s="322"/>
      <c r="Q676" s="322"/>
      <c r="R676" s="322"/>
      <c r="S676" s="322"/>
      <c r="T676" s="322"/>
      <c r="X676" s="322"/>
    </row>
    <row r="677" customFormat="false" ht="12.75" hidden="false" customHeight="false" outlineLevel="0" collapsed="false">
      <c r="D677" s="321"/>
      <c r="E677" s="321"/>
      <c r="F677" s="321"/>
      <c r="G677" s="321"/>
      <c r="H677" s="321"/>
      <c r="I677" s="321"/>
      <c r="J677" s="321"/>
      <c r="K677" s="322"/>
      <c r="L677" s="322"/>
      <c r="M677" s="322"/>
      <c r="N677" s="322"/>
      <c r="O677" s="322"/>
      <c r="P677" s="322"/>
      <c r="Q677" s="322"/>
      <c r="R677" s="322"/>
      <c r="S677" s="322"/>
      <c r="T677" s="322"/>
      <c r="X677" s="322"/>
    </row>
    <row r="678" customFormat="false" ht="12.75" hidden="false" customHeight="false" outlineLevel="0" collapsed="false">
      <c r="D678" s="321"/>
      <c r="E678" s="321"/>
      <c r="F678" s="321"/>
      <c r="G678" s="321"/>
      <c r="H678" s="321"/>
      <c r="I678" s="321"/>
      <c r="J678" s="321"/>
      <c r="K678" s="322"/>
      <c r="L678" s="322"/>
      <c r="M678" s="322"/>
      <c r="N678" s="322"/>
      <c r="O678" s="322"/>
      <c r="P678" s="322"/>
      <c r="Q678" s="322"/>
      <c r="R678" s="322"/>
      <c r="S678" s="322"/>
      <c r="T678" s="322"/>
      <c r="X678" s="322"/>
    </row>
    <row r="679" customFormat="false" ht="12.75" hidden="false" customHeight="false" outlineLevel="0" collapsed="false">
      <c r="D679" s="321"/>
      <c r="E679" s="321"/>
      <c r="F679" s="321"/>
      <c r="G679" s="321"/>
      <c r="H679" s="321"/>
      <c r="I679" s="321"/>
      <c r="J679" s="321"/>
      <c r="K679" s="322"/>
      <c r="L679" s="322"/>
      <c r="M679" s="322"/>
      <c r="N679" s="322"/>
      <c r="O679" s="322"/>
      <c r="P679" s="322"/>
      <c r="Q679" s="322"/>
      <c r="R679" s="322"/>
      <c r="S679" s="322"/>
      <c r="T679" s="322"/>
      <c r="X679" s="322"/>
    </row>
    <row r="680" customFormat="false" ht="12.75" hidden="false" customHeight="false" outlineLevel="0" collapsed="false">
      <c r="D680" s="321"/>
      <c r="E680" s="321"/>
      <c r="F680" s="321"/>
      <c r="G680" s="321"/>
      <c r="H680" s="321"/>
      <c r="I680" s="321"/>
      <c r="J680" s="321"/>
      <c r="K680" s="322"/>
      <c r="L680" s="322"/>
      <c r="M680" s="322"/>
      <c r="N680" s="322"/>
      <c r="O680" s="322"/>
      <c r="P680" s="322"/>
      <c r="Q680" s="322"/>
      <c r="R680" s="322"/>
      <c r="S680" s="322"/>
      <c r="T680" s="322"/>
      <c r="X680" s="322"/>
    </row>
    <row r="681" customFormat="false" ht="12.75" hidden="false" customHeight="false" outlineLevel="0" collapsed="false">
      <c r="D681" s="321"/>
      <c r="E681" s="321"/>
      <c r="F681" s="321"/>
      <c r="G681" s="321"/>
      <c r="H681" s="321"/>
      <c r="I681" s="321"/>
      <c r="J681" s="321"/>
      <c r="K681" s="322"/>
      <c r="L681" s="322"/>
      <c r="M681" s="322"/>
      <c r="N681" s="322"/>
      <c r="O681" s="322"/>
      <c r="P681" s="322"/>
      <c r="Q681" s="322"/>
      <c r="R681" s="322"/>
      <c r="S681" s="322"/>
      <c r="T681" s="322"/>
      <c r="X681" s="322"/>
    </row>
    <row r="682" customFormat="false" ht="12.75" hidden="false" customHeight="false" outlineLevel="0" collapsed="false">
      <c r="D682" s="321"/>
      <c r="E682" s="321"/>
      <c r="F682" s="321"/>
      <c r="G682" s="321"/>
      <c r="H682" s="321"/>
      <c r="I682" s="321"/>
      <c r="J682" s="321"/>
      <c r="K682" s="322"/>
      <c r="L682" s="322"/>
      <c r="M682" s="322"/>
      <c r="N682" s="322"/>
      <c r="O682" s="322"/>
      <c r="P682" s="322"/>
      <c r="Q682" s="322"/>
      <c r="R682" s="322"/>
      <c r="S682" s="322"/>
      <c r="T682" s="322"/>
      <c r="X682" s="322"/>
    </row>
    <row r="683" customFormat="false" ht="12.75" hidden="false" customHeight="false" outlineLevel="0" collapsed="false">
      <c r="D683" s="321"/>
      <c r="E683" s="321"/>
      <c r="F683" s="321"/>
      <c r="G683" s="321"/>
      <c r="H683" s="321"/>
      <c r="I683" s="321"/>
      <c r="J683" s="321"/>
      <c r="K683" s="322"/>
      <c r="L683" s="322"/>
      <c r="M683" s="322"/>
      <c r="N683" s="322"/>
      <c r="O683" s="322"/>
      <c r="P683" s="322"/>
      <c r="Q683" s="322"/>
      <c r="R683" s="322"/>
      <c r="S683" s="322"/>
      <c r="T683" s="322"/>
      <c r="X683" s="322"/>
    </row>
    <row r="684" customFormat="false" ht="12.75" hidden="false" customHeight="false" outlineLevel="0" collapsed="false">
      <c r="D684" s="321"/>
      <c r="E684" s="321"/>
      <c r="F684" s="321"/>
      <c r="G684" s="321"/>
      <c r="H684" s="321"/>
      <c r="I684" s="321"/>
      <c r="J684" s="321"/>
      <c r="K684" s="322"/>
      <c r="L684" s="322"/>
      <c r="M684" s="322"/>
      <c r="N684" s="322"/>
      <c r="O684" s="322"/>
      <c r="P684" s="322"/>
      <c r="Q684" s="322"/>
      <c r="R684" s="322"/>
      <c r="S684" s="322"/>
      <c r="T684" s="322"/>
      <c r="X684" s="322"/>
    </row>
    <row r="685" customFormat="false" ht="12.75" hidden="false" customHeight="false" outlineLevel="0" collapsed="false">
      <c r="D685" s="321"/>
      <c r="E685" s="321"/>
      <c r="F685" s="321"/>
      <c r="G685" s="321"/>
      <c r="H685" s="321"/>
      <c r="I685" s="321"/>
      <c r="J685" s="321"/>
      <c r="K685" s="322"/>
      <c r="L685" s="322"/>
      <c r="M685" s="322"/>
      <c r="N685" s="322"/>
      <c r="O685" s="322"/>
      <c r="P685" s="322"/>
      <c r="Q685" s="322"/>
      <c r="R685" s="322"/>
      <c r="S685" s="322"/>
      <c r="T685" s="322"/>
      <c r="X685" s="322"/>
    </row>
    <row r="686" customFormat="false" ht="12.75" hidden="false" customHeight="false" outlineLevel="0" collapsed="false">
      <c r="D686" s="321"/>
      <c r="E686" s="321"/>
      <c r="F686" s="321"/>
      <c r="G686" s="321"/>
      <c r="H686" s="321"/>
      <c r="I686" s="321"/>
      <c r="J686" s="321"/>
      <c r="K686" s="322"/>
      <c r="L686" s="322"/>
      <c r="M686" s="322"/>
      <c r="N686" s="322"/>
      <c r="O686" s="322"/>
      <c r="P686" s="322"/>
      <c r="Q686" s="322"/>
      <c r="R686" s="322"/>
      <c r="S686" s="322"/>
      <c r="T686" s="322"/>
      <c r="X686" s="322"/>
    </row>
    <row r="687" customFormat="false" ht="12.75" hidden="false" customHeight="false" outlineLevel="0" collapsed="false">
      <c r="D687" s="321"/>
      <c r="E687" s="321"/>
      <c r="F687" s="321"/>
      <c r="G687" s="321"/>
      <c r="H687" s="321"/>
      <c r="I687" s="321"/>
      <c r="J687" s="321"/>
      <c r="K687" s="322"/>
      <c r="L687" s="322"/>
      <c r="M687" s="322"/>
      <c r="N687" s="322"/>
      <c r="O687" s="322"/>
      <c r="P687" s="322"/>
      <c r="Q687" s="322"/>
      <c r="R687" s="322"/>
      <c r="S687" s="322"/>
      <c r="T687" s="322"/>
      <c r="X687" s="322"/>
    </row>
    <row r="688" customFormat="false" ht="12.75" hidden="false" customHeight="false" outlineLevel="0" collapsed="false">
      <c r="D688" s="321"/>
      <c r="E688" s="321"/>
      <c r="F688" s="321"/>
      <c r="G688" s="321"/>
      <c r="H688" s="321"/>
      <c r="I688" s="321"/>
      <c r="J688" s="321"/>
      <c r="K688" s="322"/>
      <c r="L688" s="322"/>
      <c r="M688" s="322"/>
      <c r="N688" s="322"/>
      <c r="O688" s="322"/>
      <c r="P688" s="322"/>
      <c r="Q688" s="322"/>
      <c r="R688" s="322"/>
      <c r="S688" s="322"/>
      <c r="T688" s="322"/>
      <c r="X688" s="322"/>
    </row>
    <row r="689" customFormat="false" ht="12.75" hidden="false" customHeight="false" outlineLevel="0" collapsed="false">
      <c r="D689" s="321"/>
      <c r="E689" s="321"/>
      <c r="F689" s="321"/>
      <c r="G689" s="321"/>
      <c r="H689" s="321"/>
      <c r="I689" s="321"/>
      <c r="J689" s="321"/>
      <c r="K689" s="322"/>
      <c r="L689" s="322"/>
      <c r="M689" s="322"/>
      <c r="N689" s="322"/>
      <c r="O689" s="322"/>
      <c r="P689" s="322"/>
      <c r="Q689" s="322"/>
      <c r="R689" s="322"/>
      <c r="S689" s="322"/>
      <c r="T689" s="322"/>
      <c r="X689" s="322"/>
    </row>
    <row r="690" customFormat="false" ht="12.75" hidden="false" customHeight="false" outlineLevel="0" collapsed="false">
      <c r="D690" s="321"/>
      <c r="E690" s="321"/>
      <c r="F690" s="321"/>
      <c r="G690" s="321"/>
      <c r="H690" s="321"/>
      <c r="I690" s="321"/>
      <c r="J690" s="321"/>
      <c r="K690" s="322"/>
      <c r="L690" s="322"/>
      <c r="M690" s="322"/>
      <c r="N690" s="322"/>
      <c r="O690" s="322"/>
      <c r="P690" s="322"/>
      <c r="Q690" s="322"/>
      <c r="R690" s="322"/>
      <c r="S690" s="322"/>
      <c r="T690" s="322"/>
      <c r="X690" s="322"/>
    </row>
    <row r="691" customFormat="false" ht="12.75" hidden="false" customHeight="false" outlineLevel="0" collapsed="false">
      <c r="D691" s="321"/>
      <c r="E691" s="321"/>
      <c r="F691" s="321"/>
      <c r="G691" s="321"/>
      <c r="H691" s="321"/>
      <c r="I691" s="321"/>
      <c r="J691" s="321"/>
      <c r="K691" s="322"/>
      <c r="L691" s="322"/>
      <c r="M691" s="322"/>
      <c r="N691" s="322"/>
      <c r="O691" s="322"/>
      <c r="P691" s="322"/>
      <c r="Q691" s="322"/>
      <c r="R691" s="322"/>
      <c r="S691" s="322"/>
      <c r="T691" s="322"/>
      <c r="X691" s="322"/>
    </row>
    <row r="692" customFormat="false" ht="12.75" hidden="false" customHeight="false" outlineLevel="0" collapsed="false">
      <c r="D692" s="321"/>
      <c r="E692" s="321"/>
      <c r="F692" s="321"/>
      <c r="G692" s="321"/>
      <c r="H692" s="321"/>
      <c r="I692" s="321"/>
      <c r="J692" s="321"/>
      <c r="K692" s="322"/>
      <c r="L692" s="322"/>
      <c r="M692" s="322"/>
      <c r="N692" s="322"/>
      <c r="O692" s="322"/>
      <c r="P692" s="322"/>
      <c r="Q692" s="322"/>
      <c r="R692" s="322"/>
      <c r="S692" s="322"/>
      <c r="T692" s="322"/>
      <c r="X692" s="322"/>
    </row>
    <row r="693" customFormat="false" ht="12.75" hidden="false" customHeight="false" outlineLevel="0" collapsed="false">
      <c r="D693" s="321"/>
      <c r="E693" s="321"/>
      <c r="F693" s="321"/>
      <c r="G693" s="321"/>
      <c r="H693" s="321"/>
      <c r="I693" s="321"/>
      <c r="J693" s="321"/>
      <c r="K693" s="322"/>
      <c r="L693" s="322"/>
      <c r="M693" s="322"/>
      <c r="N693" s="322"/>
      <c r="O693" s="322"/>
      <c r="P693" s="322"/>
      <c r="Q693" s="322"/>
      <c r="R693" s="322"/>
      <c r="S693" s="322"/>
      <c r="T693" s="322"/>
      <c r="X693" s="322"/>
    </row>
    <row r="694" customFormat="false" ht="12.75" hidden="false" customHeight="false" outlineLevel="0" collapsed="false">
      <c r="D694" s="321"/>
      <c r="E694" s="321"/>
      <c r="F694" s="321"/>
      <c r="G694" s="321"/>
      <c r="H694" s="321"/>
      <c r="I694" s="321"/>
      <c r="J694" s="321"/>
      <c r="K694" s="322"/>
      <c r="L694" s="322"/>
      <c r="M694" s="322"/>
      <c r="N694" s="322"/>
      <c r="O694" s="322"/>
      <c r="P694" s="322"/>
      <c r="Q694" s="322"/>
      <c r="R694" s="322"/>
      <c r="S694" s="322"/>
      <c r="T694" s="322"/>
      <c r="X694" s="322"/>
    </row>
    <row r="695" customFormat="false" ht="12.75" hidden="false" customHeight="false" outlineLevel="0" collapsed="false">
      <c r="D695" s="321"/>
      <c r="E695" s="321"/>
      <c r="F695" s="321"/>
      <c r="G695" s="321"/>
      <c r="H695" s="321"/>
      <c r="I695" s="321"/>
      <c r="J695" s="321"/>
      <c r="K695" s="322"/>
      <c r="L695" s="322"/>
      <c r="M695" s="322"/>
      <c r="N695" s="322"/>
      <c r="O695" s="322"/>
      <c r="P695" s="322"/>
      <c r="Q695" s="322"/>
      <c r="R695" s="322"/>
      <c r="S695" s="322"/>
      <c r="T695" s="322"/>
      <c r="X695" s="322"/>
    </row>
    <row r="696" customFormat="false" ht="12.75" hidden="false" customHeight="false" outlineLevel="0" collapsed="false">
      <c r="D696" s="321"/>
      <c r="E696" s="321"/>
      <c r="F696" s="321"/>
      <c r="G696" s="321"/>
      <c r="H696" s="321"/>
      <c r="I696" s="321"/>
      <c r="J696" s="321"/>
      <c r="K696" s="322"/>
      <c r="L696" s="322"/>
      <c r="M696" s="322"/>
      <c r="N696" s="322"/>
      <c r="O696" s="322"/>
      <c r="P696" s="322"/>
      <c r="Q696" s="322"/>
      <c r="R696" s="322"/>
      <c r="S696" s="322"/>
      <c r="T696" s="322"/>
      <c r="X696" s="322"/>
    </row>
    <row r="697" customFormat="false" ht="12.75" hidden="false" customHeight="false" outlineLevel="0" collapsed="false">
      <c r="D697" s="321"/>
      <c r="E697" s="321"/>
      <c r="F697" s="321"/>
      <c r="G697" s="321"/>
      <c r="H697" s="321"/>
      <c r="I697" s="321"/>
      <c r="J697" s="321"/>
      <c r="K697" s="322"/>
      <c r="L697" s="322"/>
      <c r="M697" s="322"/>
      <c r="N697" s="322"/>
      <c r="O697" s="322"/>
      <c r="P697" s="322"/>
      <c r="Q697" s="322"/>
      <c r="R697" s="322"/>
      <c r="S697" s="322"/>
      <c r="T697" s="322"/>
      <c r="X697" s="322"/>
    </row>
    <row r="698" customFormat="false" ht="12.75" hidden="false" customHeight="false" outlineLevel="0" collapsed="false">
      <c r="D698" s="321"/>
      <c r="E698" s="321"/>
      <c r="F698" s="321"/>
      <c r="G698" s="321"/>
      <c r="H698" s="321"/>
      <c r="I698" s="321"/>
      <c r="J698" s="321"/>
      <c r="K698" s="322"/>
      <c r="L698" s="322"/>
      <c r="M698" s="322"/>
      <c r="N698" s="322"/>
      <c r="O698" s="322"/>
      <c r="P698" s="322"/>
      <c r="Q698" s="322"/>
      <c r="R698" s="322"/>
      <c r="S698" s="322"/>
      <c r="T698" s="322"/>
      <c r="X698" s="322"/>
    </row>
    <row r="699" customFormat="false" ht="12.75" hidden="false" customHeight="false" outlineLevel="0" collapsed="false">
      <c r="D699" s="321"/>
      <c r="E699" s="321"/>
      <c r="F699" s="321"/>
      <c r="G699" s="321"/>
      <c r="H699" s="321"/>
      <c r="I699" s="321"/>
      <c r="J699" s="321"/>
      <c r="K699" s="322"/>
      <c r="L699" s="322"/>
      <c r="M699" s="322"/>
      <c r="N699" s="322"/>
      <c r="O699" s="322"/>
      <c r="P699" s="322"/>
      <c r="Q699" s="322"/>
      <c r="R699" s="322"/>
      <c r="S699" s="322"/>
      <c r="T699" s="322"/>
      <c r="X699" s="322"/>
    </row>
    <row r="700" customFormat="false" ht="12.75" hidden="false" customHeight="false" outlineLevel="0" collapsed="false">
      <c r="D700" s="321"/>
      <c r="E700" s="321"/>
      <c r="F700" s="321"/>
      <c r="G700" s="321"/>
      <c r="H700" s="321"/>
      <c r="I700" s="321"/>
      <c r="J700" s="321"/>
      <c r="K700" s="322"/>
      <c r="L700" s="322"/>
      <c r="M700" s="322"/>
      <c r="N700" s="322"/>
      <c r="O700" s="322"/>
      <c r="P700" s="322"/>
      <c r="Q700" s="322"/>
      <c r="R700" s="322"/>
      <c r="S700" s="322"/>
      <c r="T700" s="322"/>
      <c r="X700" s="322"/>
    </row>
    <row r="701" customFormat="false" ht="12.75" hidden="false" customHeight="false" outlineLevel="0" collapsed="false">
      <c r="D701" s="321"/>
      <c r="E701" s="321"/>
      <c r="F701" s="321"/>
      <c r="G701" s="321"/>
      <c r="H701" s="321"/>
      <c r="I701" s="321"/>
      <c r="J701" s="321"/>
      <c r="K701" s="322"/>
      <c r="L701" s="322"/>
      <c r="M701" s="322"/>
      <c r="N701" s="322"/>
      <c r="O701" s="322"/>
      <c r="P701" s="322"/>
      <c r="Q701" s="322"/>
      <c r="R701" s="322"/>
      <c r="S701" s="322"/>
      <c r="T701" s="322"/>
      <c r="X701" s="322"/>
    </row>
    <row r="702" customFormat="false" ht="12.75" hidden="false" customHeight="false" outlineLevel="0" collapsed="false">
      <c r="D702" s="321"/>
      <c r="E702" s="321"/>
      <c r="F702" s="321"/>
      <c r="G702" s="321"/>
      <c r="H702" s="321"/>
      <c r="I702" s="321"/>
      <c r="J702" s="321"/>
      <c r="K702" s="322"/>
      <c r="L702" s="322"/>
      <c r="M702" s="322"/>
      <c r="N702" s="322"/>
      <c r="O702" s="322"/>
      <c r="P702" s="322"/>
      <c r="Q702" s="322"/>
      <c r="R702" s="322"/>
      <c r="S702" s="322"/>
      <c r="T702" s="322"/>
      <c r="X702" s="322"/>
    </row>
    <row r="703" customFormat="false" ht="12.75" hidden="false" customHeight="false" outlineLevel="0" collapsed="false">
      <c r="D703" s="321"/>
      <c r="E703" s="321"/>
      <c r="F703" s="321"/>
      <c r="G703" s="321"/>
      <c r="H703" s="321"/>
      <c r="I703" s="321"/>
      <c r="J703" s="321"/>
      <c r="K703" s="322"/>
      <c r="L703" s="322"/>
      <c r="M703" s="322"/>
      <c r="N703" s="322"/>
      <c r="O703" s="322"/>
      <c r="P703" s="322"/>
      <c r="Q703" s="322"/>
      <c r="R703" s="322"/>
      <c r="S703" s="322"/>
      <c r="T703" s="322"/>
      <c r="X703" s="322"/>
    </row>
    <row r="704" customFormat="false" ht="12.75" hidden="false" customHeight="false" outlineLevel="0" collapsed="false">
      <c r="D704" s="321"/>
      <c r="E704" s="321"/>
      <c r="F704" s="321"/>
      <c r="G704" s="321"/>
      <c r="H704" s="321"/>
      <c r="I704" s="321"/>
      <c r="J704" s="321"/>
      <c r="K704" s="322"/>
      <c r="L704" s="322"/>
      <c r="M704" s="322"/>
      <c r="N704" s="322"/>
      <c r="O704" s="322"/>
      <c r="P704" s="322"/>
      <c r="Q704" s="322"/>
      <c r="R704" s="322"/>
      <c r="S704" s="322"/>
      <c r="T704" s="322"/>
      <c r="X704" s="322"/>
    </row>
    <row r="705" customFormat="false" ht="12.75" hidden="false" customHeight="false" outlineLevel="0" collapsed="false">
      <c r="D705" s="321"/>
      <c r="E705" s="321"/>
      <c r="F705" s="321"/>
      <c r="G705" s="321"/>
      <c r="H705" s="321"/>
      <c r="I705" s="321"/>
      <c r="J705" s="321"/>
      <c r="K705" s="322"/>
      <c r="L705" s="322"/>
      <c r="M705" s="322"/>
      <c r="N705" s="322"/>
      <c r="O705" s="322"/>
      <c r="P705" s="322"/>
      <c r="Q705" s="322"/>
      <c r="R705" s="322"/>
      <c r="S705" s="322"/>
      <c r="T705" s="322"/>
      <c r="X705" s="322"/>
    </row>
    <row r="706" customFormat="false" ht="12.75" hidden="false" customHeight="false" outlineLevel="0" collapsed="false">
      <c r="D706" s="321"/>
      <c r="E706" s="321"/>
      <c r="F706" s="321"/>
      <c r="G706" s="321"/>
      <c r="H706" s="321"/>
      <c r="I706" s="321"/>
      <c r="J706" s="321"/>
      <c r="K706" s="322"/>
      <c r="L706" s="322"/>
      <c r="M706" s="322"/>
      <c r="N706" s="322"/>
      <c r="O706" s="322"/>
      <c r="P706" s="322"/>
      <c r="Q706" s="322"/>
      <c r="R706" s="322"/>
      <c r="S706" s="322"/>
      <c r="T706" s="322"/>
      <c r="X706" s="322"/>
    </row>
    <row r="707" customFormat="false" ht="12.75" hidden="false" customHeight="false" outlineLevel="0" collapsed="false">
      <c r="D707" s="321"/>
      <c r="E707" s="321"/>
      <c r="F707" s="321"/>
      <c r="G707" s="321"/>
      <c r="H707" s="321"/>
      <c r="I707" s="321"/>
      <c r="J707" s="321"/>
      <c r="K707" s="322"/>
      <c r="L707" s="322"/>
      <c r="M707" s="322"/>
      <c r="N707" s="322"/>
      <c r="O707" s="322"/>
      <c r="P707" s="322"/>
      <c r="Q707" s="322"/>
      <c r="R707" s="322"/>
      <c r="S707" s="322"/>
      <c r="T707" s="322"/>
      <c r="X707" s="322"/>
    </row>
    <row r="708" customFormat="false" ht="12.75" hidden="false" customHeight="false" outlineLevel="0" collapsed="false">
      <c r="D708" s="321"/>
      <c r="E708" s="321"/>
      <c r="F708" s="321"/>
      <c r="G708" s="321"/>
      <c r="H708" s="321"/>
      <c r="I708" s="321"/>
      <c r="J708" s="321"/>
      <c r="K708" s="322"/>
      <c r="L708" s="322"/>
      <c r="M708" s="322"/>
      <c r="N708" s="322"/>
      <c r="O708" s="322"/>
      <c r="P708" s="322"/>
      <c r="Q708" s="322"/>
      <c r="R708" s="322"/>
      <c r="S708" s="322"/>
      <c r="T708" s="322"/>
      <c r="X708" s="322"/>
    </row>
    <row r="709" customFormat="false" ht="12.75" hidden="false" customHeight="false" outlineLevel="0" collapsed="false">
      <c r="D709" s="321"/>
      <c r="E709" s="321"/>
      <c r="F709" s="321"/>
      <c r="G709" s="321"/>
      <c r="H709" s="321"/>
      <c r="I709" s="321"/>
      <c r="J709" s="321"/>
      <c r="K709" s="322"/>
      <c r="L709" s="322"/>
      <c r="M709" s="322"/>
      <c r="N709" s="322"/>
      <c r="O709" s="322"/>
      <c r="P709" s="322"/>
      <c r="Q709" s="322"/>
      <c r="R709" s="322"/>
      <c r="S709" s="322"/>
      <c r="T709" s="322"/>
      <c r="X709" s="322"/>
    </row>
    <row r="710" customFormat="false" ht="12.75" hidden="false" customHeight="false" outlineLevel="0" collapsed="false">
      <c r="D710" s="321"/>
      <c r="E710" s="321"/>
      <c r="F710" s="321"/>
      <c r="G710" s="321"/>
      <c r="H710" s="321"/>
      <c r="I710" s="321"/>
      <c r="J710" s="321"/>
      <c r="K710" s="322"/>
      <c r="L710" s="322"/>
      <c r="M710" s="322"/>
      <c r="N710" s="322"/>
      <c r="O710" s="322"/>
      <c r="P710" s="322"/>
      <c r="Q710" s="322"/>
      <c r="R710" s="322"/>
      <c r="S710" s="322"/>
      <c r="T710" s="322"/>
      <c r="X710" s="322"/>
    </row>
    <row r="711" customFormat="false" ht="12.75" hidden="false" customHeight="false" outlineLevel="0" collapsed="false">
      <c r="D711" s="321"/>
      <c r="E711" s="321"/>
      <c r="F711" s="321"/>
      <c r="G711" s="321"/>
      <c r="H711" s="321"/>
      <c r="I711" s="321"/>
      <c r="J711" s="321"/>
      <c r="K711" s="322"/>
      <c r="L711" s="322"/>
      <c r="M711" s="322"/>
      <c r="N711" s="322"/>
      <c r="O711" s="322"/>
      <c r="P711" s="322"/>
      <c r="Q711" s="322"/>
      <c r="R711" s="322"/>
      <c r="S711" s="322"/>
      <c r="T711" s="322"/>
      <c r="X711" s="322"/>
    </row>
    <row r="712" customFormat="false" ht="12.75" hidden="false" customHeight="false" outlineLevel="0" collapsed="false">
      <c r="D712" s="321"/>
      <c r="E712" s="321"/>
      <c r="F712" s="321"/>
      <c r="G712" s="321"/>
      <c r="H712" s="321"/>
      <c r="I712" s="321"/>
      <c r="J712" s="321"/>
      <c r="K712" s="322"/>
      <c r="L712" s="322"/>
      <c r="M712" s="322"/>
      <c r="N712" s="322"/>
      <c r="O712" s="322"/>
      <c r="P712" s="322"/>
      <c r="Q712" s="322"/>
      <c r="R712" s="322"/>
      <c r="S712" s="322"/>
      <c r="T712" s="322"/>
      <c r="X712" s="322"/>
    </row>
    <row r="713" customFormat="false" ht="12.75" hidden="false" customHeight="false" outlineLevel="0" collapsed="false">
      <c r="D713" s="321"/>
      <c r="E713" s="321"/>
      <c r="F713" s="321"/>
      <c r="G713" s="321"/>
      <c r="H713" s="321"/>
      <c r="I713" s="321"/>
      <c r="J713" s="321"/>
      <c r="K713" s="322"/>
      <c r="L713" s="322"/>
      <c r="M713" s="322"/>
      <c r="N713" s="322"/>
      <c r="O713" s="322"/>
      <c r="P713" s="322"/>
      <c r="Q713" s="322"/>
      <c r="R713" s="322"/>
      <c r="S713" s="322"/>
      <c r="T713" s="322"/>
      <c r="X713" s="322"/>
    </row>
    <row r="714" customFormat="false" ht="12.75" hidden="false" customHeight="false" outlineLevel="0" collapsed="false">
      <c r="D714" s="321"/>
      <c r="E714" s="321"/>
      <c r="F714" s="321"/>
      <c r="G714" s="321"/>
      <c r="H714" s="321"/>
      <c r="I714" s="321"/>
      <c r="J714" s="321"/>
      <c r="K714" s="322"/>
      <c r="L714" s="322"/>
      <c r="M714" s="322"/>
      <c r="N714" s="322"/>
      <c r="O714" s="322"/>
      <c r="P714" s="322"/>
      <c r="Q714" s="322"/>
      <c r="R714" s="322"/>
      <c r="S714" s="322"/>
      <c r="T714" s="322"/>
      <c r="X714" s="322"/>
    </row>
    <row r="715" customFormat="false" ht="12.75" hidden="false" customHeight="false" outlineLevel="0" collapsed="false">
      <c r="D715" s="321"/>
      <c r="E715" s="321"/>
      <c r="F715" s="321"/>
      <c r="G715" s="321"/>
      <c r="H715" s="321"/>
      <c r="I715" s="321"/>
      <c r="J715" s="321"/>
      <c r="K715" s="322"/>
      <c r="L715" s="322"/>
      <c r="M715" s="322"/>
      <c r="N715" s="322"/>
      <c r="O715" s="322"/>
      <c r="P715" s="322"/>
      <c r="Q715" s="322"/>
      <c r="R715" s="322"/>
      <c r="S715" s="322"/>
      <c r="T715" s="322"/>
      <c r="X715" s="322"/>
    </row>
    <row r="716" customFormat="false" ht="12.75" hidden="false" customHeight="false" outlineLevel="0" collapsed="false">
      <c r="D716" s="321"/>
      <c r="E716" s="321"/>
      <c r="F716" s="321"/>
      <c r="G716" s="321"/>
      <c r="H716" s="321"/>
      <c r="I716" s="321"/>
      <c r="J716" s="321"/>
      <c r="K716" s="322"/>
      <c r="L716" s="322"/>
      <c r="M716" s="322"/>
      <c r="N716" s="322"/>
      <c r="O716" s="322"/>
      <c r="P716" s="322"/>
      <c r="Q716" s="322"/>
      <c r="R716" s="322"/>
      <c r="S716" s="322"/>
      <c r="T716" s="322"/>
      <c r="X716" s="322"/>
    </row>
    <row r="717" customFormat="false" ht="12.75" hidden="false" customHeight="false" outlineLevel="0" collapsed="false">
      <c r="D717" s="321"/>
      <c r="E717" s="321"/>
      <c r="F717" s="321"/>
      <c r="G717" s="321"/>
      <c r="H717" s="321"/>
      <c r="I717" s="321"/>
      <c r="J717" s="321"/>
      <c r="K717" s="322"/>
      <c r="L717" s="322"/>
      <c r="M717" s="322"/>
      <c r="N717" s="322"/>
      <c r="O717" s="322"/>
      <c r="P717" s="322"/>
      <c r="Q717" s="322"/>
      <c r="R717" s="322"/>
      <c r="S717" s="322"/>
      <c r="T717" s="322"/>
      <c r="X717" s="322"/>
    </row>
    <row r="718" customFormat="false" ht="12.75" hidden="false" customHeight="false" outlineLevel="0" collapsed="false">
      <c r="D718" s="321"/>
      <c r="E718" s="321"/>
      <c r="F718" s="321"/>
      <c r="G718" s="321"/>
      <c r="H718" s="321"/>
      <c r="I718" s="321"/>
      <c r="J718" s="321"/>
      <c r="K718" s="322"/>
      <c r="L718" s="322"/>
      <c r="M718" s="322"/>
      <c r="N718" s="322"/>
      <c r="O718" s="322"/>
      <c r="P718" s="322"/>
      <c r="Q718" s="322"/>
      <c r="R718" s="322"/>
      <c r="S718" s="322"/>
      <c r="T718" s="322"/>
      <c r="X718" s="322"/>
    </row>
    <row r="719" customFormat="false" ht="12.75" hidden="false" customHeight="false" outlineLevel="0" collapsed="false">
      <c r="D719" s="321"/>
      <c r="E719" s="321"/>
      <c r="F719" s="321"/>
      <c r="G719" s="321"/>
      <c r="H719" s="321"/>
      <c r="I719" s="321"/>
      <c r="J719" s="321"/>
      <c r="K719" s="322"/>
      <c r="L719" s="322"/>
      <c r="M719" s="322"/>
      <c r="N719" s="322"/>
      <c r="O719" s="322"/>
      <c r="P719" s="322"/>
      <c r="Q719" s="322"/>
      <c r="R719" s="322"/>
      <c r="S719" s="322"/>
      <c r="T719" s="322"/>
      <c r="X719" s="322"/>
    </row>
    <row r="720" customFormat="false" ht="12.75" hidden="false" customHeight="false" outlineLevel="0" collapsed="false">
      <c r="D720" s="321"/>
      <c r="E720" s="321"/>
      <c r="F720" s="321"/>
      <c r="G720" s="321"/>
      <c r="H720" s="321"/>
      <c r="I720" s="321"/>
      <c r="J720" s="321"/>
      <c r="K720" s="322"/>
      <c r="L720" s="322"/>
      <c r="M720" s="322"/>
      <c r="N720" s="322"/>
      <c r="O720" s="322"/>
      <c r="P720" s="322"/>
      <c r="Q720" s="322"/>
      <c r="R720" s="322"/>
      <c r="S720" s="322"/>
      <c r="T720" s="322"/>
      <c r="X720" s="322"/>
    </row>
    <row r="721" customFormat="false" ht="12.75" hidden="false" customHeight="false" outlineLevel="0" collapsed="false">
      <c r="D721" s="321"/>
      <c r="E721" s="321"/>
      <c r="F721" s="321"/>
      <c r="G721" s="321"/>
      <c r="H721" s="321"/>
      <c r="I721" s="321"/>
      <c r="J721" s="321"/>
      <c r="K721" s="322"/>
      <c r="L721" s="322"/>
      <c r="M721" s="322"/>
      <c r="N721" s="322"/>
      <c r="O721" s="322"/>
      <c r="P721" s="322"/>
      <c r="Q721" s="322"/>
      <c r="R721" s="322"/>
      <c r="S721" s="322"/>
      <c r="T721" s="322"/>
      <c r="X721" s="322"/>
    </row>
    <row r="722" customFormat="false" ht="12.75" hidden="false" customHeight="false" outlineLevel="0" collapsed="false">
      <c r="D722" s="321"/>
      <c r="E722" s="321"/>
      <c r="F722" s="321"/>
      <c r="G722" s="321"/>
      <c r="H722" s="321"/>
      <c r="I722" s="321"/>
      <c r="J722" s="321"/>
      <c r="K722" s="322"/>
      <c r="L722" s="322"/>
      <c r="M722" s="322"/>
      <c r="N722" s="322"/>
      <c r="O722" s="322"/>
      <c r="P722" s="322"/>
      <c r="Q722" s="322"/>
      <c r="R722" s="322"/>
      <c r="S722" s="322"/>
      <c r="T722" s="322"/>
      <c r="X722" s="322"/>
    </row>
    <row r="723" customFormat="false" ht="12.75" hidden="false" customHeight="false" outlineLevel="0" collapsed="false">
      <c r="D723" s="321"/>
      <c r="E723" s="321"/>
      <c r="F723" s="321"/>
      <c r="G723" s="321"/>
      <c r="H723" s="321"/>
      <c r="I723" s="321"/>
      <c r="J723" s="321"/>
      <c r="K723" s="322"/>
      <c r="L723" s="322"/>
      <c r="M723" s="322"/>
      <c r="N723" s="322"/>
      <c r="O723" s="322"/>
      <c r="P723" s="322"/>
      <c r="Q723" s="322"/>
      <c r="R723" s="322"/>
      <c r="S723" s="322"/>
      <c r="T723" s="322"/>
      <c r="X723" s="322"/>
    </row>
    <row r="724" customFormat="false" ht="12.75" hidden="false" customHeight="false" outlineLevel="0" collapsed="false">
      <c r="D724" s="321"/>
      <c r="E724" s="321"/>
      <c r="F724" s="321"/>
      <c r="G724" s="321"/>
      <c r="H724" s="321"/>
      <c r="I724" s="321"/>
      <c r="J724" s="321"/>
      <c r="K724" s="322"/>
      <c r="L724" s="322"/>
      <c r="M724" s="322"/>
      <c r="N724" s="322"/>
      <c r="O724" s="322"/>
      <c r="P724" s="322"/>
      <c r="Q724" s="322"/>
      <c r="R724" s="322"/>
      <c r="S724" s="322"/>
      <c r="T724" s="322"/>
      <c r="X724" s="322"/>
    </row>
    <row r="725" customFormat="false" ht="12.75" hidden="false" customHeight="false" outlineLevel="0" collapsed="false">
      <c r="D725" s="321"/>
      <c r="E725" s="321"/>
      <c r="F725" s="321"/>
      <c r="G725" s="321"/>
      <c r="H725" s="321"/>
      <c r="I725" s="321"/>
      <c r="J725" s="321"/>
      <c r="K725" s="322"/>
      <c r="L725" s="322"/>
      <c r="M725" s="322"/>
      <c r="N725" s="322"/>
      <c r="O725" s="322"/>
      <c r="P725" s="322"/>
      <c r="Q725" s="322"/>
      <c r="R725" s="322"/>
      <c r="S725" s="322"/>
      <c r="T725" s="322"/>
      <c r="X725" s="322"/>
    </row>
    <row r="726" customFormat="false" ht="12.75" hidden="false" customHeight="false" outlineLevel="0" collapsed="false">
      <c r="D726" s="321"/>
      <c r="E726" s="321"/>
      <c r="F726" s="321"/>
      <c r="G726" s="321"/>
      <c r="H726" s="321"/>
      <c r="I726" s="321"/>
      <c r="J726" s="321"/>
      <c r="K726" s="322"/>
      <c r="L726" s="322"/>
      <c r="M726" s="322"/>
      <c r="N726" s="322"/>
      <c r="O726" s="322"/>
      <c r="P726" s="322"/>
      <c r="Q726" s="322"/>
      <c r="R726" s="322"/>
      <c r="S726" s="322"/>
      <c r="T726" s="322"/>
      <c r="X726" s="322"/>
    </row>
    <row r="727" customFormat="false" ht="12.75" hidden="false" customHeight="false" outlineLevel="0" collapsed="false">
      <c r="D727" s="321"/>
      <c r="E727" s="321"/>
      <c r="F727" s="321"/>
      <c r="G727" s="321"/>
      <c r="H727" s="321"/>
      <c r="I727" s="321"/>
      <c r="J727" s="321"/>
      <c r="K727" s="322"/>
      <c r="L727" s="322"/>
      <c r="M727" s="322"/>
      <c r="N727" s="322"/>
      <c r="O727" s="322"/>
      <c r="P727" s="322"/>
      <c r="Q727" s="322"/>
      <c r="R727" s="322"/>
      <c r="S727" s="322"/>
      <c r="T727" s="322"/>
      <c r="X727" s="322"/>
    </row>
    <row r="728" customFormat="false" ht="12.75" hidden="false" customHeight="false" outlineLevel="0" collapsed="false">
      <c r="D728" s="321"/>
      <c r="E728" s="321"/>
      <c r="F728" s="321"/>
      <c r="G728" s="321"/>
      <c r="H728" s="321"/>
      <c r="I728" s="321"/>
      <c r="J728" s="321"/>
      <c r="K728" s="322"/>
      <c r="L728" s="322"/>
      <c r="M728" s="322"/>
      <c r="N728" s="322"/>
      <c r="O728" s="322"/>
      <c r="P728" s="322"/>
      <c r="Q728" s="322"/>
      <c r="R728" s="322"/>
      <c r="S728" s="322"/>
      <c r="T728" s="322"/>
      <c r="X728" s="322"/>
    </row>
    <row r="729" customFormat="false" ht="12.75" hidden="false" customHeight="false" outlineLevel="0" collapsed="false">
      <c r="D729" s="321"/>
      <c r="E729" s="321"/>
      <c r="F729" s="321"/>
      <c r="G729" s="321"/>
      <c r="H729" s="321"/>
      <c r="I729" s="321"/>
      <c r="J729" s="321"/>
      <c r="K729" s="322"/>
      <c r="L729" s="322"/>
      <c r="M729" s="322"/>
      <c r="N729" s="322"/>
      <c r="O729" s="322"/>
      <c r="P729" s="322"/>
      <c r="Q729" s="322"/>
      <c r="R729" s="322"/>
      <c r="S729" s="322"/>
      <c r="T729" s="322"/>
      <c r="X729" s="322"/>
    </row>
    <row r="730" customFormat="false" ht="12.75" hidden="false" customHeight="false" outlineLevel="0" collapsed="false">
      <c r="D730" s="321"/>
      <c r="E730" s="321"/>
      <c r="F730" s="321"/>
      <c r="G730" s="321"/>
      <c r="H730" s="321"/>
      <c r="I730" s="321"/>
      <c r="J730" s="321"/>
      <c r="K730" s="322"/>
      <c r="L730" s="322"/>
      <c r="M730" s="322"/>
      <c r="N730" s="322"/>
      <c r="O730" s="322"/>
      <c r="P730" s="322"/>
      <c r="Q730" s="322"/>
      <c r="R730" s="322"/>
      <c r="S730" s="322"/>
      <c r="T730" s="322"/>
      <c r="X730" s="322"/>
    </row>
    <row r="731" customFormat="false" ht="12.75" hidden="false" customHeight="false" outlineLevel="0" collapsed="false">
      <c r="D731" s="321"/>
      <c r="E731" s="321"/>
      <c r="F731" s="321"/>
      <c r="G731" s="321"/>
      <c r="H731" s="321"/>
      <c r="I731" s="321"/>
      <c r="J731" s="321"/>
      <c r="K731" s="322"/>
      <c r="L731" s="322"/>
      <c r="M731" s="322"/>
      <c r="N731" s="322"/>
      <c r="O731" s="322"/>
      <c r="P731" s="322"/>
      <c r="Q731" s="322"/>
      <c r="R731" s="322"/>
      <c r="S731" s="322"/>
      <c r="T731" s="322"/>
      <c r="X731" s="322"/>
    </row>
    <row r="732" customFormat="false" ht="12.75" hidden="false" customHeight="false" outlineLevel="0" collapsed="false">
      <c r="D732" s="321"/>
      <c r="E732" s="321"/>
      <c r="F732" s="321"/>
      <c r="G732" s="321"/>
      <c r="H732" s="321"/>
      <c r="I732" s="321"/>
      <c r="J732" s="321"/>
      <c r="K732" s="322"/>
      <c r="L732" s="322"/>
      <c r="M732" s="322"/>
      <c r="N732" s="322"/>
      <c r="O732" s="322"/>
      <c r="P732" s="322"/>
      <c r="Q732" s="322"/>
      <c r="R732" s="322"/>
      <c r="S732" s="322"/>
      <c r="T732" s="322"/>
      <c r="X732" s="322"/>
    </row>
    <row r="733" customFormat="false" ht="12.75" hidden="false" customHeight="false" outlineLevel="0" collapsed="false">
      <c r="D733" s="321"/>
      <c r="E733" s="321"/>
      <c r="F733" s="321"/>
      <c r="G733" s="321"/>
      <c r="H733" s="321"/>
      <c r="I733" s="321"/>
      <c r="J733" s="321"/>
      <c r="K733" s="322"/>
      <c r="L733" s="322"/>
      <c r="M733" s="322"/>
      <c r="N733" s="322"/>
      <c r="O733" s="322"/>
      <c r="P733" s="322"/>
      <c r="Q733" s="322"/>
      <c r="R733" s="322"/>
      <c r="S733" s="322"/>
      <c r="T733" s="322"/>
      <c r="X733" s="322"/>
    </row>
    <row r="734" customFormat="false" ht="12.75" hidden="false" customHeight="false" outlineLevel="0" collapsed="false">
      <c r="D734" s="321"/>
      <c r="E734" s="321"/>
      <c r="F734" s="321"/>
      <c r="G734" s="321"/>
      <c r="H734" s="321"/>
      <c r="I734" s="321"/>
      <c r="J734" s="321"/>
      <c r="K734" s="322"/>
      <c r="L734" s="322"/>
      <c r="M734" s="322"/>
      <c r="N734" s="322"/>
      <c r="O734" s="322"/>
      <c r="P734" s="322"/>
      <c r="Q734" s="322"/>
      <c r="R734" s="322"/>
      <c r="S734" s="322"/>
      <c r="T734" s="322"/>
      <c r="X734" s="322"/>
    </row>
    <row r="735" customFormat="false" ht="12.75" hidden="false" customHeight="false" outlineLevel="0" collapsed="false">
      <c r="D735" s="321"/>
      <c r="E735" s="321"/>
      <c r="F735" s="321"/>
      <c r="G735" s="321"/>
      <c r="H735" s="321"/>
      <c r="I735" s="321"/>
      <c r="J735" s="321"/>
      <c r="K735" s="322"/>
      <c r="L735" s="322"/>
      <c r="M735" s="322"/>
      <c r="N735" s="322"/>
      <c r="O735" s="322"/>
      <c r="P735" s="322"/>
      <c r="Q735" s="322"/>
      <c r="R735" s="322"/>
      <c r="S735" s="322"/>
      <c r="T735" s="322"/>
      <c r="X735" s="322"/>
    </row>
    <row r="736" customFormat="false" ht="12.75" hidden="false" customHeight="false" outlineLevel="0" collapsed="false">
      <c r="D736" s="321"/>
      <c r="E736" s="321"/>
      <c r="F736" s="321"/>
      <c r="G736" s="321"/>
      <c r="H736" s="321"/>
      <c r="I736" s="321"/>
      <c r="J736" s="321"/>
      <c r="K736" s="322"/>
      <c r="L736" s="322"/>
      <c r="M736" s="322"/>
      <c r="N736" s="322"/>
      <c r="O736" s="322"/>
      <c r="P736" s="322"/>
      <c r="Q736" s="322"/>
      <c r="R736" s="322"/>
      <c r="S736" s="322"/>
      <c r="T736" s="322"/>
      <c r="X736" s="322"/>
    </row>
    <row r="737" customFormat="false" ht="12.75" hidden="false" customHeight="false" outlineLevel="0" collapsed="false">
      <c r="D737" s="321"/>
      <c r="E737" s="321"/>
      <c r="F737" s="321"/>
      <c r="G737" s="321"/>
      <c r="H737" s="321"/>
      <c r="I737" s="321"/>
      <c r="J737" s="321"/>
      <c r="K737" s="322"/>
      <c r="L737" s="322"/>
      <c r="M737" s="322"/>
      <c r="N737" s="322"/>
      <c r="O737" s="322"/>
      <c r="P737" s="322"/>
      <c r="Q737" s="322"/>
      <c r="R737" s="322"/>
      <c r="S737" s="322"/>
      <c r="T737" s="322"/>
      <c r="X737" s="322"/>
    </row>
    <row r="738" customFormat="false" ht="12.75" hidden="false" customHeight="false" outlineLevel="0" collapsed="false">
      <c r="D738" s="321"/>
      <c r="E738" s="321"/>
      <c r="F738" s="321"/>
      <c r="G738" s="321"/>
      <c r="H738" s="321"/>
      <c r="I738" s="321"/>
      <c r="J738" s="321"/>
      <c r="K738" s="322"/>
      <c r="L738" s="322"/>
      <c r="M738" s="322"/>
      <c r="N738" s="322"/>
      <c r="O738" s="322"/>
      <c r="P738" s="322"/>
      <c r="Q738" s="322"/>
      <c r="R738" s="322"/>
      <c r="S738" s="322"/>
      <c r="T738" s="322"/>
      <c r="X738" s="322"/>
    </row>
    <row r="739" customFormat="false" ht="12.75" hidden="false" customHeight="false" outlineLevel="0" collapsed="false">
      <c r="D739" s="321"/>
      <c r="E739" s="321"/>
      <c r="F739" s="321"/>
      <c r="G739" s="321"/>
      <c r="H739" s="321"/>
      <c r="I739" s="321"/>
      <c r="J739" s="321"/>
      <c r="K739" s="322"/>
      <c r="L739" s="322"/>
      <c r="M739" s="322"/>
      <c r="N739" s="322"/>
      <c r="O739" s="322"/>
      <c r="P739" s="322"/>
      <c r="Q739" s="322"/>
      <c r="R739" s="322"/>
      <c r="S739" s="322"/>
      <c r="T739" s="322"/>
      <c r="X739" s="322"/>
    </row>
    <row r="740" customFormat="false" ht="12.75" hidden="false" customHeight="false" outlineLevel="0" collapsed="false">
      <c r="D740" s="321"/>
      <c r="E740" s="321"/>
      <c r="F740" s="321"/>
      <c r="G740" s="321"/>
      <c r="H740" s="321"/>
      <c r="I740" s="321"/>
      <c r="J740" s="321"/>
      <c r="K740" s="322"/>
      <c r="L740" s="322"/>
      <c r="M740" s="322"/>
      <c r="N740" s="322"/>
      <c r="O740" s="322"/>
      <c r="P740" s="322"/>
      <c r="Q740" s="322"/>
      <c r="R740" s="322"/>
      <c r="S740" s="322"/>
      <c r="T740" s="322"/>
      <c r="X740" s="322"/>
    </row>
    <row r="741" customFormat="false" ht="12.75" hidden="false" customHeight="false" outlineLevel="0" collapsed="false">
      <c r="D741" s="321"/>
      <c r="E741" s="321"/>
      <c r="F741" s="321"/>
      <c r="G741" s="321"/>
      <c r="H741" s="321"/>
      <c r="I741" s="321"/>
      <c r="J741" s="321"/>
      <c r="K741" s="322"/>
      <c r="L741" s="322"/>
      <c r="M741" s="322"/>
      <c r="N741" s="322"/>
      <c r="O741" s="322"/>
      <c r="P741" s="322"/>
      <c r="Q741" s="322"/>
      <c r="R741" s="322"/>
      <c r="S741" s="322"/>
      <c r="T741" s="322"/>
      <c r="X741" s="322"/>
    </row>
    <row r="742" customFormat="false" ht="12.75" hidden="false" customHeight="false" outlineLevel="0" collapsed="false">
      <c r="D742" s="321"/>
      <c r="E742" s="321"/>
      <c r="F742" s="321"/>
      <c r="G742" s="321"/>
      <c r="H742" s="321"/>
      <c r="I742" s="321"/>
      <c r="J742" s="321"/>
      <c r="K742" s="322"/>
      <c r="L742" s="322"/>
      <c r="M742" s="322"/>
      <c r="N742" s="322"/>
      <c r="O742" s="322"/>
      <c r="P742" s="322"/>
      <c r="Q742" s="322"/>
      <c r="R742" s="322"/>
      <c r="S742" s="322"/>
      <c r="T742" s="322"/>
      <c r="X742" s="322"/>
    </row>
    <row r="743" customFormat="false" ht="12.75" hidden="false" customHeight="false" outlineLevel="0" collapsed="false">
      <c r="D743" s="321"/>
      <c r="E743" s="321"/>
      <c r="F743" s="321"/>
      <c r="G743" s="321"/>
      <c r="H743" s="321"/>
      <c r="I743" s="321"/>
      <c r="J743" s="321"/>
      <c r="K743" s="322"/>
      <c r="L743" s="322"/>
      <c r="M743" s="322"/>
      <c r="N743" s="322"/>
      <c r="O743" s="322"/>
      <c r="P743" s="322"/>
      <c r="Q743" s="322"/>
      <c r="R743" s="322"/>
      <c r="S743" s="322"/>
      <c r="T743" s="322"/>
      <c r="X743" s="322"/>
    </row>
    <row r="744" customFormat="false" ht="12.75" hidden="false" customHeight="false" outlineLevel="0" collapsed="false">
      <c r="D744" s="321"/>
      <c r="E744" s="321"/>
      <c r="F744" s="321"/>
      <c r="G744" s="321"/>
      <c r="H744" s="321"/>
      <c r="I744" s="321"/>
      <c r="J744" s="321"/>
      <c r="K744" s="322"/>
      <c r="L744" s="322"/>
      <c r="M744" s="322"/>
      <c r="N744" s="322"/>
      <c r="O744" s="322"/>
      <c r="P744" s="322"/>
      <c r="Q744" s="322"/>
      <c r="R744" s="322"/>
      <c r="S744" s="322"/>
      <c r="T744" s="322"/>
      <c r="X744" s="322"/>
    </row>
    <row r="745" customFormat="false" ht="12.75" hidden="false" customHeight="false" outlineLevel="0" collapsed="false">
      <c r="D745" s="321"/>
      <c r="E745" s="321"/>
      <c r="F745" s="321"/>
      <c r="G745" s="321"/>
      <c r="H745" s="321"/>
      <c r="I745" s="321"/>
      <c r="J745" s="321"/>
      <c r="K745" s="322"/>
      <c r="L745" s="322"/>
      <c r="M745" s="322"/>
      <c r="N745" s="322"/>
      <c r="O745" s="322"/>
      <c r="P745" s="322"/>
      <c r="Q745" s="322"/>
      <c r="R745" s="322"/>
      <c r="S745" s="322"/>
      <c r="T745" s="322"/>
      <c r="X745" s="322"/>
    </row>
    <row r="746" customFormat="false" ht="12.75" hidden="false" customHeight="false" outlineLevel="0" collapsed="false">
      <c r="D746" s="321"/>
      <c r="E746" s="321"/>
      <c r="F746" s="321"/>
      <c r="G746" s="321"/>
      <c r="H746" s="321"/>
      <c r="I746" s="321"/>
      <c r="J746" s="321"/>
      <c r="K746" s="322"/>
      <c r="L746" s="322"/>
      <c r="M746" s="322"/>
      <c r="N746" s="322"/>
      <c r="O746" s="322"/>
      <c r="P746" s="322"/>
      <c r="Q746" s="322"/>
      <c r="R746" s="322"/>
      <c r="S746" s="322"/>
      <c r="T746" s="322"/>
      <c r="X746" s="322"/>
    </row>
    <row r="747" customFormat="false" ht="12.75" hidden="false" customHeight="false" outlineLevel="0" collapsed="false">
      <c r="D747" s="321"/>
      <c r="E747" s="321"/>
      <c r="F747" s="321"/>
      <c r="G747" s="321"/>
      <c r="H747" s="321"/>
      <c r="I747" s="321"/>
      <c r="J747" s="321"/>
      <c r="K747" s="322"/>
      <c r="L747" s="322"/>
      <c r="M747" s="322"/>
      <c r="N747" s="322"/>
      <c r="O747" s="322"/>
      <c r="P747" s="322"/>
      <c r="Q747" s="322"/>
      <c r="R747" s="322"/>
      <c r="S747" s="322"/>
      <c r="T747" s="322"/>
      <c r="X747" s="322"/>
    </row>
    <row r="748" customFormat="false" ht="12.75" hidden="false" customHeight="false" outlineLevel="0" collapsed="false">
      <c r="D748" s="321"/>
      <c r="E748" s="321"/>
      <c r="F748" s="321"/>
      <c r="G748" s="321"/>
      <c r="H748" s="321"/>
      <c r="I748" s="321"/>
      <c r="J748" s="321"/>
      <c r="K748" s="322"/>
      <c r="L748" s="322"/>
      <c r="M748" s="322"/>
      <c r="N748" s="322"/>
      <c r="O748" s="322"/>
      <c r="P748" s="322"/>
      <c r="Q748" s="322"/>
      <c r="R748" s="322"/>
      <c r="S748" s="322"/>
      <c r="T748" s="322"/>
      <c r="X748" s="322"/>
    </row>
    <row r="749" customFormat="false" ht="12.75" hidden="false" customHeight="false" outlineLevel="0" collapsed="false">
      <c r="D749" s="321"/>
      <c r="E749" s="321"/>
      <c r="F749" s="321"/>
      <c r="G749" s="321"/>
      <c r="H749" s="321"/>
      <c r="I749" s="321"/>
      <c r="J749" s="321"/>
      <c r="K749" s="322"/>
      <c r="L749" s="322"/>
      <c r="M749" s="322"/>
      <c r="N749" s="322"/>
      <c r="O749" s="322"/>
      <c r="P749" s="322"/>
      <c r="Q749" s="322"/>
      <c r="R749" s="322"/>
      <c r="S749" s="322"/>
      <c r="T749" s="322"/>
      <c r="X749" s="322"/>
    </row>
    <row r="750" customFormat="false" ht="12.75" hidden="false" customHeight="false" outlineLevel="0" collapsed="false">
      <c r="D750" s="321"/>
      <c r="E750" s="321"/>
      <c r="F750" s="321"/>
      <c r="G750" s="321"/>
      <c r="H750" s="321"/>
      <c r="I750" s="321"/>
      <c r="J750" s="321"/>
      <c r="K750" s="322"/>
      <c r="L750" s="322"/>
      <c r="M750" s="322"/>
      <c r="N750" s="322"/>
      <c r="O750" s="322"/>
      <c r="P750" s="322"/>
      <c r="Q750" s="322"/>
      <c r="R750" s="322"/>
      <c r="S750" s="322"/>
      <c r="T750" s="322"/>
      <c r="X750" s="322"/>
    </row>
    <row r="751" customFormat="false" ht="12.75" hidden="false" customHeight="false" outlineLevel="0" collapsed="false">
      <c r="D751" s="321"/>
      <c r="E751" s="321"/>
      <c r="F751" s="321"/>
      <c r="G751" s="321"/>
      <c r="H751" s="321"/>
      <c r="I751" s="321"/>
      <c r="J751" s="321"/>
      <c r="K751" s="322"/>
      <c r="L751" s="322"/>
      <c r="M751" s="322"/>
      <c r="N751" s="322"/>
      <c r="O751" s="322"/>
      <c r="P751" s="322"/>
      <c r="Q751" s="322"/>
      <c r="R751" s="322"/>
      <c r="S751" s="322"/>
      <c r="T751" s="322"/>
      <c r="X751" s="322"/>
    </row>
    <row r="752" customFormat="false" ht="12.75" hidden="false" customHeight="false" outlineLevel="0" collapsed="false">
      <c r="D752" s="321"/>
      <c r="E752" s="321"/>
      <c r="F752" s="321"/>
      <c r="G752" s="321"/>
      <c r="H752" s="321"/>
      <c r="I752" s="321"/>
      <c r="J752" s="321"/>
      <c r="K752" s="322"/>
      <c r="L752" s="322"/>
      <c r="M752" s="322"/>
      <c r="N752" s="322"/>
      <c r="O752" s="322"/>
      <c r="P752" s="322"/>
      <c r="Q752" s="322"/>
      <c r="R752" s="322"/>
      <c r="S752" s="322"/>
      <c r="T752" s="322"/>
      <c r="X752" s="322"/>
    </row>
    <row r="753" customFormat="false" ht="12.75" hidden="false" customHeight="false" outlineLevel="0" collapsed="false">
      <c r="D753" s="321"/>
      <c r="E753" s="321"/>
      <c r="F753" s="321"/>
      <c r="G753" s="321"/>
      <c r="H753" s="321"/>
      <c r="I753" s="321"/>
      <c r="J753" s="321"/>
      <c r="K753" s="322"/>
      <c r="L753" s="322"/>
      <c r="M753" s="322"/>
      <c r="N753" s="322"/>
      <c r="O753" s="322"/>
      <c r="P753" s="322"/>
      <c r="Q753" s="322"/>
      <c r="R753" s="322"/>
      <c r="S753" s="322"/>
      <c r="T753" s="322"/>
      <c r="X753" s="322"/>
    </row>
    <row r="754" customFormat="false" ht="12.75" hidden="false" customHeight="false" outlineLevel="0" collapsed="false">
      <c r="D754" s="321"/>
      <c r="E754" s="321"/>
      <c r="F754" s="321"/>
      <c r="G754" s="321"/>
      <c r="H754" s="321"/>
      <c r="I754" s="321"/>
      <c r="J754" s="321"/>
      <c r="K754" s="322"/>
      <c r="L754" s="322"/>
      <c r="M754" s="322"/>
      <c r="N754" s="322"/>
      <c r="O754" s="322"/>
      <c r="P754" s="322"/>
      <c r="Q754" s="322"/>
      <c r="R754" s="322"/>
      <c r="S754" s="322"/>
      <c r="T754" s="322"/>
      <c r="X754" s="322"/>
    </row>
    <row r="755" customFormat="false" ht="12.75" hidden="false" customHeight="false" outlineLevel="0" collapsed="false">
      <c r="D755" s="321"/>
      <c r="E755" s="321"/>
      <c r="F755" s="321"/>
      <c r="G755" s="321"/>
      <c r="H755" s="321"/>
      <c r="I755" s="321"/>
      <c r="J755" s="321"/>
      <c r="K755" s="322"/>
      <c r="L755" s="322"/>
      <c r="M755" s="322"/>
      <c r="N755" s="322"/>
      <c r="O755" s="322"/>
      <c r="P755" s="322"/>
      <c r="Q755" s="322"/>
      <c r="R755" s="322"/>
      <c r="S755" s="322"/>
      <c r="T755" s="322"/>
      <c r="X755" s="322"/>
    </row>
    <row r="756" customFormat="false" ht="12.75" hidden="false" customHeight="false" outlineLevel="0" collapsed="false">
      <c r="D756" s="321"/>
      <c r="E756" s="321"/>
      <c r="F756" s="321"/>
      <c r="G756" s="321"/>
      <c r="H756" s="321"/>
      <c r="I756" s="321"/>
      <c r="J756" s="321"/>
      <c r="K756" s="322"/>
      <c r="L756" s="322"/>
      <c r="M756" s="322"/>
      <c r="N756" s="322"/>
      <c r="O756" s="322"/>
      <c r="P756" s="322"/>
      <c r="Q756" s="322"/>
      <c r="R756" s="322"/>
      <c r="S756" s="322"/>
      <c r="T756" s="322"/>
      <c r="X756" s="322"/>
    </row>
    <row r="757" customFormat="false" ht="12.75" hidden="false" customHeight="false" outlineLevel="0" collapsed="false">
      <c r="D757" s="321"/>
      <c r="E757" s="321"/>
      <c r="F757" s="321"/>
      <c r="G757" s="321"/>
      <c r="H757" s="321"/>
      <c r="I757" s="321"/>
      <c r="J757" s="321"/>
      <c r="K757" s="322"/>
      <c r="L757" s="322"/>
      <c r="M757" s="322"/>
      <c r="N757" s="322"/>
      <c r="O757" s="322"/>
      <c r="P757" s="322"/>
      <c r="Q757" s="322"/>
      <c r="R757" s="322"/>
      <c r="S757" s="322"/>
      <c r="T757" s="322"/>
      <c r="X757" s="322"/>
    </row>
    <row r="758" customFormat="false" ht="12.75" hidden="false" customHeight="false" outlineLevel="0" collapsed="false">
      <c r="D758" s="321"/>
      <c r="E758" s="321"/>
      <c r="F758" s="321"/>
      <c r="G758" s="321"/>
      <c r="H758" s="321"/>
      <c r="I758" s="321"/>
      <c r="J758" s="321"/>
      <c r="K758" s="322"/>
      <c r="L758" s="322"/>
      <c r="M758" s="322"/>
      <c r="N758" s="322"/>
      <c r="O758" s="322"/>
      <c r="P758" s="322"/>
      <c r="Q758" s="322"/>
      <c r="R758" s="322"/>
      <c r="S758" s="322"/>
      <c r="T758" s="322"/>
      <c r="X758" s="322"/>
    </row>
    <row r="759" customFormat="false" ht="12.75" hidden="false" customHeight="false" outlineLevel="0" collapsed="false">
      <c r="D759" s="321"/>
      <c r="E759" s="321"/>
      <c r="F759" s="321"/>
      <c r="G759" s="321"/>
      <c r="H759" s="321"/>
      <c r="I759" s="321"/>
      <c r="J759" s="321"/>
      <c r="K759" s="322"/>
      <c r="L759" s="322"/>
      <c r="M759" s="322"/>
      <c r="N759" s="322"/>
      <c r="O759" s="322"/>
      <c r="P759" s="322"/>
      <c r="Q759" s="322"/>
      <c r="R759" s="322"/>
      <c r="S759" s="322"/>
      <c r="T759" s="322"/>
      <c r="X759" s="322"/>
    </row>
    <row r="760" customFormat="false" ht="12.75" hidden="false" customHeight="false" outlineLevel="0" collapsed="false">
      <c r="D760" s="321"/>
      <c r="E760" s="321"/>
      <c r="F760" s="321"/>
      <c r="G760" s="321"/>
      <c r="H760" s="321"/>
      <c r="I760" s="321"/>
      <c r="J760" s="321"/>
      <c r="K760" s="322"/>
      <c r="L760" s="322"/>
      <c r="M760" s="322"/>
      <c r="N760" s="322"/>
      <c r="O760" s="322"/>
      <c r="P760" s="322"/>
      <c r="Q760" s="322"/>
      <c r="R760" s="322"/>
      <c r="S760" s="322"/>
      <c r="T760" s="322"/>
      <c r="X760" s="322"/>
    </row>
    <row r="761" customFormat="false" ht="12.75" hidden="false" customHeight="false" outlineLevel="0" collapsed="false">
      <c r="D761" s="321"/>
      <c r="E761" s="321"/>
      <c r="F761" s="321"/>
      <c r="G761" s="321"/>
      <c r="H761" s="321"/>
      <c r="I761" s="321"/>
      <c r="J761" s="321"/>
      <c r="K761" s="322"/>
      <c r="L761" s="322"/>
      <c r="M761" s="322"/>
      <c r="N761" s="322"/>
      <c r="O761" s="322"/>
      <c r="P761" s="322"/>
      <c r="Q761" s="322"/>
      <c r="R761" s="322"/>
      <c r="S761" s="322"/>
      <c r="T761" s="322"/>
      <c r="X761" s="322"/>
    </row>
    <row r="762" customFormat="false" ht="12.75" hidden="false" customHeight="false" outlineLevel="0" collapsed="false">
      <c r="D762" s="321"/>
      <c r="E762" s="321"/>
      <c r="F762" s="321"/>
      <c r="G762" s="321"/>
      <c r="H762" s="321"/>
      <c r="I762" s="321"/>
      <c r="J762" s="321"/>
      <c r="K762" s="322"/>
      <c r="L762" s="322"/>
      <c r="M762" s="322"/>
      <c r="N762" s="322"/>
      <c r="O762" s="322"/>
      <c r="P762" s="322"/>
      <c r="Q762" s="322"/>
      <c r="R762" s="322"/>
      <c r="S762" s="322"/>
      <c r="T762" s="322"/>
      <c r="X762" s="322"/>
    </row>
    <row r="763" customFormat="false" ht="12.75" hidden="false" customHeight="false" outlineLevel="0" collapsed="false">
      <c r="D763" s="321"/>
      <c r="E763" s="321"/>
      <c r="F763" s="321"/>
      <c r="G763" s="321"/>
      <c r="H763" s="321"/>
      <c r="I763" s="321"/>
      <c r="J763" s="321"/>
      <c r="K763" s="322"/>
      <c r="L763" s="322"/>
      <c r="M763" s="322"/>
      <c r="N763" s="322"/>
      <c r="O763" s="322"/>
      <c r="P763" s="322"/>
      <c r="Q763" s="322"/>
      <c r="R763" s="322"/>
      <c r="S763" s="322"/>
      <c r="T763" s="322"/>
      <c r="X763" s="322"/>
    </row>
    <row r="764" customFormat="false" ht="12.75" hidden="false" customHeight="false" outlineLevel="0" collapsed="false">
      <c r="D764" s="321"/>
      <c r="E764" s="321"/>
      <c r="F764" s="321"/>
      <c r="G764" s="321"/>
      <c r="H764" s="321"/>
      <c r="I764" s="321"/>
      <c r="J764" s="321"/>
      <c r="K764" s="322"/>
      <c r="L764" s="322"/>
      <c r="M764" s="322"/>
      <c r="N764" s="322"/>
      <c r="O764" s="322"/>
      <c r="P764" s="322"/>
      <c r="Q764" s="322"/>
      <c r="R764" s="322"/>
      <c r="S764" s="322"/>
      <c r="T764" s="322"/>
      <c r="X764" s="322"/>
    </row>
    <row r="765" customFormat="false" ht="12.75" hidden="false" customHeight="false" outlineLevel="0" collapsed="false">
      <c r="D765" s="321"/>
      <c r="E765" s="321"/>
      <c r="F765" s="321"/>
      <c r="G765" s="321"/>
      <c r="H765" s="321"/>
      <c r="I765" s="321"/>
      <c r="J765" s="321"/>
      <c r="K765" s="322"/>
      <c r="L765" s="322"/>
      <c r="M765" s="322"/>
      <c r="N765" s="322"/>
      <c r="O765" s="322"/>
      <c r="P765" s="322"/>
      <c r="Q765" s="322"/>
      <c r="R765" s="322"/>
      <c r="S765" s="322"/>
      <c r="T765" s="322"/>
      <c r="X765" s="322"/>
    </row>
    <row r="766" customFormat="false" ht="12.75" hidden="false" customHeight="false" outlineLevel="0" collapsed="false">
      <c r="D766" s="321"/>
      <c r="E766" s="321"/>
      <c r="F766" s="321"/>
      <c r="G766" s="321"/>
      <c r="H766" s="321"/>
      <c r="I766" s="321"/>
      <c r="J766" s="321"/>
      <c r="K766" s="322"/>
      <c r="L766" s="322"/>
      <c r="M766" s="322"/>
      <c r="N766" s="322"/>
      <c r="O766" s="322"/>
      <c r="P766" s="322"/>
      <c r="Q766" s="322"/>
      <c r="R766" s="322"/>
      <c r="S766" s="322"/>
      <c r="T766" s="322"/>
      <c r="X766" s="322"/>
    </row>
    <row r="767" customFormat="false" ht="12.75" hidden="false" customHeight="false" outlineLevel="0" collapsed="false">
      <c r="D767" s="321"/>
      <c r="E767" s="321"/>
      <c r="F767" s="321"/>
      <c r="G767" s="321"/>
      <c r="H767" s="321"/>
      <c r="I767" s="321"/>
      <c r="J767" s="321"/>
      <c r="K767" s="322"/>
      <c r="L767" s="322"/>
      <c r="M767" s="322"/>
      <c r="N767" s="322"/>
      <c r="O767" s="322"/>
      <c r="P767" s="322"/>
      <c r="Q767" s="322"/>
      <c r="R767" s="322"/>
      <c r="S767" s="322"/>
      <c r="T767" s="322"/>
      <c r="X767" s="322"/>
    </row>
    <row r="768" customFormat="false" ht="12.75" hidden="false" customHeight="false" outlineLevel="0" collapsed="false">
      <c r="D768" s="321"/>
      <c r="E768" s="321"/>
      <c r="F768" s="321"/>
      <c r="G768" s="321"/>
      <c r="H768" s="321"/>
      <c r="I768" s="321"/>
      <c r="J768" s="321"/>
      <c r="K768" s="322"/>
      <c r="L768" s="322"/>
      <c r="M768" s="322"/>
      <c r="N768" s="322"/>
      <c r="O768" s="322"/>
      <c r="P768" s="322"/>
      <c r="Q768" s="322"/>
      <c r="R768" s="322"/>
      <c r="S768" s="322"/>
      <c r="T768" s="322"/>
      <c r="X768" s="322"/>
    </row>
    <row r="769" customFormat="false" ht="12.75" hidden="false" customHeight="false" outlineLevel="0" collapsed="false">
      <c r="D769" s="321"/>
      <c r="E769" s="321"/>
      <c r="F769" s="321"/>
      <c r="G769" s="321"/>
      <c r="H769" s="321"/>
      <c r="I769" s="321"/>
      <c r="J769" s="321"/>
      <c r="K769" s="322"/>
      <c r="L769" s="322"/>
      <c r="M769" s="322"/>
      <c r="N769" s="322"/>
      <c r="O769" s="322"/>
      <c r="P769" s="322"/>
      <c r="Q769" s="322"/>
      <c r="R769" s="322"/>
      <c r="S769" s="322"/>
      <c r="T769" s="322"/>
      <c r="X769" s="322"/>
    </row>
    <row r="770" customFormat="false" ht="12.75" hidden="false" customHeight="false" outlineLevel="0" collapsed="false">
      <c r="D770" s="321"/>
      <c r="E770" s="321"/>
      <c r="F770" s="321"/>
      <c r="G770" s="321"/>
      <c r="H770" s="321"/>
      <c r="I770" s="321"/>
      <c r="J770" s="321"/>
      <c r="K770" s="322"/>
      <c r="L770" s="322"/>
      <c r="M770" s="322"/>
      <c r="N770" s="322"/>
      <c r="O770" s="322"/>
      <c r="P770" s="322"/>
      <c r="Q770" s="322"/>
      <c r="R770" s="322"/>
      <c r="S770" s="322"/>
      <c r="T770" s="322"/>
      <c r="X770" s="322"/>
    </row>
    <row r="771" customFormat="false" ht="12.75" hidden="false" customHeight="false" outlineLevel="0" collapsed="false">
      <c r="D771" s="321"/>
      <c r="E771" s="321"/>
      <c r="F771" s="321"/>
      <c r="G771" s="321"/>
      <c r="H771" s="321"/>
      <c r="I771" s="321"/>
      <c r="J771" s="321"/>
      <c r="K771" s="322"/>
      <c r="L771" s="322"/>
      <c r="M771" s="322"/>
      <c r="N771" s="322"/>
      <c r="O771" s="322"/>
      <c r="P771" s="322"/>
      <c r="Q771" s="322"/>
      <c r="R771" s="322"/>
      <c r="S771" s="322"/>
      <c r="T771" s="322"/>
      <c r="X771" s="322"/>
    </row>
    <row r="772" customFormat="false" ht="12.75" hidden="false" customHeight="false" outlineLevel="0" collapsed="false">
      <c r="D772" s="321"/>
      <c r="E772" s="321"/>
      <c r="F772" s="321"/>
      <c r="G772" s="321"/>
      <c r="H772" s="321"/>
      <c r="I772" s="321"/>
      <c r="J772" s="321"/>
      <c r="K772" s="322"/>
      <c r="L772" s="322"/>
      <c r="M772" s="322"/>
      <c r="N772" s="322"/>
      <c r="O772" s="322"/>
      <c r="P772" s="322"/>
      <c r="Q772" s="322"/>
      <c r="R772" s="322"/>
      <c r="S772" s="322"/>
      <c r="T772" s="322"/>
      <c r="X772" s="322"/>
    </row>
    <row r="773" customFormat="false" ht="12.75" hidden="false" customHeight="false" outlineLevel="0" collapsed="false">
      <c r="D773" s="321"/>
      <c r="E773" s="321"/>
      <c r="F773" s="321"/>
      <c r="G773" s="321"/>
      <c r="H773" s="321"/>
      <c r="I773" s="321"/>
      <c r="J773" s="321"/>
      <c r="K773" s="322"/>
      <c r="L773" s="322"/>
      <c r="M773" s="322"/>
      <c r="N773" s="322"/>
      <c r="O773" s="322"/>
      <c r="P773" s="322"/>
      <c r="Q773" s="322"/>
      <c r="R773" s="322"/>
      <c r="S773" s="322"/>
      <c r="T773" s="322"/>
      <c r="X773" s="322"/>
    </row>
    <row r="774" customFormat="false" ht="12.75" hidden="false" customHeight="false" outlineLevel="0" collapsed="false">
      <c r="D774" s="321"/>
      <c r="E774" s="321"/>
      <c r="F774" s="321"/>
      <c r="G774" s="321"/>
      <c r="H774" s="321"/>
      <c r="I774" s="321"/>
      <c r="J774" s="321"/>
      <c r="K774" s="322"/>
      <c r="L774" s="322"/>
      <c r="M774" s="322"/>
      <c r="N774" s="322"/>
      <c r="O774" s="322"/>
      <c r="P774" s="322"/>
      <c r="Q774" s="322"/>
      <c r="R774" s="322"/>
      <c r="S774" s="322"/>
      <c r="T774" s="322"/>
      <c r="X774" s="322"/>
    </row>
    <row r="775" customFormat="false" ht="12.75" hidden="false" customHeight="false" outlineLevel="0" collapsed="false">
      <c r="D775" s="321"/>
      <c r="E775" s="321"/>
      <c r="F775" s="321"/>
      <c r="G775" s="321"/>
      <c r="H775" s="321"/>
      <c r="I775" s="321"/>
      <c r="J775" s="321"/>
      <c r="K775" s="322"/>
      <c r="L775" s="322"/>
      <c r="M775" s="322"/>
      <c r="N775" s="322"/>
      <c r="O775" s="322"/>
      <c r="P775" s="322"/>
      <c r="Q775" s="322"/>
      <c r="R775" s="322"/>
      <c r="S775" s="322"/>
      <c r="T775" s="322"/>
      <c r="X775" s="322"/>
    </row>
    <row r="776" customFormat="false" ht="12.75" hidden="false" customHeight="false" outlineLevel="0" collapsed="false">
      <c r="D776" s="321"/>
      <c r="E776" s="321"/>
      <c r="F776" s="321"/>
      <c r="G776" s="321"/>
      <c r="H776" s="321"/>
      <c r="I776" s="321"/>
      <c r="J776" s="321"/>
      <c r="K776" s="322"/>
      <c r="L776" s="322"/>
      <c r="M776" s="322"/>
      <c r="N776" s="322"/>
      <c r="O776" s="322"/>
      <c r="P776" s="322"/>
      <c r="Q776" s="322"/>
      <c r="R776" s="322"/>
      <c r="S776" s="322"/>
      <c r="T776" s="322"/>
      <c r="X776" s="322"/>
    </row>
    <row r="777" customFormat="false" ht="12.75" hidden="false" customHeight="false" outlineLevel="0" collapsed="false">
      <c r="D777" s="321"/>
      <c r="E777" s="321"/>
      <c r="F777" s="321"/>
      <c r="G777" s="321"/>
      <c r="H777" s="321"/>
      <c r="I777" s="321"/>
      <c r="J777" s="321"/>
      <c r="K777" s="322"/>
      <c r="L777" s="322"/>
      <c r="M777" s="322"/>
      <c r="N777" s="322"/>
      <c r="O777" s="322"/>
      <c r="P777" s="322"/>
      <c r="Q777" s="322"/>
      <c r="R777" s="322"/>
      <c r="S777" s="322"/>
      <c r="T777" s="322"/>
      <c r="X777" s="322"/>
    </row>
    <row r="778" customFormat="false" ht="12.75" hidden="false" customHeight="false" outlineLevel="0" collapsed="false">
      <c r="D778" s="321"/>
      <c r="E778" s="321"/>
      <c r="F778" s="321"/>
      <c r="G778" s="321"/>
      <c r="H778" s="321"/>
      <c r="I778" s="321"/>
      <c r="J778" s="321"/>
      <c r="K778" s="322"/>
      <c r="L778" s="322"/>
      <c r="M778" s="322"/>
      <c r="N778" s="322"/>
      <c r="O778" s="322"/>
      <c r="P778" s="322"/>
      <c r="Q778" s="322"/>
      <c r="R778" s="322"/>
      <c r="S778" s="322"/>
      <c r="T778" s="322"/>
      <c r="X778" s="322"/>
    </row>
    <row r="779" customFormat="false" ht="12.75" hidden="false" customHeight="false" outlineLevel="0" collapsed="false">
      <c r="D779" s="321"/>
      <c r="E779" s="321"/>
      <c r="F779" s="321"/>
      <c r="G779" s="321"/>
      <c r="H779" s="321"/>
      <c r="I779" s="321"/>
      <c r="J779" s="321"/>
      <c r="K779" s="322"/>
      <c r="L779" s="322"/>
      <c r="M779" s="322"/>
      <c r="N779" s="322"/>
      <c r="O779" s="322"/>
      <c r="P779" s="322"/>
      <c r="Q779" s="322"/>
      <c r="R779" s="322"/>
      <c r="S779" s="322"/>
      <c r="T779" s="322"/>
      <c r="X779" s="322"/>
    </row>
    <row r="780" customFormat="false" ht="12.75" hidden="false" customHeight="false" outlineLevel="0" collapsed="false">
      <c r="D780" s="321"/>
      <c r="E780" s="321"/>
      <c r="F780" s="321"/>
      <c r="G780" s="321"/>
      <c r="H780" s="321"/>
      <c r="I780" s="321"/>
      <c r="J780" s="321"/>
      <c r="K780" s="322"/>
      <c r="L780" s="322"/>
      <c r="M780" s="322"/>
      <c r="N780" s="322"/>
      <c r="O780" s="322"/>
      <c r="P780" s="322"/>
      <c r="Q780" s="322"/>
      <c r="R780" s="322"/>
      <c r="S780" s="322"/>
      <c r="T780" s="322"/>
      <c r="X780" s="322"/>
    </row>
    <row r="781" customFormat="false" ht="12.75" hidden="false" customHeight="false" outlineLevel="0" collapsed="false">
      <c r="D781" s="321"/>
      <c r="E781" s="321"/>
      <c r="F781" s="321"/>
      <c r="G781" s="321"/>
      <c r="H781" s="321"/>
      <c r="I781" s="321"/>
      <c r="J781" s="321"/>
      <c r="K781" s="322"/>
      <c r="L781" s="322"/>
      <c r="M781" s="322"/>
      <c r="N781" s="322"/>
      <c r="O781" s="322"/>
      <c r="P781" s="322"/>
      <c r="Q781" s="322"/>
      <c r="R781" s="322"/>
      <c r="S781" s="322"/>
      <c r="T781" s="322"/>
      <c r="X781" s="322"/>
    </row>
    <row r="782" customFormat="false" ht="12.75" hidden="false" customHeight="false" outlineLevel="0" collapsed="false">
      <c r="D782" s="321"/>
      <c r="E782" s="321"/>
      <c r="F782" s="321"/>
      <c r="G782" s="321"/>
      <c r="H782" s="321"/>
      <c r="I782" s="321"/>
      <c r="J782" s="321"/>
      <c r="K782" s="322"/>
      <c r="L782" s="322"/>
      <c r="M782" s="322"/>
      <c r="N782" s="322"/>
      <c r="O782" s="322"/>
      <c r="P782" s="322"/>
      <c r="Q782" s="322"/>
      <c r="R782" s="322"/>
      <c r="S782" s="322"/>
      <c r="T782" s="322"/>
      <c r="X782" s="322"/>
    </row>
    <row r="783" customFormat="false" ht="12.75" hidden="false" customHeight="false" outlineLevel="0" collapsed="false">
      <c r="D783" s="321"/>
      <c r="E783" s="321"/>
      <c r="F783" s="321"/>
      <c r="G783" s="321"/>
      <c r="H783" s="321"/>
      <c r="I783" s="321"/>
      <c r="J783" s="321"/>
      <c r="K783" s="322"/>
      <c r="L783" s="322"/>
      <c r="M783" s="322"/>
      <c r="N783" s="322"/>
      <c r="O783" s="322"/>
      <c r="P783" s="322"/>
      <c r="Q783" s="322"/>
      <c r="R783" s="322"/>
      <c r="S783" s="322"/>
      <c r="T783" s="322"/>
      <c r="X783" s="322"/>
    </row>
    <row r="784" customFormat="false" ht="12.75" hidden="false" customHeight="false" outlineLevel="0" collapsed="false">
      <c r="D784" s="321"/>
      <c r="E784" s="321"/>
      <c r="F784" s="321"/>
      <c r="G784" s="321"/>
      <c r="H784" s="321"/>
      <c r="I784" s="321"/>
      <c r="J784" s="321"/>
      <c r="K784" s="322"/>
      <c r="L784" s="322"/>
      <c r="M784" s="322"/>
      <c r="N784" s="322"/>
      <c r="O784" s="322"/>
      <c r="P784" s="322"/>
      <c r="Q784" s="322"/>
      <c r="R784" s="322"/>
      <c r="S784" s="322"/>
      <c r="T784" s="322"/>
      <c r="X784" s="322"/>
    </row>
    <row r="785" customFormat="false" ht="12.75" hidden="false" customHeight="false" outlineLevel="0" collapsed="false">
      <c r="D785" s="321"/>
      <c r="E785" s="321"/>
      <c r="F785" s="321"/>
      <c r="G785" s="321"/>
      <c r="H785" s="321"/>
      <c r="I785" s="321"/>
      <c r="J785" s="321"/>
      <c r="K785" s="322"/>
      <c r="L785" s="322"/>
      <c r="M785" s="322"/>
      <c r="N785" s="322"/>
      <c r="O785" s="322"/>
      <c r="P785" s="322"/>
      <c r="Q785" s="322"/>
      <c r="R785" s="322"/>
      <c r="S785" s="322"/>
      <c r="T785" s="322"/>
      <c r="X785" s="322"/>
    </row>
    <row r="786" customFormat="false" ht="12.75" hidden="false" customHeight="false" outlineLevel="0" collapsed="false">
      <c r="D786" s="321"/>
      <c r="E786" s="321"/>
      <c r="F786" s="321"/>
      <c r="G786" s="321"/>
      <c r="H786" s="321"/>
      <c r="I786" s="321"/>
      <c r="J786" s="321"/>
      <c r="K786" s="322"/>
      <c r="L786" s="322"/>
      <c r="M786" s="322"/>
      <c r="N786" s="322"/>
      <c r="O786" s="322"/>
      <c r="P786" s="322"/>
      <c r="Q786" s="322"/>
      <c r="R786" s="322"/>
      <c r="S786" s="322"/>
      <c r="T786" s="322"/>
      <c r="X786" s="322"/>
    </row>
    <row r="787" customFormat="false" ht="12.75" hidden="false" customHeight="false" outlineLevel="0" collapsed="false">
      <c r="D787" s="321"/>
      <c r="E787" s="321"/>
      <c r="F787" s="321"/>
      <c r="G787" s="321"/>
      <c r="H787" s="321"/>
      <c r="I787" s="321"/>
      <c r="J787" s="321"/>
      <c r="K787" s="322"/>
      <c r="L787" s="322"/>
      <c r="M787" s="322"/>
      <c r="N787" s="322"/>
      <c r="O787" s="322"/>
      <c r="P787" s="322"/>
      <c r="Q787" s="322"/>
      <c r="R787" s="322"/>
      <c r="S787" s="322"/>
      <c r="T787" s="322"/>
      <c r="X787" s="322"/>
    </row>
    <row r="788" customFormat="false" ht="12.75" hidden="false" customHeight="false" outlineLevel="0" collapsed="false">
      <c r="D788" s="321"/>
      <c r="E788" s="321"/>
      <c r="F788" s="321"/>
      <c r="G788" s="321"/>
      <c r="H788" s="321"/>
      <c r="I788" s="321"/>
      <c r="J788" s="321"/>
      <c r="K788" s="322"/>
      <c r="L788" s="322"/>
      <c r="M788" s="322"/>
      <c r="N788" s="322"/>
      <c r="O788" s="322"/>
      <c r="P788" s="322"/>
      <c r="Q788" s="322"/>
      <c r="R788" s="322"/>
      <c r="S788" s="322"/>
      <c r="T788" s="322"/>
      <c r="X788" s="322"/>
    </row>
    <row r="789" customFormat="false" ht="12.75" hidden="false" customHeight="false" outlineLevel="0" collapsed="false">
      <c r="D789" s="321"/>
      <c r="E789" s="321"/>
      <c r="F789" s="321"/>
      <c r="G789" s="321"/>
      <c r="H789" s="321"/>
      <c r="I789" s="321"/>
      <c r="J789" s="321"/>
      <c r="K789" s="322"/>
      <c r="L789" s="322"/>
      <c r="M789" s="322"/>
      <c r="N789" s="322"/>
      <c r="O789" s="322"/>
      <c r="P789" s="322"/>
      <c r="Q789" s="322"/>
      <c r="R789" s="322"/>
      <c r="S789" s="322"/>
      <c r="T789" s="322"/>
      <c r="X789" s="322"/>
    </row>
    <row r="790" customFormat="false" ht="12.75" hidden="false" customHeight="false" outlineLevel="0" collapsed="false">
      <c r="D790" s="321"/>
      <c r="E790" s="321"/>
      <c r="F790" s="321"/>
      <c r="G790" s="321"/>
      <c r="H790" s="321"/>
      <c r="I790" s="321"/>
      <c r="J790" s="321"/>
      <c r="K790" s="322"/>
      <c r="L790" s="322"/>
      <c r="M790" s="322"/>
      <c r="N790" s="322"/>
      <c r="O790" s="322"/>
      <c r="P790" s="322"/>
      <c r="Q790" s="322"/>
      <c r="R790" s="322"/>
      <c r="S790" s="322"/>
      <c r="T790" s="322"/>
      <c r="X790" s="322"/>
    </row>
    <row r="791" customFormat="false" ht="12.75" hidden="false" customHeight="false" outlineLevel="0" collapsed="false">
      <c r="D791" s="321"/>
      <c r="E791" s="321"/>
      <c r="F791" s="321"/>
      <c r="G791" s="321"/>
      <c r="H791" s="321"/>
      <c r="I791" s="321"/>
      <c r="J791" s="321"/>
      <c r="K791" s="322"/>
      <c r="L791" s="322"/>
      <c r="M791" s="322"/>
      <c r="N791" s="322"/>
      <c r="O791" s="322"/>
      <c r="P791" s="322"/>
      <c r="Q791" s="322"/>
      <c r="R791" s="322"/>
      <c r="S791" s="322"/>
      <c r="T791" s="322"/>
      <c r="X791" s="322"/>
    </row>
    <row r="792" customFormat="false" ht="12.75" hidden="false" customHeight="false" outlineLevel="0" collapsed="false">
      <c r="D792" s="321"/>
      <c r="E792" s="321"/>
      <c r="F792" s="321"/>
      <c r="G792" s="321"/>
      <c r="H792" s="321"/>
      <c r="I792" s="321"/>
      <c r="J792" s="321"/>
      <c r="K792" s="322"/>
      <c r="L792" s="322"/>
      <c r="M792" s="322"/>
      <c r="N792" s="322"/>
      <c r="O792" s="322"/>
      <c r="P792" s="322"/>
      <c r="Q792" s="322"/>
      <c r="R792" s="322"/>
      <c r="S792" s="322"/>
      <c r="T792" s="322"/>
      <c r="X792" s="322"/>
    </row>
    <row r="793" customFormat="false" ht="12.75" hidden="false" customHeight="false" outlineLevel="0" collapsed="false">
      <c r="D793" s="321"/>
      <c r="E793" s="321"/>
      <c r="F793" s="321"/>
      <c r="G793" s="321"/>
      <c r="H793" s="321"/>
      <c r="I793" s="321"/>
      <c r="J793" s="321"/>
      <c r="K793" s="322"/>
      <c r="L793" s="322"/>
      <c r="M793" s="322"/>
      <c r="N793" s="322"/>
      <c r="O793" s="322"/>
      <c r="P793" s="322"/>
      <c r="Q793" s="322"/>
      <c r="R793" s="322"/>
      <c r="S793" s="322"/>
      <c r="T793" s="322"/>
      <c r="X793" s="322"/>
    </row>
    <row r="794" customFormat="false" ht="12.75" hidden="false" customHeight="false" outlineLevel="0" collapsed="false">
      <c r="D794" s="321"/>
      <c r="E794" s="321"/>
      <c r="F794" s="321"/>
      <c r="G794" s="321"/>
      <c r="H794" s="321"/>
      <c r="I794" s="321"/>
      <c r="J794" s="321"/>
      <c r="K794" s="322"/>
      <c r="L794" s="322"/>
      <c r="M794" s="322"/>
      <c r="N794" s="322"/>
      <c r="O794" s="322"/>
      <c r="P794" s="322"/>
      <c r="Q794" s="322"/>
      <c r="R794" s="322"/>
      <c r="S794" s="322"/>
      <c r="T794" s="322"/>
      <c r="X794" s="322"/>
    </row>
    <row r="795" customFormat="false" ht="12.75" hidden="false" customHeight="false" outlineLevel="0" collapsed="false">
      <c r="D795" s="321"/>
      <c r="E795" s="321"/>
      <c r="F795" s="321"/>
      <c r="G795" s="321"/>
      <c r="H795" s="321"/>
      <c r="I795" s="321"/>
      <c r="J795" s="321"/>
      <c r="K795" s="322"/>
      <c r="L795" s="322"/>
      <c r="M795" s="322"/>
      <c r="N795" s="322"/>
      <c r="O795" s="322"/>
      <c r="P795" s="322"/>
      <c r="Q795" s="322"/>
      <c r="R795" s="322"/>
      <c r="S795" s="322"/>
      <c r="T795" s="322"/>
      <c r="X795" s="322"/>
    </row>
    <row r="796" customFormat="false" ht="12.75" hidden="false" customHeight="false" outlineLevel="0" collapsed="false">
      <c r="D796" s="321"/>
      <c r="E796" s="321"/>
      <c r="F796" s="321"/>
      <c r="G796" s="321"/>
      <c r="H796" s="321"/>
      <c r="I796" s="321"/>
      <c r="J796" s="321"/>
      <c r="K796" s="322"/>
      <c r="L796" s="322"/>
      <c r="M796" s="322"/>
      <c r="N796" s="322"/>
      <c r="O796" s="322"/>
      <c r="P796" s="322"/>
      <c r="Q796" s="322"/>
      <c r="R796" s="322"/>
      <c r="S796" s="322"/>
      <c r="T796" s="322"/>
      <c r="X796" s="322"/>
    </row>
    <row r="797" customFormat="false" ht="12.75" hidden="false" customHeight="false" outlineLevel="0" collapsed="false">
      <c r="D797" s="321"/>
      <c r="E797" s="321"/>
      <c r="F797" s="321"/>
      <c r="G797" s="321"/>
      <c r="H797" s="321"/>
      <c r="I797" s="321"/>
      <c r="J797" s="321"/>
      <c r="K797" s="322"/>
      <c r="L797" s="322"/>
      <c r="M797" s="322"/>
      <c r="N797" s="322"/>
      <c r="O797" s="322"/>
      <c r="P797" s="322"/>
      <c r="Q797" s="322"/>
      <c r="R797" s="322"/>
      <c r="S797" s="322"/>
      <c r="T797" s="322"/>
      <c r="X797" s="322"/>
    </row>
    <row r="798" customFormat="false" ht="12.75" hidden="false" customHeight="false" outlineLevel="0" collapsed="false">
      <c r="D798" s="321"/>
      <c r="E798" s="321"/>
      <c r="F798" s="321"/>
      <c r="G798" s="321"/>
      <c r="H798" s="321"/>
      <c r="I798" s="321"/>
      <c r="J798" s="321"/>
      <c r="K798" s="322"/>
      <c r="L798" s="322"/>
      <c r="M798" s="322"/>
      <c r="N798" s="322"/>
      <c r="O798" s="322"/>
      <c r="P798" s="322"/>
      <c r="Q798" s="322"/>
      <c r="R798" s="322"/>
      <c r="S798" s="322"/>
      <c r="T798" s="322"/>
      <c r="X798" s="322"/>
    </row>
    <row r="799" customFormat="false" ht="12.75" hidden="false" customHeight="false" outlineLevel="0" collapsed="false">
      <c r="D799" s="321"/>
      <c r="E799" s="321"/>
      <c r="F799" s="321"/>
      <c r="G799" s="321"/>
      <c r="H799" s="321"/>
      <c r="I799" s="321"/>
      <c r="J799" s="321"/>
      <c r="K799" s="322"/>
      <c r="L799" s="322"/>
      <c r="M799" s="322"/>
      <c r="N799" s="322"/>
      <c r="O799" s="322"/>
      <c r="P799" s="322"/>
      <c r="Q799" s="322"/>
      <c r="R799" s="322"/>
      <c r="S799" s="322"/>
      <c r="T799" s="322"/>
      <c r="X799" s="322"/>
    </row>
    <row r="800" customFormat="false" ht="12.75" hidden="false" customHeight="false" outlineLevel="0" collapsed="false">
      <c r="D800" s="321"/>
      <c r="E800" s="321"/>
      <c r="F800" s="321"/>
      <c r="G800" s="321"/>
      <c r="H800" s="321"/>
      <c r="I800" s="321"/>
      <c r="J800" s="321"/>
      <c r="K800" s="322"/>
      <c r="L800" s="322"/>
      <c r="M800" s="322"/>
      <c r="N800" s="322"/>
      <c r="O800" s="322"/>
      <c r="P800" s="322"/>
      <c r="Q800" s="322"/>
      <c r="R800" s="322"/>
      <c r="S800" s="322"/>
      <c r="T800" s="322"/>
      <c r="X800" s="322"/>
    </row>
    <row r="801" customFormat="false" ht="12.75" hidden="false" customHeight="false" outlineLevel="0" collapsed="false">
      <c r="D801" s="321"/>
      <c r="E801" s="321"/>
      <c r="F801" s="321"/>
      <c r="G801" s="321"/>
      <c r="H801" s="321"/>
      <c r="I801" s="321"/>
      <c r="J801" s="321"/>
      <c r="K801" s="322"/>
      <c r="L801" s="322"/>
      <c r="M801" s="322"/>
      <c r="N801" s="322"/>
      <c r="O801" s="322"/>
      <c r="P801" s="322"/>
      <c r="Q801" s="322"/>
      <c r="R801" s="322"/>
      <c r="S801" s="322"/>
      <c r="T801" s="322"/>
      <c r="X801" s="322"/>
    </row>
    <row r="802" customFormat="false" ht="12.75" hidden="false" customHeight="false" outlineLevel="0" collapsed="false">
      <c r="D802" s="321"/>
      <c r="E802" s="321"/>
      <c r="F802" s="321"/>
      <c r="G802" s="321"/>
      <c r="H802" s="321"/>
      <c r="I802" s="321"/>
      <c r="J802" s="321"/>
      <c r="K802" s="322"/>
      <c r="L802" s="322"/>
      <c r="M802" s="322"/>
      <c r="N802" s="322"/>
      <c r="O802" s="322"/>
      <c r="P802" s="322"/>
      <c r="Q802" s="322"/>
      <c r="R802" s="322"/>
      <c r="S802" s="322"/>
      <c r="T802" s="322"/>
      <c r="X802" s="322"/>
    </row>
    <row r="803" customFormat="false" ht="12.75" hidden="false" customHeight="false" outlineLevel="0" collapsed="false">
      <c r="D803" s="321"/>
      <c r="E803" s="321"/>
      <c r="F803" s="321"/>
      <c r="G803" s="321"/>
      <c r="H803" s="321"/>
      <c r="I803" s="321"/>
      <c r="J803" s="321"/>
      <c r="K803" s="322"/>
      <c r="L803" s="322"/>
      <c r="M803" s="322"/>
      <c r="N803" s="322"/>
      <c r="O803" s="322"/>
      <c r="P803" s="322"/>
      <c r="Q803" s="322"/>
      <c r="R803" s="322"/>
      <c r="S803" s="322"/>
      <c r="T803" s="322"/>
      <c r="X803" s="322"/>
    </row>
    <row r="804" customFormat="false" ht="12.75" hidden="false" customHeight="false" outlineLevel="0" collapsed="false">
      <c r="D804" s="321"/>
      <c r="E804" s="321"/>
      <c r="F804" s="321"/>
      <c r="G804" s="321"/>
      <c r="H804" s="321"/>
      <c r="I804" s="321"/>
      <c r="J804" s="321"/>
      <c r="K804" s="322"/>
      <c r="L804" s="322"/>
      <c r="M804" s="322"/>
      <c r="N804" s="322"/>
      <c r="O804" s="322"/>
      <c r="P804" s="322"/>
      <c r="Q804" s="322"/>
      <c r="R804" s="322"/>
      <c r="S804" s="322"/>
      <c r="T804" s="322"/>
      <c r="X804" s="322"/>
    </row>
    <row r="805" customFormat="false" ht="12.75" hidden="false" customHeight="false" outlineLevel="0" collapsed="false">
      <c r="D805" s="321"/>
      <c r="E805" s="321"/>
      <c r="F805" s="321"/>
      <c r="G805" s="321"/>
      <c r="H805" s="321"/>
      <c r="I805" s="321"/>
      <c r="J805" s="321"/>
      <c r="K805" s="322"/>
      <c r="L805" s="322"/>
      <c r="M805" s="322"/>
      <c r="N805" s="322"/>
      <c r="O805" s="322"/>
      <c r="P805" s="322"/>
      <c r="Q805" s="322"/>
      <c r="R805" s="322"/>
      <c r="S805" s="322"/>
      <c r="T805" s="322"/>
      <c r="X805" s="322"/>
    </row>
    <row r="806" customFormat="false" ht="12.75" hidden="false" customHeight="false" outlineLevel="0" collapsed="false">
      <c r="D806" s="321"/>
      <c r="E806" s="321"/>
      <c r="F806" s="321"/>
      <c r="G806" s="321"/>
      <c r="H806" s="321"/>
      <c r="I806" s="321"/>
      <c r="J806" s="321"/>
      <c r="K806" s="322"/>
      <c r="L806" s="322"/>
      <c r="M806" s="322"/>
      <c r="N806" s="322"/>
      <c r="O806" s="322"/>
      <c r="P806" s="322"/>
      <c r="Q806" s="322"/>
      <c r="R806" s="322"/>
      <c r="S806" s="322"/>
      <c r="T806" s="322"/>
      <c r="X806" s="322"/>
    </row>
    <row r="807" customFormat="false" ht="12.75" hidden="false" customHeight="false" outlineLevel="0" collapsed="false">
      <c r="D807" s="321"/>
      <c r="E807" s="321"/>
      <c r="F807" s="321"/>
      <c r="G807" s="321"/>
      <c r="H807" s="321"/>
      <c r="I807" s="321"/>
      <c r="J807" s="321"/>
      <c r="K807" s="322"/>
      <c r="L807" s="322"/>
      <c r="M807" s="322"/>
      <c r="N807" s="322"/>
      <c r="O807" s="322"/>
      <c r="P807" s="322"/>
      <c r="Q807" s="322"/>
      <c r="R807" s="322"/>
      <c r="S807" s="322"/>
      <c r="T807" s="322"/>
      <c r="X807" s="322"/>
    </row>
    <row r="808" customFormat="false" ht="12.75" hidden="false" customHeight="false" outlineLevel="0" collapsed="false">
      <c r="D808" s="321"/>
      <c r="E808" s="321"/>
      <c r="F808" s="321"/>
      <c r="G808" s="321"/>
      <c r="H808" s="321"/>
      <c r="I808" s="321"/>
      <c r="J808" s="321"/>
      <c r="K808" s="322"/>
      <c r="L808" s="322"/>
      <c r="M808" s="322"/>
      <c r="N808" s="322"/>
      <c r="O808" s="322"/>
      <c r="P808" s="322"/>
      <c r="Q808" s="322"/>
      <c r="R808" s="322"/>
      <c r="S808" s="322"/>
      <c r="T808" s="322"/>
      <c r="X808" s="322"/>
    </row>
    <row r="809" customFormat="false" ht="12.75" hidden="false" customHeight="false" outlineLevel="0" collapsed="false">
      <c r="D809" s="321"/>
      <c r="E809" s="321"/>
      <c r="F809" s="321"/>
      <c r="G809" s="321"/>
      <c r="H809" s="321"/>
      <c r="I809" s="321"/>
      <c r="J809" s="321"/>
      <c r="K809" s="322"/>
      <c r="L809" s="322"/>
      <c r="M809" s="322"/>
      <c r="N809" s="322"/>
      <c r="O809" s="322"/>
      <c r="P809" s="322"/>
      <c r="Q809" s="322"/>
      <c r="R809" s="322"/>
      <c r="S809" s="322"/>
      <c r="T809" s="322"/>
      <c r="X809" s="322"/>
    </row>
    <row r="810" customFormat="false" ht="12.75" hidden="false" customHeight="false" outlineLevel="0" collapsed="false">
      <c r="D810" s="321"/>
      <c r="E810" s="321"/>
      <c r="F810" s="321"/>
      <c r="G810" s="321"/>
      <c r="H810" s="321"/>
      <c r="I810" s="321"/>
      <c r="J810" s="321"/>
      <c r="K810" s="322"/>
      <c r="L810" s="322"/>
      <c r="M810" s="322"/>
      <c r="N810" s="322"/>
      <c r="O810" s="322"/>
      <c r="P810" s="322"/>
      <c r="Q810" s="322"/>
      <c r="R810" s="322"/>
      <c r="S810" s="322"/>
      <c r="T810" s="322"/>
      <c r="X810" s="322"/>
    </row>
    <row r="811" customFormat="false" ht="12.75" hidden="false" customHeight="false" outlineLevel="0" collapsed="false">
      <c r="D811" s="321"/>
      <c r="E811" s="321"/>
      <c r="F811" s="321"/>
      <c r="G811" s="321"/>
      <c r="H811" s="321"/>
      <c r="I811" s="321"/>
      <c r="J811" s="321"/>
      <c r="K811" s="322"/>
      <c r="L811" s="322"/>
      <c r="M811" s="322"/>
      <c r="N811" s="322"/>
      <c r="O811" s="322"/>
      <c r="P811" s="322"/>
      <c r="Q811" s="322"/>
      <c r="R811" s="322"/>
      <c r="S811" s="322"/>
      <c r="T811" s="322"/>
      <c r="X811" s="322"/>
    </row>
    <row r="812" customFormat="false" ht="12.75" hidden="false" customHeight="false" outlineLevel="0" collapsed="false">
      <c r="D812" s="321"/>
      <c r="E812" s="321"/>
      <c r="F812" s="321"/>
      <c r="G812" s="321"/>
      <c r="H812" s="321"/>
      <c r="I812" s="321"/>
      <c r="J812" s="321"/>
      <c r="K812" s="322"/>
      <c r="L812" s="322"/>
      <c r="M812" s="322"/>
      <c r="N812" s="322"/>
      <c r="O812" s="322"/>
      <c r="P812" s="322"/>
      <c r="Q812" s="322"/>
      <c r="R812" s="322"/>
      <c r="S812" s="322"/>
      <c r="T812" s="322"/>
      <c r="X812" s="322"/>
    </row>
    <row r="813" customFormat="false" ht="12.75" hidden="false" customHeight="false" outlineLevel="0" collapsed="false">
      <c r="D813" s="321"/>
      <c r="E813" s="321"/>
      <c r="F813" s="321"/>
      <c r="G813" s="321"/>
      <c r="H813" s="321"/>
      <c r="I813" s="321"/>
      <c r="J813" s="321"/>
      <c r="K813" s="322"/>
      <c r="L813" s="322"/>
      <c r="M813" s="322"/>
      <c r="N813" s="322"/>
      <c r="O813" s="322"/>
      <c r="P813" s="322"/>
      <c r="Q813" s="322"/>
      <c r="R813" s="322"/>
      <c r="S813" s="322"/>
      <c r="T813" s="322"/>
      <c r="X813" s="322"/>
    </row>
    <row r="814" customFormat="false" ht="12.75" hidden="false" customHeight="false" outlineLevel="0" collapsed="false">
      <c r="D814" s="321"/>
      <c r="E814" s="321"/>
      <c r="F814" s="321"/>
      <c r="G814" s="321"/>
      <c r="H814" s="321"/>
      <c r="I814" s="321"/>
      <c r="J814" s="321"/>
      <c r="K814" s="322"/>
      <c r="L814" s="322"/>
      <c r="M814" s="322"/>
      <c r="N814" s="322"/>
      <c r="O814" s="322"/>
      <c r="P814" s="322"/>
      <c r="Q814" s="322"/>
      <c r="R814" s="322"/>
      <c r="S814" s="322"/>
      <c r="T814" s="322"/>
      <c r="X814" s="322"/>
    </row>
    <row r="815" customFormat="false" ht="12.75" hidden="false" customHeight="false" outlineLevel="0" collapsed="false">
      <c r="D815" s="321"/>
      <c r="E815" s="321"/>
      <c r="F815" s="321"/>
      <c r="G815" s="321"/>
      <c r="H815" s="321"/>
      <c r="I815" s="321"/>
      <c r="J815" s="321"/>
      <c r="K815" s="322"/>
      <c r="L815" s="322"/>
      <c r="M815" s="322"/>
      <c r="N815" s="322"/>
      <c r="O815" s="322"/>
      <c r="P815" s="322"/>
      <c r="Q815" s="322"/>
      <c r="R815" s="322"/>
      <c r="S815" s="322"/>
      <c r="T815" s="322"/>
      <c r="X815" s="322"/>
    </row>
    <row r="816" customFormat="false" ht="12.75" hidden="false" customHeight="false" outlineLevel="0" collapsed="false">
      <c r="D816" s="321"/>
      <c r="E816" s="321"/>
      <c r="F816" s="321"/>
      <c r="G816" s="321"/>
      <c r="H816" s="321"/>
      <c r="I816" s="321"/>
      <c r="J816" s="321"/>
      <c r="K816" s="322"/>
      <c r="L816" s="322"/>
      <c r="M816" s="322"/>
      <c r="N816" s="322"/>
      <c r="O816" s="322"/>
      <c r="P816" s="322"/>
      <c r="Q816" s="322"/>
      <c r="R816" s="322"/>
      <c r="S816" s="322"/>
      <c r="T816" s="322"/>
      <c r="X816" s="322"/>
    </row>
    <row r="817" customFormat="false" ht="12.75" hidden="false" customHeight="false" outlineLevel="0" collapsed="false">
      <c r="D817" s="321"/>
      <c r="E817" s="321"/>
      <c r="F817" s="321"/>
      <c r="G817" s="321"/>
      <c r="H817" s="321"/>
      <c r="I817" s="321"/>
      <c r="J817" s="321"/>
      <c r="K817" s="322"/>
      <c r="L817" s="322"/>
      <c r="M817" s="322"/>
      <c r="N817" s="322"/>
      <c r="O817" s="322"/>
      <c r="P817" s="322"/>
      <c r="Q817" s="322"/>
      <c r="R817" s="322"/>
      <c r="S817" s="322"/>
      <c r="T817" s="322"/>
      <c r="X817" s="322"/>
    </row>
    <row r="818" customFormat="false" ht="12.75" hidden="false" customHeight="false" outlineLevel="0" collapsed="false">
      <c r="D818" s="321"/>
      <c r="E818" s="321"/>
      <c r="F818" s="321"/>
      <c r="G818" s="321"/>
      <c r="H818" s="321"/>
      <c r="I818" s="321"/>
      <c r="J818" s="321"/>
      <c r="K818" s="322"/>
      <c r="L818" s="322"/>
      <c r="M818" s="322"/>
      <c r="N818" s="322"/>
      <c r="O818" s="322"/>
      <c r="P818" s="322"/>
      <c r="Q818" s="322"/>
      <c r="R818" s="322"/>
      <c r="S818" s="322"/>
      <c r="T818" s="322"/>
      <c r="X818" s="322"/>
    </row>
    <row r="819" customFormat="false" ht="12.75" hidden="false" customHeight="false" outlineLevel="0" collapsed="false">
      <c r="D819" s="321"/>
      <c r="E819" s="321"/>
      <c r="F819" s="321"/>
      <c r="G819" s="321"/>
      <c r="H819" s="321"/>
      <c r="I819" s="321"/>
      <c r="J819" s="321"/>
      <c r="K819" s="322"/>
      <c r="L819" s="322"/>
      <c r="M819" s="322"/>
      <c r="N819" s="322"/>
      <c r="O819" s="322"/>
      <c r="P819" s="322"/>
      <c r="Q819" s="322"/>
      <c r="R819" s="322"/>
      <c r="S819" s="322"/>
      <c r="T819" s="322"/>
      <c r="X819" s="322"/>
    </row>
    <row r="820" customFormat="false" ht="12.75" hidden="false" customHeight="false" outlineLevel="0" collapsed="false">
      <c r="D820" s="321"/>
      <c r="E820" s="321"/>
      <c r="F820" s="321"/>
      <c r="G820" s="321"/>
      <c r="H820" s="321"/>
      <c r="I820" s="321"/>
      <c r="J820" s="321"/>
      <c r="K820" s="322"/>
      <c r="L820" s="322"/>
      <c r="M820" s="322"/>
      <c r="N820" s="322"/>
      <c r="O820" s="322"/>
      <c r="P820" s="322"/>
      <c r="Q820" s="322"/>
      <c r="R820" s="322"/>
      <c r="S820" s="322"/>
      <c r="T820" s="322"/>
      <c r="X820" s="322"/>
    </row>
    <row r="821" customFormat="false" ht="12.75" hidden="false" customHeight="false" outlineLevel="0" collapsed="false">
      <c r="D821" s="321"/>
      <c r="E821" s="321"/>
      <c r="F821" s="321"/>
      <c r="G821" s="321"/>
      <c r="H821" s="321"/>
      <c r="I821" s="321"/>
      <c r="J821" s="321"/>
      <c r="K821" s="322"/>
      <c r="L821" s="322"/>
      <c r="M821" s="322"/>
      <c r="N821" s="322"/>
      <c r="O821" s="322"/>
      <c r="P821" s="322"/>
      <c r="Q821" s="322"/>
      <c r="R821" s="322"/>
      <c r="S821" s="322"/>
      <c r="T821" s="322"/>
      <c r="X821" s="322"/>
    </row>
    <row r="822" customFormat="false" ht="12.75" hidden="false" customHeight="false" outlineLevel="0" collapsed="false">
      <c r="D822" s="321"/>
      <c r="E822" s="321"/>
      <c r="F822" s="321"/>
      <c r="G822" s="321"/>
      <c r="H822" s="321"/>
      <c r="I822" s="321"/>
      <c r="J822" s="321"/>
      <c r="K822" s="322"/>
      <c r="L822" s="322"/>
      <c r="M822" s="322"/>
      <c r="N822" s="322"/>
      <c r="O822" s="322"/>
      <c r="P822" s="322"/>
      <c r="Q822" s="322"/>
      <c r="R822" s="322"/>
      <c r="S822" s="322"/>
      <c r="T822" s="322"/>
      <c r="X822" s="322"/>
    </row>
    <row r="823" customFormat="false" ht="12.75" hidden="false" customHeight="false" outlineLevel="0" collapsed="false">
      <c r="D823" s="321"/>
      <c r="E823" s="321"/>
      <c r="F823" s="321"/>
      <c r="G823" s="321"/>
      <c r="H823" s="321"/>
      <c r="I823" s="321"/>
      <c r="J823" s="321"/>
      <c r="K823" s="322"/>
      <c r="L823" s="322"/>
      <c r="M823" s="322"/>
      <c r="N823" s="322"/>
      <c r="O823" s="322"/>
      <c r="P823" s="322"/>
      <c r="Q823" s="322"/>
      <c r="R823" s="322"/>
      <c r="S823" s="322"/>
      <c r="T823" s="322"/>
      <c r="X823" s="322"/>
    </row>
    <row r="824" customFormat="false" ht="12.75" hidden="false" customHeight="false" outlineLevel="0" collapsed="false">
      <c r="D824" s="321"/>
      <c r="E824" s="321"/>
      <c r="F824" s="321"/>
      <c r="G824" s="321"/>
      <c r="H824" s="321"/>
      <c r="I824" s="321"/>
      <c r="J824" s="321"/>
      <c r="K824" s="322"/>
      <c r="L824" s="322"/>
      <c r="M824" s="322"/>
      <c r="N824" s="322"/>
      <c r="O824" s="322"/>
      <c r="P824" s="322"/>
      <c r="Q824" s="322"/>
      <c r="R824" s="322"/>
      <c r="S824" s="322"/>
      <c r="T824" s="322"/>
      <c r="X824" s="322"/>
    </row>
    <row r="825" customFormat="false" ht="12.75" hidden="false" customHeight="false" outlineLevel="0" collapsed="false">
      <c r="D825" s="321"/>
      <c r="E825" s="321"/>
      <c r="F825" s="321"/>
      <c r="G825" s="321"/>
      <c r="H825" s="321"/>
      <c r="I825" s="321"/>
      <c r="J825" s="321"/>
      <c r="K825" s="322"/>
      <c r="L825" s="322"/>
      <c r="M825" s="322"/>
      <c r="N825" s="322"/>
      <c r="O825" s="322"/>
      <c r="P825" s="322"/>
      <c r="Q825" s="322"/>
      <c r="R825" s="322"/>
      <c r="S825" s="322"/>
      <c r="T825" s="322"/>
      <c r="X825" s="322"/>
    </row>
    <row r="826" customFormat="false" ht="12.75" hidden="false" customHeight="false" outlineLevel="0" collapsed="false">
      <c r="D826" s="321"/>
      <c r="E826" s="321"/>
      <c r="F826" s="321"/>
      <c r="G826" s="321"/>
      <c r="H826" s="321"/>
      <c r="I826" s="321"/>
      <c r="J826" s="321"/>
      <c r="K826" s="322"/>
      <c r="L826" s="322"/>
      <c r="M826" s="322"/>
      <c r="N826" s="322"/>
      <c r="O826" s="322"/>
      <c r="P826" s="322"/>
      <c r="Q826" s="322"/>
      <c r="R826" s="322"/>
      <c r="S826" s="322"/>
      <c r="T826" s="322"/>
      <c r="X826" s="322"/>
    </row>
    <row r="827" customFormat="false" ht="12.75" hidden="false" customHeight="false" outlineLevel="0" collapsed="false">
      <c r="D827" s="321"/>
      <c r="E827" s="321"/>
      <c r="F827" s="321"/>
      <c r="G827" s="321"/>
      <c r="H827" s="321"/>
      <c r="I827" s="321"/>
      <c r="J827" s="321"/>
      <c r="K827" s="322"/>
      <c r="L827" s="322"/>
      <c r="M827" s="322"/>
      <c r="N827" s="322"/>
      <c r="O827" s="322"/>
      <c r="P827" s="322"/>
      <c r="Q827" s="322"/>
      <c r="R827" s="322"/>
      <c r="S827" s="322"/>
      <c r="T827" s="322"/>
      <c r="X827" s="322"/>
    </row>
    <row r="828" customFormat="false" ht="12.75" hidden="false" customHeight="false" outlineLevel="0" collapsed="false">
      <c r="D828" s="321"/>
      <c r="E828" s="321"/>
      <c r="F828" s="321"/>
      <c r="G828" s="321"/>
      <c r="H828" s="321"/>
      <c r="I828" s="321"/>
      <c r="J828" s="321"/>
      <c r="K828" s="322"/>
      <c r="L828" s="322"/>
      <c r="M828" s="322"/>
      <c r="N828" s="322"/>
      <c r="O828" s="322"/>
      <c r="P828" s="322"/>
      <c r="Q828" s="322"/>
      <c r="R828" s="322"/>
      <c r="S828" s="322"/>
      <c r="T828" s="322"/>
      <c r="X828" s="322"/>
    </row>
    <row r="829" customFormat="false" ht="12.75" hidden="false" customHeight="false" outlineLevel="0" collapsed="false">
      <c r="D829" s="321"/>
      <c r="E829" s="321"/>
      <c r="F829" s="321"/>
      <c r="G829" s="321"/>
      <c r="H829" s="321"/>
      <c r="I829" s="321"/>
      <c r="J829" s="321"/>
      <c r="K829" s="322"/>
      <c r="L829" s="322"/>
      <c r="M829" s="322"/>
      <c r="N829" s="322"/>
      <c r="O829" s="322"/>
      <c r="P829" s="322"/>
      <c r="Q829" s="322"/>
      <c r="R829" s="322"/>
      <c r="S829" s="322"/>
      <c r="T829" s="322"/>
      <c r="X829" s="322"/>
    </row>
    <row r="830" customFormat="false" ht="12.75" hidden="false" customHeight="false" outlineLevel="0" collapsed="false">
      <c r="D830" s="321"/>
      <c r="E830" s="321"/>
      <c r="F830" s="321"/>
      <c r="G830" s="321"/>
      <c r="H830" s="321"/>
      <c r="I830" s="321"/>
      <c r="J830" s="321"/>
      <c r="K830" s="322"/>
      <c r="L830" s="322"/>
      <c r="M830" s="322"/>
      <c r="N830" s="322"/>
      <c r="O830" s="322"/>
      <c r="P830" s="322"/>
      <c r="Q830" s="322"/>
      <c r="R830" s="322"/>
      <c r="S830" s="322"/>
      <c r="T830" s="322"/>
      <c r="X830" s="322"/>
    </row>
    <row r="831" customFormat="false" ht="12.75" hidden="false" customHeight="false" outlineLevel="0" collapsed="false">
      <c r="D831" s="321"/>
      <c r="E831" s="321"/>
      <c r="F831" s="321"/>
      <c r="G831" s="321"/>
      <c r="H831" s="321"/>
      <c r="I831" s="321"/>
      <c r="J831" s="321"/>
      <c r="K831" s="322"/>
      <c r="L831" s="322"/>
      <c r="M831" s="322"/>
      <c r="N831" s="322"/>
      <c r="O831" s="322"/>
      <c r="P831" s="322"/>
      <c r="Q831" s="322"/>
      <c r="R831" s="322"/>
      <c r="S831" s="322"/>
      <c r="T831" s="322"/>
      <c r="X831" s="322"/>
    </row>
    <row r="832" customFormat="false" ht="12.75" hidden="false" customHeight="false" outlineLevel="0" collapsed="false">
      <c r="D832" s="321"/>
      <c r="E832" s="321"/>
      <c r="F832" s="321"/>
      <c r="G832" s="321"/>
      <c r="H832" s="321"/>
      <c r="I832" s="321"/>
      <c r="J832" s="321"/>
      <c r="K832" s="322"/>
      <c r="L832" s="322"/>
      <c r="M832" s="322"/>
      <c r="N832" s="322"/>
      <c r="O832" s="322"/>
      <c r="P832" s="322"/>
      <c r="Q832" s="322"/>
      <c r="R832" s="322"/>
      <c r="S832" s="322"/>
      <c r="T832" s="322"/>
      <c r="X832" s="322"/>
    </row>
    <row r="833" customFormat="false" ht="12.75" hidden="false" customHeight="false" outlineLevel="0" collapsed="false">
      <c r="D833" s="321"/>
      <c r="E833" s="321"/>
      <c r="F833" s="321"/>
      <c r="G833" s="321"/>
      <c r="H833" s="321"/>
      <c r="I833" s="321"/>
      <c r="J833" s="321"/>
      <c r="K833" s="322"/>
      <c r="L833" s="322"/>
      <c r="M833" s="322"/>
      <c r="N833" s="322"/>
      <c r="O833" s="322"/>
      <c r="P833" s="322"/>
      <c r="Q833" s="322"/>
      <c r="R833" s="322"/>
      <c r="S833" s="322"/>
      <c r="T833" s="322"/>
      <c r="X833" s="322"/>
    </row>
    <row r="834" customFormat="false" ht="12.75" hidden="false" customHeight="false" outlineLevel="0" collapsed="false">
      <c r="D834" s="321"/>
      <c r="E834" s="321"/>
      <c r="F834" s="321"/>
      <c r="G834" s="321"/>
      <c r="H834" s="321"/>
      <c r="I834" s="321"/>
      <c r="J834" s="321"/>
      <c r="K834" s="322"/>
      <c r="L834" s="322"/>
      <c r="M834" s="322"/>
      <c r="N834" s="322"/>
      <c r="O834" s="322"/>
      <c r="P834" s="322"/>
      <c r="Q834" s="322"/>
      <c r="R834" s="322"/>
      <c r="S834" s="322"/>
      <c r="T834" s="322"/>
      <c r="X834" s="322"/>
    </row>
    <row r="835" customFormat="false" ht="12.75" hidden="false" customHeight="false" outlineLevel="0" collapsed="false">
      <c r="D835" s="321"/>
      <c r="E835" s="321"/>
      <c r="F835" s="321"/>
      <c r="G835" s="321"/>
      <c r="H835" s="321"/>
      <c r="I835" s="321"/>
      <c r="J835" s="321"/>
      <c r="K835" s="322"/>
      <c r="L835" s="322"/>
      <c r="M835" s="322"/>
      <c r="N835" s="322"/>
      <c r="O835" s="322"/>
      <c r="P835" s="322"/>
      <c r="Q835" s="322"/>
      <c r="R835" s="322"/>
      <c r="S835" s="322"/>
      <c r="T835" s="322"/>
      <c r="X835" s="322"/>
    </row>
    <row r="836" customFormat="false" ht="12.75" hidden="false" customHeight="false" outlineLevel="0" collapsed="false">
      <c r="D836" s="321"/>
      <c r="E836" s="321"/>
      <c r="F836" s="321"/>
      <c r="G836" s="321"/>
      <c r="H836" s="321"/>
      <c r="I836" s="321"/>
      <c r="J836" s="321"/>
      <c r="K836" s="322"/>
      <c r="L836" s="322"/>
      <c r="M836" s="322"/>
      <c r="N836" s="322"/>
      <c r="O836" s="322"/>
      <c r="P836" s="322"/>
      <c r="Q836" s="322"/>
      <c r="R836" s="322"/>
      <c r="S836" s="322"/>
      <c r="T836" s="322"/>
      <c r="X836" s="322"/>
    </row>
    <row r="837" customFormat="false" ht="12.75" hidden="false" customHeight="false" outlineLevel="0" collapsed="false">
      <c r="D837" s="321"/>
      <c r="E837" s="321"/>
      <c r="F837" s="321"/>
      <c r="G837" s="321"/>
      <c r="H837" s="321"/>
      <c r="I837" s="321"/>
      <c r="J837" s="321"/>
      <c r="K837" s="322"/>
      <c r="L837" s="322"/>
      <c r="M837" s="322"/>
      <c r="N837" s="322"/>
      <c r="O837" s="322"/>
      <c r="P837" s="322"/>
      <c r="Q837" s="322"/>
      <c r="R837" s="322"/>
      <c r="S837" s="322"/>
      <c r="T837" s="322"/>
      <c r="X837" s="322"/>
    </row>
    <row r="838" customFormat="false" ht="12.75" hidden="false" customHeight="false" outlineLevel="0" collapsed="false">
      <c r="D838" s="321"/>
      <c r="E838" s="321"/>
      <c r="F838" s="321"/>
      <c r="G838" s="321"/>
      <c r="H838" s="321"/>
      <c r="I838" s="321"/>
      <c r="J838" s="321"/>
      <c r="K838" s="322"/>
      <c r="L838" s="322"/>
      <c r="M838" s="322"/>
      <c r="N838" s="322"/>
      <c r="O838" s="322"/>
      <c r="P838" s="322"/>
      <c r="Q838" s="322"/>
      <c r="R838" s="322"/>
      <c r="S838" s="322"/>
      <c r="T838" s="322"/>
      <c r="X838" s="322"/>
    </row>
    <row r="839" customFormat="false" ht="12.75" hidden="false" customHeight="false" outlineLevel="0" collapsed="false">
      <c r="D839" s="321"/>
      <c r="E839" s="321"/>
      <c r="F839" s="321"/>
      <c r="G839" s="321"/>
      <c r="H839" s="321"/>
      <c r="I839" s="321"/>
      <c r="J839" s="321"/>
      <c r="K839" s="322"/>
      <c r="L839" s="322"/>
      <c r="M839" s="322"/>
      <c r="N839" s="322"/>
      <c r="O839" s="322"/>
      <c r="P839" s="322"/>
      <c r="Q839" s="322"/>
      <c r="R839" s="322"/>
      <c r="S839" s="322"/>
      <c r="T839" s="322"/>
      <c r="X839" s="322"/>
    </row>
    <row r="840" customFormat="false" ht="12.75" hidden="false" customHeight="false" outlineLevel="0" collapsed="false">
      <c r="D840" s="321"/>
      <c r="E840" s="321"/>
      <c r="F840" s="321"/>
      <c r="G840" s="321"/>
      <c r="H840" s="321"/>
      <c r="I840" s="321"/>
      <c r="J840" s="321"/>
      <c r="K840" s="322"/>
      <c r="L840" s="322"/>
      <c r="M840" s="322"/>
      <c r="N840" s="322"/>
      <c r="O840" s="322"/>
      <c r="P840" s="322"/>
      <c r="Q840" s="322"/>
      <c r="R840" s="322"/>
      <c r="S840" s="322"/>
      <c r="T840" s="322"/>
      <c r="X840" s="322"/>
    </row>
    <row r="841" customFormat="false" ht="12.75" hidden="false" customHeight="false" outlineLevel="0" collapsed="false">
      <c r="D841" s="321"/>
      <c r="E841" s="321"/>
      <c r="F841" s="321"/>
      <c r="G841" s="321"/>
      <c r="H841" s="321"/>
      <c r="I841" s="321"/>
      <c r="J841" s="321"/>
      <c r="K841" s="322"/>
      <c r="L841" s="322"/>
      <c r="M841" s="322"/>
      <c r="N841" s="322"/>
      <c r="O841" s="322"/>
      <c r="P841" s="322"/>
      <c r="Q841" s="322"/>
      <c r="R841" s="322"/>
      <c r="S841" s="322"/>
      <c r="T841" s="322"/>
      <c r="X841" s="322"/>
    </row>
    <row r="842" customFormat="false" ht="12.75" hidden="false" customHeight="false" outlineLevel="0" collapsed="false">
      <c r="D842" s="321"/>
      <c r="E842" s="321"/>
      <c r="F842" s="321"/>
      <c r="G842" s="321"/>
      <c r="H842" s="321"/>
      <c r="I842" s="321"/>
      <c r="J842" s="321"/>
      <c r="K842" s="322"/>
      <c r="L842" s="322"/>
      <c r="M842" s="322"/>
      <c r="N842" s="322"/>
      <c r="O842" s="322"/>
      <c r="P842" s="322"/>
      <c r="Q842" s="322"/>
      <c r="R842" s="322"/>
      <c r="S842" s="322"/>
      <c r="T842" s="322"/>
      <c r="X842" s="322"/>
    </row>
    <row r="843" customFormat="false" ht="12.75" hidden="false" customHeight="false" outlineLevel="0" collapsed="false">
      <c r="D843" s="321"/>
      <c r="E843" s="321"/>
      <c r="F843" s="321"/>
      <c r="G843" s="321"/>
      <c r="H843" s="321"/>
      <c r="I843" s="321"/>
      <c r="J843" s="321"/>
      <c r="K843" s="322"/>
      <c r="L843" s="322"/>
      <c r="M843" s="322"/>
      <c r="N843" s="322"/>
      <c r="O843" s="322"/>
      <c r="P843" s="322"/>
      <c r="Q843" s="322"/>
      <c r="R843" s="322"/>
      <c r="S843" s="322"/>
      <c r="T843" s="322"/>
      <c r="X843" s="322"/>
    </row>
    <row r="844" customFormat="false" ht="12.75" hidden="false" customHeight="false" outlineLevel="0" collapsed="false">
      <c r="D844" s="321"/>
      <c r="E844" s="321"/>
      <c r="F844" s="321"/>
      <c r="G844" s="321"/>
      <c r="H844" s="321"/>
      <c r="I844" s="321"/>
      <c r="J844" s="321"/>
      <c r="K844" s="322"/>
      <c r="L844" s="322"/>
      <c r="M844" s="322"/>
      <c r="N844" s="322"/>
      <c r="O844" s="322"/>
      <c r="P844" s="322"/>
      <c r="Q844" s="322"/>
      <c r="R844" s="322"/>
      <c r="S844" s="322"/>
      <c r="T844" s="322"/>
      <c r="X844" s="322"/>
    </row>
    <row r="845" customFormat="false" ht="12.75" hidden="false" customHeight="false" outlineLevel="0" collapsed="false">
      <c r="D845" s="321"/>
      <c r="E845" s="321"/>
      <c r="F845" s="321"/>
      <c r="G845" s="321"/>
      <c r="H845" s="321"/>
      <c r="I845" s="321"/>
      <c r="J845" s="321"/>
      <c r="K845" s="322"/>
      <c r="L845" s="322"/>
      <c r="M845" s="322"/>
      <c r="N845" s="322"/>
      <c r="O845" s="322"/>
      <c r="P845" s="322"/>
      <c r="Q845" s="322"/>
      <c r="R845" s="322"/>
      <c r="S845" s="322"/>
      <c r="T845" s="322"/>
      <c r="X845" s="322"/>
    </row>
    <row r="846" customFormat="false" ht="12.75" hidden="false" customHeight="false" outlineLevel="0" collapsed="false">
      <c r="D846" s="321"/>
      <c r="E846" s="321"/>
      <c r="F846" s="321"/>
      <c r="G846" s="321"/>
      <c r="H846" s="321"/>
      <c r="I846" s="321"/>
      <c r="J846" s="321"/>
      <c r="K846" s="322"/>
      <c r="L846" s="322"/>
      <c r="M846" s="322"/>
      <c r="N846" s="322"/>
      <c r="O846" s="322"/>
      <c r="P846" s="322"/>
      <c r="Q846" s="322"/>
      <c r="R846" s="322"/>
      <c r="S846" s="322"/>
      <c r="T846" s="322"/>
      <c r="X846" s="322"/>
    </row>
    <row r="847" customFormat="false" ht="12.75" hidden="false" customHeight="false" outlineLevel="0" collapsed="false">
      <c r="D847" s="321"/>
      <c r="E847" s="321"/>
      <c r="F847" s="321"/>
      <c r="G847" s="321"/>
      <c r="H847" s="321"/>
      <c r="I847" s="321"/>
      <c r="J847" s="321"/>
      <c r="K847" s="322"/>
      <c r="L847" s="322"/>
      <c r="M847" s="322"/>
      <c r="N847" s="322"/>
      <c r="O847" s="322"/>
      <c r="P847" s="322"/>
      <c r="Q847" s="322"/>
      <c r="R847" s="322"/>
      <c r="S847" s="322"/>
      <c r="T847" s="322"/>
      <c r="X847" s="322"/>
    </row>
    <row r="848" customFormat="false" ht="12.75" hidden="false" customHeight="false" outlineLevel="0" collapsed="false">
      <c r="D848" s="321"/>
      <c r="E848" s="321"/>
      <c r="F848" s="321"/>
      <c r="G848" s="321"/>
      <c r="H848" s="321"/>
      <c r="I848" s="321"/>
      <c r="J848" s="321"/>
      <c r="K848" s="322"/>
      <c r="L848" s="322"/>
      <c r="M848" s="322"/>
      <c r="N848" s="322"/>
      <c r="O848" s="322"/>
      <c r="P848" s="322"/>
      <c r="Q848" s="322"/>
      <c r="R848" s="322"/>
      <c r="S848" s="322"/>
      <c r="T848" s="322"/>
      <c r="X848" s="322"/>
    </row>
    <row r="849" customFormat="false" ht="12.75" hidden="false" customHeight="false" outlineLevel="0" collapsed="false">
      <c r="D849" s="321"/>
      <c r="E849" s="321"/>
      <c r="F849" s="321"/>
      <c r="G849" s="321"/>
      <c r="H849" s="321"/>
      <c r="I849" s="321"/>
      <c r="J849" s="321"/>
      <c r="K849" s="322"/>
      <c r="L849" s="322"/>
      <c r="M849" s="322"/>
      <c r="N849" s="322"/>
      <c r="O849" s="322"/>
      <c r="P849" s="322"/>
      <c r="Q849" s="322"/>
      <c r="R849" s="322"/>
      <c r="S849" s="322"/>
      <c r="T849" s="322"/>
      <c r="X849" s="322"/>
    </row>
    <row r="850" customFormat="false" ht="12.75" hidden="false" customHeight="false" outlineLevel="0" collapsed="false">
      <c r="D850" s="321"/>
      <c r="E850" s="321"/>
      <c r="F850" s="321"/>
      <c r="G850" s="321"/>
      <c r="H850" s="321"/>
      <c r="I850" s="321"/>
      <c r="J850" s="321"/>
      <c r="K850" s="322"/>
      <c r="L850" s="322"/>
      <c r="M850" s="322"/>
      <c r="N850" s="322"/>
      <c r="O850" s="322"/>
      <c r="P850" s="322"/>
      <c r="Q850" s="322"/>
      <c r="R850" s="322"/>
      <c r="S850" s="322"/>
      <c r="T850" s="322"/>
      <c r="X850" s="322"/>
    </row>
    <row r="851" customFormat="false" ht="12.75" hidden="false" customHeight="false" outlineLevel="0" collapsed="false">
      <c r="D851" s="321"/>
      <c r="E851" s="321"/>
      <c r="F851" s="321"/>
      <c r="G851" s="321"/>
      <c r="H851" s="321"/>
      <c r="I851" s="321"/>
      <c r="J851" s="321"/>
      <c r="K851" s="322"/>
      <c r="L851" s="322"/>
      <c r="M851" s="322"/>
      <c r="N851" s="322"/>
      <c r="O851" s="322"/>
      <c r="P851" s="322"/>
      <c r="Q851" s="322"/>
      <c r="R851" s="322"/>
      <c r="S851" s="322"/>
      <c r="T851" s="322"/>
      <c r="X851" s="322"/>
    </row>
    <row r="852" customFormat="false" ht="12.75" hidden="false" customHeight="false" outlineLevel="0" collapsed="false">
      <c r="D852" s="321"/>
      <c r="E852" s="321"/>
      <c r="F852" s="321"/>
      <c r="G852" s="321"/>
      <c r="H852" s="321"/>
      <c r="I852" s="321"/>
      <c r="J852" s="321"/>
      <c r="K852" s="322"/>
      <c r="L852" s="322"/>
      <c r="M852" s="322"/>
      <c r="N852" s="322"/>
      <c r="O852" s="322"/>
      <c r="P852" s="322"/>
      <c r="Q852" s="322"/>
      <c r="R852" s="322"/>
      <c r="S852" s="322"/>
      <c r="T852" s="322"/>
      <c r="X852" s="322"/>
    </row>
    <row r="853" customFormat="false" ht="12.75" hidden="false" customHeight="false" outlineLevel="0" collapsed="false">
      <c r="D853" s="321"/>
      <c r="E853" s="321"/>
      <c r="F853" s="321"/>
      <c r="G853" s="321"/>
      <c r="H853" s="321"/>
      <c r="I853" s="321"/>
      <c r="J853" s="321"/>
      <c r="K853" s="322"/>
      <c r="L853" s="322"/>
      <c r="M853" s="322"/>
      <c r="N853" s="322"/>
      <c r="O853" s="322"/>
      <c r="P853" s="322"/>
      <c r="Q853" s="322"/>
      <c r="R853" s="322"/>
      <c r="S853" s="322"/>
      <c r="T853" s="322"/>
      <c r="X853" s="322"/>
    </row>
    <row r="854" customFormat="false" ht="12.75" hidden="false" customHeight="false" outlineLevel="0" collapsed="false">
      <c r="D854" s="321"/>
      <c r="E854" s="321"/>
      <c r="F854" s="321"/>
      <c r="G854" s="321"/>
      <c r="H854" s="321"/>
      <c r="I854" s="321"/>
      <c r="J854" s="321"/>
      <c r="K854" s="322"/>
      <c r="L854" s="322"/>
      <c r="M854" s="322"/>
      <c r="N854" s="322"/>
      <c r="O854" s="322"/>
      <c r="P854" s="322"/>
      <c r="Q854" s="322"/>
      <c r="R854" s="322"/>
      <c r="S854" s="322"/>
      <c r="T854" s="322"/>
      <c r="X854" s="322"/>
    </row>
    <row r="855" customFormat="false" ht="12.75" hidden="false" customHeight="false" outlineLevel="0" collapsed="false">
      <c r="D855" s="321"/>
      <c r="E855" s="321"/>
      <c r="F855" s="321"/>
      <c r="G855" s="321"/>
      <c r="H855" s="321"/>
      <c r="I855" s="321"/>
      <c r="J855" s="321"/>
      <c r="K855" s="322"/>
      <c r="L855" s="322"/>
      <c r="M855" s="322"/>
      <c r="N855" s="322"/>
      <c r="O855" s="322"/>
      <c r="P855" s="322"/>
      <c r="Q855" s="322"/>
      <c r="R855" s="322"/>
      <c r="S855" s="322"/>
      <c r="T855" s="322"/>
      <c r="X855" s="322"/>
    </row>
    <row r="856" customFormat="false" ht="12.75" hidden="false" customHeight="false" outlineLevel="0" collapsed="false">
      <c r="D856" s="321"/>
      <c r="E856" s="321"/>
      <c r="F856" s="321"/>
      <c r="G856" s="321"/>
      <c r="H856" s="321"/>
      <c r="I856" s="321"/>
      <c r="J856" s="321"/>
      <c r="K856" s="322"/>
      <c r="L856" s="322"/>
      <c r="M856" s="322"/>
      <c r="N856" s="322"/>
      <c r="O856" s="322"/>
      <c r="P856" s="322"/>
      <c r="Q856" s="322"/>
      <c r="R856" s="322"/>
      <c r="S856" s="322"/>
      <c r="T856" s="322"/>
      <c r="X856" s="322"/>
    </row>
    <row r="857" customFormat="false" ht="12.75" hidden="false" customHeight="false" outlineLevel="0" collapsed="false">
      <c r="D857" s="321"/>
      <c r="E857" s="321"/>
      <c r="F857" s="321"/>
      <c r="G857" s="321"/>
      <c r="H857" s="321"/>
      <c r="I857" s="321"/>
      <c r="J857" s="321"/>
      <c r="K857" s="322"/>
      <c r="L857" s="322"/>
      <c r="M857" s="322"/>
      <c r="N857" s="322"/>
      <c r="O857" s="322"/>
      <c r="P857" s="322"/>
      <c r="Q857" s="322"/>
      <c r="R857" s="322"/>
      <c r="S857" s="322"/>
      <c r="T857" s="322"/>
      <c r="X857" s="322"/>
    </row>
    <row r="858" customFormat="false" ht="12.75" hidden="false" customHeight="false" outlineLevel="0" collapsed="false">
      <c r="D858" s="321"/>
      <c r="E858" s="321"/>
      <c r="F858" s="321"/>
      <c r="G858" s="321"/>
      <c r="H858" s="321"/>
      <c r="I858" s="321"/>
      <c r="J858" s="321"/>
      <c r="K858" s="322"/>
      <c r="L858" s="322"/>
      <c r="M858" s="322"/>
      <c r="N858" s="322"/>
      <c r="O858" s="322"/>
      <c r="P858" s="322"/>
      <c r="Q858" s="322"/>
      <c r="R858" s="322"/>
      <c r="S858" s="322"/>
      <c r="T858" s="322"/>
      <c r="X858" s="322"/>
    </row>
    <row r="859" customFormat="false" ht="12.75" hidden="false" customHeight="false" outlineLevel="0" collapsed="false">
      <c r="D859" s="321"/>
      <c r="E859" s="321"/>
      <c r="F859" s="321"/>
      <c r="G859" s="321"/>
      <c r="H859" s="321"/>
      <c r="I859" s="321"/>
      <c r="J859" s="321"/>
      <c r="K859" s="322"/>
      <c r="L859" s="322"/>
      <c r="M859" s="322"/>
      <c r="N859" s="322"/>
      <c r="O859" s="322"/>
      <c r="P859" s="322"/>
      <c r="Q859" s="322"/>
      <c r="R859" s="322"/>
      <c r="S859" s="322"/>
      <c r="T859" s="322"/>
      <c r="X859" s="322"/>
    </row>
    <row r="860" customFormat="false" ht="12.75" hidden="false" customHeight="false" outlineLevel="0" collapsed="false">
      <c r="D860" s="321"/>
      <c r="E860" s="321"/>
      <c r="F860" s="321"/>
      <c r="G860" s="321"/>
      <c r="H860" s="321"/>
      <c r="I860" s="321"/>
      <c r="J860" s="321"/>
      <c r="K860" s="322"/>
      <c r="L860" s="322"/>
      <c r="M860" s="322"/>
      <c r="N860" s="322"/>
      <c r="O860" s="322"/>
      <c r="P860" s="322"/>
      <c r="Q860" s="322"/>
      <c r="R860" s="322"/>
      <c r="S860" s="322"/>
      <c r="T860" s="322"/>
      <c r="X860" s="322"/>
    </row>
    <row r="861" customFormat="false" ht="12.75" hidden="false" customHeight="false" outlineLevel="0" collapsed="false">
      <c r="D861" s="321"/>
      <c r="E861" s="321"/>
      <c r="F861" s="321"/>
      <c r="G861" s="321"/>
      <c r="H861" s="321"/>
      <c r="I861" s="321"/>
      <c r="J861" s="321"/>
      <c r="K861" s="322"/>
      <c r="L861" s="322"/>
      <c r="M861" s="322"/>
      <c r="N861" s="322"/>
      <c r="O861" s="322"/>
      <c r="P861" s="322"/>
      <c r="Q861" s="322"/>
      <c r="R861" s="322"/>
      <c r="S861" s="322"/>
      <c r="T861" s="322"/>
      <c r="X861" s="322"/>
    </row>
    <row r="862" customFormat="false" ht="12.75" hidden="false" customHeight="false" outlineLevel="0" collapsed="false">
      <c r="D862" s="321"/>
      <c r="E862" s="321"/>
      <c r="F862" s="321"/>
      <c r="G862" s="321"/>
      <c r="H862" s="321"/>
      <c r="I862" s="321"/>
      <c r="J862" s="321"/>
      <c r="K862" s="322"/>
      <c r="L862" s="322"/>
      <c r="M862" s="322"/>
      <c r="N862" s="322"/>
      <c r="O862" s="322"/>
      <c r="P862" s="322"/>
      <c r="Q862" s="322"/>
      <c r="R862" s="322"/>
      <c r="S862" s="322"/>
      <c r="T862" s="322"/>
      <c r="X862" s="322"/>
    </row>
    <row r="863" customFormat="false" ht="12.75" hidden="false" customHeight="false" outlineLevel="0" collapsed="false">
      <c r="D863" s="321"/>
      <c r="E863" s="321"/>
      <c r="F863" s="321"/>
      <c r="G863" s="321"/>
      <c r="H863" s="321"/>
      <c r="I863" s="321"/>
      <c r="J863" s="321"/>
      <c r="K863" s="322"/>
      <c r="L863" s="322"/>
      <c r="M863" s="322"/>
      <c r="N863" s="322"/>
      <c r="O863" s="322"/>
      <c r="P863" s="322"/>
      <c r="Q863" s="322"/>
      <c r="R863" s="322"/>
      <c r="S863" s="322"/>
      <c r="T863" s="322"/>
      <c r="X863" s="322"/>
    </row>
    <row r="864" customFormat="false" ht="12.75" hidden="false" customHeight="false" outlineLevel="0" collapsed="false">
      <c r="D864" s="321"/>
      <c r="E864" s="321"/>
      <c r="F864" s="321"/>
      <c r="G864" s="321"/>
      <c r="H864" s="321"/>
      <c r="I864" s="321"/>
      <c r="J864" s="321"/>
      <c r="K864" s="322"/>
      <c r="L864" s="322"/>
      <c r="M864" s="322"/>
      <c r="N864" s="322"/>
      <c r="O864" s="322"/>
      <c r="P864" s="322"/>
      <c r="Q864" s="322"/>
      <c r="R864" s="322"/>
      <c r="S864" s="322"/>
      <c r="T864" s="322"/>
      <c r="X864" s="322"/>
    </row>
    <row r="865" customFormat="false" ht="12.75" hidden="false" customHeight="false" outlineLevel="0" collapsed="false">
      <c r="D865" s="321"/>
      <c r="E865" s="321"/>
      <c r="F865" s="321"/>
      <c r="G865" s="321"/>
      <c r="H865" s="321"/>
      <c r="I865" s="321"/>
      <c r="J865" s="321"/>
      <c r="K865" s="322"/>
      <c r="L865" s="322"/>
      <c r="M865" s="322"/>
      <c r="N865" s="322"/>
      <c r="O865" s="322"/>
      <c r="P865" s="322"/>
      <c r="Q865" s="322"/>
      <c r="R865" s="322"/>
      <c r="S865" s="322"/>
      <c r="T865" s="322"/>
      <c r="X865" s="322"/>
    </row>
    <row r="866" customFormat="false" ht="12.75" hidden="false" customHeight="false" outlineLevel="0" collapsed="false">
      <c r="D866" s="321"/>
      <c r="E866" s="321"/>
      <c r="F866" s="321"/>
      <c r="G866" s="321"/>
      <c r="H866" s="321"/>
      <c r="I866" s="321"/>
      <c r="J866" s="321"/>
      <c r="K866" s="322"/>
      <c r="L866" s="322"/>
      <c r="M866" s="322"/>
      <c r="N866" s="322"/>
      <c r="O866" s="322"/>
      <c r="P866" s="322"/>
      <c r="Q866" s="322"/>
      <c r="R866" s="322"/>
      <c r="S866" s="322"/>
      <c r="T866" s="322"/>
      <c r="X866" s="322"/>
    </row>
    <row r="867" customFormat="false" ht="12.75" hidden="false" customHeight="false" outlineLevel="0" collapsed="false">
      <c r="D867" s="321"/>
      <c r="E867" s="321"/>
      <c r="F867" s="321"/>
      <c r="G867" s="321"/>
      <c r="H867" s="321"/>
      <c r="I867" s="321"/>
      <c r="J867" s="321"/>
      <c r="K867" s="322"/>
      <c r="L867" s="322"/>
      <c r="M867" s="322"/>
      <c r="N867" s="322"/>
      <c r="O867" s="322"/>
      <c r="P867" s="322"/>
      <c r="Q867" s="322"/>
      <c r="R867" s="322"/>
      <c r="S867" s="322"/>
      <c r="T867" s="322"/>
      <c r="X867" s="322"/>
    </row>
    <row r="868" customFormat="false" ht="12.75" hidden="false" customHeight="false" outlineLevel="0" collapsed="false">
      <c r="D868" s="321"/>
      <c r="E868" s="321"/>
      <c r="F868" s="321"/>
      <c r="G868" s="321"/>
      <c r="H868" s="321"/>
      <c r="I868" s="321"/>
      <c r="J868" s="321"/>
      <c r="K868" s="322"/>
      <c r="L868" s="322"/>
      <c r="M868" s="322"/>
      <c r="N868" s="322"/>
      <c r="O868" s="322"/>
      <c r="P868" s="322"/>
      <c r="Q868" s="322"/>
      <c r="R868" s="322"/>
      <c r="S868" s="322"/>
      <c r="T868" s="322"/>
      <c r="X868" s="322"/>
    </row>
    <row r="869" customFormat="false" ht="12.75" hidden="false" customHeight="false" outlineLevel="0" collapsed="false">
      <c r="D869" s="321"/>
      <c r="E869" s="321"/>
      <c r="F869" s="321"/>
      <c r="G869" s="321"/>
      <c r="H869" s="321"/>
      <c r="I869" s="321"/>
      <c r="J869" s="321"/>
      <c r="K869" s="322"/>
      <c r="L869" s="322"/>
      <c r="M869" s="322"/>
      <c r="N869" s="322"/>
      <c r="O869" s="322"/>
      <c r="P869" s="322"/>
      <c r="Q869" s="322"/>
      <c r="R869" s="322"/>
      <c r="S869" s="322"/>
      <c r="T869" s="322"/>
      <c r="X869" s="322"/>
    </row>
    <row r="870" customFormat="false" ht="12.75" hidden="false" customHeight="false" outlineLevel="0" collapsed="false">
      <c r="D870" s="321"/>
      <c r="E870" s="321"/>
      <c r="F870" s="321"/>
      <c r="G870" s="321"/>
      <c r="H870" s="321"/>
      <c r="I870" s="321"/>
      <c r="J870" s="321"/>
      <c r="K870" s="322"/>
      <c r="L870" s="322"/>
      <c r="M870" s="322"/>
      <c r="N870" s="322"/>
      <c r="O870" s="322"/>
      <c r="P870" s="322"/>
      <c r="Q870" s="322"/>
      <c r="R870" s="322"/>
      <c r="S870" s="322"/>
      <c r="T870" s="322"/>
      <c r="X870" s="322"/>
    </row>
    <row r="871" customFormat="false" ht="12.75" hidden="false" customHeight="false" outlineLevel="0" collapsed="false">
      <c r="D871" s="321"/>
      <c r="E871" s="321"/>
      <c r="F871" s="321"/>
      <c r="G871" s="321"/>
      <c r="H871" s="321"/>
      <c r="I871" s="321"/>
      <c r="J871" s="321"/>
      <c r="K871" s="322"/>
      <c r="L871" s="322"/>
      <c r="M871" s="322"/>
      <c r="N871" s="322"/>
      <c r="O871" s="322"/>
      <c r="P871" s="322"/>
      <c r="Q871" s="322"/>
      <c r="R871" s="322"/>
      <c r="S871" s="322"/>
      <c r="T871" s="322"/>
      <c r="X871" s="322"/>
    </row>
    <row r="872" customFormat="false" ht="12.75" hidden="false" customHeight="false" outlineLevel="0" collapsed="false">
      <c r="D872" s="321"/>
      <c r="E872" s="321"/>
      <c r="F872" s="321"/>
      <c r="G872" s="321"/>
      <c r="H872" s="321"/>
      <c r="I872" s="321"/>
      <c r="J872" s="321"/>
      <c r="K872" s="322"/>
      <c r="L872" s="322"/>
      <c r="M872" s="322"/>
      <c r="N872" s="322"/>
      <c r="O872" s="322"/>
      <c r="P872" s="322"/>
      <c r="Q872" s="322"/>
      <c r="R872" s="322"/>
      <c r="S872" s="322"/>
      <c r="T872" s="322"/>
      <c r="X872" s="322"/>
    </row>
    <row r="873" customFormat="false" ht="12.75" hidden="false" customHeight="false" outlineLevel="0" collapsed="false">
      <c r="D873" s="321"/>
      <c r="E873" s="321"/>
      <c r="F873" s="321"/>
      <c r="G873" s="321"/>
      <c r="H873" s="321"/>
      <c r="I873" s="321"/>
      <c r="J873" s="321"/>
      <c r="K873" s="322"/>
      <c r="L873" s="322"/>
      <c r="M873" s="322"/>
      <c r="N873" s="322"/>
      <c r="O873" s="322"/>
      <c r="P873" s="322"/>
      <c r="Q873" s="322"/>
      <c r="R873" s="322"/>
      <c r="S873" s="322"/>
      <c r="T873" s="322"/>
      <c r="X873" s="322"/>
    </row>
    <row r="874" customFormat="false" ht="12.75" hidden="false" customHeight="false" outlineLevel="0" collapsed="false">
      <c r="D874" s="321"/>
      <c r="E874" s="321"/>
      <c r="F874" s="321"/>
      <c r="G874" s="321"/>
      <c r="H874" s="321"/>
      <c r="I874" s="321"/>
      <c r="J874" s="321"/>
      <c r="K874" s="322"/>
      <c r="L874" s="322"/>
      <c r="M874" s="322"/>
      <c r="N874" s="322"/>
      <c r="O874" s="322"/>
      <c r="P874" s="322"/>
      <c r="Q874" s="322"/>
      <c r="R874" s="322"/>
      <c r="S874" s="322"/>
      <c r="T874" s="322"/>
      <c r="X874" s="322"/>
    </row>
    <row r="875" customFormat="false" ht="12.75" hidden="false" customHeight="false" outlineLevel="0" collapsed="false">
      <c r="D875" s="321"/>
      <c r="E875" s="321"/>
      <c r="F875" s="321"/>
      <c r="G875" s="321"/>
      <c r="H875" s="321"/>
      <c r="I875" s="321"/>
      <c r="J875" s="321"/>
      <c r="K875" s="322"/>
      <c r="L875" s="322"/>
      <c r="M875" s="322"/>
      <c r="N875" s="322"/>
      <c r="O875" s="322"/>
      <c r="P875" s="322"/>
      <c r="Q875" s="322"/>
      <c r="R875" s="322"/>
      <c r="S875" s="322"/>
      <c r="T875" s="322"/>
      <c r="X875" s="322"/>
    </row>
    <row r="876" customFormat="false" ht="12.75" hidden="false" customHeight="false" outlineLevel="0" collapsed="false">
      <c r="D876" s="321"/>
      <c r="E876" s="321"/>
      <c r="F876" s="321"/>
      <c r="G876" s="321"/>
      <c r="H876" s="321"/>
      <c r="I876" s="321"/>
      <c r="J876" s="321"/>
      <c r="K876" s="322"/>
      <c r="L876" s="322"/>
      <c r="M876" s="322"/>
      <c r="N876" s="322"/>
      <c r="O876" s="322"/>
      <c r="P876" s="322"/>
      <c r="Q876" s="322"/>
      <c r="R876" s="322"/>
      <c r="S876" s="322"/>
      <c r="T876" s="322"/>
      <c r="X876" s="322"/>
    </row>
    <row r="877" customFormat="false" ht="12.75" hidden="false" customHeight="false" outlineLevel="0" collapsed="false">
      <c r="D877" s="321"/>
      <c r="E877" s="321"/>
      <c r="F877" s="321"/>
      <c r="G877" s="321"/>
      <c r="H877" s="321"/>
      <c r="I877" s="321"/>
      <c r="J877" s="321"/>
      <c r="K877" s="322"/>
      <c r="L877" s="322"/>
      <c r="M877" s="322"/>
      <c r="N877" s="322"/>
      <c r="O877" s="322"/>
      <c r="P877" s="322"/>
      <c r="Q877" s="322"/>
      <c r="R877" s="322"/>
      <c r="S877" s="322"/>
      <c r="T877" s="322"/>
      <c r="X877" s="322"/>
    </row>
    <row r="878" customFormat="false" ht="12.75" hidden="false" customHeight="false" outlineLevel="0" collapsed="false">
      <c r="D878" s="321"/>
      <c r="E878" s="321"/>
      <c r="F878" s="321"/>
      <c r="G878" s="321"/>
      <c r="H878" s="321"/>
      <c r="I878" s="321"/>
      <c r="J878" s="321"/>
      <c r="K878" s="322"/>
      <c r="L878" s="322"/>
      <c r="M878" s="322"/>
      <c r="N878" s="322"/>
      <c r="O878" s="322"/>
      <c r="P878" s="322"/>
      <c r="Q878" s="322"/>
      <c r="R878" s="322"/>
      <c r="S878" s="322"/>
      <c r="T878" s="322"/>
      <c r="X878" s="322"/>
    </row>
    <row r="879" customFormat="false" ht="12.75" hidden="false" customHeight="false" outlineLevel="0" collapsed="false">
      <c r="D879" s="321"/>
      <c r="E879" s="321"/>
      <c r="F879" s="321"/>
      <c r="G879" s="321"/>
      <c r="H879" s="321"/>
      <c r="I879" s="321"/>
      <c r="J879" s="321"/>
      <c r="K879" s="322"/>
      <c r="L879" s="322"/>
      <c r="M879" s="322"/>
      <c r="N879" s="322"/>
      <c r="O879" s="322"/>
      <c r="P879" s="322"/>
      <c r="Q879" s="322"/>
      <c r="R879" s="322"/>
      <c r="S879" s="322"/>
      <c r="T879" s="322"/>
      <c r="X879" s="322"/>
    </row>
    <row r="880" customFormat="false" ht="12.75" hidden="false" customHeight="false" outlineLevel="0" collapsed="false">
      <c r="D880" s="321"/>
      <c r="E880" s="321"/>
      <c r="F880" s="321"/>
      <c r="G880" s="321"/>
      <c r="H880" s="321"/>
      <c r="I880" s="321"/>
      <c r="J880" s="321"/>
      <c r="K880" s="322"/>
      <c r="L880" s="322"/>
      <c r="M880" s="322"/>
      <c r="N880" s="322"/>
      <c r="O880" s="322"/>
      <c r="P880" s="322"/>
      <c r="Q880" s="322"/>
      <c r="R880" s="322"/>
      <c r="S880" s="322"/>
      <c r="T880" s="322"/>
      <c r="X880" s="322"/>
    </row>
    <row r="881" customFormat="false" ht="12.75" hidden="false" customHeight="false" outlineLevel="0" collapsed="false">
      <c r="D881" s="321"/>
      <c r="E881" s="321"/>
      <c r="F881" s="321"/>
      <c r="G881" s="321"/>
      <c r="H881" s="321"/>
      <c r="I881" s="321"/>
      <c r="J881" s="321"/>
      <c r="K881" s="322"/>
      <c r="L881" s="322"/>
      <c r="M881" s="322"/>
      <c r="N881" s="322"/>
      <c r="O881" s="322"/>
      <c r="P881" s="322"/>
      <c r="Q881" s="322"/>
      <c r="R881" s="322"/>
      <c r="S881" s="322"/>
      <c r="T881" s="322"/>
      <c r="X881" s="322"/>
    </row>
    <row r="882" customFormat="false" ht="12.75" hidden="false" customHeight="false" outlineLevel="0" collapsed="false">
      <c r="D882" s="321"/>
      <c r="E882" s="321"/>
      <c r="F882" s="321"/>
      <c r="G882" s="321"/>
      <c r="H882" s="321"/>
      <c r="I882" s="321"/>
      <c r="J882" s="321"/>
      <c r="K882" s="322"/>
      <c r="L882" s="322"/>
      <c r="M882" s="322"/>
      <c r="N882" s="322"/>
      <c r="O882" s="322"/>
      <c r="P882" s="322"/>
      <c r="Q882" s="322"/>
      <c r="R882" s="322"/>
      <c r="S882" s="322"/>
      <c r="T882" s="322"/>
      <c r="X882" s="322"/>
    </row>
    <row r="883" customFormat="false" ht="12.75" hidden="false" customHeight="false" outlineLevel="0" collapsed="false">
      <c r="D883" s="321"/>
      <c r="E883" s="321"/>
      <c r="F883" s="321"/>
      <c r="G883" s="321"/>
      <c r="H883" s="321"/>
      <c r="I883" s="321"/>
      <c r="J883" s="321"/>
      <c r="K883" s="322"/>
      <c r="L883" s="322"/>
      <c r="M883" s="322"/>
      <c r="N883" s="322"/>
      <c r="O883" s="322"/>
      <c r="P883" s="322"/>
      <c r="Q883" s="322"/>
      <c r="R883" s="322"/>
      <c r="S883" s="322"/>
      <c r="T883" s="322"/>
      <c r="X883" s="322"/>
    </row>
    <row r="884" customFormat="false" ht="12.75" hidden="false" customHeight="false" outlineLevel="0" collapsed="false">
      <c r="D884" s="321"/>
      <c r="E884" s="321"/>
      <c r="F884" s="321"/>
      <c r="G884" s="321"/>
      <c r="H884" s="321"/>
      <c r="I884" s="321"/>
      <c r="J884" s="321"/>
      <c r="K884" s="322"/>
      <c r="L884" s="322"/>
      <c r="M884" s="322"/>
      <c r="N884" s="322"/>
      <c r="O884" s="322"/>
      <c r="P884" s="322"/>
      <c r="Q884" s="322"/>
      <c r="R884" s="322"/>
      <c r="S884" s="322"/>
      <c r="T884" s="322"/>
      <c r="X884" s="322"/>
    </row>
    <row r="885" customFormat="false" ht="12.75" hidden="false" customHeight="false" outlineLevel="0" collapsed="false">
      <c r="D885" s="321"/>
      <c r="E885" s="321"/>
      <c r="F885" s="321"/>
      <c r="G885" s="321"/>
      <c r="H885" s="321"/>
      <c r="I885" s="321"/>
      <c r="J885" s="321"/>
      <c r="K885" s="322"/>
      <c r="L885" s="322"/>
      <c r="M885" s="322"/>
      <c r="N885" s="322"/>
      <c r="O885" s="322"/>
      <c r="P885" s="322"/>
      <c r="Q885" s="322"/>
      <c r="R885" s="322"/>
      <c r="S885" s="322"/>
      <c r="T885" s="322"/>
      <c r="X885" s="322"/>
    </row>
    <row r="886" customFormat="false" ht="12.75" hidden="false" customHeight="false" outlineLevel="0" collapsed="false">
      <c r="D886" s="321"/>
      <c r="E886" s="321"/>
      <c r="F886" s="321"/>
      <c r="G886" s="321"/>
      <c r="H886" s="321"/>
      <c r="I886" s="321"/>
      <c r="J886" s="321"/>
      <c r="K886" s="322"/>
      <c r="L886" s="322"/>
      <c r="M886" s="322"/>
      <c r="N886" s="322"/>
      <c r="O886" s="322"/>
      <c r="P886" s="322"/>
      <c r="Q886" s="322"/>
      <c r="R886" s="322"/>
      <c r="S886" s="322"/>
      <c r="T886" s="322"/>
      <c r="X886" s="322"/>
    </row>
    <row r="887" customFormat="false" ht="12.75" hidden="false" customHeight="false" outlineLevel="0" collapsed="false">
      <c r="D887" s="321"/>
      <c r="E887" s="321"/>
      <c r="F887" s="321"/>
      <c r="G887" s="321"/>
      <c r="H887" s="321"/>
      <c r="I887" s="321"/>
      <c r="J887" s="321"/>
      <c r="K887" s="322"/>
      <c r="L887" s="322"/>
      <c r="M887" s="322"/>
      <c r="N887" s="322"/>
      <c r="O887" s="322"/>
      <c r="P887" s="322"/>
      <c r="Q887" s="322"/>
      <c r="R887" s="322"/>
      <c r="S887" s="322"/>
      <c r="T887" s="322"/>
      <c r="X887" s="322"/>
    </row>
    <row r="888" customFormat="false" ht="12.75" hidden="false" customHeight="false" outlineLevel="0" collapsed="false">
      <c r="D888" s="321"/>
      <c r="E888" s="321"/>
      <c r="F888" s="321"/>
      <c r="G888" s="321"/>
      <c r="H888" s="321"/>
      <c r="I888" s="321"/>
      <c r="J888" s="321"/>
      <c r="K888" s="322"/>
      <c r="L888" s="322"/>
      <c r="M888" s="322"/>
      <c r="N888" s="322"/>
      <c r="O888" s="322"/>
      <c r="P888" s="322"/>
      <c r="Q888" s="322"/>
      <c r="R888" s="322"/>
      <c r="S888" s="322"/>
      <c r="T888" s="322"/>
      <c r="X888" s="322"/>
    </row>
    <row r="889" customFormat="false" ht="12.75" hidden="false" customHeight="false" outlineLevel="0" collapsed="false">
      <c r="D889" s="321"/>
      <c r="E889" s="321"/>
      <c r="F889" s="321"/>
      <c r="G889" s="321"/>
      <c r="H889" s="321"/>
      <c r="I889" s="321"/>
      <c r="J889" s="321"/>
      <c r="K889" s="322"/>
      <c r="L889" s="322"/>
      <c r="M889" s="322"/>
      <c r="N889" s="322"/>
      <c r="O889" s="322"/>
      <c r="P889" s="322"/>
      <c r="Q889" s="322"/>
      <c r="R889" s="322"/>
      <c r="S889" s="322"/>
      <c r="T889" s="322"/>
      <c r="X889" s="322"/>
    </row>
    <row r="890" customFormat="false" ht="12.75" hidden="false" customHeight="false" outlineLevel="0" collapsed="false">
      <c r="D890" s="321"/>
      <c r="E890" s="321"/>
      <c r="F890" s="321"/>
      <c r="G890" s="321"/>
      <c r="H890" s="321"/>
      <c r="I890" s="321"/>
      <c r="J890" s="321"/>
      <c r="K890" s="322"/>
      <c r="L890" s="322"/>
      <c r="M890" s="322"/>
      <c r="N890" s="322"/>
      <c r="O890" s="322"/>
      <c r="P890" s="322"/>
      <c r="Q890" s="322"/>
      <c r="R890" s="322"/>
      <c r="S890" s="322"/>
      <c r="T890" s="322"/>
      <c r="X890" s="322"/>
    </row>
    <row r="891" customFormat="false" ht="12.75" hidden="false" customHeight="false" outlineLevel="0" collapsed="false">
      <c r="D891" s="321"/>
      <c r="E891" s="321"/>
      <c r="F891" s="321"/>
      <c r="G891" s="321"/>
      <c r="H891" s="321"/>
      <c r="I891" s="321"/>
      <c r="J891" s="321"/>
      <c r="K891" s="322"/>
      <c r="L891" s="322"/>
      <c r="M891" s="322"/>
      <c r="N891" s="322"/>
      <c r="O891" s="322"/>
      <c r="P891" s="322"/>
      <c r="Q891" s="322"/>
      <c r="R891" s="322"/>
      <c r="S891" s="322"/>
      <c r="T891" s="322"/>
      <c r="X891" s="322"/>
    </row>
    <row r="892" customFormat="false" ht="12.75" hidden="false" customHeight="false" outlineLevel="0" collapsed="false">
      <c r="D892" s="321"/>
      <c r="E892" s="321"/>
      <c r="F892" s="321"/>
      <c r="G892" s="321"/>
      <c r="H892" s="321"/>
      <c r="I892" s="321"/>
      <c r="J892" s="321"/>
      <c r="K892" s="322"/>
      <c r="L892" s="322"/>
      <c r="M892" s="322"/>
      <c r="N892" s="322"/>
      <c r="O892" s="322"/>
      <c r="P892" s="322"/>
      <c r="Q892" s="322"/>
      <c r="R892" s="322"/>
      <c r="S892" s="322"/>
      <c r="T892" s="322"/>
      <c r="X892" s="322"/>
    </row>
    <row r="893" customFormat="false" ht="12.75" hidden="false" customHeight="false" outlineLevel="0" collapsed="false">
      <c r="D893" s="321"/>
      <c r="E893" s="321"/>
      <c r="F893" s="321"/>
      <c r="G893" s="321"/>
      <c r="H893" s="321"/>
      <c r="I893" s="321"/>
      <c r="J893" s="321"/>
      <c r="K893" s="322"/>
      <c r="L893" s="322"/>
      <c r="M893" s="322"/>
      <c r="N893" s="322"/>
      <c r="O893" s="322"/>
      <c r="P893" s="322"/>
      <c r="Q893" s="322"/>
      <c r="R893" s="322"/>
      <c r="S893" s="322"/>
      <c r="T893" s="322"/>
      <c r="X893" s="322"/>
    </row>
    <row r="894" customFormat="false" ht="12.75" hidden="false" customHeight="false" outlineLevel="0" collapsed="false">
      <c r="D894" s="321"/>
      <c r="E894" s="321"/>
      <c r="F894" s="321"/>
      <c r="G894" s="321"/>
      <c r="H894" s="321"/>
      <c r="I894" s="321"/>
      <c r="J894" s="321"/>
      <c r="K894" s="322"/>
      <c r="L894" s="322"/>
      <c r="M894" s="322"/>
      <c r="N894" s="322"/>
      <c r="O894" s="322"/>
      <c r="P894" s="322"/>
      <c r="Q894" s="322"/>
      <c r="R894" s="322"/>
      <c r="S894" s="322"/>
      <c r="T894" s="322"/>
      <c r="X894" s="322"/>
    </row>
    <row r="895" customFormat="false" ht="12.75" hidden="false" customHeight="false" outlineLevel="0" collapsed="false">
      <c r="D895" s="321"/>
      <c r="E895" s="321"/>
      <c r="F895" s="321"/>
      <c r="G895" s="321"/>
      <c r="H895" s="321"/>
      <c r="I895" s="321"/>
      <c r="J895" s="321"/>
      <c r="K895" s="322"/>
      <c r="L895" s="322"/>
      <c r="M895" s="322"/>
      <c r="N895" s="322"/>
      <c r="O895" s="322"/>
      <c r="P895" s="322"/>
      <c r="Q895" s="322"/>
      <c r="R895" s="322"/>
      <c r="S895" s="322"/>
      <c r="T895" s="322"/>
      <c r="X895" s="322"/>
    </row>
    <row r="896" customFormat="false" ht="12.75" hidden="false" customHeight="false" outlineLevel="0" collapsed="false">
      <c r="D896" s="321"/>
      <c r="E896" s="321"/>
      <c r="F896" s="321"/>
      <c r="G896" s="321"/>
      <c r="H896" s="321"/>
      <c r="I896" s="321"/>
      <c r="J896" s="321"/>
      <c r="K896" s="322"/>
      <c r="L896" s="322"/>
      <c r="M896" s="322"/>
      <c r="N896" s="322"/>
      <c r="O896" s="322"/>
      <c r="P896" s="322"/>
      <c r="Q896" s="322"/>
      <c r="R896" s="322"/>
      <c r="S896" s="322"/>
      <c r="T896" s="322"/>
      <c r="X896" s="322"/>
    </row>
    <row r="897" customFormat="false" ht="12.75" hidden="false" customHeight="false" outlineLevel="0" collapsed="false">
      <c r="D897" s="321"/>
      <c r="E897" s="321"/>
      <c r="F897" s="321"/>
      <c r="G897" s="321"/>
      <c r="H897" s="321"/>
      <c r="I897" s="321"/>
      <c r="J897" s="321"/>
      <c r="K897" s="322"/>
      <c r="L897" s="322"/>
      <c r="M897" s="322"/>
      <c r="N897" s="322"/>
      <c r="O897" s="322"/>
      <c r="P897" s="322"/>
      <c r="Q897" s="322"/>
      <c r="R897" s="322"/>
      <c r="S897" s="322"/>
      <c r="T897" s="322"/>
      <c r="X897" s="322"/>
    </row>
    <row r="898" customFormat="false" ht="12.75" hidden="false" customHeight="false" outlineLevel="0" collapsed="false">
      <c r="D898" s="321"/>
      <c r="E898" s="321"/>
      <c r="F898" s="321"/>
      <c r="G898" s="321"/>
      <c r="H898" s="321"/>
      <c r="I898" s="321"/>
      <c r="J898" s="321"/>
      <c r="K898" s="322"/>
      <c r="L898" s="322"/>
      <c r="M898" s="322"/>
      <c r="N898" s="322"/>
      <c r="O898" s="322"/>
      <c r="P898" s="322"/>
      <c r="Q898" s="322"/>
      <c r="R898" s="322"/>
      <c r="S898" s="322"/>
      <c r="T898" s="322"/>
      <c r="X898" s="322"/>
    </row>
    <row r="899" customFormat="false" ht="12.75" hidden="false" customHeight="false" outlineLevel="0" collapsed="false">
      <c r="D899" s="321"/>
      <c r="E899" s="321"/>
      <c r="F899" s="321"/>
      <c r="G899" s="321"/>
      <c r="H899" s="321"/>
      <c r="I899" s="321"/>
      <c r="J899" s="321"/>
      <c r="K899" s="322"/>
      <c r="L899" s="322"/>
      <c r="M899" s="322"/>
      <c r="N899" s="322"/>
      <c r="O899" s="322"/>
      <c r="P899" s="322"/>
      <c r="Q899" s="322"/>
      <c r="R899" s="322"/>
      <c r="S899" s="322"/>
      <c r="T899" s="322"/>
      <c r="X899" s="322"/>
    </row>
    <row r="900" customFormat="false" ht="12.75" hidden="false" customHeight="false" outlineLevel="0" collapsed="false">
      <c r="D900" s="321"/>
      <c r="E900" s="321"/>
      <c r="F900" s="321"/>
      <c r="G900" s="321"/>
      <c r="H900" s="321"/>
      <c r="I900" s="321"/>
      <c r="J900" s="321"/>
      <c r="K900" s="322"/>
      <c r="L900" s="322"/>
      <c r="M900" s="322"/>
      <c r="N900" s="322"/>
      <c r="O900" s="322"/>
      <c r="P900" s="322"/>
      <c r="Q900" s="322"/>
      <c r="R900" s="322"/>
      <c r="S900" s="322"/>
      <c r="T900" s="322"/>
      <c r="X900" s="322"/>
    </row>
    <row r="901" customFormat="false" ht="12.75" hidden="false" customHeight="false" outlineLevel="0" collapsed="false">
      <c r="D901" s="321"/>
      <c r="E901" s="321"/>
      <c r="F901" s="321"/>
      <c r="G901" s="321"/>
      <c r="H901" s="321"/>
      <c r="I901" s="321"/>
      <c r="J901" s="321"/>
      <c r="K901" s="322"/>
      <c r="L901" s="322"/>
      <c r="M901" s="322"/>
      <c r="N901" s="322"/>
      <c r="O901" s="322"/>
      <c r="P901" s="322"/>
      <c r="Q901" s="322"/>
      <c r="R901" s="322"/>
      <c r="S901" s="322"/>
      <c r="T901" s="322"/>
      <c r="X901" s="322"/>
    </row>
    <row r="902" customFormat="false" ht="12.75" hidden="false" customHeight="false" outlineLevel="0" collapsed="false">
      <c r="D902" s="321"/>
      <c r="E902" s="321"/>
      <c r="F902" s="321"/>
      <c r="G902" s="321"/>
      <c r="H902" s="321"/>
      <c r="I902" s="321"/>
      <c r="J902" s="321"/>
      <c r="K902" s="322"/>
      <c r="L902" s="322"/>
      <c r="M902" s="322"/>
      <c r="N902" s="322"/>
      <c r="O902" s="322"/>
      <c r="P902" s="322"/>
      <c r="Q902" s="322"/>
      <c r="R902" s="322"/>
      <c r="S902" s="322"/>
      <c r="T902" s="322"/>
      <c r="X902" s="322"/>
    </row>
    <row r="903" customFormat="false" ht="12.75" hidden="false" customHeight="false" outlineLevel="0" collapsed="false">
      <c r="D903" s="321"/>
      <c r="E903" s="321"/>
      <c r="F903" s="321"/>
      <c r="G903" s="321"/>
      <c r="H903" s="321"/>
      <c r="I903" s="321"/>
      <c r="J903" s="321"/>
      <c r="K903" s="322"/>
      <c r="L903" s="322"/>
      <c r="M903" s="322"/>
      <c r="N903" s="322"/>
      <c r="O903" s="322"/>
      <c r="P903" s="322"/>
      <c r="Q903" s="322"/>
      <c r="R903" s="322"/>
      <c r="S903" s="322"/>
      <c r="T903" s="322"/>
      <c r="X903" s="322"/>
    </row>
    <row r="904" customFormat="false" ht="12.75" hidden="false" customHeight="false" outlineLevel="0" collapsed="false">
      <c r="D904" s="321"/>
      <c r="E904" s="321"/>
      <c r="F904" s="321"/>
      <c r="G904" s="321"/>
      <c r="H904" s="321"/>
      <c r="I904" s="321"/>
      <c r="J904" s="321"/>
      <c r="K904" s="322"/>
      <c r="L904" s="322"/>
      <c r="M904" s="322"/>
      <c r="N904" s="322"/>
      <c r="O904" s="322"/>
      <c r="P904" s="322"/>
      <c r="Q904" s="322"/>
      <c r="R904" s="322"/>
      <c r="S904" s="322"/>
      <c r="T904" s="322"/>
      <c r="X904" s="322"/>
    </row>
    <row r="905" customFormat="false" ht="12.75" hidden="false" customHeight="false" outlineLevel="0" collapsed="false">
      <c r="D905" s="321"/>
      <c r="E905" s="321"/>
      <c r="F905" s="321"/>
      <c r="G905" s="321"/>
      <c r="H905" s="321"/>
      <c r="I905" s="321"/>
      <c r="J905" s="321"/>
      <c r="K905" s="322"/>
      <c r="L905" s="322"/>
      <c r="M905" s="322"/>
      <c r="N905" s="322"/>
      <c r="O905" s="322"/>
      <c r="P905" s="322"/>
      <c r="Q905" s="322"/>
      <c r="R905" s="322"/>
      <c r="S905" s="322"/>
      <c r="T905" s="322"/>
      <c r="X905" s="322"/>
    </row>
    <row r="906" customFormat="false" ht="12.75" hidden="false" customHeight="false" outlineLevel="0" collapsed="false">
      <c r="D906" s="321"/>
      <c r="E906" s="321"/>
      <c r="F906" s="321"/>
      <c r="G906" s="321"/>
      <c r="H906" s="321"/>
      <c r="I906" s="321"/>
      <c r="J906" s="321"/>
      <c r="K906" s="322"/>
      <c r="L906" s="322"/>
      <c r="M906" s="322"/>
      <c r="N906" s="322"/>
      <c r="O906" s="322"/>
      <c r="P906" s="322"/>
      <c r="Q906" s="322"/>
      <c r="R906" s="322"/>
      <c r="S906" s="322"/>
      <c r="T906" s="322"/>
      <c r="X906" s="322"/>
    </row>
    <row r="907" customFormat="false" ht="12.75" hidden="false" customHeight="false" outlineLevel="0" collapsed="false">
      <c r="D907" s="321"/>
      <c r="E907" s="321"/>
      <c r="F907" s="321"/>
      <c r="G907" s="321"/>
      <c r="H907" s="321"/>
      <c r="I907" s="321"/>
      <c r="J907" s="321"/>
      <c r="K907" s="322"/>
      <c r="L907" s="322"/>
      <c r="M907" s="322"/>
      <c r="N907" s="322"/>
      <c r="O907" s="322"/>
      <c r="P907" s="322"/>
      <c r="Q907" s="322"/>
      <c r="R907" s="322"/>
      <c r="S907" s="322"/>
      <c r="T907" s="322"/>
      <c r="X907" s="322"/>
    </row>
    <row r="908" customFormat="false" ht="12.75" hidden="false" customHeight="false" outlineLevel="0" collapsed="false">
      <c r="D908" s="321"/>
      <c r="E908" s="321"/>
      <c r="F908" s="321"/>
      <c r="G908" s="321"/>
      <c r="H908" s="321"/>
      <c r="I908" s="321"/>
      <c r="J908" s="321"/>
      <c r="K908" s="322"/>
      <c r="L908" s="322"/>
      <c r="M908" s="322"/>
      <c r="N908" s="322"/>
      <c r="O908" s="322"/>
      <c r="P908" s="322"/>
      <c r="Q908" s="322"/>
      <c r="R908" s="322"/>
      <c r="S908" s="322"/>
      <c r="T908" s="322"/>
      <c r="X908" s="322"/>
    </row>
    <row r="909" customFormat="false" ht="12.75" hidden="false" customHeight="false" outlineLevel="0" collapsed="false">
      <c r="D909" s="321"/>
      <c r="E909" s="321"/>
      <c r="F909" s="321"/>
      <c r="G909" s="321"/>
      <c r="H909" s="321"/>
      <c r="I909" s="321"/>
      <c r="J909" s="321"/>
      <c r="K909" s="322"/>
      <c r="L909" s="322"/>
      <c r="M909" s="322"/>
      <c r="N909" s="322"/>
      <c r="O909" s="322"/>
      <c r="P909" s="322"/>
      <c r="Q909" s="322"/>
      <c r="R909" s="322"/>
      <c r="S909" s="322"/>
      <c r="T909" s="322"/>
      <c r="X909" s="322"/>
    </row>
    <row r="910" customFormat="false" ht="12.75" hidden="false" customHeight="false" outlineLevel="0" collapsed="false">
      <c r="D910" s="321"/>
      <c r="E910" s="321"/>
      <c r="F910" s="321"/>
      <c r="G910" s="321"/>
      <c r="H910" s="321"/>
      <c r="I910" s="321"/>
      <c r="J910" s="321"/>
      <c r="K910" s="322"/>
      <c r="L910" s="322"/>
      <c r="M910" s="322"/>
      <c r="N910" s="322"/>
      <c r="O910" s="322"/>
      <c r="P910" s="322"/>
      <c r="Q910" s="322"/>
      <c r="R910" s="322"/>
      <c r="S910" s="322"/>
      <c r="T910" s="322"/>
      <c r="X910" s="322"/>
    </row>
    <row r="911" customFormat="false" ht="12.75" hidden="false" customHeight="false" outlineLevel="0" collapsed="false">
      <c r="D911" s="321"/>
      <c r="E911" s="321"/>
      <c r="F911" s="321"/>
      <c r="G911" s="321"/>
      <c r="H911" s="321"/>
      <c r="I911" s="321"/>
      <c r="J911" s="321"/>
      <c r="K911" s="322"/>
      <c r="L911" s="322"/>
      <c r="M911" s="322"/>
      <c r="N911" s="322"/>
      <c r="O911" s="322"/>
      <c r="P911" s="322"/>
      <c r="Q911" s="322"/>
      <c r="R911" s="322"/>
      <c r="S911" s="322"/>
      <c r="T911" s="322"/>
      <c r="X911" s="322"/>
    </row>
    <row r="912" customFormat="false" ht="12.75" hidden="false" customHeight="false" outlineLevel="0" collapsed="false">
      <c r="D912" s="321"/>
      <c r="E912" s="321"/>
      <c r="F912" s="321"/>
      <c r="G912" s="321"/>
      <c r="H912" s="321"/>
      <c r="I912" s="321"/>
      <c r="J912" s="321"/>
      <c r="K912" s="322"/>
      <c r="L912" s="322"/>
      <c r="M912" s="322"/>
      <c r="N912" s="322"/>
      <c r="O912" s="322"/>
      <c r="P912" s="322"/>
      <c r="Q912" s="322"/>
      <c r="R912" s="322"/>
      <c r="S912" s="322"/>
      <c r="T912" s="322"/>
      <c r="X912" s="322"/>
    </row>
    <row r="913" customFormat="false" ht="12.75" hidden="false" customHeight="false" outlineLevel="0" collapsed="false">
      <c r="D913" s="321"/>
      <c r="E913" s="321"/>
      <c r="F913" s="321"/>
      <c r="G913" s="321"/>
      <c r="H913" s="321"/>
      <c r="I913" s="321"/>
      <c r="J913" s="321"/>
      <c r="K913" s="322"/>
      <c r="L913" s="322"/>
      <c r="M913" s="322"/>
      <c r="N913" s="322"/>
      <c r="O913" s="322"/>
      <c r="P913" s="322"/>
      <c r="Q913" s="322"/>
      <c r="R913" s="322"/>
      <c r="S913" s="322"/>
      <c r="T913" s="322"/>
      <c r="X913" s="322"/>
    </row>
    <row r="914" customFormat="false" ht="12.75" hidden="false" customHeight="false" outlineLevel="0" collapsed="false">
      <c r="D914" s="321"/>
      <c r="E914" s="321"/>
      <c r="F914" s="321"/>
      <c r="G914" s="321"/>
      <c r="H914" s="321"/>
      <c r="I914" s="321"/>
      <c r="J914" s="321"/>
      <c r="K914" s="322"/>
      <c r="L914" s="322"/>
      <c r="M914" s="322"/>
      <c r="N914" s="322"/>
      <c r="O914" s="322"/>
      <c r="P914" s="322"/>
      <c r="Q914" s="322"/>
      <c r="R914" s="322"/>
      <c r="S914" s="322"/>
      <c r="T914" s="322"/>
      <c r="X914" s="322"/>
    </row>
    <row r="915" customFormat="false" ht="12.75" hidden="false" customHeight="false" outlineLevel="0" collapsed="false">
      <c r="D915" s="321"/>
      <c r="E915" s="321"/>
      <c r="F915" s="321"/>
      <c r="G915" s="321"/>
      <c r="H915" s="321"/>
      <c r="I915" s="321"/>
      <c r="J915" s="321"/>
      <c r="K915" s="322"/>
      <c r="L915" s="322"/>
      <c r="M915" s="322"/>
      <c r="N915" s="322"/>
      <c r="O915" s="322"/>
      <c r="P915" s="322"/>
      <c r="Q915" s="322"/>
      <c r="R915" s="322"/>
      <c r="S915" s="322"/>
      <c r="T915" s="322"/>
      <c r="X915" s="322"/>
    </row>
    <row r="916" customFormat="false" ht="12.75" hidden="false" customHeight="false" outlineLevel="0" collapsed="false">
      <c r="D916" s="321"/>
      <c r="E916" s="321"/>
      <c r="F916" s="321"/>
      <c r="G916" s="321"/>
      <c r="H916" s="321"/>
      <c r="I916" s="321"/>
      <c r="J916" s="321"/>
      <c r="K916" s="322"/>
      <c r="L916" s="322"/>
      <c r="M916" s="322"/>
      <c r="N916" s="322"/>
      <c r="O916" s="322"/>
      <c r="P916" s="322"/>
      <c r="Q916" s="322"/>
      <c r="R916" s="322"/>
      <c r="S916" s="322"/>
      <c r="T916" s="322"/>
      <c r="X916" s="322"/>
    </row>
    <row r="917" customFormat="false" ht="12.75" hidden="false" customHeight="false" outlineLevel="0" collapsed="false">
      <c r="D917" s="321"/>
      <c r="E917" s="321"/>
      <c r="F917" s="321"/>
      <c r="G917" s="321"/>
      <c r="H917" s="321"/>
      <c r="I917" s="321"/>
      <c r="J917" s="321"/>
      <c r="K917" s="322"/>
      <c r="L917" s="322"/>
      <c r="M917" s="322"/>
      <c r="N917" s="322"/>
      <c r="O917" s="322"/>
      <c r="P917" s="322"/>
      <c r="Q917" s="322"/>
      <c r="R917" s="322"/>
      <c r="S917" s="322"/>
      <c r="T917" s="322"/>
      <c r="X917" s="322"/>
    </row>
    <row r="918" customFormat="false" ht="12.75" hidden="false" customHeight="false" outlineLevel="0" collapsed="false">
      <c r="D918" s="321"/>
      <c r="E918" s="321"/>
      <c r="F918" s="321"/>
      <c r="G918" s="321"/>
      <c r="H918" s="321"/>
      <c r="I918" s="321"/>
      <c r="J918" s="321"/>
      <c r="K918" s="322"/>
      <c r="L918" s="322"/>
      <c r="M918" s="322"/>
      <c r="N918" s="322"/>
      <c r="O918" s="322"/>
      <c r="P918" s="322"/>
      <c r="Q918" s="322"/>
      <c r="R918" s="322"/>
      <c r="S918" s="322"/>
      <c r="T918" s="322"/>
      <c r="X918" s="322"/>
    </row>
    <row r="919" customFormat="false" ht="12.75" hidden="false" customHeight="false" outlineLevel="0" collapsed="false">
      <c r="D919" s="321"/>
      <c r="E919" s="321"/>
      <c r="F919" s="321"/>
      <c r="G919" s="321"/>
      <c r="H919" s="321"/>
      <c r="I919" s="321"/>
      <c r="J919" s="321"/>
      <c r="K919" s="322"/>
      <c r="L919" s="322"/>
      <c r="M919" s="322"/>
      <c r="N919" s="322"/>
      <c r="O919" s="322"/>
      <c r="P919" s="322"/>
      <c r="Q919" s="322"/>
      <c r="R919" s="322"/>
      <c r="S919" s="322"/>
      <c r="T919" s="322"/>
      <c r="X919" s="322"/>
    </row>
    <row r="920" customFormat="false" ht="12.75" hidden="false" customHeight="false" outlineLevel="0" collapsed="false">
      <c r="D920" s="321"/>
      <c r="E920" s="321"/>
      <c r="F920" s="321"/>
      <c r="G920" s="321"/>
      <c r="H920" s="321"/>
      <c r="I920" s="321"/>
      <c r="J920" s="321"/>
      <c r="K920" s="322"/>
      <c r="L920" s="322"/>
      <c r="M920" s="322"/>
      <c r="N920" s="322"/>
      <c r="O920" s="322"/>
      <c r="P920" s="322"/>
      <c r="Q920" s="322"/>
      <c r="R920" s="322"/>
      <c r="S920" s="322"/>
      <c r="T920" s="322"/>
      <c r="X920" s="322"/>
    </row>
    <row r="921" customFormat="false" ht="12.75" hidden="false" customHeight="false" outlineLevel="0" collapsed="false">
      <c r="D921" s="321"/>
      <c r="E921" s="321"/>
      <c r="F921" s="321"/>
      <c r="G921" s="321"/>
      <c r="H921" s="321"/>
      <c r="I921" s="321"/>
      <c r="J921" s="321"/>
      <c r="K921" s="322"/>
      <c r="L921" s="322"/>
      <c r="M921" s="322"/>
      <c r="N921" s="322"/>
      <c r="O921" s="322"/>
      <c r="P921" s="322"/>
      <c r="Q921" s="322"/>
      <c r="R921" s="322"/>
      <c r="S921" s="322"/>
      <c r="T921" s="322"/>
      <c r="X921" s="322"/>
    </row>
    <row r="922" customFormat="false" ht="12.75" hidden="false" customHeight="false" outlineLevel="0" collapsed="false">
      <c r="D922" s="321"/>
      <c r="E922" s="321"/>
      <c r="F922" s="321"/>
      <c r="G922" s="321"/>
      <c r="H922" s="321"/>
      <c r="I922" s="321"/>
      <c r="J922" s="321"/>
      <c r="K922" s="322"/>
      <c r="L922" s="322"/>
      <c r="M922" s="322"/>
      <c r="N922" s="322"/>
      <c r="O922" s="322"/>
      <c r="P922" s="322"/>
      <c r="Q922" s="322"/>
      <c r="R922" s="322"/>
      <c r="S922" s="322"/>
      <c r="T922" s="322"/>
      <c r="X922" s="322"/>
    </row>
    <row r="923" customFormat="false" ht="12.75" hidden="false" customHeight="false" outlineLevel="0" collapsed="false">
      <c r="D923" s="321"/>
      <c r="E923" s="321"/>
      <c r="F923" s="321"/>
      <c r="G923" s="321"/>
      <c r="H923" s="321"/>
      <c r="I923" s="321"/>
      <c r="J923" s="321"/>
      <c r="K923" s="322"/>
      <c r="L923" s="322"/>
      <c r="M923" s="322"/>
      <c r="N923" s="322"/>
      <c r="O923" s="322"/>
      <c r="P923" s="322"/>
      <c r="Q923" s="322"/>
      <c r="R923" s="322"/>
      <c r="S923" s="322"/>
      <c r="T923" s="322"/>
      <c r="X923" s="322"/>
    </row>
    <row r="924" customFormat="false" ht="12.75" hidden="false" customHeight="false" outlineLevel="0" collapsed="false">
      <c r="D924" s="321"/>
      <c r="E924" s="321"/>
      <c r="F924" s="321"/>
      <c r="G924" s="321"/>
      <c r="H924" s="321"/>
      <c r="I924" s="321"/>
      <c r="J924" s="321"/>
      <c r="K924" s="322"/>
      <c r="L924" s="322"/>
      <c r="M924" s="322"/>
      <c r="N924" s="322"/>
      <c r="O924" s="322"/>
      <c r="P924" s="322"/>
      <c r="Q924" s="322"/>
      <c r="R924" s="322"/>
      <c r="S924" s="322"/>
      <c r="T924" s="322"/>
      <c r="X924" s="322"/>
    </row>
    <row r="925" customFormat="false" ht="12.75" hidden="false" customHeight="false" outlineLevel="0" collapsed="false">
      <c r="D925" s="321"/>
      <c r="E925" s="321"/>
      <c r="F925" s="321"/>
      <c r="G925" s="321"/>
      <c r="H925" s="321"/>
      <c r="I925" s="321"/>
      <c r="J925" s="321"/>
      <c r="K925" s="322"/>
      <c r="L925" s="322"/>
      <c r="M925" s="322"/>
      <c r="N925" s="322"/>
      <c r="O925" s="322"/>
      <c r="P925" s="322"/>
      <c r="Q925" s="322"/>
      <c r="R925" s="322"/>
      <c r="S925" s="322"/>
      <c r="T925" s="322"/>
      <c r="X925" s="322"/>
    </row>
    <row r="926" customFormat="false" ht="12.75" hidden="false" customHeight="false" outlineLevel="0" collapsed="false">
      <c r="D926" s="321"/>
      <c r="E926" s="321"/>
      <c r="F926" s="321"/>
      <c r="G926" s="321"/>
      <c r="H926" s="321"/>
      <c r="I926" s="321"/>
      <c r="J926" s="321"/>
      <c r="K926" s="322"/>
      <c r="L926" s="322"/>
      <c r="M926" s="322"/>
      <c r="N926" s="322"/>
      <c r="O926" s="322"/>
      <c r="P926" s="322"/>
      <c r="Q926" s="322"/>
      <c r="R926" s="322"/>
      <c r="S926" s="322"/>
      <c r="T926" s="322"/>
      <c r="X926" s="322"/>
    </row>
    <row r="927" customFormat="false" ht="12.75" hidden="false" customHeight="false" outlineLevel="0" collapsed="false">
      <c r="D927" s="321"/>
      <c r="E927" s="321"/>
      <c r="F927" s="321"/>
      <c r="G927" s="321"/>
      <c r="H927" s="321"/>
      <c r="I927" s="321"/>
      <c r="J927" s="321"/>
      <c r="K927" s="322"/>
      <c r="L927" s="322"/>
      <c r="M927" s="322"/>
      <c r="N927" s="322"/>
      <c r="O927" s="322"/>
      <c r="P927" s="322"/>
      <c r="Q927" s="322"/>
      <c r="R927" s="322"/>
      <c r="S927" s="322"/>
      <c r="T927" s="322"/>
      <c r="X927" s="322"/>
    </row>
    <row r="928" customFormat="false" ht="12.75" hidden="false" customHeight="false" outlineLevel="0" collapsed="false">
      <c r="D928" s="321"/>
      <c r="E928" s="321"/>
      <c r="F928" s="321"/>
      <c r="G928" s="321"/>
      <c r="H928" s="321"/>
      <c r="I928" s="321"/>
      <c r="J928" s="321"/>
      <c r="K928" s="322"/>
      <c r="L928" s="322"/>
      <c r="M928" s="322"/>
      <c r="N928" s="322"/>
      <c r="O928" s="322"/>
      <c r="P928" s="322"/>
      <c r="Q928" s="322"/>
      <c r="R928" s="322"/>
      <c r="S928" s="322"/>
      <c r="T928" s="322"/>
      <c r="X928" s="322"/>
    </row>
    <row r="929" customFormat="false" ht="12.75" hidden="false" customHeight="false" outlineLevel="0" collapsed="false">
      <c r="D929" s="321"/>
      <c r="E929" s="321"/>
      <c r="F929" s="321"/>
      <c r="G929" s="321"/>
      <c r="H929" s="321"/>
      <c r="I929" s="321"/>
      <c r="J929" s="321"/>
      <c r="K929" s="322"/>
      <c r="L929" s="322"/>
      <c r="M929" s="322"/>
      <c r="N929" s="322"/>
      <c r="O929" s="322"/>
      <c r="P929" s="322"/>
      <c r="Q929" s="322"/>
      <c r="R929" s="322"/>
      <c r="S929" s="322"/>
      <c r="T929" s="322"/>
      <c r="X929" s="322"/>
    </row>
    <row r="930" customFormat="false" ht="12.75" hidden="false" customHeight="false" outlineLevel="0" collapsed="false">
      <c r="D930" s="321"/>
      <c r="E930" s="321"/>
      <c r="F930" s="321"/>
      <c r="G930" s="321"/>
      <c r="H930" s="321"/>
      <c r="I930" s="321"/>
      <c r="J930" s="321"/>
      <c r="K930" s="322"/>
      <c r="L930" s="322"/>
      <c r="M930" s="322"/>
      <c r="N930" s="322"/>
      <c r="O930" s="322"/>
      <c r="P930" s="322"/>
      <c r="Q930" s="322"/>
      <c r="R930" s="322"/>
      <c r="S930" s="322"/>
      <c r="T930" s="322"/>
      <c r="X930" s="322"/>
    </row>
    <row r="931" customFormat="false" ht="12.75" hidden="false" customHeight="false" outlineLevel="0" collapsed="false">
      <c r="D931" s="321"/>
      <c r="E931" s="321"/>
      <c r="F931" s="321"/>
      <c r="G931" s="321"/>
      <c r="H931" s="321"/>
      <c r="I931" s="321"/>
      <c r="J931" s="321"/>
      <c r="K931" s="322"/>
      <c r="L931" s="322"/>
      <c r="M931" s="322"/>
      <c r="N931" s="322"/>
      <c r="O931" s="322"/>
      <c r="P931" s="322"/>
      <c r="Q931" s="322"/>
      <c r="R931" s="322"/>
      <c r="S931" s="322"/>
      <c r="T931" s="322"/>
      <c r="X931" s="322"/>
    </row>
    <row r="932" customFormat="false" ht="12.75" hidden="false" customHeight="false" outlineLevel="0" collapsed="false">
      <c r="D932" s="321"/>
      <c r="E932" s="321"/>
      <c r="F932" s="321"/>
      <c r="G932" s="321"/>
      <c r="H932" s="321"/>
      <c r="I932" s="321"/>
      <c r="J932" s="321"/>
      <c r="K932" s="322"/>
      <c r="L932" s="322"/>
      <c r="M932" s="322"/>
      <c r="N932" s="322"/>
      <c r="O932" s="322"/>
      <c r="P932" s="322"/>
      <c r="Q932" s="322"/>
      <c r="R932" s="322"/>
      <c r="S932" s="322"/>
      <c r="T932" s="322"/>
      <c r="X932" s="322"/>
    </row>
    <row r="933" customFormat="false" ht="12.75" hidden="false" customHeight="false" outlineLevel="0" collapsed="false">
      <c r="D933" s="321"/>
      <c r="E933" s="321"/>
      <c r="F933" s="321"/>
      <c r="G933" s="321"/>
      <c r="H933" s="321"/>
      <c r="I933" s="321"/>
      <c r="J933" s="321"/>
      <c r="K933" s="322"/>
      <c r="L933" s="322"/>
      <c r="M933" s="322"/>
      <c r="N933" s="322"/>
      <c r="O933" s="322"/>
      <c r="P933" s="322"/>
      <c r="Q933" s="322"/>
      <c r="R933" s="322"/>
      <c r="S933" s="322"/>
      <c r="T933" s="322"/>
      <c r="X933" s="322"/>
    </row>
    <row r="934" customFormat="false" ht="12.75" hidden="false" customHeight="false" outlineLevel="0" collapsed="false">
      <c r="D934" s="321"/>
      <c r="E934" s="321"/>
      <c r="F934" s="321"/>
      <c r="G934" s="321"/>
      <c r="H934" s="321"/>
      <c r="I934" s="321"/>
      <c r="J934" s="321"/>
      <c r="K934" s="322"/>
      <c r="L934" s="322"/>
      <c r="M934" s="322"/>
      <c r="N934" s="322"/>
      <c r="O934" s="322"/>
      <c r="P934" s="322"/>
      <c r="Q934" s="322"/>
      <c r="R934" s="322"/>
      <c r="S934" s="322"/>
      <c r="T934" s="322"/>
      <c r="X934" s="322"/>
    </row>
    <row r="935" customFormat="false" ht="12.75" hidden="false" customHeight="false" outlineLevel="0" collapsed="false">
      <c r="D935" s="321"/>
      <c r="E935" s="321"/>
      <c r="F935" s="321"/>
      <c r="G935" s="321"/>
      <c r="H935" s="321"/>
      <c r="I935" s="321"/>
      <c r="J935" s="321"/>
      <c r="K935" s="322"/>
      <c r="L935" s="322"/>
      <c r="M935" s="322"/>
      <c r="N935" s="322"/>
      <c r="O935" s="322"/>
      <c r="P935" s="322"/>
      <c r="Q935" s="322"/>
      <c r="R935" s="322"/>
      <c r="S935" s="322"/>
      <c r="T935" s="322"/>
      <c r="X935" s="322"/>
    </row>
    <row r="936" customFormat="false" ht="12.75" hidden="false" customHeight="false" outlineLevel="0" collapsed="false">
      <c r="D936" s="321"/>
      <c r="E936" s="321"/>
      <c r="F936" s="321"/>
      <c r="G936" s="321"/>
      <c r="H936" s="321"/>
      <c r="I936" s="321"/>
      <c r="J936" s="321"/>
      <c r="K936" s="322"/>
      <c r="L936" s="322"/>
      <c r="M936" s="322"/>
      <c r="N936" s="322"/>
      <c r="O936" s="322"/>
      <c r="P936" s="322"/>
      <c r="Q936" s="322"/>
      <c r="R936" s="322"/>
      <c r="S936" s="322"/>
      <c r="T936" s="322"/>
      <c r="X936" s="322"/>
    </row>
    <row r="937" customFormat="false" ht="12.75" hidden="false" customHeight="false" outlineLevel="0" collapsed="false">
      <c r="D937" s="321"/>
      <c r="E937" s="321"/>
      <c r="F937" s="321"/>
      <c r="G937" s="321"/>
      <c r="H937" s="321"/>
      <c r="I937" s="321"/>
      <c r="J937" s="321"/>
      <c r="K937" s="322"/>
      <c r="L937" s="322"/>
      <c r="M937" s="322"/>
      <c r="N937" s="322"/>
      <c r="O937" s="322"/>
      <c r="P937" s="322"/>
      <c r="Q937" s="322"/>
      <c r="R937" s="322"/>
      <c r="S937" s="322"/>
      <c r="T937" s="322"/>
      <c r="X937" s="322"/>
    </row>
    <row r="938" customFormat="false" ht="12.75" hidden="false" customHeight="false" outlineLevel="0" collapsed="false">
      <c r="D938" s="321"/>
      <c r="E938" s="321"/>
      <c r="F938" s="321"/>
      <c r="G938" s="321"/>
      <c r="H938" s="321"/>
      <c r="I938" s="321"/>
      <c r="J938" s="321"/>
      <c r="K938" s="322"/>
      <c r="L938" s="322"/>
      <c r="M938" s="322"/>
      <c r="N938" s="322"/>
      <c r="O938" s="322"/>
      <c r="P938" s="322"/>
      <c r="Q938" s="322"/>
      <c r="R938" s="322"/>
      <c r="S938" s="322"/>
      <c r="T938" s="322"/>
      <c r="X938" s="322"/>
    </row>
    <row r="939" customFormat="false" ht="12.75" hidden="false" customHeight="false" outlineLevel="0" collapsed="false">
      <c r="D939" s="321"/>
      <c r="E939" s="321"/>
      <c r="F939" s="321"/>
      <c r="G939" s="321"/>
      <c r="H939" s="321"/>
      <c r="I939" s="321"/>
      <c r="J939" s="321"/>
      <c r="K939" s="322"/>
      <c r="L939" s="322"/>
      <c r="M939" s="322"/>
      <c r="N939" s="322"/>
      <c r="O939" s="322"/>
      <c r="P939" s="322"/>
      <c r="Q939" s="322"/>
      <c r="R939" s="322"/>
      <c r="S939" s="322"/>
      <c r="T939" s="322"/>
      <c r="X939" s="322"/>
    </row>
    <row r="940" customFormat="false" ht="12.75" hidden="false" customHeight="false" outlineLevel="0" collapsed="false">
      <c r="D940" s="321"/>
      <c r="E940" s="321"/>
      <c r="F940" s="321"/>
      <c r="G940" s="321"/>
      <c r="H940" s="321"/>
      <c r="I940" s="321"/>
      <c r="J940" s="321"/>
      <c r="K940" s="322"/>
      <c r="L940" s="322"/>
      <c r="M940" s="322"/>
      <c r="N940" s="322"/>
      <c r="O940" s="322"/>
      <c r="P940" s="322"/>
      <c r="Q940" s="322"/>
      <c r="R940" s="322"/>
      <c r="S940" s="322"/>
      <c r="T940" s="322"/>
      <c r="X940" s="322"/>
    </row>
    <row r="941" customFormat="false" ht="12.75" hidden="false" customHeight="false" outlineLevel="0" collapsed="false">
      <c r="D941" s="321"/>
      <c r="E941" s="321"/>
      <c r="F941" s="321"/>
      <c r="G941" s="321"/>
      <c r="H941" s="321"/>
      <c r="I941" s="321"/>
      <c r="J941" s="321"/>
      <c r="K941" s="322"/>
      <c r="L941" s="322"/>
      <c r="M941" s="322"/>
      <c r="N941" s="322"/>
      <c r="O941" s="322"/>
      <c r="P941" s="322"/>
      <c r="Q941" s="322"/>
      <c r="R941" s="322"/>
      <c r="S941" s="322"/>
      <c r="T941" s="322"/>
      <c r="X941" s="322"/>
    </row>
    <row r="942" customFormat="false" ht="12.75" hidden="false" customHeight="false" outlineLevel="0" collapsed="false">
      <c r="D942" s="321"/>
      <c r="E942" s="321"/>
      <c r="F942" s="321"/>
      <c r="G942" s="321"/>
      <c r="H942" s="321"/>
      <c r="I942" s="321"/>
      <c r="J942" s="321"/>
      <c r="K942" s="322"/>
      <c r="L942" s="322"/>
      <c r="M942" s="322"/>
      <c r="N942" s="322"/>
      <c r="O942" s="322"/>
      <c r="P942" s="322"/>
      <c r="Q942" s="322"/>
      <c r="R942" s="322"/>
      <c r="S942" s="322"/>
      <c r="T942" s="322"/>
      <c r="X942" s="322"/>
    </row>
    <row r="943" customFormat="false" ht="12.75" hidden="false" customHeight="false" outlineLevel="0" collapsed="false">
      <c r="D943" s="321"/>
      <c r="E943" s="321"/>
      <c r="F943" s="321"/>
      <c r="G943" s="321"/>
      <c r="H943" s="321"/>
      <c r="I943" s="321"/>
      <c r="J943" s="321"/>
      <c r="K943" s="322"/>
      <c r="L943" s="322"/>
      <c r="M943" s="322"/>
      <c r="N943" s="322"/>
      <c r="O943" s="322"/>
      <c r="P943" s="322"/>
      <c r="Q943" s="322"/>
      <c r="R943" s="322"/>
      <c r="S943" s="322"/>
      <c r="T943" s="322"/>
      <c r="X943" s="322"/>
    </row>
    <row r="944" customFormat="false" ht="12.75" hidden="false" customHeight="false" outlineLevel="0" collapsed="false">
      <c r="D944" s="321"/>
      <c r="E944" s="321"/>
      <c r="F944" s="321"/>
      <c r="G944" s="321"/>
      <c r="H944" s="321"/>
      <c r="I944" s="321"/>
      <c r="J944" s="321"/>
      <c r="K944" s="322"/>
      <c r="L944" s="322"/>
      <c r="M944" s="322"/>
      <c r="N944" s="322"/>
      <c r="O944" s="322"/>
      <c r="P944" s="322"/>
      <c r="Q944" s="322"/>
      <c r="R944" s="322"/>
      <c r="S944" s="322"/>
      <c r="T944" s="322"/>
      <c r="X944" s="322"/>
    </row>
    <row r="945" customFormat="false" ht="12.75" hidden="false" customHeight="false" outlineLevel="0" collapsed="false">
      <c r="D945" s="321"/>
      <c r="E945" s="321"/>
      <c r="F945" s="321"/>
      <c r="G945" s="321"/>
      <c r="H945" s="321"/>
      <c r="I945" s="321"/>
      <c r="J945" s="321"/>
      <c r="K945" s="322"/>
      <c r="L945" s="322"/>
      <c r="M945" s="322"/>
      <c r="N945" s="322"/>
      <c r="O945" s="322"/>
      <c r="P945" s="322"/>
      <c r="Q945" s="322"/>
      <c r="R945" s="322"/>
      <c r="S945" s="322"/>
      <c r="T945" s="322"/>
      <c r="X945" s="322"/>
    </row>
    <row r="946" customFormat="false" ht="12.75" hidden="false" customHeight="false" outlineLevel="0" collapsed="false">
      <c r="D946" s="321"/>
      <c r="E946" s="321"/>
      <c r="F946" s="321"/>
      <c r="G946" s="321"/>
      <c r="H946" s="321"/>
      <c r="I946" s="321"/>
      <c r="J946" s="321"/>
      <c r="K946" s="322"/>
      <c r="L946" s="322"/>
      <c r="M946" s="322"/>
      <c r="N946" s="322"/>
      <c r="O946" s="322"/>
      <c r="P946" s="322"/>
      <c r="Q946" s="322"/>
      <c r="R946" s="322"/>
      <c r="S946" s="322"/>
      <c r="T946" s="322"/>
      <c r="X946" s="322"/>
    </row>
    <row r="947" customFormat="false" ht="12.75" hidden="false" customHeight="false" outlineLevel="0" collapsed="false">
      <c r="D947" s="321"/>
      <c r="E947" s="321"/>
      <c r="F947" s="321"/>
      <c r="G947" s="321"/>
      <c r="H947" s="321"/>
      <c r="I947" s="321"/>
      <c r="J947" s="321"/>
      <c r="K947" s="322"/>
      <c r="L947" s="322"/>
      <c r="M947" s="322"/>
      <c r="N947" s="322"/>
      <c r="O947" s="322"/>
      <c r="P947" s="322"/>
      <c r="Q947" s="322"/>
      <c r="R947" s="322"/>
      <c r="S947" s="322"/>
      <c r="T947" s="322"/>
      <c r="X947" s="322"/>
    </row>
    <row r="948" customFormat="false" ht="12.75" hidden="false" customHeight="false" outlineLevel="0" collapsed="false">
      <c r="D948" s="321"/>
      <c r="E948" s="321"/>
      <c r="F948" s="321"/>
      <c r="G948" s="321"/>
      <c r="H948" s="321"/>
      <c r="I948" s="321"/>
      <c r="J948" s="321"/>
      <c r="K948" s="322"/>
      <c r="L948" s="322"/>
      <c r="M948" s="322"/>
      <c r="N948" s="322"/>
      <c r="O948" s="322"/>
      <c r="P948" s="322"/>
      <c r="Q948" s="322"/>
      <c r="R948" s="322"/>
      <c r="S948" s="322"/>
      <c r="T948" s="322"/>
      <c r="X948" s="322"/>
    </row>
    <row r="949" customFormat="false" ht="12.75" hidden="false" customHeight="false" outlineLevel="0" collapsed="false">
      <c r="D949" s="321"/>
      <c r="E949" s="321"/>
      <c r="F949" s="321"/>
      <c r="G949" s="321"/>
      <c r="H949" s="321"/>
      <c r="I949" s="321"/>
      <c r="J949" s="321"/>
      <c r="K949" s="322"/>
      <c r="L949" s="322"/>
      <c r="M949" s="322"/>
      <c r="N949" s="322"/>
      <c r="O949" s="322"/>
      <c r="P949" s="322"/>
      <c r="Q949" s="322"/>
      <c r="R949" s="322"/>
      <c r="S949" s="322"/>
      <c r="T949" s="322"/>
      <c r="X949" s="322"/>
    </row>
    <row r="950" customFormat="false" ht="12.75" hidden="false" customHeight="false" outlineLevel="0" collapsed="false">
      <c r="D950" s="321"/>
      <c r="E950" s="321"/>
      <c r="F950" s="321"/>
      <c r="G950" s="321"/>
      <c r="H950" s="321"/>
      <c r="I950" s="321"/>
      <c r="J950" s="321"/>
      <c r="K950" s="322"/>
      <c r="L950" s="322"/>
      <c r="M950" s="322"/>
      <c r="N950" s="322"/>
      <c r="O950" s="322"/>
      <c r="P950" s="322"/>
      <c r="Q950" s="322"/>
      <c r="R950" s="322"/>
      <c r="S950" s="322"/>
      <c r="T950" s="322"/>
      <c r="X950" s="322"/>
    </row>
    <row r="951" customFormat="false" ht="12.75" hidden="false" customHeight="false" outlineLevel="0" collapsed="false">
      <c r="D951" s="321"/>
      <c r="E951" s="321"/>
      <c r="F951" s="321"/>
      <c r="G951" s="321"/>
      <c r="H951" s="321"/>
      <c r="I951" s="321"/>
      <c r="J951" s="321"/>
      <c r="K951" s="322"/>
      <c r="L951" s="322"/>
      <c r="M951" s="322"/>
      <c r="N951" s="322"/>
      <c r="O951" s="322"/>
      <c r="P951" s="322"/>
      <c r="Q951" s="322"/>
      <c r="R951" s="322"/>
      <c r="S951" s="322"/>
      <c r="T951" s="322"/>
      <c r="X951" s="322"/>
    </row>
    <row r="952" customFormat="false" ht="12.75" hidden="false" customHeight="false" outlineLevel="0" collapsed="false">
      <c r="D952" s="321"/>
      <c r="E952" s="321"/>
      <c r="F952" s="321"/>
      <c r="G952" s="321"/>
      <c r="H952" s="321"/>
      <c r="I952" s="321"/>
      <c r="J952" s="321"/>
      <c r="K952" s="322"/>
      <c r="L952" s="322"/>
      <c r="M952" s="322"/>
      <c r="N952" s="322"/>
      <c r="O952" s="322"/>
      <c r="P952" s="322"/>
      <c r="Q952" s="322"/>
      <c r="R952" s="322"/>
      <c r="S952" s="322"/>
      <c r="T952" s="322"/>
      <c r="X952" s="322"/>
    </row>
    <row r="953" customFormat="false" ht="12.75" hidden="false" customHeight="false" outlineLevel="0" collapsed="false">
      <c r="D953" s="321"/>
      <c r="E953" s="321"/>
      <c r="F953" s="321"/>
      <c r="G953" s="321"/>
      <c r="H953" s="321"/>
      <c r="I953" s="321"/>
      <c r="J953" s="321"/>
      <c r="K953" s="322"/>
      <c r="L953" s="322"/>
      <c r="M953" s="322"/>
      <c r="N953" s="322"/>
      <c r="O953" s="322"/>
      <c r="P953" s="322"/>
      <c r="Q953" s="322"/>
      <c r="R953" s="322"/>
      <c r="S953" s="322"/>
      <c r="T953" s="322"/>
      <c r="X953" s="322"/>
    </row>
    <row r="954" customFormat="false" ht="12.75" hidden="false" customHeight="false" outlineLevel="0" collapsed="false">
      <c r="D954" s="321"/>
      <c r="E954" s="321"/>
      <c r="F954" s="321"/>
      <c r="G954" s="321"/>
      <c r="H954" s="321"/>
      <c r="I954" s="321"/>
      <c r="J954" s="321"/>
      <c r="K954" s="322"/>
      <c r="L954" s="322"/>
      <c r="M954" s="322"/>
      <c r="N954" s="322"/>
      <c r="O954" s="322"/>
      <c r="P954" s="322"/>
      <c r="Q954" s="322"/>
      <c r="R954" s="322"/>
      <c r="S954" s="322"/>
      <c r="T954" s="322"/>
      <c r="X954" s="322"/>
    </row>
    <row r="955" customFormat="false" ht="12.75" hidden="false" customHeight="false" outlineLevel="0" collapsed="false">
      <c r="D955" s="321"/>
      <c r="E955" s="321"/>
      <c r="F955" s="321"/>
      <c r="G955" s="321"/>
      <c r="H955" s="321"/>
      <c r="I955" s="321"/>
      <c r="J955" s="321"/>
      <c r="K955" s="322"/>
      <c r="L955" s="322"/>
      <c r="M955" s="322"/>
      <c r="N955" s="322"/>
      <c r="O955" s="322"/>
      <c r="P955" s="322"/>
      <c r="Q955" s="322"/>
      <c r="R955" s="322"/>
      <c r="S955" s="322"/>
      <c r="T955" s="322"/>
      <c r="X955" s="322"/>
    </row>
    <row r="956" customFormat="false" ht="12.75" hidden="false" customHeight="false" outlineLevel="0" collapsed="false">
      <c r="D956" s="321"/>
      <c r="E956" s="321"/>
      <c r="F956" s="321"/>
      <c r="G956" s="321"/>
      <c r="H956" s="321"/>
      <c r="I956" s="321"/>
      <c r="J956" s="321"/>
      <c r="K956" s="322"/>
      <c r="L956" s="322"/>
      <c r="M956" s="322"/>
      <c r="N956" s="322"/>
      <c r="O956" s="322"/>
      <c r="P956" s="322"/>
      <c r="Q956" s="322"/>
      <c r="R956" s="322"/>
      <c r="S956" s="322"/>
      <c r="T956" s="322"/>
      <c r="X956" s="322"/>
    </row>
    <row r="957" customFormat="false" ht="12.75" hidden="false" customHeight="false" outlineLevel="0" collapsed="false">
      <c r="D957" s="321"/>
      <c r="E957" s="321"/>
      <c r="F957" s="321"/>
      <c r="G957" s="321"/>
      <c r="H957" s="321"/>
      <c r="I957" s="321"/>
      <c r="J957" s="321"/>
      <c r="K957" s="322"/>
      <c r="L957" s="322"/>
      <c r="M957" s="322"/>
      <c r="N957" s="322"/>
      <c r="O957" s="322"/>
      <c r="P957" s="322"/>
      <c r="Q957" s="322"/>
      <c r="R957" s="322"/>
      <c r="S957" s="322"/>
      <c r="T957" s="322"/>
      <c r="X957" s="322"/>
    </row>
    <row r="958" customFormat="false" ht="12.75" hidden="false" customHeight="false" outlineLevel="0" collapsed="false">
      <c r="D958" s="321"/>
      <c r="E958" s="321"/>
      <c r="F958" s="321"/>
      <c r="G958" s="321"/>
      <c r="H958" s="321"/>
      <c r="I958" s="321"/>
      <c r="J958" s="321"/>
      <c r="K958" s="322"/>
      <c r="L958" s="322"/>
      <c r="M958" s="322"/>
      <c r="N958" s="322"/>
      <c r="O958" s="322"/>
      <c r="P958" s="322"/>
      <c r="Q958" s="322"/>
      <c r="R958" s="322"/>
      <c r="S958" s="322"/>
      <c r="T958" s="322"/>
      <c r="X958" s="322"/>
    </row>
    <row r="959" customFormat="false" ht="12.75" hidden="false" customHeight="false" outlineLevel="0" collapsed="false">
      <c r="D959" s="321"/>
      <c r="E959" s="321"/>
      <c r="F959" s="321"/>
      <c r="G959" s="321"/>
      <c r="H959" s="321"/>
      <c r="I959" s="321"/>
      <c r="J959" s="321"/>
      <c r="K959" s="322"/>
      <c r="L959" s="322"/>
      <c r="M959" s="322"/>
      <c r="N959" s="322"/>
      <c r="O959" s="322"/>
      <c r="P959" s="322"/>
      <c r="Q959" s="322"/>
      <c r="R959" s="322"/>
      <c r="S959" s="322"/>
      <c r="T959" s="322"/>
      <c r="X959" s="322"/>
    </row>
    <row r="960" customFormat="false" ht="12.75" hidden="false" customHeight="false" outlineLevel="0" collapsed="false">
      <c r="D960" s="321"/>
      <c r="E960" s="321"/>
      <c r="F960" s="321"/>
      <c r="G960" s="321"/>
      <c r="H960" s="321"/>
      <c r="I960" s="321"/>
      <c r="J960" s="321"/>
      <c r="K960" s="322"/>
      <c r="L960" s="322"/>
      <c r="M960" s="322"/>
      <c r="N960" s="322"/>
      <c r="O960" s="322"/>
      <c r="P960" s="322"/>
      <c r="Q960" s="322"/>
      <c r="R960" s="322"/>
      <c r="S960" s="322"/>
      <c r="T960" s="322"/>
      <c r="X960" s="322"/>
    </row>
    <row r="961" customFormat="false" ht="12.75" hidden="false" customHeight="false" outlineLevel="0" collapsed="false">
      <c r="D961" s="321"/>
      <c r="E961" s="321"/>
      <c r="F961" s="321"/>
      <c r="G961" s="321"/>
      <c r="H961" s="321"/>
      <c r="I961" s="321"/>
      <c r="J961" s="321"/>
      <c r="K961" s="322"/>
      <c r="L961" s="322"/>
      <c r="M961" s="322"/>
      <c r="N961" s="322"/>
      <c r="O961" s="322"/>
      <c r="P961" s="322"/>
      <c r="Q961" s="322"/>
      <c r="R961" s="322"/>
      <c r="S961" s="322"/>
      <c r="T961" s="322"/>
      <c r="X961" s="322"/>
    </row>
    <row r="962" customFormat="false" ht="12.75" hidden="false" customHeight="false" outlineLevel="0" collapsed="false">
      <c r="D962" s="321"/>
      <c r="E962" s="321"/>
      <c r="F962" s="321"/>
      <c r="G962" s="321"/>
      <c r="H962" s="321"/>
      <c r="I962" s="321"/>
      <c r="J962" s="321"/>
      <c r="K962" s="322"/>
      <c r="L962" s="322"/>
      <c r="M962" s="322"/>
      <c r="N962" s="322"/>
      <c r="O962" s="322"/>
      <c r="P962" s="322"/>
      <c r="Q962" s="322"/>
      <c r="R962" s="322"/>
      <c r="S962" s="322"/>
      <c r="T962" s="322"/>
      <c r="X962" s="322"/>
    </row>
    <row r="963" customFormat="false" ht="12.75" hidden="false" customHeight="false" outlineLevel="0" collapsed="false">
      <c r="D963" s="321"/>
      <c r="E963" s="321"/>
      <c r="F963" s="321"/>
      <c r="G963" s="321"/>
      <c r="H963" s="321"/>
      <c r="I963" s="321"/>
      <c r="J963" s="321"/>
      <c r="K963" s="322"/>
      <c r="L963" s="322"/>
      <c r="M963" s="322"/>
      <c r="N963" s="322"/>
      <c r="O963" s="322"/>
      <c r="P963" s="322"/>
      <c r="Q963" s="322"/>
      <c r="R963" s="322"/>
      <c r="S963" s="322"/>
      <c r="T963" s="322"/>
      <c r="X963" s="322"/>
    </row>
    <row r="964" customFormat="false" ht="12.75" hidden="false" customHeight="false" outlineLevel="0" collapsed="false">
      <c r="D964" s="321"/>
      <c r="E964" s="321"/>
      <c r="F964" s="321"/>
      <c r="G964" s="321"/>
      <c r="H964" s="321"/>
      <c r="I964" s="321"/>
      <c r="J964" s="321"/>
      <c r="K964" s="322"/>
      <c r="L964" s="322"/>
      <c r="M964" s="322"/>
      <c r="N964" s="322"/>
      <c r="O964" s="322"/>
      <c r="P964" s="322"/>
      <c r="Q964" s="322"/>
      <c r="R964" s="322"/>
      <c r="S964" s="322"/>
      <c r="T964" s="322"/>
      <c r="X964" s="322"/>
    </row>
    <row r="965" customFormat="false" ht="12.75" hidden="false" customHeight="false" outlineLevel="0" collapsed="false">
      <c r="D965" s="321"/>
      <c r="E965" s="321"/>
      <c r="F965" s="321"/>
      <c r="G965" s="321"/>
      <c r="H965" s="321"/>
      <c r="I965" s="321"/>
      <c r="J965" s="321"/>
      <c r="K965" s="322"/>
      <c r="L965" s="322"/>
      <c r="M965" s="322"/>
      <c r="N965" s="322"/>
      <c r="O965" s="322"/>
      <c r="P965" s="322"/>
      <c r="Q965" s="322"/>
      <c r="R965" s="322"/>
      <c r="S965" s="322"/>
      <c r="T965" s="322"/>
      <c r="X965" s="322"/>
    </row>
    <row r="966" customFormat="false" ht="12.75" hidden="false" customHeight="false" outlineLevel="0" collapsed="false">
      <c r="D966" s="321"/>
      <c r="E966" s="321"/>
      <c r="F966" s="321"/>
      <c r="G966" s="321"/>
      <c r="H966" s="321"/>
      <c r="I966" s="321"/>
      <c r="J966" s="321"/>
      <c r="K966" s="322"/>
      <c r="L966" s="322"/>
      <c r="M966" s="322"/>
      <c r="N966" s="322"/>
      <c r="O966" s="322"/>
      <c r="P966" s="322"/>
      <c r="Q966" s="322"/>
      <c r="R966" s="322"/>
      <c r="S966" s="322"/>
      <c r="T966" s="322"/>
      <c r="X966" s="322"/>
    </row>
    <row r="967" customFormat="false" ht="12.75" hidden="false" customHeight="false" outlineLevel="0" collapsed="false">
      <c r="D967" s="321"/>
      <c r="E967" s="321"/>
      <c r="F967" s="321"/>
      <c r="G967" s="321"/>
      <c r="H967" s="321"/>
      <c r="I967" s="321"/>
      <c r="J967" s="321"/>
      <c r="K967" s="322"/>
      <c r="L967" s="322"/>
      <c r="M967" s="322"/>
      <c r="N967" s="322"/>
      <c r="O967" s="322"/>
      <c r="P967" s="322"/>
      <c r="Q967" s="322"/>
      <c r="R967" s="322"/>
      <c r="S967" s="322"/>
      <c r="T967" s="322"/>
      <c r="X967" s="322"/>
    </row>
    <row r="968" customFormat="false" ht="12.75" hidden="false" customHeight="false" outlineLevel="0" collapsed="false">
      <c r="D968" s="321"/>
      <c r="E968" s="321"/>
      <c r="F968" s="321"/>
      <c r="G968" s="321"/>
      <c r="H968" s="321"/>
      <c r="I968" s="321"/>
      <c r="J968" s="321"/>
      <c r="K968" s="322"/>
      <c r="L968" s="322"/>
      <c r="M968" s="322"/>
      <c r="N968" s="322"/>
      <c r="O968" s="322"/>
      <c r="P968" s="322"/>
      <c r="Q968" s="322"/>
      <c r="R968" s="322"/>
      <c r="S968" s="322"/>
      <c r="T968" s="322"/>
      <c r="X968" s="322"/>
    </row>
    <row r="969" customFormat="false" ht="12.75" hidden="false" customHeight="false" outlineLevel="0" collapsed="false">
      <c r="D969" s="321"/>
      <c r="E969" s="321"/>
      <c r="F969" s="321"/>
      <c r="G969" s="321"/>
      <c r="H969" s="321"/>
      <c r="I969" s="321"/>
      <c r="J969" s="321"/>
      <c r="K969" s="322"/>
      <c r="L969" s="322"/>
      <c r="M969" s="322"/>
      <c r="N969" s="322"/>
      <c r="O969" s="322"/>
      <c r="P969" s="322"/>
      <c r="Q969" s="322"/>
      <c r="R969" s="322"/>
      <c r="S969" s="322"/>
      <c r="T969" s="322"/>
      <c r="X969" s="322"/>
    </row>
    <row r="970" customFormat="false" ht="12.75" hidden="false" customHeight="false" outlineLevel="0" collapsed="false">
      <c r="D970" s="321"/>
      <c r="E970" s="321"/>
      <c r="F970" s="321"/>
      <c r="G970" s="321"/>
      <c r="H970" s="321"/>
      <c r="I970" s="321"/>
      <c r="J970" s="321"/>
      <c r="K970" s="322"/>
      <c r="L970" s="322"/>
      <c r="M970" s="322"/>
      <c r="N970" s="322"/>
      <c r="O970" s="322"/>
      <c r="P970" s="322"/>
      <c r="Q970" s="322"/>
      <c r="R970" s="322"/>
      <c r="S970" s="322"/>
      <c r="T970" s="322"/>
      <c r="X970" s="322"/>
    </row>
    <row r="971" customFormat="false" ht="12.75" hidden="false" customHeight="false" outlineLevel="0" collapsed="false">
      <c r="D971" s="321"/>
      <c r="E971" s="321"/>
      <c r="F971" s="321"/>
      <c r="G971" s="321"/>
      <c r="H971" s="321"/>
      <c r="I971" s="321"/>
      <c r="J971" s="321"/>
      <c r="K971" s="322"/>
      <c r="L971" s="322"/>
      <c r="M971" s="322"/>
      <c r="N971" s="322"/>
      <c r="O971" s="322"/>
      <c r="P971" s="322"/>
      <c r="Q971" s="322"/>
      <c r="R971" s="322"/>
      <c r="S971" s="322"/>
      <c r="T971" s="322"/>
      <c r="X971" s="322"/>
    </row>
    <row r="972" customFormat="false" ht="12.75" hidden="false" customHeight="false" outlineLevel="0" collapsed="false">
      <c r="D972" s="321"/>
      <c r="E972" s="321"/>
      <c r="F972" s="321"/>
      <c r="G972" s="321"/>
      <c r="H972" s="321"/>
      <c r="I972" s="321"/>
      <c r="J972" s="321"/>
      <c r="K972" s="322"/>
      <c r="L972" s="322"/>
      <c r="M972" s="322"/>
      <c r="N972" s="322"/>
      <c r="O972" s="322"/>
      <c r="P972" s="322"/>
      <c r="Q972" s="322"/>
      <c r="R972" s="322"/>
      <c r="S972" s="322"/>
      <c r="T972" s="322"/>
      <c r="X972" s="322"/>
    </row>
    <row r="973" customFormat="false" ht="12.75" hidden="false" customHeight="false" outlineLevel="0" collapsed="false">
      <c r="D973" s="321"/>
      <c r="E973" s="321"/>
      <c r="F973" s="321"/>
      <c r="G973" s="321"/>
      <c r="H973" s="321"/>
      <c r="I973" s="321"/>
      <c r="J973" s="321"/>
      <c r="K973" s="322"/>
      <c r="L973" s="322"/>
      <c r="M973" s="322"/>
      <c r="N973" s="322"/>
      <c r="O973" s="322"/>
      <c r="P973" s="322"/>
      <c r="Q973" s="322"/>
      <c r="R973" s="322"/>
      <c r="S973" s="322"/>
      <c r="T973" s="322"/>
      <c r="X973" s="322"/>
    </row>
    <row r="974" customFormat="false" ht="12.75" hidden="false" customHeight="false" outlineLevel="0" collapsed="false">
      <c r="D974" s="321"/>
      <c r="E974" s="321"/>
      <c r="F974" s="321"/>
      <c r="G974" s="321"/>
      <c r="H974" s="321"/>
      <c r="I974" s="321"/>
      <c r="J974" s="321"/>
      <c r="K974" s="322"/>
      <c r="L974" s="322"/>
      <c r="M974" s="322"/>
      <c r="N974" s="322"/>
      <c r="O974" s="322"/>
      <c r="P974" s="322"/>
      <c r="Q974" s="322"/>
      <c r="R974" s="322"/>
      <c r="S974" s="322"/>
      <c r="T974" s="322"/>
      <c r="X974" s="322"/>
    </row>
    <row r="975" customFormat="false" ht="12.75" hidden="false" customHeight="false" outlineLevel="0" collapsed="false">
      <c r="D975" s="321"/>
      <c r="E975" s="321"/>
      <c r="F975" s="321"/>
      <c r="G975" s="321"/>
      <c r="H975" s="321"/>
      <c r="I975" s="321"/>
      <c r="J975" s="321"/>
      <c r="K975" s="322"/>
      <c r="L975" s="322"/>
      <c r="M975" s="322"/>
      <c r="N975" s="322"/>
      <c r="O975" s="322"/>
      <c r="P975" s="322"/>
      <c r="Q975" s="322"/>
      <c r="R975" s="322"/>
      <c r="S975" s="322"/>
      <c r="T975" s="322"/>
      <c r="X975" s="322"/>
    </row>
    <row r="976" customFormat="false" ht="12.75" hidden="false" customHeight="false" outlineLevel="0" collapsed="false">
      <c r="D976" s="321"/>
      <c r="E976" s="321"/>
      <c r="F976" s="321"/>
      <c r="G976" s="321"/>
      <c r="H976" s="321"/>
      <c r="I976" s="321"/>
      <c r="J976" s="321"/>
      <c r="K976" s="322"/>
      <c r="L976" s="322"/>
      <c r="M976" s="322"/>
      <c r="N976" s="322"/>
      <c r="O976" s="322"/>
      <c r="P976" s="322"/>
      <c r="Q976" s="322"/>
      <c r="R976" s="322"/>
      <c r="S976" s="322"/>
      <c r="T976" s="322"/>
      <c r="X976" s="322"/>
    </row>
    <row r="977" customFormat="false" ht="12.75" hidden="false" customHeight="false" outlineLevel="0" collapsed="false">
      <c r="D977" s="321"/>
      <c r="E977" s="321"/>
      <c r="F977" s="321"/>
      <c r="G977" s="321"/>
      <c r="H977" s="321"/>
      <c r="I977" s="321"/>
      <c r="J977" s="321"/>
      <c r="K977" s="322"/>
      <c r="L977" s="322"/>
      <c r="M977" s="322"/>
      <c r="N977" s="322"/>
      <c r="O977" s="322"/>
      <c r="P977" s="322"/>
      <c r="Q977" s="322"/>
      <c r="R977" s="322"/>
      <c r="S977" s="322"/>
      <c r="T977" s="322"/>
      <c r="X977" s="322"/>
    </row>
    <row r="978" customFormat="false" ht="12.75" hidden="false" customHeight="false" outlineLevel="0" collapsed="false">
      <c r="D978" s="321"/>
      <c r="E978" s="321"/>
      <c r="F978" s="321"/>
      <c r="G978" s="321"/>
      <c r="H978" s="321"/>
      <c r="I978" s="321"/>
      <c r="J978" s="321"/>
      <c r="K978" s="322"/>
      <c r="L978" s="322"/>
      <c r="M978" s="322"/>
      <c r="N978" s="322"/>
      <c r="O978" s="322"/>
      <c r="P978" s="322"/>
      <c r="Q978" s="322"/>
      <c r="R978" s="322"/>
      <c r="S978" s="322"/>
      <c r="T978" s="322"/>
      <c r="X978" s="322"/>
    </row>
    <row r="979" customFormat="false" ht="12.75" hidden="false" customHeight="false" outlineLevel="0" collapsed="false">
      <c r="D979" s="321"/>
      <c r="E979" s="321"/>
      <c r="F979" s="321"/>
      <c r="G979" s="321"/>
      <c r="H979" s="321"/>
      <c r="I979" s="321"/>
      <c r="J979" s="321"/>
      <c r="K979" s="322"/>
      <c r="L979" s="322"/>
      <c r="M979" s="322"/>
      <c r="N979" s="322"/>
      <c r="O979" s="322"/>
      <c r="P979" s="322"/>
      <c r="Q979" s="322"/>
      <c r="R979" s="322"/>
      <c r="S979" s="322"/>
      <c r="T979" s="322"/>
      <c r="X979" s="322"/>
    </row>
    <row r="980" customFormat="false" ht="12.75" hidden="false" customHeight="false" outlineLevel="0" collapsed="false">
      <c r="D980" s="321"/>
      <c r="E980" s="321"/>
      <c r="F980" s="321"/>
      <c r="G980" s="321"/>
      <c r="H980" s="321"/>
      <c r="I980" s="321"/>
      <c r="J980" s="321"/>
      <c r="K980" s="322"/>
      <c r="L980" s="322"/>
      <c r="M980" s="322"/>
      <c r="N980" s="322"/>
      <c r="O980" s="322"/>
      <c r="P980" s="322"/>
      <c r="Q980" s="322"/>
      <c r="R980" s="322"/>
      <c r="S980" s="322"/>
      <c r="T980" s="322"/>
      <c r="X980" s="322"/>
    </row>
    <row r="981" customFormat="false" ht="12.75" hidden="false" customHeight="false" outlineLevel="0" collapsed="false">
      <c r="D981" s="321"/>
      <c r="E981" s="321"/>
      <c r="F981" s="321"/>
      <c r="G981" s="321"/>
      <c r="H981" s="321"/>
      <c r="I981" s="321"/>
      <c r="J981" s="321"/>
      <c r="K981" s="322"/>
      <c r="L981" s="322"/>
      <c r="M981" s="322"/>
      <c r="N981" s="322"/>
      <c r="O981" s="322"/>
      <c r="P981" s="322"/>
      <c r="Q981" s="322"/>
      <c r="R981" s="322"/>
      <c r="S981" s="322"/>
      <c r="T981" s="322"/>
      <c r="X981" s="322"/>
    </row>
    <row r="982" customFormat="false" ht="12.75" hidden="false" customHeight="false" outlineLevel="0" collapsed="false">
      <c r="D982" s="321"/>
      <c r="E982" s="321"/>
      <c r="F982" s="321"/>
      <c r="G982" s="321"/>
      <c r="H982" s="321"/>
      <c r="I982" s="321"/>
      <c r="J982" s="321"/>
      <c r="K982" s="322"/>
      <c r="L982" s="322"/>
      <c r="M982" s="322"/>
      <c r="N982" s="322"/>
      <c r="O982" s="322"/>
      <c r="P982" s="322"/>
      <c r="Q982" s="322"/>
      <c r="R982" s="322"/>
      <c r="S982" s="322"/>
      <c r="T982" s="322"/>
      <c r="X982" s="322"/>
    </row>
    <row r="983" customFormat="false" ht="12.75" hidden="false" customHeight="false" outlineLevel="0" collapsed="false">
      <c r="D983" s="321"/>
      <c r="E983" s="321"/>
      <c r="F983" s="321"/>
      <c r="G983" s="321"/>
      <c r="H983" s="321"/>
      <c r="I983" s="321"/>
      <c r="J983" s="321"/>
      <c r="K983" s="322"/>
      <c r="L983" s="322"/>
      <c r="M983" s="322"/>
      <c r="N983" s="322"/>
      <c r="O983" s="322"/>
      <c r="P983" s="322"/>
      <c r="Q983" s="322"/>
      <c r="R983" s="322"/>
      <c r="S983" s="322"/>
      <c r="T983" s="322"/>
      <c r="X983" s="322"/>
    </row>
    <row r="984" customFormat="false" ht="12.75" hidden="false" customHeight="false" outlineLevel="0" collapsed="false">
      <c r="D984" s="321"/>
      <c r="E984" s="321"/>
      <c r="F984" s="321"/>
      <c r="G984" s="321"/>
      <c r="H984" s="321"/>
      <c r="I984" s="321"/>
      <c r="J984" s="321"/>
      <c r="K984" s="322"/>
      <c r="L984" s="322"/>
      <c r="M984" s="322"/>
      <c r="N984" s="322"/>
      <c r="O984" s="322"/>
      <c r="P984" s="322"/>
      <c r="Q984" s="322"/>
      <c r="R984" s="322"/>
      <c r="S984" s="322"/>
      <c r="T984" s="322"/>
      <c r="X984" s="322"/>
    </row>
    <row r="985" customFormat="false" ht="12.75" hidden="false" customHeight="false" outlineLevel="0" collapsed="false">
      <c r="D985" s="321"/>
      <c r="E985" s="321"/>
      <c r="F985" s="321"/>
      <c r="G985" s="321"/>
      <c r="H985" s="321"/>
      <c r="I985" s="321"/>
      <c r="J985" s="321"/>
      <c r="K985" s="322"/>
      <c r="L985" s="322"/>
      <c r="M985" s="322"/>
      <c r="N985" s="322"/>
      <c r="O985" s="322"/>
      <c r="P985" s="322"/>
      <c r="Q985" s="322"/>
      <c r="R985" s="322"/>
      <c r="S985" s="322"/>
      <c r="T985" s="322"/>
      <c r="X985" s="322"/>
    </row>
    <row r="986" customFormat="false" ht="12.75" hidden="false" customHeight="false" outlineLevel="0" collapsed="false">
      <c r="D986" s="321"/>
      <c r="E986" s="321"/>
      <c r="F986" s="321"/>
      <c r="G986" s="321"/>
      <c r="H986" s="321"/>
      <c r="I986" s="321"/>
      <c r="J986" s="321"/>
      <c r="K986" s="322"/>
      <c r="L986" s="322"/>
      <c r="M986" s="322"/>
      <c r="N986" s="322"/>
      <c r="O986" s="322"/>
      <c r="P986" s="322"/>
      <c r="Q986" s="322"/>
      <c r="R986" s="322"/>
      <c r="S986" s="322"/>
      <c r="T986" s="322"/>
      <c r="X986" s="322"/>
    </row>
    <row r="987" customFormat="false" ht="12.75" hidden="false" customHeight="false" outlineLevel="0" collapsed="false">
      <c r="D987" s="321"/>
      <c r="E987" s="321"/>
      <c r="F987" s="321"/>
      <c r="G987" s="321"/>
      <c r="H987" s="321"/>
      <c r="I987" s="321"/>
      <c r="J987" s="321"/>
      <c r="K987" s="322"/>
      <c r="L987" s="322"/>
      <c r="M987" s="322"/>
      <c r="N987" s="322"/>
      <c r="O987" s="322"/>
      <c r="P987" s="322"/>
      <c r="Q987" s="322"/>
      <c r="R987" s="322"/>
      <c r="S987" s="322"/>
      <c r="T987" s="322"/>
      <c r="X987" s="322"/>
    </row>
    <row r="988" customFormat="false" ht="12.75" hidden="false" customHeight="false" outlineLevel="0" collapsed="false">
      <c r="D988" s="321"/>
      <c r="E988" s="321"/>
      <c r="F988" s="321"/>
      <c r="G988" s="321"/>
      <c r="H988" s="321"/>
      <c r="I988" s="321"/>
      <c r="J988" s="321"/>
      <c r="K988" s="322"/>
      <c r="L988" s="322"/>
      <c r="M988" s="322"/>
      <c r="N988" s="322"/>
      <c r="O988" s="322"/>
      <c r="P988" s="322"/>
      <c r="Q988" s="322"/>
      <c r="R988" s="322"/>
      <c r="S988" s="322"/>
      <c r="T988" s="322"/>
      <c r="X988" s="322"/>
    </row>
    <row r="989" customFormat="false" ht="12.75" hidden="false" customHeight="false" outlineLevel="0" collapsed="false">
      <c r="D989" s="321"/>
      <c r="E989" s="321"/>
      <c r="F989" s="321"/>
      <c r="G989" s="321"/>
      <c r="H989" s="321"/>
      <c r="I989" s="321"/>
      <c r="J989" s="321"/>
      <c r="K989" s="322"/>
      <c r="L989" s="322"/>
      <c r="M989" s="322"/>
      <c r="N989" s="322"/>
      <c r="O989" s="322"/>
      <c r="P989" s="322"/>
      <c r="Q989" s="322"/>
      <c r="R989" s="322"/>
      <c r="S989" s="322"/>
      <c r="T989" s="322"/>
      <c r="X989" s="322"/>
    </row>
    <row r="990" customFormat="false" ht="12.75" hidden="false" customHeight="false" outlineLevel="0" collapsed="false">
      <c r="D990" s="321"/>
      <c r="E990" s="321"/>
      <c r="F990" s="321"/>
      <c r="G990" s="321"/>
      <c r="H990" s="321"/>
      <c r="I990" s="321"/>
      <c r="J990" s="321"/>
      <c r="K990" s="322"/>
      <c r="L990" s="322"/>
      <c r="M990" s="322"/>
      <c r="N990" s="322"/>
      <c r="O990" s="322"/>
      <c r="P990" s="322"/>
      <c r="Q990" s="322"/>
      <c r="R990" s="322"/>
      <c r="S990" s="322"/>
      <c r="T990" s="322"/>
      <c r="X990" s="322"/>
    </row>
    <row r="991" customFormat="false" ht="12.75" hidden="false" customHeight="false" outlineLevel="0" collapsed="false">
      <c r="D991" s="321"/>
      <c r="E991" s="321"/>
      <c r="F991" s="321"/>
      <c r="G991" s="321"/>
      <c r="H991" s="321"/>
      <c r="I991" s="321"/>
      <c r="J991" s="321"/>
      <c r="K991" s="322"/>
      <c r="L991" s="322"/>
      <c r="M991" s="322"/>
      <c r="N991" s="322"/>
      <c r="O991" s="322"/>
      <c r="P991" s="322"/>
      <c r="Q991" s="322"/>
      <c r="R991" s="322"/>
      <c r="S991" s="322"/>
      <c r="T991" s="322"/>
      <c r="X991" s="322"/>
    </row>
    <row r="992" customFormat="false" ht="12.75" hidden="false" customHeight="false" outlineLevel="0" collapsed="false">
      <c r="D992" s="321"/>
      <c r="E992" s="321"/>
      <c r="F992" s="321"/>
      <c r="G992" s="321"/>
      <c r="H992" s="321"/>
      <c r="I992" s="321"/>
      <c r="J992" s="321"/>
      <c r="K992" s="322"/>
      <c r="L992" s="322"/>
      <c r="M992" s="322"/>
      <c r="N992" s="322"/>
      <c r="O992" s="322"/>
      <c r="P992" s="322"/>
      <c r="Q992" s="322"/>
      <c r="R992" s="322"/>
      <c r="S992" s="322"/>
      <c r="T992" s="322"/>
      <c r="X992" s="322"/>
    </row>
    <row r="993" customFormat="false" ht="12.75" hidden="false" customHeight="false" outlineLevel="0" collapsed="false">
      <c r="D993" s="321"/>
      <c r="E993" s="321"/>
      <c r="F993" s="321"/>
      <c r="G993" s="321"/>
      <c r="H993" s="321"/>
      <c r="I993" s="321"/>
      <c r="J993" s="321"/>
      <c r="K993" s="322"/>
      <c r="L993" s="322"/>
      <c r="M993" s="322"/>
      <c r="N993" s="322"/>
      <c r="O993" s="322"/>
      <c r="P993" s="322"/>
      <c r="Q993" s="322"/>
      <c r="R993" s="322"/>
      <c r="S993" s="322"/>
      <c r="T993" s="322"/>
      <c r="X993" s="322"/>
    </row>
    <row r="994" customFormat="false" ht="12.75" hidden="false" customHeight="false" outlineLevel="0" collapsed="false">
      <c r="D994" s="321"/>
      <c r="E994" s="321"/>
      <c r="F994" s="321"/>
      <c r="G994" s="321"/>
      <c r="H994" s="321"/>
      <c r="I994" s="321"/>
      <c r="J994" s="321"/>
      <c r="K994" s="322"/>
      <c r="L994" s="322"/>
      <c r="M994" s="322"/>
      <c r="N994" s="322"/>
      <c r="O994" s="322"/>
      <c r="P994" s="322"/>
      <c r="Q994" s="322"/>
      <c r="R994" s="322"/>
      <c r="S994" s="322"/>
      <c r="T994" s="322"/>
      <c r="X994" s="322"/>
    </row>
    <row r="995" customFormat="false" ht="12.75" hidden="false" customHeight="false" outlineLevel="0" collapsed="false">
      <c r="D995" s="321"/>
      <c r="E995" s="321"/>
      <c r="F995" s="321"/>
      <c r="G995" s="321"/>
      <c r="H995" s="321"/>
      <c r="I995" s="321"/>
      <c r="J995" s="321"/>
      <c r="K995" s="322"/>
      <c r="L995" s="322"/>
      <c r="M995" s="322"/>
      <c r="N995" s="322"/>
      <c r="O995" s="322"/>
      <c r="P995" s="322"/>
      <c r="Q995" s="322"/>
      <c r="R995" s="322"/>
      <c r="S995" s="322"/>
      <c r="T995" s="322"/>
      <c r="X995" s="322"/>
    </row>
    <row r="996" customFormat="false" ht="12.75" hidden="false" customHeight="false" outlineLevel="0" collapsed="false">
      <c r="D996" s="321"/>
      <c r="E996" s="321"/>
      <c r="F996" s="321"/>
      <c r="G996" s="321"/>
      <c r="H996" s="321"/>
      <c r="I996" s="321"/>
      <c r="J996" s="321"/>
      <c r="K996" s="322"/>
      <c r="L996" s="322"/>
      <c r="M996" s="322"/>
      <c r="N996" s="322"/>
      <c r="O996" s="322"/>
      <c r="P996" s="322"/>
      <c r="Q996" s="322"/>
      <c r="R996" s="322"/>
      <c r="S996" s="322"/>
      <c r="T996" s="322"/>
      <c r="X996" s="322"/>
    </row>
    <row r="997" customFormat="false" ht="12.75" hidden="false" customHeight="false" outlineLevel="0" collapsed="false">
      <c r="D997" s="321"/>
      <c r="E997" s="321"/>
      <c r="F997" s="321"/>
      <c r="G997" s="321"/>
      <c r="H997" s="321"/>
      <c r="I997" s="321"/>
      <c r="J997" s="321"/>
      <c r="K997" s="322"/>
      <c r="L997" s="322"/>
      <c r="M997" s="322"/>
      <c r="N997" s="322"/>
      <c r="O997" s="322"/>
      <c r="P997" s="322"/>
      <c r="Q997" s="322"/>
      <c r="R997" s="322"/>
      <c r="S997" s="322"/>
      <c r="T997" s="322"/>
      <c r="X997" s="322"/>
    </row>
    <row r="998" customFormat="false" ht="12.75" hidden="false" customHeight="false" outlineLevel="0" collapsed="false">
      <c r="D998" s="321"/>
      <c r="E998" s="321"/>
      <c r="F998" s="321"/>
      <c r="G998" s="321"/>
      <c r="H998" s="321"/>
      <c r="I998" s="321"/>
      <c r="J998" s="321"/>
      <c r="K998" s="322"/>
      <c r="L998" s="322"/>
      <c r="M998" s="322"/>
      <c r="N998" s="322"/>
      <c r="O998" s="322"/>
      <c r="P998" s="322"/>
      <c r="Q998" s="322"/>
      <c r="R998" s="322"/>
      <c r="S998" s="322"/>
      <c r="T998" s="322"/>
      <c r="X998" s="322"/>
    </row>
    <row r="999" customFormat="false" ht="12.75" hidden="false" customHeight="false" outlineLevel="0" collapsed="false">
      <c r="D999" s="321"/>
      <c r="E999" s="321"/>
      <c r="F999" s="321"/>
      <c r="G999" s="321"/>
      <c r="H999" s="321"/>
      <c r="I999" s="321"/>
      <c r="J999" s="321"/>
      <c r="K999" s="322"/>
      <c r="L999" s="322"/>
      <c r="M999" s="322"/>
      <c r="N999" s="322"/>
      <c r="O999" s="322"/>
      <c r="P999" s="322"/>
      <c r="Q999" s="322"/>
      <c r="R999" s="322"/>
      <c r="S999" s="322"/>
      <c r="T999" s="322"/>
      <c r="X999" s="322"/>
    </row>
    <row r="1000" customFormat="false" ht="12.75" hidden="false" customHeight="false" outlineLevel="0" collapsed="false">
      <c r="D1000" s="321"/>
      <c r="E1000" s="321"/>
      <c r="F1000" s="321"/>
      <c r="G1000" s="321"/>
      <c r="H1000" s="321"/>
      <c r="I1000" s="321"/>
      <c r="J1000" s="321"/>
      <c r="K1000" s="322"/>
      <c r="L1000" s="322"/>
      <c r="M1000" s="322"/>
      <c r="N1000" s="322"/>
      <c r="O1000" s="322"/>
      <c r="P1000" s="322"/>
      <c r="Q1000" s="322"/>
      <c r="R1000" s="322"/>
      <c r="S1000" s="322"/>
      <c r="T1000" s="322"/>
      <c r="X1000" s="322"/>
    </row>
    <row r="1001" customFormat="false" ht="12.75" hidden="false" customHeight="false" outlineLevel="0" collapsed="false">
      <c r="D1001" s="321"/>
      <c r="E1001" s="321"/>
      <c r="F1001" s="321"/>
      <c r="G1001" s="321"/>
      <c r="H1001" s="321"/>
      <c r="I1001" s="321"/>
      <c r="J1001" s="321"/>
      <c r="K1001" s="322"/>
      <c r="L1001" s="322"/>
      <c r="M1001" s="322"/>
      <c r="N1001" s="322"/>
      <c r="O1001" s="322"/>
      <c r="P1001" s="322"/>
      <c r="Q1001" s="322"/>
      <c r="R1001" s="322"/>
      <c r="S1001" s="322"/>
      <c r="T1001" s="322"/>
      <c r="X1001" s="322"/>
    </row>
    <row r="1002" customFormat="false" ht="12.75" hidden="false" customHeight="false" outlineLevel="0" collapsed="false">
      <c r="D1002" s="321"/>
      <c r="E1002" s="321"/>
      <c r="F1002" s="321"/>
      <c r="G1002" s="321"/>
      <c r="H1002" s="321"/>
      <c r="I1002" s="321"/>
      <c r="J1002" s="321"/>
      <c r="K1002" s="322"/>
      <c r="L1002" s="322"/>
      <c r="M1002" s="322"/>
      <c r="N1002" s="322"/>
      <c r="O1002" s="322"/>
      <c r="P1002" s="322"/>
      <c r="Q1002" s="322"/>
      <c r="R1002" s="322"/>
      <c r="S1002" s="322"/>
      <c r="T1002" s="322"/>
      <c r="X1002" s="322"/>
    </row>
    <row r="1003" customFormat="false" ht="12.75" hidden="false" customHeight="false" outlineLevel="0" collapsed="false">
      <c r="D1003" s="321"/>
      <c r="E1003" s="321"/>
      <c r="F1003" s="321"/>
      <c r="G1003" s="321"/>
      <c r="H1003" s="321"/>
      <c r="I1003" s="321"/>
      <c r="J1003" s="321"/>
      <c r="K1003" s="322"/>
      <c r="L1003" s="322"/>
      <c r="M1003" s="322"/>
      <c r="N1003" s="322"/>
      <c r="O1003" s="322"/>
      <c r="P1003" s="322"/>
      <c r="Q1003" s="322"/>
      <c r="R1003" s="322"/>
      <c r="S1003" s="322"/>
      <c r="T1003" s="322"/>
      <c r="X1003" s="322"/>
    </row>
    <row r="1004" customFormat="false" ht="12.75" hidden="false" customHeight="false" outlineLevel="0" collapsed="false">
      <c r="D1004" s="321"/>
      <c r="E1004" s="321"/>
      <c r="F1004" s="321"/>
      <c r="G1004" s="321"/>
      <c r="H1004" s="321"/>
      <c r="I1004" s="321"/>
      <c r="J1004" s="321"/>
      <c r="K1004" s="322"/>
      <c r="L1004" s="322"/>
      <c r="M1004" s="322"/>
      <c r="N1004" s="322"/>
      <c r="O1004" s="322"/>
      <c r="P1004" s="322"/>
      <c r="Q1004" s="322"/>
      <c r="R1004" s="322"/>
      <c r="S1004" s="322"/>
      <c r="T1004" s="322"/>
      <c r="X1004" s="322"/>
    </row>
    <row r="1005" customFormat="false" ht="12.75" hidden="false" customHeight="false" outlineLevel="0" collapsed="false">
      <c r="D1005" s="321"/>
      <c r="E1005" s="321"/>
      <c r="F1005" s="321"/>
      <c r="G1005" s="321"/>
      <c r="H1005" s="321"/>
      <c r="I1005" s="321"/>
      <c r="J1005" s="321"/>
      <c r="K1005" s="322"/>
      <c r="L1005" s="322"/>
      <c r="M1005" s="322"/>
      <c r="N1005" s="322"/>
      <c r="O1005" s="322"/>
      <c r="P1005" s="322"/>
      <c r="Q1005" s="322"/>
      <c r="R1005" s="322"/>
      <c r="S1005" s="322"/>
      <c r="T1005" s="322"/>
      <c r="X1005" s="322"/>
    </row>
    <row r="1006" customFormat="false" ht="12.75" hidden="false" customHeight="false" outlineLevel="0" collapsed="false">
      <c r="D1006" s="321"/>
      <c r="E1006" s="321"/>
      <c r="F1006" s="321"/>
      <c r="G1006" s="321"/>
      <c r="H1006" s="321"/>
      <c r="I1006" s="321"/>
      <c r="J1006" s="321"/>
      <c r="K1006" s="322"/>
      <c r="L1006" s="322"/>
      <c r="M1006" s="322"/>
      <c r="N1006" s="322"/>
      <c r="O1006" s="322"/>
      <c r="P1006" s="322"/>
      <c r="Q1006" s="322"/>
      <c r="R1006" s="322"/>
      <c r="S1006" s="322"/>
      <c r="T1006" s="322"/>
      <c r="X1006" s="322"/>
    </row>
    <row r="1007" customFormat="false" ht="12.75" hidden="false" customHeight="false" outlineLevel="0" collapsed="false">
      <c r="D1007" s="321"/>
      <c r="E1007" s="321"/>
      <c r="F1007" s="321"/>
      <c r="G1007" s="321"/>
      <c r="H1007" s="321"/>
      <c r="I1007" s="321"/>
      <c r="J1007" s="321"/>
      <c r="K1007" s="322"/>
      <c r="L1007" s="322"/>
      <c r="M1007" s="322"/>
      <c r="N1007" s="322"/>
      <c r="O1007" s="322"/>
      <c r="P1007" s="322"/>
      <c r="Q1007" s="322"/>
      <c r="R1007" s="322"/>
      <c r="S1007" s="322"/>
      <c r="T1007" s="322"/>
      <c r="X1007" s="322"/>
    </row>
    <row r="1008" customFormat="false" ht="12.75" hidden="false" customHeight="false" outlineLevel="0" collapsed="false">
      <c r="D1008" s="321"/>
      <c r="E1008" s="321"/>
      <c r="F1008" s="321"/>
      <c r="G1008" s="321"/>
      <c r="H1008" s="321"/>
      <c r="I1008" s="321"/>
      <c r="J1008" s="321"/>
      <c r="K1008" s="322"/>
      <c r="L1008" s="322"/>
      <c r="M1008" s="322"/>
      <c r="N1008" s="322"/>
      <c r="O1008" s="322"/>
      <c r="P1008" s="322"/>
      <c r="Q1008" s="322"/>
      <c r="R1008" s="322"/>
      <c r="S1008" s="322"/>
      <c r="T1008" s="322"/>
      <c r="X1008" s="322"/>
    </row>
    <row r="1009" customFormat="false" ht="12.75" hidden="false" customHeight="false" outlineLevel="0" collapsed="false">
      <c r="D1009" s="321"/>
      <c r="E1009" s="321"/>
      <c r="F1009" s="321"/>
      <c r="G1009" s="321"/>
      <c r="H1009" s="321"/>
      <c r="I1009" s="321"/>
      <c r="J1009" s="321"/>
      <c r="K1009" s="322"/>
      <c r="L1009" s="322"/>
      <c r="M1009" s="322"/>
      <c r="N1009" s="322"/>
      <c r="O1009" s="322"/>
      <c r="P1009" s="322"/>
      <c r="Q1009" s="322"/>
      <c r="R1009" s="322"/>
      <c r="S1009" s="322"/>
      <c r="T1009" s="322"/>
      <c r="X1009" s="322"/>
    </row>
    <row r="1010" customFormat="false" ht="12.75" hidden="false" customHeight="false" outlineLevel="0" collapsed="false">
      <c r="D1010" s="321"/>
      <c r="E1010" s="321"/>
      <c r="F1010" s="321"/>
      <c r="G1010" s="321"/>
      <c r="H1010" s="321"/>
      <c r="I1010" s="321"/>
      <c r="J1010" s="321"/>
      <c r="K1010" s="322"/>
      <c r="L1010" s="322"/>
      <c r="M1010" s="322"/>
      <c r="N1010" s="322"/>
      <c r="O1010" s="322"/>
      <c r="P1010" s="322"/>
      <c r="Q1010" s="322"/>
      <c r="R1010" s="322"/>
      <c r="S1010" s="322"/>
      <c r="T1010" s="322"/>
      <c r="X1010" s="322"/>
    </row>
    <row r="1011" customFormat="false" ht="12.75" hidden="false" customHeight="false" outlineLevel="0" collapsed="false">
      <c r="D1011" s="321"/>
      <c r="E1011" s="321"/>
      <c r="F1011" s="321"/>
      <c r="G1011" s="321"/>
      <c r="H1011" s="321"/>
      <c r="I1011" s="321"/>
      <c r="J1011" s="321"/>
      <c r="K1011" s="322"/>
      <c r="L1011" s="322"/>
      <c r="M1011" s="322"/>
      <c r="N1011" s="322"/>
      <c r="O1011" s="322"/>
      <c r="P1011" s="322"/>
      <c r="Q1011" s="322"/>
      <c r="R1011" s="322"/>
      <c r="S1011" s="322"/>
      <c r="T1011" s="322"/>
      <c r="X1011" s="322"/>
    </row>
    <row r="1012" customFormat="false" ht="12.75" hidden="false" customHeight="false" outlineLevel="0" collapsed="false">
      <c r="D1012" s="321"/>
      <c r="E1012" s="321"/>
      <c r="F1012" s="321"/>
      <c r="G1012" s="321"/>
      <c r="H1012" s="321"/>
      <c r="I1012" s="321"/>
      <c r="J1012" s="321"/>
      <c r="K1012" s="322"/>
      <c r="L1012" s="322"/>
      <c r="M1012" s="322"/>
      <c r="N1012" s="322"/>
      <c r="O1012" s="322"/>
      <c r="P1012" s="322"/>
      <c r="Q1012" s="322"/>
      <c r="R1012" s="322"/>
      <c r="S1012" s="322"/>
      <c r="T1012" s="322"/>
      <c r="X1012" s="322"/>
    </row>
    <row r="1013" customFormat="false" ht="12.75" hidden="false" customHeight="false" outlineLevel="0" collapsed="false">
      <c r="D1013" s="321"/>
      <c r="E1013" s="321"/>
      <c r="F1013" s="321"/>
      <c r="G1013" s="321"/>
      <c r="H1013" s="321"/>
      <c r="I1013" s="321"/>
      <c r="J1013" s="321"/>
      <c r="K1013" s="322"/>
      <c r="L1013" s="322"/>
      <c r="M1013" s="322"/>
      <c r="N1013" s="322"/>
      <c r="O1013" s="322"/>
      <c r="P1013" s="322"/>
      <c r="Q1013" s="322"/>
      <c r="R1013" s="322"/>
      <c r="S1013" s="322"/>
      <c r="T1013" s="322"/>
      <c r="X1013" s="322"/>
    </row>
    <row r="1014" customFormat="false" ht="12.75" hidden="false" customHeight="false" outlineLevel="0" collapsed="false">
      <c r="D1014" s="321"/>
      <c r="E1014" s="321"/>
      <c r="F1014" s="321"/>
      <c r="G1014" s="321"/>
      <c r="H1014" s="321"/>
      <c r="I1014" s="321"/>
      <c r="J1014" s="321"/>
      <c r="K1014" s="322"/>
      <c r="L1014" s="322"/>
      <c r="M1014" s="322"/>
      <c r="N1014" s="322"/>
      <c r="O1014" s="322"/>
      <c r="P1014" s="322"/>
      <c r="Q1014" s="322"/>
      <c r="R1014" s="322"/>
      <c r="S1014" s="322"/>
      <c r="T1014" s="322"/>
      <c r="X1014" s="322"/>
    </row>
    <row r="1015" customFormat="false" ht="12.75" hidden="false" customHeight="false" outlineLevel="0" collapsed="false">
      <c r="D1015" s="321"/>
      <c r="E1015" s="321"/>
      <c r="F1015" s="321"/>
      <c r="G1015" s="321"/>
      <c r="H1015" s="321"/>
      <c r="I1015" s="321"/>
      <c r="J1015" s="321"/>
      <c r="K1015" s="322"/>
      <c r="L1015" s="322"/>
      <c r="M1015" s="322"/>
      <c r="N1015" s="322"/>
      <c r="O1015" s="322"/>
      <c r="P1015" s="322"/>
      <c r="Q1015" s="322"/>
      <c r="R1015" s="322"/>
      <c r="S1015" s="322"/>
      <c r="T1015" s="322"/>
      <c r="X1015" s="322"/>
    </row>
    <row r="1016" customFormat="false" ht="12.75" hidden="false" customHeight="false" outlineLevel="0" collapsed="false">
      <c r="D1016" s="321"/>
      <c r="E1016" s="321"/>
      <c r="F1016" s="321"/>
      <c r="G1016" s="321"/>
      <c r="H1016" s="321"/>
      <c r="I1016" s="321"/>
      <c r="J1016" s="321"/>
      <c r="K1016" s="322"/>
      <c r="L1016" s="322"/>
      <c r="M1016" s="322"/>
      <c r="N1016" s="322"/>
      <c r="O1016" s="322"/>
      <c r="P1016" s="322"/>
      <c r="Q1016" s="322"/>
      <c r="R1016" s="322"/>
      <c r="S1016" s="322"/>
      <c r="T1016" s="322"/>
      <c r="X1016" s="322"/>
    </row>
    <row r="1017" customFormat="false" ht="12.75" hidden="false" customHeight="false" outlineLevel="0" collapsed="false">
      <c r="D1017" s="321"/>
      <c r="E1017" s="321"/>
      <c r="F1017" s="321"/>
      <c r="G1017" s="321"/>
      <c r="H1017" s="321"/>
      <c r="I1017" s="321"/>
      <c r="J1017" s="321"/>
      <c r="K1017" s="322"/>
      <c r="L1017" s="322"/>
      <c r="M1017" s="322"/>
      <c r="N1017" s="322"/>
      <c r="O1017" s="322"/>
      <c r="P1017" s="322"/>
      <c r="Q1017" s="322"/>
      <c r="R1017" s="322"/>
      <c r="S1017" s="322"/>
      <c r="T1017" s="322"/>
      <c r="X1017" s="322"/>
    </row>
    <row r="1018" customFormat="false" ht="12.75" hidden="false" customHeight="false" outlineLevel="0" collapsed="false">
      <c r="D1018" s="321"/>
      <c r="E1018" s="321"/>
      <c r="F1018" s="321"/>
      <c r="G1018" s="321"/>
      <c r="H1018" s="321"/>
      <c r="I1018" s="321"/>
      <c r="J1018" s="321"/>
      <c r="K1018" s="322"/>
      <c r="L1018" s="322"/>
      <c r="M1018" s="322"/>
      <c r="N1018" s="322"/>
      <c r="O1018" s="322"/>
      <c r="P1018" s="322"/>
      <c r="Q1018" s="322"/>
      <c r="R1018" s="322"/>
      <c r="S1018" s="322"/>
      <c r="T1018" s="322"/>
      <c r="X1018" s="322"/>
    </row>
    <row r="1019" customFormat="false" ht="12.75" hidden="false" customHeight="false" outlineLevel="0" collapsed="false">
      <c r="D1019" s="321"/>
      <c r="E1019" s="321"/>
      <c r="F1019" s="321"/>
      <c r="G1019" s="321"/>
      <c r="H1019" s="321"/>
      <c r="I1019" s="321"/>
      <c r="J1019" s="321"/>
      <c r="K1019" s="322"/>
      <c r="L1019" s="322"/>
      <c r="M1019" s="322"/>
      <c r="N1019" s="322"/>
      <c r="O1019" s="322"/>
      <c r="P1019" s="322"/>
      <c r="Q1019" s="322"/>
      <c r="R1019" s="322"/>
      <c r="S1019" s="322"/>
      <c r="T1019" s="322"/>
      <c r="X1019" s="322"/>
    </row>
    <row r="1020" customFormat="false" ht="12.75" hidden="false" customHeight="false" outlineLevel="0" collapsed="false">
      <c r="D1020" s="321"/>
      <c r="E1020" s="321"/>
      <c r="F1020" s="321"/>
      <c r="G1020" s="321"/>
      <c r="H1020" s="321"/>
      <c r="I1020" s="321"/>
      <c r="J1020" s="321"/>
      <c r="K1020" s="322"/>
      <c r="L1020" s="322"/>
      <c r="M1020" s="322"/>
      <c r="N1020" s="322"/>
      <c r="O1020" s="322"/>
      <c r="P1020" s="322"/>
      <c r="Q1020" s="322"/>
      <c r="R1020" s="322"/>
      <c r="S1020" s="322"/>
      <c r="T1020" s="322"/>
      <c r="X1020" s="322"/>
    </row>
    <row r="1021" customFormat="false" ht="12.75" hidden="false" customHeight="false" outlineLevel="0" collapsed="false">
      <c r="D1021" s="321"/>
      <c r="E1021" s="321"/>
      <c r="F1021" s="321"/>
      <c r="G1021" s="321"/>
      <c r="H1021" s="321"/>
      <c r="I1021" s="321"/>
      <c r="J1021" s="321"/>
      <c r="K1021" s="322"/>
      <c r="L1021" s="322"/>
      <c r="M1021" s="322"/>
      <c r="N1021" s="322"/>
      <c r="O1021" s="322"/>
      <c r="P1021" s="322"/>
      <c r="Q1021" s="322"/>
      <c r="R1021" s="322"/>
      <c r="S1021" s="322"/>
      <c r="T1021" s="322"/>
      <c r="X1021" s="322"/>
    </row>
    <row r="1022" customFormat="false" ht="12.75" hidden="false" customHeight="false" outlineLevel="0" collapsed="false">
      <c r="D1022" s="321"/>
      <c r="E1022" s="321"/>
      <c r="F1022" s="321"/>
      <c r="G1022" s="321"/>
      <c r="H1022" s="321"/>
      <c r="I1022" s="321"/>
      <c r="J1022" s="321"/>
      <c r="K1022" s="322"/>
      <c r="L1022" s="322"/>
      <c r="M1022" s="322"/>
      <c r="N1022" s="322"/>
      <c r="O1022" s="322"/>
      <c r="P1022" s="322"/>
      <c r="Q1022" s="322"/>
      <c r="R1022" s="322"/>
      <c r="S1022" s="322"/>
      <c r="T1022" s="322"/>
      <c r="X1022" s="322"/>
    </row>
    <row r="1023" customFormat="false" ht="12.75" hidden="false" customHeight="false" outlineLevel="0" collapsed="false">
      <c r="D1023" s="321"/>
      <c r="E1023" s="321"/>
      <c r="F1023" s="321"/>
      <c r="G1023" s="321"/>
      <c r="H1023" s="321"/>
      <c r="I1023" s="321"/>
      <c r="J1023" s="321"/>
      <c r="K1023" s="322"/>
      <c r="L1023" s="322"/>
      <c r="M1023" s="322"/>
      <c r="N1023" s="322"/>
      <c r="O1023" s="322"/>
      <c r="P1023" s="322"/>
      <c r="Q1023" s="322"/>
      <c r="R1023" s="322"/>
      <c r="S1023" s="322"/>
      <c r="T1023" s="322"/>
      <c r="X1023" s="322"/>
    </row>
    <row r="1024" customFormat="false" ht="12.75" hidden="false" customHeight="false" outlineLevel="0" collapsed="false">
      <c r="D1024" s="321"/>
      <c r="E1024" s="321"/>
      <c r="F1024" s="321"/>
      <c r="G1024" s="321"/>
      <c r="H1024" s="321"/>
      <c r="I1024" s="321"/>
      <c r="J1024" s="321"/>
      <c r="K1024" s="322"/>
      <c r="L1024" s="322"/>
      <c r="M1024" s="322"/>
      <c r="N1024" s="322"/>
      <c r="O1024" s="322"/>
      <c r="P1024" s="322"/>
      <c r="Q1024" s="322"/>
      <c r="R1024" s="322"/>
      <c r="S1024" s="322"/>
      <c r="T1024" s="322"/>
      <c r="X1024" s="322"/>
    </row>
    <row r="1025" customFormat="false" ht="12.75" hidden="false" customHeight="false" outlineLevel="0" collapsed="false">
      <c r="D1025" s="321"/>
      <c r="E1025" s="321"/>
      <c r="F1025" s="321"/>
      <c r="G1025" s="321"/>
      <c r="H1025" s="321"/>
      <c r="I1025" s="321"/>
      <c r="J1025" s="321"/>
      <c r="K1025" s="322"/>
      <c r="L1025" s="322"/>
      <c r="M1025" s="322"/>
      <c r="N1025" s="322"/>
      <c r="O1025" s="322"/>
      <c r="P1025" s="322"/>
      <c r="Q1025" s="322"/>
      <c r="R1025" s="322"/>
      <c r="S1025" s="322"/>
      <c r="T1025" s="322"/>
      <c r="X1025" s="322"/>
    </row>
    <row r="1026" customFormat="false" ht="12.75" hidden="false" customHeight="false" outlineLevel="0" collapsed="false">
      <c r="D1026" s="321"/>
      <c r="E1026" s="321"/>
      <c r="F1026" s="321"/>
      <c r="G1026" s="321"/>
      <c r="H1026" s="321"/>
      <c r="I1026" s="321"/>
      <c r="J1026" s="321"/>
      <c r="K1026" s="322"/>
      <c r="L1026" s="322"/>
      <c r="M1026" s="322"/>
      <c r="N1026" s="322"/>
      <c r="O1026" s="322"/>
      <c r="P1026" s="322"/>
      <c r="Q1026" s="322"/>
      <c r="R1026" s="322"/>
      <c r="S1026" s="322"/>
      <c r="T1026" s="322"/>
      <c r="X1026" s="322"/>
    </row>
    <row r="1027" customFormat="false" ht="12.75" hidden="false" customHeight="false" outlineLevel="0" collapsed="false">
      <c r="D1027" s="321"/>
      <c r="E1027" s="321"/>
      <c r="F1027" s="321"/>
      <c r="G1027" s="321"/>
      <c r="H1027" s="321"/>
      <c r="I1027" s="321"/>
      <c r="J1027" s="321"/>
      <c r="K1027" s="322"/>
      <c r="L1027" s="322"/>
      <c r="M1027" s="322"/>
      <c r="N1027" s="322"/>
      <c r="O1027" s="322"/>
      <c r="P1027" s="322"/>
      <c r="Q1027" s="322"/>
      <c r="R1027" s="322"/>
      <c r="S1027" s="322"/>
      <c r="T1027" s="322"/>
      <c r="X1027" s="322"/>
    </row>
    <row r="1028" customFormat="false" ht="12.75" hidden="false" customHeight="false" outlineLevel="0" collapsed="false">
      <c r="D1028" s="321"/>
      <c r="E1028" s="321"/>
      <c r="F1028" s="321"/>
      <c r="G1028" s="321"/>
      <c r="H1028" s="321"/>
      <c r="I1028" s="321"/>
      <c r="J1028" s="321"/>
      <c r="K1028" s="322"/>
      <c r="L1028" s="322"/>
      <c r="M1028" s="322"/>
      <c r="N1028" s="322"/>
      <c r="O1028" s="322"/>
      <c r="P1028" s="322"/>
      <c r="Q1028" s="322"/>
      <c r="R1028" s="322"/>
      <c r="S1028" s="322"/>
      <c r="T1028" s="322"/>
      <c r="X1028" s="322"/>
    </row>
    <row r="1029" customFormat="false" ht="12.75" hidden="false" customHeight="false" outlineLevel="0" collapsed="false">
      <c r="D1029" s="321"/>
      <c r="E1029" s="321"/>
      <c r="F1029" s="321"/>
      <c r="G1029" s="321"/>
      <c r="H1029" s="321"/>
      <c r="I1029" s="321"/>
      <c r="J1029" s="321"/>
      <c r="K1029" s="322"/>
      <c r="L1029" s="322"/>
      <c r="M1029" s="322"/>
      <c r="N1029" s="322"/>
      <c r="O1029" s="322"/>
      <c r="P1029" s="322"/>
      <c r="Q1029" s="322"/>
      <c r="R1029" s="322"/>
      <c r="S1029" s="322"/>
      <c r="T1029" s="322"/>
      <c r="X1029" s="322"/>
    </row>
    <row r="1030" customFormat="false" ht="12.75" hidden="false" customHeight="false" outlineLevel="0" collapsed="false">
      <c r="D1030" s="321"/>
      <c r="E1030" s="321"/>
      <c r="F1030" s="321"/>
      <c r="G1030" s="321"/>
      <c r="H1030" s="321"/>
      <c r="I1030" s="321"/>
      <c r="J1030" s="321"/>
      <c r="K1030" s="322"/>
      <c r="L1030" s="322"/>
      <c r="M1030" s="322"/>
      <c r="N1030" s="322"/>
      <c r="O1030" s="322"/>
      <c r="P1030" s="322"/>
      <c r="Q1030" s="322"/>
      <c r="R1030" s="322"/>
      <c r="S1030" s="322"/>
      <c r="T1030" s="322"/>
      <c r="X1030" s="322"/>
    </row>
    <row r="1031" customFormat="false" ht="12.75" hidden="false" customHeight="false" outlineLevel="0" collapsed="false">
      <c r="D1031" s="321"/>
      <c r="E1031" s="321"/>
      <c r="F1031" s="321"/>
      <c r="G1031" s="321"/>
      <c r="H1031" s="321"/>
      <c r="I1031" s="321"/>
      <c r="J1031" s="321"/>
      <c r="K1031" s="322"/>
      <c r="L1031" s="322"/>
      <c r="M1031" s="322"/>
      <c r="N1031" s="322"/>
      <c r="O1031" s="322"/>
      <c r="P1031" s="322"/>
      <c r="Q1031" s="322"/>
      <c r="R1031" s="322"/>
      <c r="S1031" s="322"/>
      <c r="T1031" s="322"/>
      <c r="X1031" s="322"/>
    </row>
    <row r="1032" customFormat="false" ht="12.75" hidden="false" customHeight="false" outlineLevel="0" collapsed="false">
      <c r="D1032" s="321"/>
      <c r="E1032" s="321"/>
      <c r="F1032" s="321"/>
      <c r="G1032" s="321"/>
      <c r="H1032" s="321"/>
      <c r="I1032" s="321"/>
      <c r="J1032" s="321"/>
      <c r="K1032" s="322"/>
      <c r="L1032" s="322"/>
      <c r="M1032" s="322"/>
      <c r="N1032" s="322"/>
      <c r="O1032" s="322"/>
      <c r="P1032" s="322"/>
      <c r="Q1032" s="322"/>
      <c r="R1032" s="322"/>
      <c r="S1032" s="322"/>
      <c r="T1032" s="322"/>
      <c r="X1032" s="322"/>
    </row>
    <row r="1033" customFormat="false" ht="12.75" hidden="false" customHeight="false" outlineLevel="0" collapsed="false">
      <c r="D1033" s="321"/>
      <c r="E1033" s="321"/>
      <c r="F1033" s="321"/>
      <c r="G1033" s="321"/>
      <c r="H1033" s="321"/>
      <c r="I1033" s="321"/>
      <c r="J1033" s="321"/>
      <c r="K1033" s="322"/>
      <c r="L1033" s="322"/>
      <c r="M1033" s="322"/>
      <c r="N1033" s="322"/>
      <c r="O1033" s="322"/>
      <c r="P1033" s="322"/>
      <c r="Q1033" s="322"/>
      <c r="R1033" s="322"/>
      <c r="S1033" s="322"/>
      <c r="T1033" s="322"/>
      <c r="X1033" s="322"/>
    </row>
    <row r="1034" customFormat="false" ht="12.75" hidden="false" customHeight="false" outlineLevel="0" collapsed="false">
      <c r="D1034" s="321"/>
      <c r="E1034" s="321"/>
      <c r="F1034" s="321"/>
      <c r="G1034" s="321"/>
      <c r="H1034" s="321"/>
      <c r="I1034" s="321"/>
      <c r="J1034" s="321"/>
      <c r="K1034" s="322"/>
      <c r="L1034" s="322"/>
      <c r="M1034" s="322"/>
      <c r="N1034" s="322"/>
      <c r="O1034" s="322"/>
      <c r="P1034" s="322"/>
      <c r="Q1034" s="322"/>
      <c r="R1034" s="322"/>
      <c r="S1034" s="322"/>
      <c r="T1034" s="322"/>
      <c r="X1034" s="322"/>
    </row>
    <row r="1035" customFormat="false" ht="12.75" hidden="false" customHeight="false" outlineLevel="0" collapsed="false">
      <c r="D1035" s="321"/>
      <c r="E1035" s="321"/>
      <c r="F1035" s="321"/>
      <c r="G1035" s="321"/>
      <c r="H1035" s="321"/>
      <c r="I1035" s="321"/>
      <c r="J1035" s="321"/>
      <c r="K1035" s="322"/>
      <c r="L1035" s="322"/>
      <c r="M1035" s="322"/>
      <c r="N1035" s="322"/>
      <c r="O1035" s="322"/>
      <c r="P1035" s="322"/>
      <c r="Q1035" s="322"/>
      <c r="R1035" s="322"/>
      <c r="S1035" s="322"/>
      <c r="T1035" s="322"/>
      <c r="X1035" s="322"/>
    </row>
    <row r="1036" customFormat="false" ht="12.75" hidden="false" customHeight="false" outlineLevel="0" collapsed="false">
      <c r="D1036" s="321"/>
      <c r="E1036" s="321"/>
      <c r="F1036" s="321"/>
      <c r="G1036" s="321"/>
      <c r="H1036" s="321"/>
      <c r="I1036" s="321"/>
      <c r="J1036" s="321"/>
      <c r="K1036" s="322"/>
      <c r="L1036" s="322"/>
      <c r="M1036" s="322"/>
      <c r="N1036" s="322"/>
      <c r="O1036" s="322"/>
      <c r="P1036" s="322"/>
      <c r="Q1036" s="322"/>
      <c r="R1036" s="322"/>
      <c r="S1036" s="322"/>
      <c r="T1036" s="322"/>
      <c r="X1036" s="322"/>
    </row>
    <row r="1037" customFormat="false" ht="12.75" hidden="false" customHeight="false" outlineLevel="0" collapsed="false">
      <c r="D1037" s="321"/>
      <c r="E1037" s="321"/>
      <c r="F1037" s="321"/>
      <c r="G1037" s="321"/>
      <c r="H1037" s="321"/>
      <c r="I1037" s="321"/>
      <c r="J1037" s="321"/>
      <c r="K1037" s="322"/>
      <c r="L1037" s="322"/>
      <c r="M1037" s="322"/>
      <c r="N1037" s="322"/>
      <c r="O1037" s="322"/>
      <c r="P1037" s="322"/>
      <c r="Q1037" s="322"/>
      <c r="R1037" s="322"/>
      <c r="S1037" s="322"/>
      <c r="T1037" s="322"/>
      <c r="X1037" s="322"/>
    </row>
    <row r="1038" customFormat="false" ht="12.75" hidden="false" customHeight="false" outlineLevel="0" collapsed="false">
      <c r="D1038" s="321"/>
      <c r="E1038" s="321"/>
      <c r="F1038" s="321"/>
      <c r="G1038" s="321"/>
      <c r="H1038" s="321"/>
      <c r="I1038" s="321"/>
      <c r="J1038" s="321"/>
      <c r="K1038" s="322"/>
      <c r="L1038" s="322"/>
      <c r="M1038" s="322"/>
      <c r="N1038" s="322"/>
      <c r="O1038" s="322"/>
      <c r="P1038" s="322"/>
      <c r="Q1038" s="322"/>
      <c r="R1038" s="322"/>
      <c r="S1038" s="322"/>
      <c r="T1038" s="322"/>
      <c r="X1038" s="322"/>
    </row>
    <row r="1039" customFormat="false" ht="12.75" hidden="false" customHeight="false" outlineLevel="0" collapsed="false">
      <c r="D1039" s="321"/>
      <c r="E1039" s="321"/>
      <c r="F1039" s="321"/>
      <c r="G1039" s="321"/>
      <c r="H1039" s="321"/>
      <c r="I1039" s="321"/>
      <c r="J1039" s="321"/>
      <c r="K1039" s="322"/>
      <c r="L1039" s="322"/>
      <c r="M1039" s="322"/>
      <c r="N1039" s="322"/>
      <c r="O1039" s="322"/>
      <c r="P1039" s="322"/>
      <c r="Q1039" s="322"/>
      <c r="R1039" s="322"/>
      <c r="S1039" s="322"/>
      <c r="T1039" s="322"/>
      <c r="X1039" s="322"/>
    </row>
    <row r="1040" customFormat="false" ht="12.75" hidden="false" customHeight="false" outlineLevel="0" collapsed="false">
      <c r="D1040" s="321"/>
      <c r="E1040" s="321"/>
      <c r="F1040" s="321"/>
      <c r="G1040" s="321"/>
      <c r="H1040" s="321"/>
      <c r="I1040" s="321"/>
      <c r="J1040" s="321"/>
      <c r="K1040" s="322"/>
      <c r="L1040" s="322"/>
      <c r="M1040" s="322"/>
      <c r="N1040" s="322"/>
      <c r="O1040" s="322"/>
      <c r="P1040" s="322"/>
      <c r="Q1040" s="322"/>
      <c r="R1040" s="322"/>
      <c r="S1040" s="322"/>
      <c r="T1040" s="322"/>
      <c r="X1040" s="322"/>
    </row>
    <row r="1041" customFormat="false" ht="12.75" hidden="false" customHeight="false" outlineLevel="0" collapsed="false">
      <c r="D1041" s="321"/>
      <c r="E1041" s="321"/>
      <c r="F1041" s="321"/>
      <c r="G1041" s="321"/>
      <c r="H1041" s="321"/>
      <c r="I1041" s="321"/>
      <c r="J1041" s="321"/>
      <c r="K1041" s="322"/>
      <c r="L1041" s="322"/>
      <c r="M1041" s="322"/>
      <c r="N1041" s="322"/>
      <c r="O1041" s="322"/>
      <c r="P1041" s="322"/>
      <c r="Q1041" s="322"/>
      <c r="R1041" s="322"/>
      <c r="S1041" s="322"/>
      <c r="T1041" s="322"/>
      <c r="X1041" s="322"/>
    </row>
    <row r="1042" customFormat="false" ht="12.75" hidden="false" customHeight="false" outlineLevel="0" collapsed="false">
      <c r="D1042" s="321"/>
      <c r="E1042" s="321"/>
      <c r="F1042" s="321"/>
      <c r="G1042" s="321"/>
      <c r="H1042" s="321"/>
      <c r="I1042" s="321"/>
      <c r="J1042" s="321"/>
      <c r="K1042" s="322"/>
      <c r="L1042" s="322"/>
      <c r="M1042" s="322"/>
      <c r="N1042" s="322"/>
      <c r="O1042" s="322"/>
      <c r="P1042" s="322"/>
      <c r="Q1042" s="322"/>
      <c r="R1042" s="322"/>
      <c r="S1042" s="322"/>
      <c r="T1042" s="322"/>
      <c r="X1042" s="322"/>
    </row>
    <row r="1043" customFormat="false" ht="12.75" hidden="false" customHeight="false" outlineLevel="0" collapsed="false">
      <c r="D1043" s="321"/>
      <c r="E1043" s="321"/>
      <c r="F1043" s="321"/>
      <c r="G1043" s="321"/>
      <c r="H1043" s="321"/>
      <c r="I1043" s="321"/>
      <c r="J1043" s="321"/>
      <c r="K1043" s="322"/>
      <c r="L1043" s="322"/>
      <c r="M1043" s="322"/>
      <c r="N1043" s="322"/>
      <c r="O1043" s="322"/>
      <c r="P1043" s="322"/>
      <c r="Q1043" s="322"/>
      <c r="R1043" s="322"/>
      <c r="S1043" s="322"/>
      <c r="T1043" s="322"/>
      <c r="X1043" s="322"/>
    </row>
    <row r="1044" customFormat="false" ht="12.75" hidden="false" customHeight="false" outlineLevel="0" collapsed="false">
      <c r="D1044" s="321"/>
      <c r="E1044" s="321"/>
      <c r="F1044" s="321"/>
      <c r="G1044" s="321"/>
      <c r="H1044" s="321"/>
      <c r="I1044" s="321"/>
      <c r="J1044" s="321"/>
      <c r="K1044" s="322"/>
      <c r="L1044" s="322"/>
      <c r="M1044" s="322"/>
      <c r="N1044" s="322"/>
      <c r="O1044" s="322"/>
      <c r="P1044" s="322"/>
      <c r="Q1044" s="322"/>
      <c r="R1044" s="322"/>
      <c r="S1044" s="322"/>
      <c r="T1044" s="322"/>
      <c r="X1044" s="322"/>
    </row>
    <row r="1045" customFormat="false" ht="12.75" hidden="false" customHeight="false" outlineLevel="0" collapsed="false">
      <c r="D1045" s="321"/>
      <c r="E1045" s="321"/>
      <c r="F1045" s="321"/>
      <c r="G1045" s="321"/>
      <c r="H1045" s="321"/>
      <c r="I1045" s="321"/>
      <c r="J1045" s="321"/>
      <c r="K1045" s="322"/>
      <c r="L1045" s="322"/>
      <c r="M1045" s="322"/>
      <c r="N1045" s="322"/>
      <c r="O1045" s="322"/>
      <c r="P1045" s="322"/>
      <c r="Q1045" s="322"/>
      <c r="R1045" s="322"/>
      <c r="S1045" s="322"/>
      <c r="T1045" s="322"/>
      <c r="X1045" s="322"/>
    </row>
    <row r="1046" customFormat="false" ht="12.75" hidden="false" customHeight="false" outlineLevel="0" collapsed="false">
      <c r="D1046" s="321"/>
      <c r="E1046" s="321"/>
      <c r="F1046" s="321"/>
      <c r="G1046" s="321"/>
      <c r="H1046" s="321"/>
      <c r="I1046" s="321"/>
      <c r="J1046" s="321"/>
      <c r="K1046" s="322"/>
      <c r="L1046" s="322"/>
      <c r="M1046" s="322"/>
      <c r="N1046" s="322"/>
      <c r="O1046" s="322"/>
      <c r="P1046" s="322"/>
      <c r="Q1046" s="322"/>
      <c r="R1046" s="322"/>
      <c r="S1046" s="322"/>
      <c r="T1046" s="322"/>
      <c r="X1046" s="322"/>
    </row>
    <row r="1047" customFormat="false" ht="12.75" hidden="false" customHeight="false" outlineLevel="0" collapsed="false">
      <c r="D1047" s="321"/>
      <c r="E1047" s="321"/>
      <c r="F1047" s="321"/>
      <c r="G1047" s="321"/>
      <c r="H1047" s="321"/>
      <c r="I1047" s="321"/>
      <c r="J1047" s="321"/>
      <c r="K1047" s="322"/>
      <c r="L1047" s="322"/>
      <c r="M1047" s="322"/>
      <c r="N1047" s="322"/>
      <c r="O1047" s="322"/>
      <c r="P1047" s="322"/>
      <c r="Q1047" s="322"/>
      <c r="R1047" s="322"/>
      <c r="S1047" s="322"/>
      <c r="T1047" s="322"/>
      <c r="X1047" s="322"/>
    </row>
    <row r="1048" customFormat="false" ht="12.75" hidden="false" customHeight="false" outlineLevel="0" collapsed="false">
      <c r="D1048" s="321"/>
      <c r="E1048" s="321"/>
      <c r="F1048" s="321"/>
      <c r="G1048" s="321"/>
      <c r="H1048" s="321"/>
      <c r="I1048" s="321"/>
      <c r="J1048" s="321"/>
      <c r="K1048" s="322"/>
      <c r="L1048" s="322"/>
      <c r="M1048" s="322"/>
      <c r="N1048" s="322"/>
      <c r="O1048" s="322"/>
      <c r="P1048" s="322"/>
      <c r="Q1048" s="322"/>
      <c r="R1048" s="322"/>
      <c r="S1048" s="322"/>
      <c r="T1048" s="322"/>
      <c r="X1048" s="322"/>
    </row>
    <row r="1049" customFormat="false" ht="12.75" hidden="false" customHeight="false" outlineLevel="0" collapsed="false">
      <c r="D1049" s="321"/>
      <c r="E1049" s="321"/>
      <c r="F1049" s="321"/>
      <c r="G1049" s="321"/>
      <c r="H1049" s="321"/>
      <c r="I1049" s="321"/>
      <c r="J1049" s="321"/>
      <c r="K1049" s="322"/>
      <c r="L1049" s="322"/>
      <c r="M1049" s="322"/>
      <c r="N1049" s="322"/>
      <c r="O1049" s="322"/>
      <c r="P1049" s="322"/>
      <c r="Q1049" s="322"/>
      <c r="R1049" s="322"/>
      <c r="S1049" s="322"/>
      <c r="T1049" s="322"/>
      <c r="X1049" s="322"/>
    </row>
    <row r="1050" customFormat="false" ht="12.75" hidden="false" customHeight="false" outlineLevel="0" collapsed="false">
      <c r="D1050" s="321"/>
      <c r="E1050" s="321"/>
      <c r="F1050" s="321"/>
      <c r="G1050" s="321"/>
      <c r="H1050" s="321"/>
      <c r="I1050" s="321"/>
      <c r="J1050" s="321"/>
      <c r="K1050" s="322"/>
      <c r="L1050" s="322"/>
      <c r="M1050" s="322"/>
      <c r="N1050" s="322"/>
      <c r="O1050" s="322"/>
      <c r="P1050" s="322"/>
      <c r="Q1050" s="322"/>
      <c r="R1050" s="322"/>
      <c r="S1050" s="322"/>
      <c r="T1050" s="322"/>
      <c r="X1050" s="322"/>
    </row>
    <row r="1051" customFormat="false" ht="12.75" hidden="false" customHeight="false" outlineLevel="0" collapsed="false">
      <c r="D1051" s="321"/>
      <c r="E1051" s="321"/>
      <c r="F1051" s="321"/>
      <c r="G1051" s="321"/>
      <c r="H1051" s="321"/>
      <c r="I1051" s="321"/>
      <c r="J1051" s="321"/>
      <c r="K1051" s="322"/>
      <c r="L1051" s="322"/>
      <c r="M1051" s="322"/>
      <c r="N1051" s="322"/>
      <c r="O1051" s="322"/>
      <c r="P1051" s="322"/>
      <c r="Q1051" s="322"/>
      <c r="R1051" s="322"/>
      <c r="S1051" s="322"/>
      <c r="T1051" s="322"/>
      <c r="X1051" s="322"/>
    </row>
    <row r="1052" customFormat="false" ht="12.75" hidden="false" customHeight="false" outlineLevel="0" collapsed="false">
      <c r="D1052" s="321"/>
      <c r="E1052" s="321"/>
      <c r="F1052" s="321"/>
      <c r="G1052" s="321"/>
      <c r="H1052" s="321"/>
      <c r="I1052" s="321"/>
      <c r="J1052" s="321"/>
      <c r="K1052" s="322"/>
      <c r="L1052" s="322"/>
      <c r="M1052" s="322"/>
      <c r="N1052" s="322"/>
      <c r="O1052" s="322"/>
      <c r="P1052" s="322"/>
      <c r="Q1052" s="322"/>
      <c r="R1052" s="322"/>
      <c r="S1052" s="322"/>
      <c r="T1052" s="322"/>
      <c r="X1052" s="322"/>
    </row>
    <row r="1053" customFormat="false" ht="12.75" hidden="false" customHeight="false" outlineLevel="0" collapsed="false">
      <c r="D1053" s="321"/>
      <c r="E1053" s="321"/>
      <c r="F1053" s="321"/>
      <c r="G1053" s="321"/>
      <c r="H1053" s="321"/>
      <c r="I1053" s="321"/>
      <c r="J1053" s="321"/>
      <c r="K1053" s="322"/>
      <c r="L1053" s="322"/>
      <c r="M1053" s="322"/>
      <c r="N1053" s="322"/>
      <c r="O1053" s="322"/>
      <c r="P1053" s="322"/>
      <c r="Q1053" s="322"/>
      <c r="R1053" s="322"/>
      <c r="S1053" s="322"/>
      <c r="T1053" s="322"/>
      <c r="X1053" s="322"/>
    </row>
    <row r="1054" customFormat="false" ht="12.75" hidden="false" customHeight="false" outlineLevel="0" collapsed="false">
      <c r="D1054" s="321"/>
      <c r="E1054" s="321"/>
      <c r="F1054" s="321"/>
      <c r="G1054" s="321"/>
      <c r="H1054" s="321"/>
      <c r="I1054" s="321"/>
      <c r="J1054" s="321"/>
      <c r="K1054" s="322"/>
      <c r="L1054" s="322"/>
      <c r="M1054" s="322"/>
      <c r="N1054" s="322"/>
      <c r="O1054" s="322"/>
      <c r="P1054" s="322"/>
      <c r="Q1054" s="322"/>
      <c r="R1054" s="322"/>
      <c r="S1054" s="322"/>
      <c r="T1054" s="322"/>
      <c r="X1054" s="322"/>
    </row>
    <row r="1055" customFormat="false" ht="12.75" hidden="false" customHeight="false" outlineLevel="0" collapsed="false">
      <c r="D1055" s="321"/>
      <c r="E1055" s="321"/>
      <c r="F1055" s="321"/>
      <c r="G1055" s="321"/>
      <c r="H1055" s="321"/>
      <c r="I1055" s="321"/>
      <c r="J1055" s="321"/>
      <c r="K1055" s="322"/>
      <c r="L1055" s="322"/>
      <c r="M1055" s="322"/>
      <c r="N1055" s="322"/>
      <c r="O1055" s="322"/>
      <c r="P1055" s="322"/>
      <c r="Q1055" s="322"/>
      <c r="R1055" s="322"/>
      <c r="S1055" s="322"/>
      <c r="T1055" s="322"/>
      <c r="X1055" s="322"/>
    </row>
    <row r="1056" customFormat="false" ht="12.75" hidden="false" customHeight="false" outlineLevel="0" collapsed="false">
      <c r="D1056" s="321"/>
      <c r="E1056" s="321"/>
      <c r="F1056" s="321"/>
      <c r="G1056" s="321"/>
      <c r="H1056" s="321"/>
      <c r="I1056" s="321"/>
      <c r="J1056" s="321"/>
      <c r="K1056" s="322"/>
      <c r="L1056" s="322"/>
      <c r="M1056" s="322"/>
      <c r="N1056" s="322"/>
      <c r="O1056" s="322"/>
      <c r="P1056" s="322"/>
      <c r="Q1056" s="322"/>
      <c r="R1056" s="322"/>
      <c r="S1056" s="322"/>
      <c r="T1056" s="322"/>
      <c r="X1056" s="322"/>
    </row>
    <row r="1057" customFormat="false" ht="12.75" hidden="false" customHeight="false" outlineLevel="0" collapsed="false">
      <c r="D1057" s="321"/>
      <c r="E1057" s="321"/>
      <c r="F1057" s="321"/>
      <c r="G1057" s="321"/>
      <c r="H1057" s="321"/>
      <c r="I1057" s="321"/>
      <c r="J1057" s="321"/>
      <c r="K1057" s="322"/>
      <c r="L1057" s="322"/>
      <c r="M1057" s="322"/>
      <c r="N1057" s="322"/>
      <c r="O1057" s="322"/>
      <c r="P1057" s="322"/>
      <c r="Q1057" s="322"/>
      <c r="R1057" s="322"/>
      <c r="S1057" s="322"/>
      <c r="T1057" s="322"/>
      <c r="X1057" s="322"/>
    </row>
    <row r="1058" customFormat="false" ht="12.75" hidden="false" customHeight="false" outlineLevel="0" collapsed="false">
      <c r="D1058" s="321"/>
      <c r="E1058" s="321"/>
      <c r="F1058" s="321"/>
      <c r="G1058" s="321"/>
      <c r="H1058" s="321"/>
      <c r="I1058" s="321"/>
      <c r="J1058" s="321"/>
      <c r="K1058" s="322"/>
      <c r="L1058" s="322"/>
      <c r="M1058" s="322"/>
      <c r="N1058" s="322"/>
      <c r="O1058" s="322"/>
      <c r="P1058" s="322"/>
      <c r="Q1058" s="322"/>
      <c r="R1058" s="322"/>
      <c r="S1058" s="322"/>
      <c r="T1058" s="322"/>
      <c r="X1058" s="322"/>
    </row>
    <row r="1059" customFormat="false" ht="12.75" hidden="false" customHeight="false" outlineLevel="0" collapsed="false">
      <c r="D1059" s="321"/>
      <c r="E1059" s="321"/>
      <c r="F1059" s="321"/>
      <c r="G1059" s="321"/>
      <c r="H1059" s="321"/>
      <c r="I1059" s="321"/>
      <c r="J1059" s="321"/>
      <c r="K1059" s="322"/>
      <c r="L1059" s="322"/>
      <c r="M1059" s="322"/>
      <c r="N1059" s="322"/>
      <c r="O1059" s="322"/>
      <c r="P1059" s="322"/>
      <c r="Q1059" s="322"/>
      <c r="R1059" s="322"/>
      <c r="S1059" s="322"/>
      <c r="T1059" s="322"/>
      <c r="X1059" s="322"/>
    </row>
    <row r="1060" customFormat="false" ht="12.75" hidden="false" customHeight="false" outlineLevel="0" collapsed="false">
      <c r="D1060" s="321"/>
      <c r="E1060" s="321"/>
      <c r="F1060" s="321"/>
      <c r="G1060" s="321"/>
      <c r="H1060" s="321"/>
      <c r="I1060" s="321"/>
      <c r="J1060" s="321"/>
      <c r="K1060" s="322"/>
      <c r="L1060" s="322"/>
      <c r="M1060" s="322"/>
      <c r="N1060" s="322"/>
      <c r="O1060" s="322"/>
      <c r="P1060" s="322"/>
      <c r="Q1060" s="322"/>
      <c r="R1060" s="322"/>
      <c r="S1060" s="322"/>
      <c r="T1060" s="322"/>
      <c r="X1060" s="322"/>
    </row>
    <row r="1061" customFormat="false" ht="12.75" hidden="false" customHeight="false" outlineLevel="0" collapsed="false">
      <c r="D1061" s="321"/>
      <c r="E1061" s="321"/>
      <c r="F1061" s="321"/>
      <c r="G1061" s="321"/>
      <c r="H1061" s="321"/>
      <c r="I1061" s="321"/>
      <c r="J1061" s="321"/>
      <c r="K1061" s="322"/>
      <c r="L1061" s="322"/>
      <c r="M1061" s="322"/>
      <c r="N1061" s="322"/>
      <c r="O1061" s="322"/>
      <c r="P1061" s="322"/>
      <c r="Q1061" s="322"/>
      <c r="R1061" s="322"/>
      <c r="S1061" s="322"/>
      <c r="T1061" s="322"/>
      <c r="X1061" s="322"/>
    </row>
    <row r="1062" customFormat="false" ht="12.75" hidden="false" customHeight="false" outlineLevel="0" collapsed="false">
      <c r="D1062" s="321"/>
      <c r="E1062" s="321"/>
      <c r="F1062" s="321"/>
      <c r="G1062" s="321"/>
      <c r="H1062" s="321"/>
      <c r="I1062" s="321"/>
      <c r="J1062" s="321"/>
      <c r="K1062" s="322"/>
      <c r="L1062" s="322"/>
      <c r="M1062" s="322"/>
      <c r="N1062" s="322"/>
      <c r="O1062" s="322"/>
      <c r="P1062" s="322"/>
      <c r="Q1062" s="322"/>
      <c r="R1062" s="322"/>
      <c r="S1062" s="322"/>
      <c r="T1062" s="322"/>
      <c r="X1062" s="322"/>
    </row>
    <row r="1063" customFormat="false" ht="12.75" hidden="false" customHeight="false" outlineLevel="0" collapsed="false">
      <c r="D1063" s="321"/>
      <c r="E1063" s="321"/>
      <c r="F1063" s="321"/>
      <c r="G1063" s="321"/>
      <c r="H1063" s="321"/>
      <c r="I1063" s="321"/>
      <c r="J1063" s="321"/>
      <c r="K1063" s="322"/>
      <c r="L1063" s="322"/>
      <c r="M1063" s="322"/>
      <c r="N1063" s="322"/>
      <c r="O1063" s="322"/>
      <c r="P1063" s="322"/>
      <c r="Q1063" s="322"/>
      <c r="R1063" s="322"/>
      <c r="S1063" s="322"/>
      <c r="T1063" s="322"/>
      <c r="X1063" s="322"/>
    </row>
    <row r="1064" customFormat="false" ht="12.75" hidden="false" customHeight="false" outlineLevel="0" collapsed="false">
      <c r="D1064" s="321"/>
      <c r="E1064" s="321"/>
      <c r="F1064" s="321"/>
      <c r="G1064" s="321"/>
      <c r="H1064" s="321"/>
      <c r="I1064" s="321"/>
      <c r="J1064" s="321"/>
      <c r="K1064" s="322"/>
      <c r="L1064" s="322"/>
      <c r="M1064" s="322"/>
      <c r="N1064" s="322"/>
      <c r="O1064" s="322"/>
      <c r="P1064" s="322"/>
      <c r="Q1064" s="322"/>
      <c r="R1064" s="322"/>
      <c r="S1064" s="322"/>
      <c r="T1064" s="322"/>
      <c r="X1064" s="322"/>
    </row>
    <row r="1065" customFormat="false" ht="12.75" hidden="false" customHeight="false" outlineLevel="0" collapsed="false">
      <c r="D1065" s="321"/>
      <c r="E1065" s="321"/>
      <c r="F1065" s="321"/>
      <c r="G1065" s="321"/>
      <c r="H1065" s="321"/>
      <c r="I1065" s="321"/>
      <c r="J1065" s="321"/>
      <c r="K1065" s="322"/>
      <c r="L1065" s="322"/>
      <c r="M1065" s="322"/>
      <c r="N1065" s="322"/>
      <c r="O1065" s="322"/>
      <c r="P1065" s="322"/>
      <c r="Q1065" s="322"/>
      <c r="R1065" s="322"/>
      <c r="S1065" s="322"/>
      <c r="T1065" s="322"/>
      <c r="X1065" s="322"/>
    </row>
    <row r="1066" customFormat="false" ht="12.75" hidden="false" customHeight="false" outlineLevel="0" collapsed="false">
      <c r="D1066" s="321"/>
      <c r="E1066" s="321"/>
      <c r="F1066" s="321"/>
      <c r="G1066" s="321"/>
      <c r="H1066" s="321"/>
      <c r="I1066" s="321"/>
      <c r="J1066" s="321"/>
      <c r="K1066" s="322"/>
      <c r="L1066" s="322"/>
      <c r="M1066" s="322"/>
      <c r="N1066" s="322"/>
      <c r="O1066" s="322"/>
      <c r="P1066" s="322"/>
      <c r="Q1066" s="322"/>
      <c r="R1066" s="322"/>
      <c r="S1066" s="322"/>
      <c r="T1066" s="322"/>
      <c r="X1066" s="322"/>
    </row>
    <row r="1067" customFormat="false" ht="12.75" hidden="false" customHeight="false" outlineLevel="0" collapsed="false">
      <c r="D1067" s="321"/>
      <c r="E1067" s="321"/>
      <c r="F1067" s="321"/>
      <c r="G1067" s="321"/>
      <c r="H1067" s="321"/>
      <c r="I1067" s="321"/>
      <c r="J1067" s="321"/>
      <c r="K1067" s="322"/>
      <c r="L1067" s="322"/>
      <c r="M1067" s="322"/>
      <c r="N1067" s="322"/>
      <c r="O1067" s="322"/>
      <c r="P1067" s="322"/>
      <c r="Q1067" s="322"/>
      <c r="R1067" s="322"/>
      <c r="S1067" s="322"/>
      <c r="T1067" s="322"/>
      <c r="X1067" s="322"/>
    </row>
    <row r="1068" customFormat="false" ht="12.75" hidden="false" customHeight="false" outlineLevel="0" collapsed="false">
      <c r="D1068" s="321"/>
      <c r="E1068" s="321"/>
      <c r="F1068" s="321"/>
      <c r="G1068" s="321"/>
      <c r="H1068" s="321"/>
      <c r="I1068" s="321"/>
      <c r="J1068" s="321"/>
      <c r="K1068" s="322"/>
      <c r="L1068" s="322"/>
      <c r="M1068" s="322"/>
      <c r="N1068" s="322"/>
      <c r="O1068" s="322"/>
      <c r="P1068" s="322"/>
      <c r="Q1068" s="322"/>
      <c r="R1068" s="322"/>
      <c r="S1068" s="322"/>
      <c r="T1068" s="322"/>
      <c r="X1068" s="322"/>
    </row>
    <row r="1069" customFormat="false" ht="12.75" hidden="false" customHeight="false" outlineLevel="0" collapsed="false">
      <c r="D1069" s="321"/>
      <c r="E1069" s="321"/>
      <c r="F1069" s="321"/>
      <c r="G1069" s="321"/>
      <c r="H1069" s="321"/>
      <c r="I1069" s="321"/>
      <c r="J1069" s="321"/>
      <c r="K1069" s="322"/>
      <c r="L1069" s="322"/>
      <c r="M1069" s="322"/>
      <c r="N1069" s="322"/>
      <c r="O1069" s="322"/>
      <c r="P1069" s="322"/>
      <c r="Q1069" s="322"/>
      <c r="R1069" s="322"/>
      <c r="S1069" s="322"/>
      <c r="T1069" s="322"/>
      <c r="X1069" s="322"/>
    </row>
    <row r="1070" customFormat="false" ht="12.75" hidden="false" customHeight="false" outlineLevel="0" collapsed="false">
      <c r="D1070" s="321"/>
      <c r="E1070" s="321"/>
      <c r="F1070" s="321"/>
      <c r="G1070" s="321"/>
      <c r="H1070" s="321"/>
      <c r="I1070" s="321"/>
      <c r="J1070" s="321"/>
      <c r="K1070" s="322"/>
      <c r="L1070" s="322"/>
      <c r="M1070" s="322"/>
      <c r="N1070" s="322"/>
      <c r="O1070" s="322"/>
      <c r="P1070" s="322"/>
      <c r="Q1070" s="322"/>
      <c r="R1070" s="322"/>
      <c r="S1070" s="322"/>
      <c r="T1070" s="322"/>
      <c r="X1070" s="322"/>
    </row>
    <row r="1071" customFormat="false" ht="12.75" hidden="false" customHeight="false" outlineLevel="0" collapsed="false">
      <c r="D1071" s="321"/>
      <c r="E1071" s="321"/>
      <c r="F1071" s="321"/>
      <c r="G1071" s="321"/>
      <c r="H1071" s="321"/>
      <c r="I1071" s="321"/>
      <c r="J1071" s="321"/>
      <c r="K1071" s="322"/>
      <c r="L1071" s="322"/>
      <c r="M1071" s="322"/>
      <c r="N1071" s="322"/>
      <c r="O1071" s="322"/>
      <c r="P1071" s="322"/>
      <c r="Q1071" s="322"/>
      <c r="R1071" s="322"/>
      <c r="S1071" s="322"/>
      <c r="T1071" s="322"/>
      <c r="X1071" s="322"/>
    </row>
    <row r="1072" customFormat="false" ht="12.75" hidden="false" customHeight="false" outlineLevel="0" collapsed="false">
      <c r="D1072" s="321"/>
      <c r="E1072" s="321"/>
      <c r="F1072" s="321"/>
      <c r="G1072" s="321"/>
      <c r="H1072" s="321"/>
      <c r="I1072" s="321"/>
      <c r="J1072" s="321"/>
      <c r="K1072" s="322"/>
      <c r="L1072" s="322"/>
      <c r="M1072" s="322"/>
      <c r="N1072" s="322"/>
      <c r="O1072" s="322"/>
      <c r="P1072" s="322"/>
      <c r="Q1072" s="322"/>
      <c r="R1072" s="322"/>
      <c r="S1072" s="322"/>
      <c r="T1072" s="322"/>
      <c r="X1072" s="322"/>
    </row>
    <row r="1073" customFormat="false" ht="12.75" hidden="false" customHeight="false" outlineLevel="0" collapsed="false">
      <c r="D1073" s="321"/>
      <c r="E1073" s="321"/>
      <c r="F1073" s="321"/>
      <c r="G1073" s="321"/>
      <c r="H1073" s="321"/>
      <c r="I1073" s="321"/>
      <c r="J1073" s="321"/>
      <c r="K1073" s="322"/>
      <c r="L1073" s="322"/>
      <c r="M1073" s="322"/>
      <c r="N1073" s="322"/>
      <c r="O1073" s="322"/>
      <c r="P1073" s="322"/>
      <c r="Q1073" s="322"/>
      <c r="R1073" s="322"/>
      <c r="S1073" s="322"/>
      <c r="T1073" s="322"/>
      <c r="X1073" s="322"/>
    </row>
    <row r="1074" customFormat="false" ht="12.75" hidden="false" customHeight="false" outlineLevel="0" collapsed="false">
      <c r="D1074" s="321"/>
      <c r="E1074" s="321"/>
      <c r="F1074" s="321"/>
      <c r="G1074" s="321"/>
      <c r="H1074" s="321"/>
      <c r="I1074" s="321"/>
      <c r="J1074" s="321"/>
      <c r="K1074" s="322"/>
      <c r="L1074" s="322"/>
      <c r="M1074" s="322"/>
      <c r="N1074" s="322"/>
      <c r="O1074" s="322"/>
      <c r="P1074" s="322"/>
      <c r="Q1074" s="322"/>
      <c r="R1074" s="322"/>
      <c r="S1074" s="322"/>
      <c r="T1074" s="322"/>
      <c r="X1074" s="322"/>
    </row>
    <row r="1075" customFormat="false" ht="12.75" hidden="false" customHeight="false" outlineLevel="0" collapsed="false">
      <c r="D1075" s="321"/>
      <c r="E1075" s="321"/>
      <c r="F1075" s="321"/>
      <c r="G1075" s="321"/>
      <c r="H1075" s="321"/>
      <c r="I1075" s="321"/>
      <c r="J1075" s="321"/>
      <c r="K1075" s="322"/>
      <c r="L1075" s="322"/>
      <c r="M1075" s="322"/>
      <c r="N1075" s="322"/>
      <c r="O1075" s="322"/>
      <c r="P1075" s="322"/>
      <c r="Q1075" s="322"/>
      <c r="R1075" s="322"/>
      <c r="S1075" s="322"/>
      <c r="T1075" s="322"/>
      <c r="X1075" s="322"/>
    </row>
    <row r="1076" customFormat="false" ht="12.75" hidden="false" customHeight="false" outlineLevel="0" collapsed="false">
      <c r="D1076" s="321"/>
      <c r="E1076" s="321"/>
      <c r="F1076" s="321"/>
      <c r="G1076" s="321"/>
      <c r="H1076" s="321"/>
      <c r="I1076" s="321"/>
      <c r="J1076" s="321"/>
      <c r="K1076" s="322"/>
      <c r="L1076" s="322"/>
      <c r="M1076" s="322"/>
      <c r="N1076" s="322"/>
      <c r="O1076" s="322"/>
      <c r="P1076" s="322"/>
      <c r="Q1076" s="322"/>
      <c r="R1076" s="322"/>
      <c r="S1076" s="322"/>
      <c r="T1076" s="322"/>
      <c r="X1076" s="322"/>
    </row>
    <row r="1077" customFormat="false" ht="12.75" hidden="false" customHeight="false" outlineLevel="0" collapsed="false">
      <c r="D1077" s="321"/>
      <c r="E1077" s="321"/>
      <c r="F1077" s="321"/>
      <c r="G1077" s="321"/>
      <c r="H1077" s="321"/>
      <c r="I1077" s="321"/>
      <c r="J1077" s="321"/>
      <c r="K1077" s="322"/>
      <c r="L1077" s="322"/>
      <c r="M1077" s="322"/>
      <c r="N1077" s="322"/>
      <c r="O1077" s="322"/>
      <c r="P1077" s="322"/>
      <c r="Q1077" s="322"/>
      <c r="R1077" s="322"/>
      <c r="S1077" s="322"/>
      <c r="T1077" s="322"/>
      <c r="X1077" s="322"/>
    </row>
    <row r="1078" customFormat="false" ht="12.75" hidden="false" customHeight="false" outlineLevel="0" collapsed="false">
      <c r="D1078" s="321"/>
      <c r="E1078" s="321"/>
      <c r="F1078" s="321"/>
      <c r="G1078" s="321"/>
      <c r="H1078" s="321"/>
      <c r="I1078" s="321"/>
      <c r="J1078" s="321"/>
      <c r="K1078" s="322"/>
      <c r="L1078" s="322"/>
      <c r="M1078" s="322"/>
      <c r="N1078" s="322"/>
      <c r="O1078" s="322"/>
      <c r="P1078" s="322"/>
      <c r="Q1078" s="322"/>
      <c r="R1078" s="322"/>
      <c r="S1078" s="322"/>
      <c r="T1078" s="322"/>
      <c r="X1078" s="322"/>
    </row>
    <row r="1079" customFormat="false" ht="12.75" hidden="false" customHeight="false" outlineLevel="0" collapsed="false">
      <c r="D1079" s="321"/>
      <c r="E1079" s="321"/>
      <c r="F1079" s="321"/>
      <c r="G1079" s="321"/>
      <c r="H1079" s="321"/>
      <c r="I1079" s="321"/>
      <c r="J1079" s="321"/>
      <c r="K1079" s="322"/>
      <c r="L1079" s="322"/>
      <c r="M1079" s="322"/>
      <c r="N1079" s="322"/>
      <c r="O1079" s="322"/>
      <c r="P1079" s="322"/>
      <c r="Q1079" s="322"/>
      <c r="R1079" s="322"/>
      <c r="S1079" s="322"/>
      <c r="T1079" s="322"/>
      <c r="X1079" s="322"/>
    </row>
    <row r="1080" customFormat="false" ht="12.75" hidden="false" customHeight="false" outlineLevel="0" collapsed="false">
      <c r="D1080" s="321"/>
      <c r="E1080" s="321"/>
      <c r="F1080" s="321"/>
      <c r="G1080" s="321"/>
      <c r="H1080" s="321"/>
      <c r="I1080" s="321"/>
      <c r="J1080" s="321"/>
      <c r="K1080" s="322"/>
      <c r="L1080" s="322"/>
      <c r="M1080" s="322"/>
      <c r="N1080" s="322"/>
      <c r="O1080" s="322"/>
      <c r="P1080" s="322"/>
      <c r="Q1080" s="322"/>
      <c r="R1080" s="322"/>
      <c r="S1080" s="322"/>
      <c r="T1080" s="322"/>
      <c r="X1080" s="322"/>
    </row>
    <row r="1081" customFormat="false" ht="12.75" hidden="false" customHeight="false" outlineLevel="0" collapsed="false">
      <c r="D1081" s="321"/>
      <c r="E1081" s="321"/>
      <c r="F1081" s="321"/>
      <c r="G1081" s="321"/>
      <c r="H1081" s="321"/>
      <c r="I1081" s="321"/>
      <c r="J1081" s="321"/>
      <c r="K1081" s="322"/>
      <c r="L1081" s="322"/>
      <c r="M1081" s="322"/>
      <c r="N1081" s="322"/>
      <c r="O1081" s="322"/>
      <c r="P1081" s="322"/>
      <c r="Q1081" s="322"/>
      <c r="R1081" s="322"/>
      <c r="S1081" s="322"/>
      <c r="T1081" s="322"/>
      <c r="X1081" s="322"/>
    </row>
    <row r="1082" customFormat="false" ht="12.75" hidden="false" customHeight="false" outlineLevel="0" collapsed="false">
      <c r="D1082" s="321"/>
      <c r="E1082" s="321"/>
      <c r="F1082" s="321"/>
      <c r="G1082" s="321"/>
      <c r="H1082" s="321"/>
      <c r="I1082" s="321"/>
      <c r="J1082" s="321"/>
      <c r="K1082" s="322"/>
      <c r="L1082" s="322"/>
      <c r="M1082" s="322"/>
      <c r="N1082" s="322"/>
      <c r="O1082" s="322"/>
      <c r="P1082" s="322"/>
      <c r="Q1082" s="322"/>
      <c r="R1082" s="322"/>
      <c r="S1082" s="322"/>
      <c r="T1082" s="322"/>
      <c r="X1082" s="322"/>
    </row>
    <row r="1083" customFormat="false" ht="12.75" hidden="false" customHeight="false" outlineLevel="0" collapsed="false">
      <c r="D1083" s="321"/>
      <c r="E1083" s="321"/>
      <c r="F1083" s="321"/>
      <c r="G1083" s="321"/>
      <c r="H1083" s="321"/>
      <c r="I1083" s="321"/>
      <c r="J1083" s="321"/>
      <c r="K1083" s="322"/>
      <c r="L1083" s="322"/>
      <c r="M1083" s="322"/>
      <c r="N1083" s="322"/>
      <c r="O1083" s="322"/>
      <c r="P1083" s="322"/>
      <c r="Q1083" s="322"/>
      <c r="R1083" s="322"/>
      <c r="S1083" s="322"/>
      <c r="T1083" s="322"/>
      <c r="X1083" s="322"/>
    </row>
    <row r="1084" customFormat="false" ht="12.75" hidden="false" customHeight="false" outlineLevel="0" collapsed="false">
      <c r="D1084" s="321"/>
      <c r="E1084" s="321"/>
      <c r="F1084" s="321"/>
      <c r="G1084" s="321"/>
      <c r="H1084" s="321"/>
      <c r="I1084" s="321"/>
      <c r="J1084" s="321"/>
      <c r="K1084" s="322"/>
      <c r="L1084" s="322"/>
      <c r="M1084" s="322"/>
      <c r="N1084" s="322"/>
      <c r="O1084" s="322"/>
      <c r="P1084" s="322"/>
      <c r="Q1084" s="322"/>
      <c r="R1084" s="322"/>
      <c r="S1084" s="322"/>
      <c r="T1084" s="322"/>
      <c r="X1084" s="322"/>
    </row>
    <row r="1085" customFormat="false" ht="12.75" hidden="false" customHeight="false" outlineLevel="0" collapsed="false">
      <c r="D1085" s="321"/>
      <c r="E1085" s="321"/>
      <c r="F1085" s="321"/>
      <c r="G1085" s="321"/>
      <c r="H1085" s="321"/>
      <c r="I1085" s="321"/>
      <c r="J1085" s="321"/>
      <c r="K1085" s="322"/>
      <c r="L1085" s="322"/>
      <c r="M1085" s="322"/>
      <c r="N1085" s="322"/>
      <c r="O1085" s="322"/>
      <c r="P1085" s="322"/>
      <c r="Q1085" s="322"/>
      <c r="R1085" s="322"/>
      <c r="S1085" s="322"/>
      <c r="T1085" s="322"/>
      <c r="X1085" s="322"/>
    </row>
    <row r="1086" customFormat="false" ht="12.75" hidden="false" customHeight="false" outlineLevel="0" collapsed="false">
      <c r="D1086" s="321"/>
      <c r="E1086" s="321"/>
      <c r="F1086" s="321"/>
      <c r="G1086" s="321"/>
      <c r="H1086" s="321"/>
      <c r="I1086" s="321"/>
      <c r="J1086" s="321"/>
      <c r="K1086" s="322"/>
      <c r="L1086" s="322"/>
      <c r="M1086" s="322"/>
      <c r="N1086" s="322"/>
      <c r="O1086" s="322"/>
      <c r="P1086" s="322"/>
      <c r="Q1086" s="322"/>
      <c r="R1086" s="322"/>
      <c r="S1086" s="322"/>
      <c r="T1086" s="322"/>
      <c r="X1086" s="322"/>
    </row>
    <row r="1087" customFormat="false" ht="12.75" hidden="false" customHeight="false" outlineLevel="0" collapsed="false">
      <c r="D1087" s="321"/>
      <c r="E1087" s="321"/>
      <c r="F1087" s="321"/>
      <c r="G1087" s="321"/>
      <c r="H1087" s="321"/>
      <c r="I1087" s="321"/>
      <c r="J1087" s="321"/>
      <c r="K1087" s="322"/>
      <c r="L1087" s="322"/>
      <c r="M1087" s="322"/>
      <c r="N1087" s="322"/>
      <c r="O1087" s="322"/>
      <c r="P1087" s="322"/>
      <c r="Q1087" s="322"/>
      <c r="R1087" s="322"/>
      <c r="S1087" s="322"/>
      <c r="T1087" s="322"/>
      <c r="X1087" s="322"/>
    </row>
    <row r="1088" customFormat="false" ht="12.75" hidden="false" customHeight="false" outlineLevel="0" collapsed="false">
      <c r="D1088" s="321"/>
      <c r="E1088" s="321"/>
      <c r="F1088" s="321"/>
      <c r="G1088" s="321"/>
      <c r="H1088" s="321"/>
      <c r="I1088" s="321"/>
      <c r="J1088" s="321"/>
      <c r="K1088" s="322"/>
      <c r="L1088" s="322"/>
      <c r="M1088" s="322"/>
      <c r="N1088" s="322"/>
      <c r="O1088" s="322"/>
      <c r="P1088" s="322"/>
      <c r="Q1088" s="322"/>
      <c r="R1088" s="322"/>
      <c r="S1088" s="322"/>
      <c r="T1088" s="322"/>
      <c r="X1088" s="322"/>
    </row>
    <row r="1089" customFormat="false" ht="12.75" hidden="false" customHeight="false" outlineLevel="0" collapsed="false">
      <c r="D1089" s="321"/>
      <c r="E1089" s="321"/>
      <c r="F1089" s="321"/>
      <c r="G1089" s="321"/>
      <c r="H1089" s="321"/>
      <c r="I1089" s="321"/>
      <c r="J1089" s="321"/>
      <c r="K1089" s="322"/>
      <c r="L1089" s="322"/>
      <c r="M1089" s="322"/>
      <c r="N1089" s="322"/>
      <c r="O1089" s="322"/>
      <c r="P1089" s="322"/>
      <c r="Q1089" s="322"/>
      <c r="R1089" s="322"/>
      <c r="S1089" s="322"/>
      <c r="T1089" s="322"/>
      <c r="X1089" s="322"/>
    </row>
    <row r="1090" customFormat="false" ht="12.75" hidden="false" customHeight="false" outlineLevel="0" collapsed="false">
      <c r="D1090" s="321"/>
      <c r="E1090" s="321"/>
      <c r="F1090" s="321"/>
      <c r="G1090" s="321"/>
      <c r="H1090" s="321"/>
      <c r="I1090" s="321"/>
      <c r="J1090" s="321"/>
      <c r="K1090" s="322"/>
      <c r="L1090" s="322"/>
      <c r="M1090" s="322"/>
      <c r="N1090" s="322"/>
      <c r="O1090" s="322"/>
      <c r="P1090" s="322"/>
      <c r="Q1090" s="322"/>
      <c r="R1090" s="322"/>
      <c r="S1090" s="322"/>
      <c r="T1090" s="322"/>
      <c r="X1090" s="322"/>
    </row>
    <row r="1091" customFormat="false" ht="12.75" hidden="false" customHeight="false" outlineLevel="0" collapsed="false">
      <c r="D1091" s="321"/>
      <c r="E1091" s="321"/>
      <c r="F1091" s="321"/>
      <c r="G1091" s="321"/>
      <c r="H1091" s="321"/>
      <c r="I1091" s="321"/>
      <c r="J1091" s="321"/>
      <c r="K1091" s="322"/>
      <c r="L1091" s="322"/>
      <c r="M1091" s="322"/>
      <c r="N1091" s="322"/>
      <c r="O1091" s="322"/>
      <c r="P1091" s="322"/>
      <c r="Q1091" s="322"/>
      <c r="R1091" s="322"/>
      <c r="S1091" s="322"/>
      <c r="T1091" s="322"/>
      <c r="X1091" s="322"/>
    </row>
    <row r="1092" customFormat="false" ht="12.75" hidden="false" customHeight="false" outlineLevel="0" collapsed="false">
      <c r="D1092" s="321"/>
      <c r="E1092" s="321"/>
      <c r="F1092" s="321"/>
      <c r="G1092" s="321"/>
      <c r="H1092" s="321"/>
      <c r="I1092" s="321"/>
      <c r="J1092" s="321"/>
      <c r="K1092" s="322"/>
      <c r="L1092" s="322"/>
      <c r="M1092" s="322"/>
      <c r="N1092" s="322"/>
      <c r="O1092" s="322"/>
      <c r="P1092" s="322"/>
      <c r="Q1092" s="322"/>
      <c r="R1092" s="322"/>
      <c r="S1092" s="322"/>
      <c r="T1092" s="322"/>
      <c r="X1092" s="322"/>
    </row>
    <row r="1093" customFormat="false" ht="12.75" hidden="false" customHeight="false" outlineLevel="0" collapsed="false">
      <c r="D1093" s="321"/>
      <c r="E1093" s="321"/>
      <c r="F1093" s="321"/>
      <c r="G1093" s="321"/>
      <c r="H1093" s="321"/>
      <c r="I1093" s="321"/>
      <c r="J1093" s="321"/>
      <c r="K1093" s="322"/>
      <c r="L1093" s="322"/>
      <c r="M1093" s="322"/>
      <c r="N1093" s="322"/>
      <c r="O1093" s="322"/>
      <c r="P1093" s="322"/>
      <c r="Q1093" s="322"/>
      <c r="R1093" s="322"/>
      <c r="S1093" s="322"/>
      <c r="T1093" s="322"/>
      <c r="X1093" s="322"/>
    </row>
    <row r="1094" customFormat="false" ht="12.75" hidden="false" customHeight="false" outlineLevel="0" collapsed="false">
      <c r="D1094" s="321"/>
      <c r="E1094" s="321"/>
      <c r="F1094" s="321"/>
      <c r="G1094" s="321"/>
      <c r="H1094" s="321"/>
      <c r="I1094" s="321"/>
      <c r="J1094" s="321"/>
      <c r="K1094" s="322"/>
      <c r="L1094" s="322"/>
      <c r="M1094" s="322"/>
      <c r="N1094" s="322"/>
      <c r="O1094" s="322"/>
      <c r="P1094" s="322"/>
      <c r="Q1094" s="322"/>
      <c r="R1094" s="322"/>
      <c r="S1094" s="322"/>
      <c r="T1094" s="322"/>
      <c r="X1094" s="322"/>
    </row>
    <row r="1095" customFormat="false" ht="12.75" hidden="false" customHeight="false" outlineLevel="0" collapsed="false">
      <c r="D1095" s="321"/>
      <c r="E1095" s="321"/>
      <c r="F1095" s="321"/>
      <c r="G1095" s="321"/>
      <c r="H1095" s="321"/>
      <c r="I1095" s="321"/>
      <c r="J1095" s="321"/>
      <c r="K1095" s="322"/>
      <c r="L1095" s="322"/>
      <c r="M1095" s="322"/>
      <c r="N1095" s="322"/>
      <c r="O1095" s="322"/>
      <c r="P1095" s="322"/>
      <c r="Q1095" s="322"/>
      <c r="R1095" s="322"/>
      <c r="S1095" s="322"/>
      <c r="T1095" s="322"/>
      <c r="X1095" s="322"/>
    </row>
    <row r="1096" customFormat="false" ht="12.75" hidden="false" customHeight="false" outlineLevel="0" collapsed="false">
      <c r="D1096" s="321"/>
      <c r="E1096" s="321"/>
      <c r="F1096" s="321"/>
      <c r="G1096" s="321"/>
      <c r="H1096" s="321"/>
      <c r="I1096" s="321"/>
      <c r="J1096" s="321"/>
      <c r="K1096" s="322"/>
      <c r="L1096" s="322"/>
      <c r="M1096" s="322"/>
      <c r="N1096" s="322"/>
      <c r="O1096" s="322"/>
      <c r="P1096" s="322"/>
      <c r="Q1096" s="322"/>
      <c r="R1096" s="322"/>
      <c r="S1096" s="322"/>
      <c r="T1096" s="322"/>
      <c r="X1096" s="322"/>
    </row>
    <row r="1097" customFormat="false" ht="12.75" hidden="false" customHeight="false" outlineLevel="0" collapsed="false">
      <c r="D1097" s="321"/>
      <c r="E1097" s="321"/>
      <c r="F1097" s="321"/>
      <c r="G1097" s="321"/>
      <c r="H1097" s="321"/>
      <c r="I1097" s="321"/>
      <c r="J1097" s="321"/>
      <c r="K1097" s="322"/>
      <c r="L1097" s="322"/>
      <c r="M1097" s="322"/>
      <c r="N1097" s="322"/>
      <c r="O1097" s="322"/>
      <c r="P1097" s="322"/>
      <c r="Q1097" s="322"/>
      <c r="R1097" s="322"/>
      <c r="S1097" s="322"/>
      <c r="T1097" s="322"/>
      <c r="X1097" s="322"/>
    </row>
    <row r="1098" customFormat="false" ht="12.75" hidden="false" customHeight="false" outlineLevel="0" collapsed="false">
      <c r="D1098" s="321"/>
      <c r="E1098" s="321"/>
      <c r="F1098" s="321"/>
      <c r="G1098" s="321"/>
      <c r="H1098" s="321"/>
      <c r="I1098" s="321"/>
      <c r="J1098" s="321"/>
      <c r="K1098" s="322"/>
      <c r="L1098" s="322"/>
      <c r="M1098" s="322"/>
      <c r="N1098" s="322"/>
      <c r="O1098" s="322"/>
      <c r="P1098" s="322"/>
      <c r="Q1098" s="322"/>
      <c r="R1098" s="322"/>
      <c r="S1098" s="322"/>
      <c r="T1098" s="322"/>
      <c r="X1098" s="322"/>
    </row>
    <row r="1099" customFormat="false" ht="12.75" hidden="false" customHeight="false" outlineLevel="0" collapsed="false">
      <c r="D1099" s="321"/>
      <c r="E1099" s="321"/>
      <c r="F1099" s="321"/>
      <c r="G1099" s="321"/>
      <c r="H1099" s="321"/>
      <c r="I1099" s="321"/>
      <c r="J1099" s="321"/>
      <c r="K1099" s="322"/>
      <c r="L1099" s="322"/>
      <c r="M1099" s="322"/>
      <c r="N1099" s="322"/>
      <c r="O1099" s="322"/>
      <c r="P1099" s="322"/>
      <c r="Q1099" s="322"/>
      <c r="R1099" s="322"/>
      <c r="S1099" s="322"/>
      <c r="T1099" s="322"/>
      <c r="X1099" s="322"/>
    </row>
    <row r="1100" customFormat="false" ht="12.75" hidden="false" customHeight="false" outlineLevel="0" collapsed="false">
      <c r="D1100" s="321"/>
      <c r="E1100" s="321"/>
      <c r="F1100" s="321"/>
      <c r="G1100" s="321"/>
      <c r="H1100" s="321"/>
      <c r="I1100" s="321"/>
      <c r="J1100" s="321"/>
      <c r="K1100" s="322"/>
      <c r="L1100" s="322"/>
      <c r="M1100" s="322"/>
      <c r="N1100" s="322"/>
      <c r="O1100" s="322"/>
      <c r="P1100" s="322"/>
      <c r="Q1100" s="322"/>
      <c r="R1100" s="322"/>
      <c r="S1100" s="322"/>
      <c r="T1100" s="322"/>
      <c r="X1100" s="322"/>
    </row>
    <row r="1101" customFormat="false" ht="12.75" hidden="false" customHeight="false" outlineLevel="0" collapsed="false">
      <c r="D1101" s="321"/>
      <c r="E1101" s="321"/>
      <c r="F1101" s="321"/>
      <c r="G1101" s="321"/>
      <c r="H1101" s="321"/>
      <c r="I1101" s="321"/>
      <c r="J1101" s="321"/>
      <c r="K1101" s="322"/>
      <c r="L1101" s="322"/>
      <c r="M1101" s="322"/>
      <c r="N1101" s="322"/>
      <c r="O1101" s="322"/>
      <c r="P1101" s="322"/>
      <c r="Q1101" s="322"/>
      <c r="R1101" s="322"/>
      <c r="S1101" s="322"/>
      <c r="T1101" s="322"/>
      <c r="X1101" s="322"/>
    </row>
    <row r="1102" customFormat="false" ht="12.75" hidden="false" customHeight="false" outlineLevel="0" collapsed="false">
      <c r="D1102" s="321"/>
      <c r="E1102" s="321"/>
      <c r="F1102" s="321"/>
      <c r="G1102" s="321"/>
      <c r="H1102" s="321"/>
      <c r="I1102" s="321"/>
      <c r="J1102" s="321"/>
      <c r="K1102" s="322"/>
      <c r="L1102" s="322"/>
      <c r="M1102" s="322"/>
      <c r="N1102" s="322"/>
      <c r="O1102" s="322"/>
      <c r="P1102" s="322"/>
      <c r="Q1102" s="322"/>
      <c r="R1102" s="322"/>
      <c r="S1102" s="322"/>
      <c r="T1102" s="322"/>
      <c r="X1102" s="322"/>
    </row>
    <row r="1103" customFormat="false" ht="12.75" hidden="false" customHeight="false" outlineLevel="0" collapsed="false">
      <c r="D1103" s="321"/>
      <c r="E1103" s="321"/>
      <c r="F1103" s="321"/>
      <c r="G1103" s="321"/>
      <c r="H1103" s="321"/>
      <c r="I1103" s="321"/>
      <c r="J1103" s="321"/>
      <c r="K1103" s="322"/>
      <c r="L1103" s="322"/>
      <c r="M1103" s="322"/>
      <c r="N1103" s="322"/>
      <c r="O1103" s="322"/>
      <c r="P1103" s="322"/>
      <c r="Q1103" s="322"/>
      <c r="R1103" s="322"/>
      <c r="S1103" s="322"/>
      <c r="T1103" s="322"/>
      <c r="X1103" s="322"/>
    </row>
    <row r="1104" customFormat="false" ht="12.75" hidden="false" customHeight="false" outlineLevel="0" collapsed="false">
      <c r="D1104" s="321"/>
      <c r="E1104" s="321"/>
      <c r="F1104" s="321"/>
      <c r="G1104" s="321"/>
      <c r="H1104" s="321"/>
      <c r="I1104" s="321"/>
      <c r="J1104" s="321"/>
      <c r="K1104" s="322"/>
      <c r="L1104" s="322"/>
      <c r="M1104" s="322"/>
      <c r="N1104" s="322"/>
      <c r="O1104" s="322"/>
      <c r="P1104" s="322"/>
      <c r="Q1104" s="322"/>
      <c r="R1104" s="322"/>
      <c r="S1104" s="322"/>
      <c r="T1104" s="322"/>
      <c r="X1104" s="322"/>
    </row>
    <row r="1105" customFormat="false" ht="12.75" hidden="false" customHeight="false" outlineLevel="0" collapsed="false">
      <c r="D1105" s="321"/>
      <c r="E1105" s="321"/>
      <c r="F1105" s="321"/>
      <c r="G1105" s="321"/>
      <c r="H1105" s="321"/>
      <c r="I1105" s="321"/>
      <c r="J1105" s="321"/>
      <c r="K1105" s="322"/>
      <c r="L1105" s="322"/>
      <c r="M1105" s="322"/>
      <c r="N1105" s="322"/>
      <c r="O1105" s="322"/>
      <c r="P1105" s="322"/>
      <c r="Q1105" s="322"/>
      <c r="R1105" s="322"/>
      <c r="S1105" s="322"/>
      <c r="T1105" s="322"/>
      <c r="X1105" s="322"/>
    </row>
    <row r="1106" customFormat="false" ht="12.75" hidden="false" customHeight="false" outlineLevel="0" collapsed="false">
      <c r="D1106" s="321"/>
      <c r="E1106" s="321"/>
      <c r="F1106" s="321"/>
      <c r="G1106" s="321"/>
      <c r="H1106" s="321"/>
      <c r="I1106" s="321"/>
      <c r="J1106" s="321"/>
      <c r="K1106" s="322"/>
      <c r="L1106" s="322"/>
      <c r="M1106" s="322"/>
      <c r="N1106" s="322"/>
      <c r="O1106" s="322"/>
      <c r="P1106" s="322"/>
      <c r="Q1106" s="322"/>
      <c r="R1106" s="322"/>
      <c r="S1106" s="322"/>
      <c r="T1106" s="322"/>
      <c r="X1106" s="322"/>
    </row>
    <row r="1107" customFormat="false" ht="12.75" hidden="false" customHeight="false" outlineLevel="0" collapsed="false">
      <c r="D1107" s="321"/>
      <c r="E1107" s="321"/>
      <c r="F1107" s="321"/>
      <c r="G1107" s="321"/>
      <c r="H1107" s="321"/>
      <c r="I1107" s="321"/>
      <c r="J1107" s="321"/>
      <c r="K1107" s="322"/>
      <c r="L1107" s="322"/>
      <c r="M1107" s="322"/>
      <c r="N1107" s="322"/>
      <c r="O1107" s="322"/>
      <c r="P1107" s="322"/>
      <c r="Q1107" s="322"/>
      <c r="R1107" s="322"/>
      <c r="S1107" s="322"/>
      <c r="T1107" s="322"/>
      <c r="X1107" s="322"/>
    </row>
    <row r="1108" customFormat="false" ht="12.75" hidden="false" customHeight="false" outlineLevel="0" collapsed="false">
      <c r="D1108" s="321"/>
      <c r="E1108" s="321"/>
      <c r="F1108" s="321"/>
      <c r="G1108" s="321"/>
      <c r="H1108" s="321"/>
      <c r="I1108" s="321"/>
      <c r="J1108" s="321"/>
      <c r="K1108" s="322"/>
      <c r="L1108" s="322"/>
      <c r="M1108" s="322"/>
      <c r="N1108" s="322"/>
      <c r="O1108" s="322"/>
      <c r="P1108" s="322"/>
      <c r="Q1108" s="322"/>
      <c r="R1108" s="322"/>
      <c r="S1108" s="322"/>
      <c r="T1108" s="322"/>
      <c r="X1108" s="322"/>
    </row>
    <row r="1109" customFormat="false" ht="12.75" hidden="false" customHeight="false" outlineLevel="0" collapsed="false">
      <c r="D1109" s="321"/>
      <c r="E1109" s="321"/>
      <c r="F1109" s="321"/>
      <c r="G1109" s="321"/>
      <c r="H1109" s="321"/>
      <c r="I1109" s="321"/>
      <c r="J1109" s="321"/>
      <c r="K1109" s="322"/>
      <c r="L1109" s="322"/>
      <c r="M1109" s="322"/>
      <c r="N1109" s="322"/>
      <c r="O1109" s="322"/>
      <c r="P1109" s="322"/>
      <c r="Q1109" s="322"/>
      <c r="R1109" s="322"/>
      <c r="S1109" s="322"/>
      <c r="T1109" s="322"/>
      <c r="X1109" s="322"/>
    </row>
    <row r="1110" customFormat="false" ht="12.75" hidden="false" customHeight="false" outlineLevel="0" collapsed="false">
      <c r="D1110" s="321"/>
      <c r="E1110" s="321"/>
      <c r="F1110" s="321"/>
      <c r="G1110" s="321"/>
      <c r="H1110" s="321"/>
      <c r="I1110" s="321"/>
      <c r="J1110" s="321"/>
      <c r="K1110" s="322"/>
      <c r="L1110" s="322"/>
      <c r="M1110" s="322"/>
      <c r="N1110" s="322"/>
      <c r="O1110" s="322"/>
      <c r="P1110" s="322"/>
      <c r="Q1110" s="322"/>
      <c r="R1110" s="322"/>
      <c r="S1110" s="322"/>
      <c r="T1110" s="322"/>
      <c r="X1110" s="322"/>
    </row>
    <row r="1111" customFormat="false" ht="12.75" hidden="false" customHeight="false" outlineLevel="0" collapsed="false">
      <c r="D1111" s="321"/>
      <c r="E1111" s="321"/>
      <c r="F1111" s="321"/>
      <c r="G1111" s="321"/>
      <c r="H1111" s="321"/>
      <c r="I1111" s="321"/>
      <c r="J1111" s="321"/>
      <c r="K1111" s="322"/>
      <c r="L1111" s="322"/>
      <c r="M1111" s="322"/>
      <c r="N1111" s="322"/>
      <c r="O1111" s="322"/>
      <c r="P1111" s="322"/>
      <c r="Q1111" s="322"/>
      <c r="R1111" s="322"/>
      <c r="S1111" s="322"/>
      <c r="T1111" s="322"/>
      <c r="X1111" s="322"/>
    </row>
    <row r="1112" customFormat="false" ht="12.75" hidden="false" customHeight="false" outlineLevel="0" collapsed="false">
      <c r="D1112" s="321"/>
      <c r="E1112" s="321"/>
      <c r="F1112" s="321"/>
      <c r="G1112" s="321"/>
      <c r="H1112" s="321"/>
      <c r="I1112" s="321"/>
      <c r="J1112" s="321"/>
      <c r="K1112" s="322"/>
      <c r="L1112" s="322"/>
      <c r="M1112" s="322"/>
      <c r="N1112" s="322"/>
      <c r="O1112" s="322"/>
      <c r="P1112" s="322"/>
      <c r="Q1112" s="322"/>
      <c r="R1112" s="322"/>
      <c r="S1112" s="322"/>
      <c r="T1112" s="322"/>
      <c r="X1112" s="322"/>
    </row>
    <row r="1113" customFormat="false" ht="12.75" hidden="false" customHeight="false" outlineLevel="0" collapsed="false">
      <c r="D1113" s="321"/>
      <c r="E1113" s="321"/>
      <c r="F1113" s="321"/>
      <c r="G1113" s="321"/>
      <c r="H1113" s="321"/>
      <c r="I1113" s="321"/>
      <c r="J1113" s="321"/>
      <c r="K1113" s="322"/>
      <c r="L1113" s="322"/>
      <c r="M1113" s="322"/>
      <c r="N1113" s="322"/>
      <c r="O1113" s="322"/>
      <c r="P1113" s="322"/>
      <c r="Q1113" s="322"/>
      <c r="R1113" s="322"/>
      <c r="S1113" s="322"/>
      <c r="T1113" s="322"/>
      <c r="X1113" s="322"/>
    </row>
  </sheetData>
  <mergeCells count="5">
    <mergeCell ref="D3:K3"/>
    <mergeCell ref="L3:P3"/>
    <mergeCell ref="Q3:V3"/>
    <mergeCell ref="Y3:AB3"/>
    <mergeCell ref="AC3:AD3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1998-10-15T19:21:23Z</dcterms:created>
  <dc:creator>Enron</dc:creator>
  <dc:description/>
  <dc:language>en-US</dc:language>
  <cp:lastModifiedBy>egroves</cp:lastModifiedBy>
  <cp:lastPrinted>2001-10-09T13:09:55Z</cp:lastPrinted>
  <dcterms:modified xsi:type="dcterms:W3CDTF">2001-10-26T11:36:29Z</dcterms:modified>
  <cp:revision>0</cp:revision>
  <dc:subject/>
  <dc:title/>
</cp:coreProperties>
</file>