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hidden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7" name="_xlnm.Print_Area" vbProcedure="false">'CapChrg-AllocExp'!$B$2:$P$28</definedName>
    <definedName function="false" hidden="false" localSheetId="6" name="_xlnm.Print_Area" vbProcedure="false">'Expense Weekly Change'!$A$2:$J$34</definedName>
    <definedName function="false" hidden="false" localSheetId="5" name="_xlnm.Print_Area" vbProcedure="false">Expenses!$B$2:$K$33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Summary'!$A$1:$M$33</definedName>
    <definedName function="false" hidden="false" localSheetId="0" name="_xlnm.Print_Area" vbProcedure="false">'YTD Mgmt Summary'!$A$1:$V$32</definedName>
    <definedName function="false" hidden="false" name="CriteriaAll" vbProcedure="false">'[2]Equity Position'!$A$11:$A$13</definedName>
    <definedName function="false" hidden="false" name="CriteriaForUK" vbProcedure="false">'[2]Equity Position'!$A$16:$A$17</definedName>
    <definedName function="false" hidden="false" name="DealMakerTable" vbProcedure="false">'[2]Commercial Groups'!$B$2:$C$105</definedName>
    <definedName function="false" hidden="false" name="Excel_BuiltIn_Criteria" vbProcedure="false">'[2]Equity Position'!$A$5:$A$6</definedName>
    <definedName function="false" hidden="false" name="HedgeNames" vbProcedure="false">'[2]Pricing Sheet'!$E$92:$E$129</definedName>
    <definedName function="false" hidden="false" name="HedgeUsedMarketValue" vbProcedure="false">'[2]Pricing Sheet'!$G$92:$G$129</definedName>
    <definedName function="false" hidden="false" name="Hedge_Beta" vbProcedure="false">'[2]Equity Position'!$AS$388:$AT$740</definedName>
    <definedName function="false" hidden="false" name="Hedge_Daily_P_L" vbProcedure="false">'[2]Pricing Sheet'!$I$92:$I$129</definedName>
    <definedName function="false" hidden="false" name="Hedge_QTD_P_L" vbProcedure="false">'[2]Pricing Sheet'!$J$92:$J$129</definedName>
    <definedName function="false" hidden="false" name="IndexLivePercentChange" vbProcedure="false">'[2]Pricing Sheet'!$S$60:$S$87</definedName>
    <definedName function="false" hidden="false" name="IndexSummaryTable" vbProcedure="false">'[2]Index Summary'!$A$1:$I$26</definedName>
    <definedName function="false" hidden="false" name="IndexTags" vbProcedure="false">'[2]Pricing Sheet'!$F$60:$F$87</definedName>
    <definedName function="false" hidden="false" name="IndexValues" vbProcedure="false">'[2]Pricing Sheet'!$E$58:$S$87</definedName>
    <definedName function="false" hidden="false" name="NAMEECM_Non_SLP_Total" vbProcedure="false">[2]TabCriteria!$H$4:$H$18</definedName>
    <definedName function="false" hidden="false" name="NAMEECM_SLP_Total" vbProcedure="false">[2]TabCriteria!$G$4:$G$18</definedName>
    <definedName function="false" hidden="false" name="NAMEEnron_Asia_Pacific_Total" vbProcedure="false">[2]TabCriteria!$K$4:$K$18</definedName>
    <definedName function="false" hidden="false" name="NAMEEnron_Broadband_Svcs__Total" vbProcedure="false">[2]TabCriteria!$O$4:$O$18</definedName>
    <definedName function="false" hidden="false" name="NAMEEnron_CALME_Total" vbProcedure="false">[2]TabCriteria!$J$4:$J$18</definedName>
    <definedName function="false" hidden="false" name="NAMEEnron_Corp__Total" vbProcedure="false">[2]TabCriteria!$I$4:$I$18</definedName>
    <definedName function="false" hidden="false" name="NAMEEnron_Europe_Total" vbProcedure="false">[2]TabCriteria!$N$4:$N$18</definedName>
    <definedName function="false" hidden="false" name="NAMEEnron_NA_Accrual_Income" vbProcedure="false">[2]TabCriteria!$F$4:$F$18</definedName>
    <definedName function="false" hidden="false" name="NAMEEnron_NA_Funding_Cost" vbProcedure="false">[2]TabCriteria!$E$4:$E$18</definedName>
    <definedName function="false" hidden="false" name="NAMEEnron_NA_Int_l_Total" vbProcedure="false">[2]TabCriteria!$M$4:$M$18</definedName>
    <definedName function="false" hidden="false" name="NAMEEnron_NA_Total" vbProcedure="false">[2]TabCriteria!$C$4:$C$18</definedName>
    <definedName function="false" hidden="false" name="NAMEEnron_Networks_Total" vbProcedure="false">[2]TabCriteria!$P$4:$P$18</definedName>
    <definedName function="false" hidden="false" name="NAMEEnron_South_America_Total" vbProcedure="false">[2]TabCriteria!$L$4:$L$18</definedName>
    <definedName function="false" hidden="false" name="NAMEGrand_Total" vbProcedure="false">[2]TabCriteria!$Q$4:$Q$18</definedName>
    <definedName function="false" hidden="false" name="NAMEPortfolio_Insurance" vbProcedure="false">[2]TabCriteria!$D$4:$D$18</definedName>
    <definedName function="false" hidden="false" name="nr_Mgmt_Summary" vbProcedure="false">'QTD Mgmt Summary'!$A$1:$M$33</definedName>
    <definedName function="false" hidden="false" name="PL_Date" vbProcedure="false">'[2]Equity Position'!$V$53</definedName>
    <definedName function="false" hidden="false" name="Position" vbProcedure="false">'[2]Equity Position'!$A$1:$AE$346</definedName>
    <definedName function="false" hidden="false" name="PricingTypeOptions" vbProcedure="false">'[2]Pricing Sheet'!$B$6:$B$10</definedName>
    <definedName function="false" hidden="false" name="Pricing_Type_Options" vbProcedure="false">'[2]Pricing Sheet'!$A$5:$B$9</definedName>
    <definedName function="false" hidden="false" name="StockPriceTable" vbProcedure="false">'[2]Pricing Sheet'!$F$18:$N$55</definedName>
    <definedName function="false" hidden="false" name="SummaryPivotPoint" vbProcedure="false">'[2]ALL by Asset Class-Sector'!$A$452</definedName>
    <definedName function="false" hidden="false" name="Z_83874C97_8BB7_11D2_9732_00104B678AA7__wvu_Cols" vbProcedure="false">'[2]Equity Position'!$A$1:$A$1048576,'[2]Equity Position'!$I$1:$R$1048576,'[2]Equity Position'!$W$1:$Y$1048576,'[2]Equity Position'!$AM$1:$AO$1048576</definedName>
    <definedName function="false" hidden="false" name="Z_83874C97_8BB7_11D2_9732_00104B678AA7__wvu_PrintArea" vbProcedure="false">'[2]Equity Position'!$B$1:$BE$346</definedName>
    <definedName function="false" hidden="false" name="Z_83874C97_8BB7_11D2_9732_00104B678AA7__wvu_PrintTitles" vbProcedure="false">'[2]Equity Position'!$A$51:$XFD$53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28</xdr:row>
                <xdr:rowOff>0</xdr:rowOff>
              </xdr:from>
              <xdr:to>
                <xdr:col>9</xdr:col>
                <xdr:colOff>60</xdr:colOff>
                <xdr:row>37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26</xdr:row>
                <xdr:rowOff>0</xdr:rowOff>
              </xdr:from>
              <xdr:to>
                <xdr:col>10</xdr:col>
                <xdr:colOff>22</xdr:colOff>
                <xdr:row>28</xdr:row>
                <xdr:rowOff>16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18</xdr:row>
                <xdr:rowOff>8</xdr:rowOff>
              </xdr:from>
              <xdr:to>
                <xdr:col>15</xdr:col>
                <xdr:colOff>48</xdr:colOff>
                <xdr:row>22</xdr:row>
                <xdr:rowOff>2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26</xdr:row>
                <xdr:rowOff>4</xdr:rowOff>
              </xdr:from>
              <xdr:to>
                <xdr:col>15</xdr:col>
                <xdr:colOff>5</xdr:colOff>
                <xdr:row>30</xdr:row>
                <xdr:rowOff>4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13</xdr:row>
                <xdr:rowOff>8</xdr:rowOff>
              </xdr:from>
              <xdr:to>
                <xdr:col>15</xdr:col>
                <xdr:colOff>7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<sst xmlns="http://schemas.openxmlformats.org/spreadsheetml/2006/main" count="390" uniqueCount="111">
  <si>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</si>
  <si>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</si>
  <si>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</si>
  <si>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</si>
  <si>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</si>
  <si>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</si>
  <si>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</si>
  <si>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</si>
  <si>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</si>
  <si>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</si>
  <si>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</si>
  <si>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</si>
  <si>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</si>
  <si>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</si>
  <si>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</si>
  <si>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</si>
  <si>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</si>
  <si>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</si>
  <si>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</si>
  <si>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</si>
  <si>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</si>
  <si>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</si>
  <si>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</si>
  <si>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</si>
  <si>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</si>
  <si>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</si>
  <si>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</si>
  <si>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</si>
  <si>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</si>
  <si>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</si>
  <si>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</si>
  <si>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</si>
  <si>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</si>
  <si>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</si>
  <si>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</si>
  <si>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</si>
  <si>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</si>
  <si>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</si>
  <si>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</si>
  <si>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</si>
  <si>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</si>
  <si>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</si>
  <si>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</si>
  <si>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</si>
  <si>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Transportation</t>
  </si>
  <si>
    <t xml:space="preserve">LNG</t>
  </si>
  <si>
    <t xml:space="preserve">Middle East</t>
  </si>
  <si>
    <t xml:space="preserve">Puerto Rico</t>
  </si>
  <si>
    <t xml:space="preserve">(1) Includes Capital Charge &amp; Operating, Direct, and Allocated Expenses</t>
  </si>
  <si>
    <t xml:space="preserve">4TH QUARTER 2000 EARNINGS ESTIMATE</t>
  </si>
  <si>
    <t xml:space="preserve">Results based on activity through October 5, 2000</t>
  </si>
  <si>
    <t xml:space="preserve">Support Cost Allocated to Teams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</si>
  <si>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</si>
  <si>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</si>
  <si>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</si>
  <si>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</si>
  <si>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</si>
  <si>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</si>
  <si>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</si>
  <si>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</si>
  <si>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</si>
  <si>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</si>
  <si>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</si>
  <si>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</si>
  <si>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</si>
  <si>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</si>
  <si>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</si>
  <si>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</si>
  <si>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</si>
  <si>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</si>
  <si>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</si>
  <si>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</si>
  <si>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</si>
  <si>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</si>
  <si>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</si>
  <si>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</si>
  <si>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</si>
  <si>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</si>
  <si>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</si>
  <si>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</si>
  <si>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</si>
  <si>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Nox Tech R&amp;D Project</t>
  </si>
  <si>
    <t xml:space="preserve">McKinsey study</t>
  </si>
  <si>
    <t xml:space="preserve">Subtotal Commercial Expenses</t>
  </si>
  <si>
    <t xml:space="preserve">Total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</si>
  <si>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</si>
  <si>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</si>
  <si>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</si>
  <si>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</si>
  <si>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</si>
  <si>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</si>
  <si>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</si>
  <si>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</si>
  <si>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</si>
  <si>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Subtotal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</si>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</sst>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2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2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2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2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2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2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543600</xdr:colOff>
      <xdr:row>3</xdr:row>
      <xdr:rowOff>38160</xdr:rowOff>
    </xdr:to>
    <xdr:sp>
      <xdr:nvSpPr>
        <xdr:cNvPr id="7" name="Text 5"/>
        <xdr:cNvSpPr/>
      </xdr:nvSpPr>
      <xdr:spPr>
        <a:xfrm>
          <a:off x="68900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884124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2Q%202000/MgmtSum-Q2_Globa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0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Global%20Markets/2000/3Q%202000/Management%20Summary/MgmtSum-Q3-0804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Canada)"/>
      <sheetName val="Asset Class (DnPortPr)"/>
      <sheetName val="Asset Class (Paper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Intl)"/>
      <sheetName val="Asset Class (Coal)"/>
      <sheetName val="Asset Class (DnPortPrCoal)"/>
      <sheetName val="Asset Class (DnCTGPrCoal)"/>
      <sheetName val="Asset Class (DownEEPaper)"/>
      <sheetName val="Hedge Performance"/>
      <sheetName val="Accounting"/>
      <sheetName val="Asset Class (DownIMPaper)"/>
      <sheetName val="Asset Class (DownAMPaper)"/>
      <sheetName val="Asset Class (CES)"/>
      <sheetName val="Asset Class (ECI)"/>
      <sheetName val="Adjustments"/>
      <sheetName val="Changes"/>
      <sheetName val="Valuation P&amp;L Tab"/>
      <sheetName val="Spread Analysis"/>
      <sheetName val="Daily Change"/>
      <sheetName val="Hedge "/>
      <sheetName val="Explanation"/>
      <sheetName val="Asset Class (DownSAPPaper)"/>
      <sheetName val="Quanta Clawb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-450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1"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1879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2383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104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7">
          <cell r="K27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481.167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6246</v>
          </cell>
          <cell r="E9">
            <v>6246</v>
          </cell>
        </row>
        <row r="10">
          <cell r="D10">
            <v>2439.7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1513.177</v>
          </cell>
          <cell r="E14">
            <v>1513.177</v>
          </cell>
        </row>
        <row r="15">
          <cell r="D15">
            <v>500</v>
          </cell>
          <cell r="E15">
            <v>0</v>
          </cell>
        </row>
        <row r="16">
          <cell r="D16">
            <v>1983</v>
          </cell>
          <cell r="E16">
            <v>1385</v>
          </cell>
        </row>
        <row r="17">
          <cell r="D17">
            <v>2449</v>
          </cell>
          <cell r="E17">
            <v>1536</v>
          </cell>
        </row>
        <row r="18">
          <cell r="D18">
            <v>1467</v>
          </cell>
          <cell r="E18">
            <v>1601</v>
          </cell>
        </row>
        <row r="19">
          <cell r="D19">
            <v>350</v>
          </cell>
          <cell r="E19">
            <v>0</v>
          </cell>
        </row>
        <row r="23">
          <cell r="D23">
            <v>26030</v>
          </cell>
          <cell r="E23">
            <v>26030</v>
          </cell>
        </row>
        <row r="24">
          <cell r="D24">
            <v>0</v>
          </cell>
          <cell r="E24">
            <v>0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33614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33614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-7587.74335718841</v>
      </c>
      <c r="P9" s="26"/>
      <c r="Q9" s="25" t="n">
        <f aca="false">+J9-C9</f>
        <v>-46386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-46986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7442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7442</v>
      </c>
      <c r="K10" s="29"/>
      <c r="L10" s="25" t="n">
        <f aca="false">+'[2]Mgmt Summary'!L10+'[3]Mgmt Summary'!L10+'Mgmt Summary'!L10</f>
        <v>1918.5</v>
      </c>
      <c r="M10" s="26" t="e">
        <f aca="false">+'[2]Mgmt Summary'!M10+'[3]Mgmt Summary'!M10+'Mgmt Summary'!M10</f>
        <v>#NAME?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-3282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-3282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10131.128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10131.128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26877.011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42872.067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42872.067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4469.977</v>
      </c>
      <c r="N14" s="26" t="n">
        <f aca="false">+'[2]Mgmt Summary'!N14+'[3]Mgmt Summary'!N14+'Mgmt Summary'!N14</f>
        <v>5259.073</v>
      </c>
      <c r="O14" s="28" t="e">
        <f aca="false">J14-K14-M14-N14-L14</f>
        <v>#NAME?</v>
      </c>
      <c r="P14" s="26"/>
      <c r="Q14" s="25" t="n">
        <f aca="false">+J14-C14</f>
        <v>15995.056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Summary'!C19</f>
        <v>10100</v>
      </c>
      <c r="D15" s="26" t="n">
        <f aca="false">+'[2]Mgmt Summary'!D16+'[3]Mgmt Summary'!D16+'Mgmt Summary'!D19</f>
        <v>0</v>
      </c>
      <c r="E15" s="27" t="n">
        <f aca="false">C15-D15</f>
        <v>10100</v>
      </c>
      <c r="F15" s="26"/>
      <c r="G15" s="25" t="n">
        <f aca="false">+'[2]Mgmt Summary'!G16+'[3]Mgmt Summary'!G16+'Mgmt Summary'!G19</f>
        <v>0</v>
      </c>
      <c r="H15" s="26" t="n">
        <f aca="false">+'[2]Mgmt Summary'!H16+'[3]Mgmt Summary'!H16+'Mgmt Summary'!H19</f>
        <v>0</v>
      </c>
      <c r="I15" s="26" t="n">
        <f aca="false">+'[2]Mgmt Summary'!I16+'[3]Mgmt Summary'!I16+'Mgmt Summary'!I19</f>
        <v>0</v>
      </c>
      <c r="J15" s="28" t="n">
        <f aca="false">SUM(G15:I15)</f>
        <v>0</v>
      </c>
      <c r="K15" s="29"/>
      <c r="L15" s="25" t="n">
        <f aca="false">+'[2]Mgmt Summary'!L16+'[3]Mgmt Summary'!L16+'Mgmt Summary'!L19</f>
        <v>0</v>
      </c>
      <c r="M15" s="26" t="n">
        <f aca="false">+'[2]Mgmt Summary'!M16+'[3]Mgmt Summary'!M16+'Mgmt Summary'!M19</f>
        <v>0</v>
      </c>
      <c r="N15" s="26" t="n">
        <f aca="false">+'[2]Mgmt Summary'!N16+'[3]Mgmt Summary'!N16+'Mgmt Summary'!N19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Summary'!C20</f>
        <v>0</v>
      </c>
      <c r="D16" s="26" t="n">
        <f aca="false">+'[2]Mgmt Summary'!D17+'[3]Mgmt Summary'!D17+'Mgmt Summary'!D20</f>
        <v>0</v>
      </c>
      <c r="E16" s="27" t="n">
        <f aca="false">C16-D16</f>
        <v>0</v>
      </c>
      <c r="F16" s="26"/>
      <c r="G16" s="25" t="n">
        <f aca="false">+'[2]Mgmt Summary'!G17+'[3]Mgmt Summary'!G17+'Mgmt Summary'!G20</f>
        <v>0</v>
      </c>
      <c r="H16" s="26" t="n">
        <f aca="false">+'[2]Mgmt Summary'!H17+'[3]Mgmt Summary'!H17+'Mgmt Summary'!H20</f>
        <v>0</v>
      </c>
      <c r="I16" s="26" t="n">
        <f aca="false">+'[2]Mgmt Summary'!I17+'[3]Mgmt Summary'!I17+'Mgmt Summary'!I20</f>
        <v>0</v>
      </c>
      <c r="J16" s="28" t="n">
        <f aca="false">SUM(G16:I16)</f>
        <v>0</v>
      </c>
      <c r="K16" s="29"/>
      <c r="L16" s="25" t="n">
        <f aca="false">+'[2]Mgmt Summary'!L17+'[3]Mgmt Summary'!L17+'Mgmt Summary'!L20</f>
        <v>0</v>
      </c>
      <c r="M16" s="26" t="n">
        <f aca="false">+'[2]Mgmt Summary'!M17+'[3]Mgmt Summary'!M17+'Mgmt Summary'!M20</f>
        <v>350</v>
      </c>
      <c r="N16" s="26" t="n">
        <f aca="false">+'[2]Mgmt Summary'!N17+'[3]Mgmt Summary'!N17+'Mgmt Summary'!N20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'CapChrg-AllocExp'!F20</f>
        <v>0</v>
      </c>
      <c r="T16" s="26" t="n">
        <f aca="false">Expenses!F19</f>
        <v>-350</v>
      </c>
      <c r="U16" s="26" t="n">
        <f aca="false">'CapChrg-AllocExp'!M20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91997.195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91997.195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Summary'!C24</f>
        <v>0</v>
      </c>
      <c r="D20" s="26" t="n">
        <f aca="false">+'[2]Mgmt Summary'!D21+'[3]Mgmt Summary'!D21+'Mgmt Summary'!D24</f>
        <v>26030</v>
      </c>
      <c r="E20" s="27" t="n">
        <f aca="false">C20-D20</f>
        <v>-26030</v>
      </c>
      <c r="F20" s="26"/>
      <c r="G20" s="25" t="n">
        <f aca="false">+'[2]Mgmt Summary'!G21+'[3]Mgmt Summary'!G21+'Mgmt Summary'!G24</f>
        <v>0</v>
      </c>
      <c r="H20" s="26" t="n">
        <f aca="false">+'[2]Mgmt Summary'!H21+'[3]Mgmt Summary'!H21+'Mgmt Summary'!H24</f>
        <v>0</v>
      </c>
      <c r="I20" s="26" t="n">
        <f aca="false">+'[2]Mgmt Summary'!I21+'[3]Mgmt Summary'!I21+'Mgmt Summary'!I24</f>
        <v>0</v>
      </c>
      <c r="J20" s="28" t="n">
        <f aca="false">SUM(G20:I20)</f>
        <v>0</v>
      </c>
      <c r="K20" s="29"/>
      <c r="L20" s="25" t="n">
        <f aca="false">+'[2]Mgmt Summary'!L21+'[3]Mgmt Summary'!L21+'Mgmt Summary'!L24</f>
        <v>0</v>
      </c>
      <c r="M20" s="26" t="e">
        <f aca="false">+'[2]Mgmt Summary'!M21+'[3]Mgmt Summary'!M21+'Mgmt Summary'!M24</f>
        <v>#NAME?</v>
      </c>
      <c r="N20" s="26" t="n">
        <f aca="false">+'[2]Mgmt Summary'!N21+'[3]Mgmt Summary'!N21+'Mgmt Summary'!N24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Expenses!F23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Summary'!C26</f>
        <v>-1688.994</v>
      </c>
      <c r="D21" s="26" t="n">
        <f aca="false">+'[2]Mgmt Summary'!D22+'[3]Mgmt Summary'!D22+'Mgmt Summary'!D26</f>
        <v>0</v>
      </c>
      <c r="E21" s="27" t="n">
        <f aca="false">C21-D21</f>
        <v>-1688.994</v>
      </c>
      <c r="F21" s="29"/>
      <c r="G21" s="25" t="n">
        <f aca="false">+'[2]Mgmt Summary'!G22+'[3]Mgmt Summary'!G22+'Mgmt Summary'!G26</f>
        <v>-1688.994</v>
      </c>
      <c r="H21" s="26" t="n">
        <f aca="false">+'[2]Mgmt Summary'!H22+'[3]Mgmt Summary'!H22+'Mgmt Summary'!H26</f>
        <v>0</v>
      </c>
      <c r="I21" s="26" t="n">
        <f aca="false">+'[2]Mgmt Summary'!I22+'[3]Mgmt Summary'!I22+'Mgmt Summary'!I26</f>
        <v>0</v>
      </c>
      <c r="J21" s="28" t="n">
        <f aca="false">SUM(G21:I21)</f>
        <v>-1688.994</v>
      </c>
      <c r="K21" s="29"/>
      <c r="L21" s="25" t="n">
        <f aca="false">+'[2]Mgmt Summary'!L22+'[3]Mgmt Summary'!L22+'Mgmt Summary'!L26</f>
        <v>0</v>
      </c>
      <c r="M21" s="26" t="n">
        <f aca="false">+'[2]Mgmt Summary'!M22+'[3]Mgmt Summary'!M22+'Mgmt Summary'!M26</f>
        <v>0</v>
      </c>
      <c r="N21" s="26" t="n">
        <f aca="false">+'[2]Mgmt Summary'!N22+'[3]Mgmt Summary'!N22+'Mgmt Summary'!N26</f>
        <v>0</v>
      </c>
      <c r="O21" s="28" t="n">
        <f aca="false">J21-K21-M21-N21-L21</f>
        <v>-1688.994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Expenses!F24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Summary'!C27</f>
        <v>0</v>
      </c>
      <c r="D22" s="26" t="e">
        <f aca="false">+'[2]Mgmt Summary'!D23+'[3]Mgmt Summary'!D23+'Mgmt Summary'!D27</f>
        <v>#NAME?</v>
      </c>
      <c r="E22" s="27" t="e">
        <f aca="false">C22-D22</f>
        <v>#NAME?</v>
      </c>
      <c r="F22" s="26"/>
      <c r="G22" s="25" t="n">
        <f aca="false">+'[2]Mgmt Summary'!G23+'[3]Mgmt Summary'!G23+'Mgmt Summary'!G27</f>
        <v>0</v>
      </c>
      <c r="H22" s="26" t="n">
        <f aca="false">+'[2]Mgmt Summary'!H23+'[3]Mgmt Summary'!H23+'Mgmt Summary'!H27</f>
        <v>0</v>
      </c>
      <c r="I22" s="26" t="n">
        <f aca="false">+'[2]Mgmt Summary'!I23+'[3]Mgmt Summary'!I23+'Mgmt Summary'!I27</f>
        <v>0</v>
      </c>
      <c r="J22" s="28" t="n">
        <f aca="false">SUM(G22:I22)</f>
        <v>0</v>
      </c>
      <c r="K22" s="29"/>
      <c r="L22" s="25" t="n">
        <f aca="false">+'[2]Mgmt Summary'!L23+'[3]Mgmt Summary'!L23+'Mgmt Summary'!L27</f>
        <v>-1918.5</v>
      </c>
      <c r="M22" s="26" t="n">
        <f aca="false">+'[2]Mgmt Summary'!M23+'[3]Mgmt Summary'!M23+'Mgmt Summary'!M27</f>
        <v>0</v>
      </c>
      <c r="N22" s="26" t="n">
        <f aca="false">+'[2]Mgmt Summary'!N23+'[3]Mgmt Summary'!N23+'Mgmt Summary'!N27</f>
        <v>0</v>
      </c>
      <c r="O22" s="28" t="n">
        <f aca="false">J22-K22-M22-N22-L22</f>
        <v>1918.5</v>
      </c>
      <c r="P22" s="26"/>
      <c r="Q22" s="25" t="n">
        <f aca="false">+J22-C22</f>
        <v>0</v>
      </c>
      <c r="R22" s="26"/>
      <c r="S22" s="26" t="e">
        <f aca="false">'CapChrg-AllocExp'!F24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90308.201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90308.201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Summary'!C31</f>
        <v>0</v>
      </c>
      <c r="D26" s="26" t="n">
        <f aca="false">+'[2]Mgmt Summary'!D27+'[3]Mgmt Summary'!D27+'Mgmt Summary'!D31</f>
        <v>-3914</v>
      </c>
      <c r="E26" s="27" t="n">
        <f aca="false">C26-D26</f>
        <v>3914</v>
      </c>
      <c r="F26" s="26"/>
      <c r="G26" s="25" t="n">
        <f aca="false">+'[2]Mgmt Summary'!G27+'[3]Mgmt Summary'!G27+'Mgmt Summary'!G31</f>
        <v>0</v>
      </c>
      <c r="H26" s="26" t="n">
        <f aca="false">+'[2]Mgmt Summary'!H27+'[3]Mgmt Summary'!H27+'Mgmt Summary'!H31</f>
        <v>0</v>
      </c>
      <c r="I26" s="26" t="n">
        <f aca="false">+'[2]Mgmt Summary'!I27+'[3]Mgmt Summary'!I27+'Mgmt Summary'!I31</f>
        <v>0</v>
      </c>
      <c r="J26" s="28" t="n">
        <f aca="false">SUM(G26:I26)</f>
        <v>0</v>
      </c>
      <c r="K26" s="29"/>
      <c r="L26" s="36" t="n">
        <f aca="false">+'[2]Mgmt Summary'!L27+'[3]Mgmt Summary'!L27+'Mgmt Summary'!L31</f>
        <v>0</v>
      </c>
      <c r="M26" s="26" t="n">
        <f aca="false">+'[2]Mgmt Summary'!M27+'[3]Mgmt Summary'!M27+'Mgmt Summary'!M31</f>
        <v>-4045</v>
      </c>
      <c r="N26" s="26" t="n">
        <f aca="false">+'[2]Mgmt Summary'!N27+'[3]Mgmt Summary'!N27+'Mgmt Summary'!N31</f>
        <v>0</v>
      </c>
      <c r="O26" s="28" t="n">
        <f aca="false">J26-K26-M26-N26-L26</f>
        <v>4045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131</v>
      </c>
      <c r="U26" s="26" t="n">
        <v>0</v>
      </c>
      <c r="V26" s="27" t="n">
        <f aca="false">ROUND(SUM(Q26:U26),0)</f>
        <v>131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90308.201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90308.201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+'GM-WeeklyChnge'!C38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40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tr">
        <f aca="false">+'Mgmt Summary'!A3</f>
        <v>Results based on activity through October 5, 2000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41</v>
      </c>
      <c r="H5" s="71"/>
      <c r="I5" s="71"/>
      <c r="J5" s="73"/>
      <c r="K5" s="71" t="s">
        <v>42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43</v>
      </c>
      <c r="F6" s="80"/>
      <c r="G6" s="77" t="s">
        <v>7</v>
      </c>
      <c r="H6" s="78" t="s">
        <v>2</v>
      </c>
      <c r="I6" s="79" t="s">
        <v>43</v>
      </c>
      <c r="J6" s="80"/>
      <c r="K6" s="77" t="s">
        <v>7</v>
      </c>
      <c r="L6" s="78" t="s">
        <v>2</v>
      </c>
      <c r="M6" s="79" t="s">
        <v>43</v>
      </c>
    </row>
    <row r="7" customFormat="false" ht="4.5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f aca="false">+'Mgmt Summary'!J9</f>
        <v>-10585</v>
      </c>
      <c r="D8" s="88" t="n">
        <f aca="false">+'Mgmt Summary'!C9</f>
        <v>30000</v>
      </c>
      <c r="E8" s="89" t="n">
        <f aca="false">-D8+C8</f>
        <v>-40585</v>
      </c>
      <c r="F8" s="90"/>
      <c r="G8" s="87" t="n">
        <f aca="false">+Expenses!D9+'CapChrg-AllocExp'!K10+'CapChrg-AllocExp'!D10</f>
        <v>14692</v>
      </c>
      <c r="H8" s="88" t="n">
        <f aca="false">+Expenses!E9+'CapChrg-AllocExp'!L10+'CapChrg-AllocExp'!E10</f>
        <v>14092</v>
      </c>
      <c r="I8" s="89" t="n">
        <f aca="false">+H8-G8</f>
        <v>-600</v>
      </c>
      <c r="J8" s="90"/>
      <c r="K8" s="87" t="n">
        <f aca="false">+C8-G8</f>
        <v>-25277</v>
      </c>
      <c r="L8" s="88" t="n">
        <f aca="false">D8-H8</f>
        <v>15908</v>
      </c>
      <c r="M8" s="89" t="n">
        <f aca="false">K8-L8</f>
        <v>-41185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f aca="false">+'Mgmt Summary'!J10</f>
        <v>1074</v>
      </c>
      <c r="D9" s="88" t="e">
        <f aca="false">+'Mgmt Summary'!C10</f>
        <v>#NAME?</v>
      </c>
      <c r="E9" s="89" t="e">
        <f aca="false">-D9+C9</f>
        <v>#NAME?</v>
      </c>
      <c r="F9" s="90"/>
      <c r="G9" s="87" t="e">
        <f aca="false">+Expenses!D10+'CapChrg-AllocExp'!K11+'CapChrg-AllocExp'!D11</f>
        <v>#NAME?</v>
      </c>
      <c r="H9" s="88" t="e">
        <f aca="false">+Expenses!E10+'CapChrg-AllocExp'!L11+'CapChrg-AllocExp'!E11</f>
        <v>#NAME?</v>
      </c>
      <c r="I9" s="89" t="e">
        <f aca="false">+H9-G9</f>
        <v>#NAME?</v>
      </c>
      <c r="J9" s="90"/>
      <c r="K9" s="87" t="e">
        <f aca="false">C9-G9</f>
        <v>#NAME?</v>
      </c>
      <c r="L9" s="88" t="e">
        <f aca="false">D9-H9</f>
        <v>#NAME?</v>
      </c>
      <c r="M9" s="89" t="e">
        <f aca="false">K9-L9</f>
        <v>#NAME?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f aca="false">+'Mgmt Summary'!J11</f>
        <v>-38</v>
      </c>
      <c r="D10" s="88" t="e">
        <f aca="false">+'Mgmt Summary'!C11</f>
        <v>#NAME?</v>
      </c>
      <c r="E10" s="89" t="e">
        <f aca="false">-D10+C10</f>
        <v>#NAME?</v>
      </c>
      <c r="F10" s="90"/>
      <c r="G10" s="87" t="e">
        <f aca="false">+Expenses!D11+'CapChrg-AllocExp'!K12+'CapChrg-AllocExp'!D12</f>
        <v>#NAME?</v>
      </c>
      <c r="H10" s="88" t="e">
        <f aca="false">+Expenses!E11+'CapChrg-AllocExp'!L12+'CapChrg-AllocExp'!E12</f>
        <v>#NAME?</v>
      </c>
      <c r="I10" s="89" t="e">
        <f aca="false">+H10-G10</f>
        <v>#NAME?</v>
      </c>
      <c r="J10" s="90"/>
      <c r="K10" s="87" t="e">
        <f aca="false">C10-G10</f>
        <v>#NAME?</v>
      </c>
      <c r="L10" s="88" t="e">
        <f aca="false">D10-H10</f>
        <v>#NAME?</v>
      </c>
      <c r="M10" s="89" t="e">
        <f aca="false">K10-L10</f>
        <v>#NAME?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f aca="false">+'Mgmt Summary'!J12</f>
        <v>671.128</v>
      </c>
      <c r="D11" s="88" t="e">
        <f aca="false">+'Mgmt Summary'!C12</f>
        <v>#NAME?</v>
      </c>
      <c r="E11" s="89" t="e">
        <f aca="false">-D11+C11</f>
        <v>#NAME?</v>
      </c>
      <c r="F11" s="90"/>
      <c r="G11" s="87" t="e">
        <f aca="false">+Expenses!D12+'CapChrg-AllocExp'!K13+'CapChrg-AllocExp'!D13</f>
        <v>#NAME?</v>
      </c>
      <c r="H11" s="88" t="e">
        <f aca="false">+Expenses!E12+'CapChrg-AllocExp'!L13+'CapChrg-AllocExp'!E13</f>
        <v>#NAME?</v>
      </c>
      <c r="I11" s="89" t="e">
        <f aca="false">+H11-G11</f>
        <v>#NAME?</v>
      </c>
      <c r="J11" s="90"/>
      <c r="K11" s="87" t="e">
        <f aca="false">C11-G11</f>
        <v>#NAME?</v>
      </c>
      <c r="L11" s="88" t="e">
        <f aca="false">D11-H11</f>
        <v>#NAME?</v>
      </c>
      <c r="M11" s="89" t="e">
        <f aca="false">K11-L11</f>
        <v>#NAME?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f aca="false">+'Mgmt Summary'!J13</f>
        <v>0</v>
      </c>
      <c r="D12" s="88" t="e">
        <f aca="false">+'Mgmt Summary'!C13</f>
        <v>#NAME?</v>
      </c>
      <c r="E12" s="89" t="e">
        <f aca="false">-D12+C12</f>
        <v>#NAME?</v>
      </c>
      <c r="F12" s="90"/>
      <c r="G12" s="87" t="e">
        <f aca="false">+Expenses!D13+'CapChrg-AllocExp'!K14+'CapChrg-AllocExp'!D14</f>
        <v>#NAME?</v>
      </c>
      <c r="H12" s="88" t="e">
        <f aca="false">+Expenses!E13+'CapChrg-AllocExp'!L14+'CapChrg-AllocExp'!E14</f>
        <v>#NAME?</v>
      </c>
      <c r="I12" s="89" t="e">
        <f aca="false">+H12-G12</f>
        <v>#NAME?</v>
      </c>
      <c r="J12" s="90"/>
      <c r="K12" s="87" t="e">
        <f aca="false">C12-G12</f>
        <v>#NAME?</v>
      </c>
      <c r="L12" s="88" t="e">
        <f aca="false">D12-H12</f>
        <v>#NAME?</v>
      </c>
      <c r="M12" s="89" t="e">
        <f aca="false">K12-L12</f>
        <v>#NAME?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f aca="false">+'Mgmt Summary'!J14</f>
        <v>-3242.633</v>
      </c>
      <c r="D13" s="88" t="n">
        <f aca="false">+'Mgmt Summary'!C14</f>
        <v>8983.211</v>
      </c>
      <c r="E13" s="89" t="n">
        <f aca="false">-D13+C13</f>
        <v>-12225.844</v>
      </c>
      <c r="F13" s="90"/>
      <c r="G13" s="87" t="e">
        <f aca="false">+Expenses!D14+'CapChrg-AllocExp'!K15+'CapChrg-AllocExp'!D15</f>
        <v>#NAME?</v>
      </c>
      <c r="H13" s="88" t="e">
        <f aca="false">+Expenses!E14+'CapChrg-AllocExp'!L15+'CapChrg-AllocExp'!E15</f>
        <v>#NAME?</v>
      </c>
      <c r="I13" s="89" t="e">
        <f aca="false">+H13-G13</f>
        <v>#NAME?</v>
      </c>
      <c r="J13" s="90"/>
      <c r="K13" s="87" t="e">
        <f aca="false">C13-G13</f>
        <v>#NAME?</v>
      </c>
      <c r="L13" s="88" t="e">
        <f aca="false">D13-H13</f>
        <v>#NAME?</v>
      </c>
      <c r="M13" s="89" t="e">
        <f aca="false">K13-L13</f>
        <v>#NAME?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44</v>
      </c>
      <c r="B14" s="86"/>
      <c r="C14" s="87" t="n">
        <f aca="false">+'Mgmt Summary'!J15</f>
        <v>0</v>
      </c>
      <c r="D14" s="88" t="n">
        <f aca="false">+'Mgmt Summary'!C15</f>
        <v>0</v>
      </c>
      <c r="E14" s="89" t="n">
        <f aca="false">-D14+C14</f>
        <v>0</v>
      </c>
      <c r="F14" s="90"/>
      <c r="G14" s="87" t="n">
        <f aca="false">+Expenses!D15+'CapChrg-AllocExp'!K16+'CapChrg-AllocExp'!D16</f>
        <v>500</v>
      </c>
      <c r="H14" s="88" t="n">
        <f aca="false">+Expenses!E15+'CapChrg-AllocExp'!L16+'CapChrg-AllocExp'!E16</f>
        <v>0</v>
      </c>
      <c r="I14" s="89" t="n">
        <f aca="false">+H14-G14</f>
        <v>-500</v>
      </c>
      <c r="J14" s="90"/>
      <c r="K14" s="87" t="n">
        <f aca="false">C14-G14</f>
        <v>-500</v>
      </c>
      <c r="L14" s="88" t="n">
        <f aca="false">D14-H14</f>
        <v>0</v>
      </c>
      <c r="M14" s="89" t="n">
        <f aca="false">K14-L14</f>
        <v>-500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45</v>
      </c>
      <c r="B15" s="86"/>
      <c r="C15" s="87" t="n">
        <f aca="false">+'Mgmt Summary'!J16</f>
        <v>1879</v>
      </c>
      <c r="D15" s="88" t="n">
        <f aca="false">+'Mgmt Summary'!C16</f>
        <v>1003</v>
      </c>
      <c r="E15" s="89" t="n">
        <f aca="false">-D15+C15</f>
        <v>876</v>
      </c>
      <c r="F15" s="90"/>
      <c r="G15" s="87" t="n">
        <f aca="false">+Expenses!D16+'CapChrg-AllocExp'!K17+'CapChrg-AllocExp'!D17</f>
        <v>1385</v>
      </c>
      <c r="H15" s="88" t="n">
        <f aca="false">+Expenses!E16+'CapChrg-AllocExp'!L17+'CapChrg-AllocExp'!E17</f>
        <v>1385</v>
      </c>
      <c r="I15" s="89" t="n">
        <f aca="false">+H15-G15</f>
        <v>0</v>
      </c>
      <c r="J15" s="90"/>
      <c r="K15" s="87" t="n">
        <f aca="false">C15-G15</f>
        <v>494</v>
      </c>
      <c r="L15" s="88" t="n">
        <f aca="false">D15-H15</f>
        <v>-382</v>
      </c>
      <c r="M15" s="89" t="n">
        <f aca="false">K15-L15</f>
        <v>876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5" t="s">
        <v>46</v>
      </c>
      <c r="B16" s="86"/>
      <c r="C16" s="87" t="n">
        <f aca="false">+'Mgmt Summary'!J17</f>
        <v>-517</v>
      </c>
      <c r="D16" s="88" t="n">
        <f aca="false">+'Mgmt Summary'!C17</f>
        <v>3965</v>
      </c>
      <c r="E16" s="89" t="n">
        <f aca="false">-D16+C16</f>
        <v>-4482</v>
      </c>
      <c r="F16" s="90"/>
      <c r="G16" s="87" t="n">
        <f aca="false">+Expenses!D17+'CapChrg-AllocExp'!K18+'CapChrg-AllocExp'!D18</f>
        <v>1536</v>
      </c>
      <c r="H16" s="88" t="n">
        <f aca="false">+Expenses!E17+'CapChrg-AllocExp'!L18+'CapChrg-AllocExp'!E18</f>
        <v>1536</v>
      </c>
      <c r="I16" s="89" t="n">
        <f aca="false">+H16-G16</f>
        <v>0</v>
      </c>
      <c r="J16" s="90"/>
      <c r="K16" s="87" t="n">
        <f aca="false">C16-G16</f>
        <v>-2053</v>
      </c>
      <c r="L16" s="88" t="n">
        <f aca="false">D16-H16</f>
        <v>2429</v>
      </c>
      <c r="M16" s="89" t="n">
        <f aca="false">K16-L16</f>
        <v>-4482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5" t="s">
        <v>47</v>
      </c>
      <c r="B17" s="86"/>
      <c r="C17" s="87" t="n">
        <f aca="false">+'Mgmt Summary'!J18</f>
        <v>104</v>
      </c>
      <c r="D17" s="88" t="n">
        <f aca="false">+'Mgmt Summary'!C18</f>
        <v>1363</v>
      </c>
      <c r="E17" s="89" t="n">
        <f aca="false">-D17+C17</f>
        <v>-1259</v>
      </c>
      <c r="F17" s="90"/>
      <c r="G17" s="87" t="n">
        <f aca="false">+Expenses!D18+'CapChrg-AllocExp'!K19+'CapChrg-AllocExp'!D19</f>
        <v>1467</v>
      </c>
      <c r="H17" s="88" t="n">
        <f aca="false">+Expenses!E18+'CapChrg-AllocExp'!L19+'CapChrg-AllocExp'!E19</f>
        <v>1601</v>
      </c>
      <c r="I17" s="89" t="n">
        <f aca="false">+H17-G17</f>
        <v>134</v>
      </c>
      <c r="J17" s="90"/>
      <c r="K17" s="87" t="n">
        <f aca="false">C17-G17</f>
        <v>-1363</v>
      </c>
      <c r="L17" s="88" t="n">
        <f aca="false">D17-H17</f>
        <v>-238</v>
      </c>
      <c r="M17" s="89" t="n">
        <f aca="false">K17-L17</f>
        <v>-1125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5" t="s">
        <v>26</v>
      </c>
      <c r="B18" s="86"/>
      <c r="C18" s="87" t="n">
        <f aca="false">+'Mgmt Summary'!J19</f>
        <v>0</v>
      </c>
      <c r="D18" s="88" t="n">
        <f aca="false">+'Mgmt Summary'!C19</f>
        <v>10100</v>
      </c>
      <c r="E18" s="89" t="n">
        <f aca="false">-D18+C18</f>
        <v>-10100</v>
      </c>
      <c r="F18" s="90"/>
      <c r="G18" s="87" t="n">
        <v>0</v>
      </c>
      <c r="H18" s="88" t="n">
        <v>0</v>
      </c>
      <c r="I18" s="89" t="n">
        <f aca="false">+H18-G18</f>
        <v>0</v>
      </c>
      <c r="J18" s="90"/>
      <c r="K18" s="87" t="n">
        <f aca="false">C18-G18</f>
        <v>0</v>
      </c>
      <c r="L18" s="88" t="n">
        <f aca="false">D18-H18</f>
        <v>10100</v>
      </c>
      <c r="M18" s="89" t="n">
        <f aca="false">K18-L18</f>
        <v>-10100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5" t="s">
        <v>27</v>
      </c>
      <c r="B19" s="86"/>
      <c r="C19" s="87" t="n">
        <f aca="false">+'Mgmt Summary'!J20</f>
        <v>0</v>
      </c>
      <c r="D19" s="88" t="n">
        <f aca="false">+'Mgmt Summary'!C20</f>
        <v>0</v>
      </c>
      <c r="E19" s="89" t="n">
        <f aca="false">-D19+C19</f>
        <v>0</v>
      </c>
      <c r="F19" s="90"/>
      <c r="G19" s="87" t="n">
        <f aca="false">+Expenses!D19+'CapChrg-AllocExp'!K20</f>
        <v>350</v>
      </c>
      <c r="H19" s="88" t="n">
        <f aca="false">+Expenses!E19+'CapChrg-AllocExp'!L20</f>
        <v>0</v>
      </c>
      <c r="I19" s="89" t="n">
        <f aca="false">+H19-G19</f>
        <v>-350</v>
      </c>
      <c r="J19" s="90"/>
      <c r="K19" s="87" t="n">
        <f aca="false">C19-G19</f>
        <v>-350</v>
      </c>
      <c r="L19" s="88" t="n">
        <f aca="false">D19-H19</f>
        <v>0</v>
      </c>
      <c r="M19" s="89" t="n">
        <f aca="false">K19-L19</f>
        <v>-350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1"/>
      <c r="B20" s="76"/>
      <c r="C20" s="91"/>
      <c r="D20" s="92"/>
      <c r="E20" s="93"/>
      <c r="F20" s="94"/>
      <c r="G20" s="95"/>
      <c r="H20" s="92"/>
      <c r="I20" s="93"/>
      <c r="J20" s="94"/>
      <c r="K20" s="91"/>
      <c r="L20" s="92"/>
      <c r="M20" s="93"/>
    </row>
    <row r="21" customFormat="false" ht="16.5" hidden="false" customHeight="false" outlineLevel="0" collapsed="false">
      <c r="A21" s="96" t="s">
        <v>28</v>
      </c>
      <c r="B21" s="97"/>
      <c r="C21" s="98" t="n">
        <f aca="false">SUM(C8:C20)</f>
        <v>-10654.505</v>
      </c>
      <c r="D21" s="99" t="e">
        <f aca="false">SUM(D8:D20)</f>
        <v>#NAME?</v>
      </c>
      <c r="E21" s="100" t="e">
        <f aca="false">SUM(E8:E19)</f>
        <v>#NAME?</v>
      </c>
      <c r="F21" s="101" t="n">
        <f aca="false">SUM(F18)</f>
        <v>0</v>
      </c>
      <c r="G21" s="98" t="e">
        <f aca="false">SUM(G8:G19)</f>
        <v>#NAME?</v>
      </c>
      <c r="H21" s="99" t="e">
        <f aca="false">SUM(H8:H19)</f>
        <v>#NAME?</v>
      </c>
      <c r="I21" s="100" t="e">
        <f aca="false">SUM(I8:I19)</f>
        <v>#NAME?</v>
      </c>
      <c r="J21" s="101"/>
      <c r="K21" s="98" t="e">
        <f aca="false">SUM(K8:K20)</f>
        <v>#NAME?</v>
      </c>
      <c r="L21" s="99" t="e">
        <f aca="false">SUM(L8:L20)</f>
        <v>#NAME?</v>
      </c>
      <c r="M21" s="100" t="e">
        <f aca="false">SUM(M8:M19)</f>
        <v>#NAME?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  <c r="IR21" s="102"/>
      <c r="IS21" s="102"/>
      <c r="IT21" s="102"/>
      <c r="IU21" s="102"/>
      <c r="IV21" s="102"/>
      <c r="IW21" s="102"/>
    </row>
    <row r="22" customFormat="false" ht="4.5" hidden="false" customHeight="true" outlineLevel="0" collapsed="false">
      <c r="A22" s="81"/>
      <c r="B22" s="76"/>
      <c r="C22" s="91"/>
      <c r="D22" s="92"/>
      <c r="E22" s="93"/>
      <c r="F22" s="94"/>
      <c r="G22" s="95"/>
      <c r="H22" s="92"/>
      <c r="I22" s="93"/>
      <c r="J22" s="94"/>
      <c r="K22" s="91"/>
      <c r="L22" s="92"/>
      <c r="M22" s="93"/>
    </row>
    <row r="23" customFormat="false" ht="13.5" hidden="false" customHeight="true" outlineLevel="0" collapsed="false">
      <c r="A23" s="85" t="s">
        <v>29</v>
      </c>
      <c r="B23" s="86"/>
      <c r="C23" s="87" t="n">
        <f aca="false">+'Mgmt Summary'!J24</f>
        <v>0</v>
      </c>
      <c r="D23" s="88" t="n">
        <f aca="false">+'Mgmt Summary'!C24</f>
        <v>0</v>
      </c>
      <c r="E23" s="89" t="n">
        <f aca="false">-D23+C23</f>
        <v>0</v>
      </c>
      <c r="F23" s="90"/>
      <c r="G23" s="87" t="e">
        <f aca="false">+Expenses!D23+'CapChrg-AllocExp'!K25</f>
        <v>#NAME?</v>
      </c>
      <c r="H23" s="88" t="e">
        <f aca="false">+Expenses!E23+'CapChrg-AllocExp'!L25</f>
        <v>#NAME?</v>
      </c>
      <c r="I23" s="89" t="e">
        <f aca="false">+H23-G23</f>
        <v>#NAME?</v>
      </c>
      <c r="J23" s="90"/>
      <c r="K23" s="87" t="e">
        <f aca="false">C23-G23</f>
        <v>#NAME?</v>
      </c>
      <c r="L23" s="88" t="e">
        <f aca="false">D23-H23</f>
        <v>#NAME?</v>
      </c>
      <c r="M23" s="89" t="e">
        <f aca="false">K23-L23</f>
        <v>#NAME?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5" t="s">
        <v>30</v>
      </c>
      <c r="B24" s="86"/>
      <c r="C24" s="87" t="n">
        <f aca="false">+'Mgmt Summary'!J26</f>
        <v>-481.167</v>
      </c>
      <c r="D24" s="88" t="n">
        <f aca="false">+'Mgmt Summary'!C26</f>
        <v>-481.167</v>
      </c>
      <c r="E24" s="89" t="n">
        <f aca="false">-D24+C24</f>
        <v>0</v>
      </c>
      <c r="F24" s="90"/>
      <c r="G24" s="87" t="n">
        <f aca="false">+Expenses!D24</f>
        <v>0</v>
      </c>
      <c r="H24" s="88" t="n">
        <f aca="false">+Expenses!E24</f>
        <v>0</v>
      </c>
      <c r="I24" s="89" t="n">
        <f aca="false">+H24-G24</f>
        <v>0</v>
      </c>
      <c r="J24" s="90"/>
      <c r="K24" s="87" t="n">
        <f aca="false">C24-G24</f>
        <v>-481.167</v>
      </c>
      <c r="L24" s="88" t="n">
        <f aca="false">D24-H24</f>
        <v>-481.167</v>
      </c>
      <c r="M24" s="89" t="n">
        <f aca="false">K24-L24</f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5" t="s">
        <v>31</v>
      </c>
      <c r="B25" s="86"/>
      <c r="C25" s="87" t="n">
        <f aca="false">+'Mgmt Summary'!J27</f>
        <v>0</v>
      </c>
      <c r="D25" s="88" t="n">
        <f aca="false">+'Mgmt Summary'!C27</f>
        <v>0</v>
      </c>
      <c r="E25" s="89" t="n">
        <f aca="false">-D25+C25</f>
        <v>0</v>
      </c>
      <c r="F25" s="90"/>
      <c r="G25" s="87" t="n">
        <f aca="false">+'CapChrg-AllocExp'!D24</f>
        <v>-658</v>
      </c>
      <c r="H25" s="88" t="e">
        <f aca="false">+'CapChrg-AllocExp'!E24</f>
        <v>#NAME?</v>
      </c>
      <c r="I25" s="89" t="e">
        <f aca="false">+H25-G25</f>
        <v>#NAME?</v>
      </c>
      <c r="J25" s="90"/>
      <c r="K25" s="87" t="n">
        <f aca="false">C25-G25</f>
        <v>658</v>
      </c>
      <c r="L25" s="88" t="e">
        <f aca="false">D25-H25</f>
        <v>#NAME?</v>
      </c>
      <c r="M25" s="89" t="e">
        <f aca="false">K25-L25</f>
        <v>#NAME?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4.5" hidden="false" customHeight="true" outlineLevel="0" collapsed="false">
      <c r="A26" s="81"/>
      <c r="B26" s="76"/>
      <c r="C26" s="91"/>
      <c r="D26" s="92"/>
      <c r="E26" s="93"/>
      <c r="F26" s="94"/>
      <c r="G26" s="95"/>
      <c r="H26" s="92"/>
      <c r="I26" s="93"/>
      <c r="J26" s="94"/>
      <c r="K26" s="91"/>
      <c r="L26" s="92"/>
      <c r="M26" s="93"/>
    </row>
    <row r="27" customFormat="false" ht="16.5" hidden="false" customHeight="false" outlineLevel="0" collapsed="false">
      <c r="A27" s="96" t="s">
        <v>32</v>
      </c>
      <c r="B27" s="97"/>
      <c r="C27" s="98" t="n">
        <f aca="false">SUM(C21:C25)</f>
        <v>-11135.672</v>
      </c>
      <c r="D27" s="99" t="e">
        <f aca="false">SUM(D21:D25)</f>
        <v>#NAME?</v>
      </c>
      <c r="E27" s="103" t="e">
        <f aca="false">SUM(E21:E25)</f>
        <v>#NAME?</v>
      </c>
      <c r="F27" s="101"/>
      <c r="G27" s="98" t="e">
        <f aca="false">SUM(G21:G25)</f>
        <v>#NAME?</v>
      </c>
      <c r="H27" s="99" t="e">
        <f aca="false">SUM(H21:H25)</f>
        <v>#NAME?</v>
      </c>
      <c r="I27" s="103" t="e">
        <f aca="false">SUM(I21:I25)</f>
        <v>#NAME?</v>
      </c>
      <c r="J27" s="101"/>
      <c r="K27" s="98" t="e">
        <f aca="false">SUM(K21:K25)</f>
        <v>#NAME?</v>
      </c>
      <c r="L27" s="99" t="e">
        <f aca="false">SUM(L21:L25)</f>
        <v>#NAME?</v>
      </c>
      <c r="M27" s="103" t="e">
        <f aca="false">SUM(M21:M25)</f>
        <v>#NAME?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4.5" hidden="false" customHeight="true" outlineLevel="0" collapsed="false">
      <c r="A28" s="81"/>
      <c r="B28" s="76"/>
      <c r="C28" s="87"/>
      <c r="D28" s="88"/>
      <c r="E28" s="89"/>
      <c r="F28" s="90"/>
      <c r="G28" s="104"/>
      <c r="H28" s="88"/>
      <c r="I28" s="89"/>
      <c r="J28" s="90"/>
      <c r="K28" s="87"/>
      <c r="L28" s="88"/>
      <c r="M28" s="89"/>
    </row>
    <row r="29" customFormat="false" ht="13.5" hidden="false" customHeight="true" outlineLevel="0" collapsed="false">
      <c r="A29" s="85" t="s">
        <v>35</v>
      </c>
      <c r="B29" s="86"/>
      <c r="C29" s="87" t="n">
        <f aca="false">+'Mgmt Summary'!J31</f>
        <v>0</v>
      </c>
      <c r="D29" s="88" t="n">
        <f aca="false">+'Mgmt Summary'!C31</f>
        <v>0</v>
      </c>
      <c r="E29" s="89" t="n">
        <f aca="false">D29-C29</f>
        <v>0</v>
      </c>
      <c r="F29" s="90"/>
      <c r="G29" s="87" t="n">
        <f aca="false">+'Mgmt Summary'!M31</f>
        <v>-633</v>
      </c>
      <c r="H29" s="88" t="n">
        <f aca="false">+'Mgmt Summary'!D31</f>
        <v>-502</v>
      </c>
      <c r="I29" s="89" t="n">
        <f aca="false">+H29-G29</f>
        <v>131</v>
      </c>
      <c r="J29" s="90"/>
      <c r="K29" s="87" t="n">
        <f aca="false">C29-G29</f>
        <v>633</v>
      </c>
      <c r="L29" s="88" t="n">
        <f aca="false">D29-H29</f>
        <v>502</v>
      </c>
      <c r="M29" s="89" t="n">
        <f aca="false">K29-L29</f>
        <v>131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4.5" hidden="false" customHeight="true" outlineLevel="0" collapsed="false">
      <c r="A30" s="81"/>
      <c r="B30" s="76"/>
      <c r="C30" s="87"/>
      <c r="D30" s="88"/>
      <c r="E30" s="89"/>
      <c r="F30" s="90"/>
      <c r="G30" s="104"/>
      <c r="H30" s="88"/>
      <c r="I30" s="89"/>
      <c r="J30" s="90"/>
      <c r="K30" s="87"/>
      <c r="L30" s="88"/>
      <c r="M30" s="89"/>
    </row>
    <row r="31" customFormat="false" ht="17.25" hidden="false" customHeight="false" outlineLevel="0" collapsed="false">
      <c r="A31" s="105" t="s">
        <v>36</v>
      </c>
      <c r="B31" s="106"/>
      <c r="C31" s="107" t="n">
        <f aca="false">SUM(C27:C29)</f>
        <v>-11135.672</v>
      </c>
      <c r="D31" s="108" t="e">
        <f aca="false">SUM(D27:D29)</f>
        <v>#NAME?</v>
      </c>
      <c r="E31" s="109" t="e">
        <f aca="false">SUM(E27:E29)</f>
        <v>#NAME?</v>
      </c>
      <c r="F31" s="110"/>
      <c r="G31" s="107" t="e">
        <f aca="false">SUM(G27:G29)</f>
        <v>#NAME?</v>
      </c>
      <c r="H31" s="108" t="e">
        <f aca="false">SUM(H27:H29)</f>
        <v>#NAME?</v>
      </c>
      <c r="I31" s="109" t="e">
        <f aca="false">SUM(I27:I29)</f>
        <v>#NAME?</v>
      </c>
      <c r="J31" s="110"/>
      <c r="K31" s="107" t="e">
        <f aca="false">SUM(K27:K29)</f>
        <v>#NAME?</v>
      </c>
      <c r="L31" s="108" t="e">
        <f aca="false">SUM(L27:L29)</f>
        <v>#NAME?</v>
      </c>
      <c r="M31" s="109" t="e">
        <f aca="false">SUM(M27:M29)</f>
        <v>#NAME?</v>
      </c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  <c r="IW31" s="102"/>
    </row>
    <row r="32" customFormat="false" ht="3" hidden="false" customHeight="true" outlineLevel="0" collapsed="false">
      <c r="A32" s="56"/>
      <c r="C32" s="57"/>
      <c r="D32" s="51"/>
      <c r="E32" s="56"/>
      <c r="F32" s="51"/>
      <c r="I32" s="56"/>
    </row>
    <row r="33" customFormat="false" ht="12.75" hidden="false" customHeight="false" outlineLevel="0" collapsed="false">
      <c r="A33" s="1" t="s">
        <v>48</v>
      </c>
      <c r="C33" s="51"/>
      <c r="D33" s="51"/>
      <c r="E33" s="51"/>
      <c r="F33" s="51"/>
      <c r="I33" s="51"/>
    </row>
    <row r="34" customFormat="false" ht="12.75" hidden="false" customHeight="false" outlineLevel="0" collapsed="false">
      <c r="M34" s="111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-10585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-10585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-25277</v>
      </c>
      <c r="P9" s="26"/>
      <c r="Q9" s="25" t="n">
        <f aca="false">+J9-C9</f>
        <v>-40585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-41185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1074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1074</v>
      </c>
      <c r="K10" s="29"/>
      <c r="L10" s="25" t="n">
        <f aca="false">'CapChrg-AllocExp'!D11</f>
        <v>658</v>
      </c>
      <c r="M10" s="26" t="e">
        <f aca="false">Expenses!D10</f>
        <v>#NAME?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-38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-38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671.128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671.128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+GrossMargin!M20</f>
        <v>8983.211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-3242.633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-3242.633</v>
      </c>
      <c r="K14" s="29"/>
      <c r="L14" s="25" t="e">
        <f aca="false">+'CapChrg-AllocExp'!D15</f>
        <v>#NAME?</v>
      </c>
      <c r="M14" s="26" t="n">
        <f aca="false">Expenses!D14</f>
        <v>1513.177</v>
      </c>
      <c r="N14" s="26" t="n">
        <f aca="false">+'CapChrg-AllocExp'!K15</f>
        <v>1897.073</v>
      </c>
      <c r="O14" s="28" t="e">
        <f aca="false">J14-K14-M14-N14-L14</f>
        <v>#NAME?</v>
      </c>
      <c r="P14" s="26"/>
      <c r="Q14" s="25" t="n">
        <f aca="false">+J14-C14</f>
        <v>-12225.844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44</v>
      </c>
      <c r="B15" s="32"/>
      <c r="C15" s="25" t="n">
        <f aca="false">+GrossMargin!M21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+GrossMargin!I21</f>
        <v>0</v>
      </c>
      <c r="H15" s="26" t="n">
        <f aca="false">GrossMargin!J16</f>
        <v>0</v>
      </c>
      <c r="I15" s="26" t="n">
        <f aca="false">+GrossMargin!K21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500</v>
      </c>
      <c r="N15" s="26" t="n">
        <f aca="false">+'CapChrg-AllocExp'!K16</f>
        <v>0</v>
      </c>
      <c r="O15" s="28" t="n">
        <f aca="false">J15-K15-M15-N15-L15</f>
        <v>-500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-500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45</v>
      </c>
      <c r="B16" s="32"/>
      <c r="C16" s="25" t="n">
        <f aca="false">+GrossMargin!M22</f>
        <v>1003</v>
      </c>
      <c r="D16" s="26" t="n">
        <f aca="false">+Expenses!E16+'CapChrg-AllocExp'!E17+'CapChrg-AllocExp'!L17</f>
        <v>1385</v>
      </c>
      <c r="E16" s="27" t="n">
        <f aca="false">C16-D16</f>
        <v>-382</v>
      </c>
      <c r="F16" s="26"/>
      <c r="G16" s="25" t="n">
        <f aca="false">+GrossMargin!I22</f>
        <v>1879</v>
      </c>
      <c r="H16" s="26" t="n">
        <f aca="false">GrossMargin!J17</f>
        <v>0</v>
      </c>
      <c r="I16" s="26" t="n">
        <f aca="false">+GrossMargin!K22</f>
        <v>0</v>
      </c>
      <c r="J16" s="28" t="n">
        <f aca="false">SUM(G16:I16)</f>
        <v>1879</v>
      </c>
      <c r="K16" s="29"/>
      <c r="L16" s="25" t="n">
        <f aca="false">+'CapChrg-AllocExp'!D17</f>
        <v>0</v>
      </c>
      <c r="M16" s="26" t="n">
        <f aca="false">Expenses!D16</f>
        <v>1385</v>
      </c>
      <c r="N16" s="26" t="n">
        <f aca="false">+'CapChrg-AllocExp'!K17</f>
        <v>0</v>
      </c>
      <c r="O16" s="28" t="n">
        <f aca="false">J16-K16-M16-N16-L16</f>
        <v>494</v>
      </c>
      <c r="P16" s="26"/>
      <c r="Q16" s="25" t="n">
        <f aca="false">+J16-C16</f>
        <v>876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876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46</v>
      </c>
      <c r="B17" s="32"/>
      <c r="C17" s="25" t="n">
        <f aca="false">+GrossMargin!M23</f>
        <v>3965</v>
      </c>
      <c r="D17" s="26" t="n">
        <f aca="false">+Expenses!E17+'CapChrg-AllocExp'!E18+'CapChrg-AllocExp'!L18</f>
        <v>1536</v>
      </c>
      <c r="E17" s="27" t="n">
        <f aca="false">C17-D17</f>
        <v>2429</v>
      </c>
      <c r="F17" s="26"/>
      <c r="G17" s="25" t="n">
        <f aca="false">+GrossMargin!I23</f>
        <v>-517</v>
      </c>
      <c r="H17" s="26" t="n">
        <f aca="false">GrossMargin!J18</f>
        <v>0</v>
      </c>
      <c r="I17" s="26" t="n">
        <f aca="false">+GrossMargin!K23</f>
        <v>0</v>
      </c>
      <c r="J17" s="28" t="n">
        <f aca="false">SUM(G17:I17)</f>
        <v>-517</v>
      </c>
      <c r="K17" s="29"/>
      <c r="L17" s="25" t="n">
        <f aca="false">+'CapChrg-AllocExp'!D18</f>
        <v>0</v>
      </c>
      <c r="M17" s="26" t="n">
        <f aca="false">Expenses!D17</f>
        <v>1536</v>
      </c>
      <c r="N17" s="26" t="n">
        <f aca="false">+'CapChrg-AllocExp'!K18</f>
        <v>0</v>
      </c>
      <c r="O17" s="28" t="n">
        <f aca="false">J17-K17-M17-N17-L17</f>
        <v>-2053</v>
      </c>
      <c r="P17" s="26"/>
      <c r="Q17" s="25" t="n">
        <f aca="false">+J17-C17</f>
        <v>-4482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-4482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47</v>
      </c>
      <c r="B18" s="32"/>
      <c r="C18" s="25" t="n">
        <f aca="false">+GrossMargin!M24</f>
        <v>1363</v>
      </c>
      <c r="D18" s="26" t="n">
        <f aca="false">+Expenses!E18+'CapChrg-AllocExp'!E19+'CapChrg-AllocExp'!L19</f>
        <v>1601</v>
      </c>
      <c r="E18" s="27" t="n">
        <f aca="false">C18-D18</f>
        <v>-238</v>
      </c>
      <c r="F18" s="26"/>
      <c r="G18" s="25" t="n">
        <f aca="false">+GrossMargin!I24</f>
        <v>104</v>
      </c>
      <c r="H18" s="26" t="n">
        <f aca="false">GrossMargin!J19</f>
        <v>0</v>
      </c>
      <c r="I18" s="26" t="n">
        <f aca="false">+GrossMargin!K24</f>
        <v>0</v>
      </c>
      <c r="J18" s="28" t="n">
        <f aca="false">SUM(G18:I18)</f>
        <v>104</v>
      </c>
      <c r="K18" s="29"/>
      <c r="L18" s="25" t="n">
        <f aca="false">+'CapChrg-AllocExp'!D19</f>
        <v>0</v>
      </c>
      <c r="M18" s="26" t="n">
        <f aca="false">Expenses!D18</f>
        <v>1467</v>
      </c>
      <c r="N18" s="26" t="n">
        <f aca="false">+'CapChrg-AllocExp'!K19</f>
        <v>0</v>
      </c>
      <c r="O18" s="28" t="n">
        <f aca="false">J18-K18-M18-N18-L18</f>
        <v>-1363</v>
      </c>
      <c r="P18" s="26"/>
      <c r="Q18" s="25" t="n">
        <f aca="false">+J18-C18</f>
        <v>-1259</v>
      </c>
      <c r="R18" s="26"/>
      <c r="S18" s="26" t="n">
        <f aca="false">+'CapChrg-AllocExp'!F19</f>
        <v>0</v>
      </c>
      <c r="T18" s="26" t="n">
        <f aca="false">Expenses!F18</f>
        <v>134</v>
      </c>
      <c r="U18" s="26" t="n">
        <f aca="false">+'CapChrg-AllocExp'!M19</f>
        <v>0</v>
      </c>
      <c r="V18" s="27" t="n">
        <f aca="false">ROUND(SUM(Q18:U18),0)</f>
        <v>-1125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11" t="s">
        <v>26</v>
      </c>
      <c r="B19" s="24"/>
      <c r="C19" s="25" t="n">
        <f aca="false">+GrossMargin!M27</f>
        <v>10100</v>
      </c>
      <c r="D19" s="26" t="n">
        <v>0</v>
      </c>
      <c r="E19" s="27" t="n">
        <f aca="false">C19-D19</f>
        <v>10100</v>
      </c>
      <c r="F19" s="26"/>
      <c r="G19" s="25" t="n">
        <f aca="false">GrossMargin!I27</f>
        <v>0</v>
      </c>
      <c r="H19" s="26" t="n">
        <v>0</v>
      </c>
      <c r="I19" s="26" t="n">
        <v>0</v>
      </c>
      <c r="J19" s="28" t="n">
        <f aca="false">SUM(G19:I19)</f>
        <v>0</v>
      </c>
      <c r="K19" s="29"/>
      <c r="L19" s="25" t="n">
        <v>0</v>
      </c>
      <c r="M19" s="26" t="n">
        <v>0</v>
      </c>
      <c r="N19" s="26" t="n">
        <v>0</v>
      </c>
      <c r="O19" s="28" t="n">
        <f aca="false">J19-K19-M19-N19-L19</f>
        <v>0</v>
      </c>
      <c r="P19" s="26"/>
      <c r="Q19" s="25" t="n">
        <f aca="false">+J19-C19</f>
        <v>-10100</v>
      </c>
      <c r="R19" s="26"/>
      <c r="S19" s="26" t="n">
        <v>0</v>
      </c>
      <c r="T19" s="26" t="n">
        <v>0</v>
      </c>
      <c r="U19" s="26" t="n">
        <v>0</v>
      </c>
      <c r="V19" s="27" t="n">
        <f aca="false">ROUND(SUM(Q19:U19),0)</f>
        <v>-10100</v>
      </c>
      <c r="W19" s="23"/>
    </row>
    <row r="20" customFormat="false" ht="13.5" hidden="false" customHeight="true" outlineLevel="0" collapsed="false">
      <c r="A20" s="11" t="s">
        <v>27</v>
      </c>
      <c r="B20" s="24"/>
      <c r="C20" s="25" t="n">
        <f aca="false">GrossMargin!M26</f>
        <v>0</v>
      </c>
      <c r="D20" s="26" t="n">
        <f aca="false">Expenses!E19+'CapChrg-AllocExp'!E20+'CapChrg-AllocExp'!L20</f>
        <v>0</v>
      </c>
      <c r="E20" s="27" t="n">
        <f aca="false">C20-D20</f>
        <v>0</v>
      </c>
      <c r="F20" s="26"/>
      <c r="G20" s="25" t="n">
        <f aca="false">GrossMargin!I26</f>
        <v>0</v>
      </c>
      <c r="H20" s="26" t="n">
        <f aca="false">GrossMargin!J26</f>
        <v>0</v>
      </c>
      <c r="I20" s="26" t="n">
        <f aca="false">GrossMargin!K26</f>
        <v>0</v>
      </c>
      <c r="J20" s="28" t="n">
        <f aca="false">SUM(G20:I20)</f>
        <v>0</v>
      </c>
      <c r="K20" s="29"/>
      <c r="L20" s="25" t="n">
        <f aca="false">'CapChrg-AllocExp'!D20</f>
        <v>0</v>
      </c>
      <c r="M20" s="26" t="n">
        <f aca="false">Expenses!D19</f>
        <v>350</v>
      </c>
      <c r="N20" s="26" t="n">
        <f aca="false">'CapChrg-AllocExp'!K20</f>
        <v>0</v>
      </c>
      <c r="O20" s="28" t="n">
        <f aca="false">J20-K20-M20-N20-L20</f>
        <v>-350</v>
      </c>
      <c r="P20" s="26"/>
      <c r="Q20" s="25" t="n">
        <f aca="false">+J20-C20</f>
        <v>0</v>
      </c>
      <c r="R20" s="26"/>
      <c r="S20" s="26" t="n">
        <f aca="false">'CapChrg-AllocExp'!F20</f>
        <v>0</v>
      </c>
      <c r="T20" s="26" t="n">
        <f aca="false">Expenses!F19</f>
        <v>-350</v>
      </c>
      <c r="U20" s="26" t="n">
        <f aca="false">'CapChrg-AllocExp'!M20</f>
        <v>0</v>
      </c>
      <c r="V20" s="27" t="n">
        <f aca="false">ROUND(SUM(Q20:U20),0)</f>
        <v>-350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28</v>
      </c>
      <c r="B22" s="24"/>
      <c r="C22" s="38" t="e">
        <f aca="false">SUM(C9:C21)</f>
        <v>#NAME?</v>
      </c>
      <c r="D22" s="39" t="e">
        <f aca="false">SUM(D9:D21)</f>
        <v>#NAME?</v>
      </c>
      <c r="E22" s="40" t="e">
        <f aca="false">+C22-D22</f>
        <v>#NAME?</v>
      </c>
      <c r="F22" s="26"/>
      <c r="G22" s="38" t="n">
        <f aca="false">SUM(G9:G21)</f>
        <v>-10654.505</v>
      </c>
      <c r="H22" s="39" t="n">
        <f aca="false">SUM(H9:H20)</f>
        <v>0</v>
      </c>
      <c r="I22" s="40" t="n">
        <f aca="false">SUM(I9:I21)</f>
        <v>0</v>
      </c>
      <c r="J22" s="41" t="n">
        <f aca="false">SUM(J9:J21)</f>
        <v>-10654.505</v>
      </c>
      <c r="K22" s="39" t="n">
        <f aca="false">SUM(K19:K20)</f>
        <v>0</v>
      </c>
      <c r="L22" s="38" t="e">
        <f aca="false">SUM(L9:L21)</f>
        <v>#NAME?</v>
      </c>
      <c r="M22" s="39" t="e">
        <f aca="false">SUM(M9:M21)</f>
        <v>#NAME?</v>
      </c>
      <c r="N22" s="39" t="e">
        <f aca="false">SUM(N9:N21)</f>
        <v>#NAME?</v>
      </c>
      <c r="O22" s="41" t="e">
        <f aca="false">SUM(O9:O21)</f>
        <v>#NAME?</v>
      </c>
      <c r="P22" s="29"/>
      <c r="Q22" s="38" t="e">
        <f aca="false">SUM(Q9:Q21)</f>
        <v>#NAME?</v>
      </c>
      <c r="R22" s="39" t="n">
        <f aca="false">SUM(R19:R21)</f>
        <v>0</v>
      </c>
      <c r="S22" s="39" t="e">
        <f aca="false">SUM(S9:S21)</f>
        <v>#NAME?</v>
      </c>
      <c r="T22" s="39" t="e">
        <f aca="false">SUM(T9:T21)</f>
        <v>#NAME?</v>
      </c>
      <c r="U22" s="39" t="e">
        <f aca="false">SUM(U9:U21)</f>
        <v>#NAME?</v>
      </c>
      <c r="V22" s="40" t="e">
        <f aca="false">SUM(V9:V21)</f>
        <v>#NAME?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29</v>
      </c>
      <c r="B24" s="24"/>
      <c r="C24" s="25" t="n">
        <v>0</v>
      </c>
      <c r="D24" s="26" t="n">
        <f aca="false">Expenses!E23</f>
        <v>26030</v>
      </c>
      <c r="E24" s="27" t="n">
        <f aca="false">C24-D24</f>
        <v>-26030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'CapChrg-AllocExp'!D25</f>
        <v>0</v>
      </c>
      <c r="M24" s="26" t="e">
        <f aca="false">+Expenses!D23</f>
        <v>#NAME?</v>
      </c>
      <c r="N24" s="26" t="n">
        <v>0</v>
      </c>
      <c r="O24" s="28" t="e">
        <f aca="false">J24-K24-M24-N24-L24</f>
        <v>#NAME?</v>
      </c>
      <c r="P24" s="26"/>
      <c r="Q24" s="25" t="n">
        <f aca="false">+J24-C24</f>
        <v>0</v>
      </c>
      <c r="R24" s="26"/>
      <c r="S24" s="26" t="n">
        <v>0</v>
      </c>
      <c r="T24" s="26" t="e">
        <f aca="false">Expenses!F23</f>
        <v>#NAME?</v>
      </c>
      <c r="U24" s="26" t="n">
        <v>0</v>
      </c>
      <c r="V24" s="27" t="e">
        <f aca="false">ROUND(SUM(Q24:U24),0)</f>
        <v>#NAME?</v>
      </c>
      <c r="W24" s="23"/>
    </row>
    <row r="25" customFormat="false" ht="13.5" hidden="false" customHeight="true" outlineLevel="0" collapsed="false">
      <c r="A25" s="11" t="s">
        <v>51</v>
      </c>
      <c r="B25" s="24"/>
      <c r="C25" s="25" t="n">
        <v>0</v>
      </c>
      <c r="D25" s="26" t="e">
        <f aca="false">+'CapChrg-AllocExp'!L25</f>
        <v>#NAME?</v>
      </c>
      <c r="E25" s="27" t="e">
        <f aca="false">C25-D25</f>
        <v>#NAME?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e">
        <f aca="false">+'CapChrg-AllocExp'!K25</f>
        <v>#NAME?</v>
      </c>
      <c r="O25" s="28" t="e">
        <f aca="false">J25-K25-M25-N25-L25</f>
        <v>#NAME?</v>
      </c>
      <c r="P25" s="26"/>
      <c r="Q25" s="25" t="n">
        <f aca="false">+J25-C25</f>
        <v>0</v>
      </c>
      <c r="R25" s="26"/>
      <c r="S25" s="26" t="n">
        <v>0</v>
      </c>
      <c r="T25" s="26" t="n">
        <f aca="false">Expenses!F24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30</v>
      </c>
      <c r="B26" s="24"/>
      <c r="C26" s="25" t="n">
        <f aca="false">GrossMargin!M31</f>
        <v>-481.167</v>
      </c>
      <c r="D26" s="26" t="n">
        <f aca="false">Expenses!E24</f>
        <v>0</v>
      </c>
      <c r="E26" s="27" t="n">
        <f aca="false">C26-D26</f>
        <v>-481.167</v>
      </c>
      <c r="F26" s="29"/>
      <c r="G26" s="25" t="n">
        <f aca="false">GrossMargin!I31</f>
        <v>-481.167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-481.167</v>
      </c>
      <c r="K26" s="29"/>
      <c r="L26" s="25" t="n">
        <v>0</v>
      </c>
      <c r="M26" s="26" t="n">
        <f aca="false">Expenses!D24</f>
        <v>0</v>
      </c>
      <c r="N26" s="26" t="n">
        <v>0</v>
      </c>
      <c r="O26" s="28" t="n">
        <f aca="false">J26-K26-M26-N26-L26</f>
        <v>-481.167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Expenses!F24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31</v>
      </c>
      <c r="B27" s="24"/>
      <c r="C27" s="25" t="n">
        <v>0</v>
      </c>
      <c r="D27" s="26" t="e">
        <f aca="false">'CapChrg-AllocExp'!E24</f>
        <v>#NAME?</v>
      </c>
      <c r="E27" s="27" t="e">
        <f aca="false">C27-D27</f>
        <v>#NAME?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'CapChrg-AllocExp'!D24</f>
        <v>-658</v>
      </c>
      <c r="M27" s="26" t="n">
        <v>0</v>
      </c>
      <c r="N27" s="26" t="n">
        <v>0</v>
      </c>
      <c r="O27" s="28" t="n">
        <f aca="false">J27-K27-M27-N27-L27</f>
        <v>658</v>
      </c>
      <c r="P27" s="26"/>
      <c r="Q27" s="25" t="n">
        <f aca="false">+J27-C27</f>
        <v>0</v>
      </c>
      <c r="R27" s="26"/>
      <c r="S27" s="26" t="e">
        <f aca="false">'CapChrg-AllocExp'!F24</f>
        <v>#NAME?</v>
      </c>
      <c r="T27" s="26" t="n">
        <v>0</v>
      </c>
      <c r="U27" s="26" t="n">
        <v>0</v>
      </c>
      <c r="V27" s="27" t="e">
        <f aca="false">ROUND(SUM(Q27:U27),0)</f>
        <v>#NAME?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32</v>
      </c>
      <c r="B29" s="24"/>
      <c r="C29" s="38" t="e">
        <f aca="false">SUM(C22:C28)</f>
        <v>#NAME?</v>
      </c>
      <c r="D29" s="39" t="e">
        <f aca="false">SUM(D22:D28)</f>
        <v>#NAME?</v>
      </c>
      <c r="E29" s="40" t="e">
        <f aca="false">SUM(E22:E28)</f>
        <v>#NAME?</v>
      </c>
      <c r="F29" s="26"/>
      <c r="G29" s="38" t="n">
        <f aca="false">SUM(G22:G28)</f>
        <v>-11135.672</v>
      </c>
      <c r="H29" s="39" t="n">
        <f aca="false">SUM(H22:H28)</f>
        <v>0</v>
      </c>
      <c r="I29" s="39" t="n">
        <f aca="false">SUM(I22:I28)</f>
        <v>0</v>
      </c>
      <c r="J29" s="41" t="n">
        <f aca="false">SUM(J22:J28)</f>
        <v>-11135.672</v>
      </c>
      <c r="K29" s="39" t="n">
        <f aca="false">SUM(K22:K28)</f>
        <v>0</v>
      </c>
      <c r="L29" s="38" t="e">
        <f aca="false">SUM(L22:L28)</f>
        <v>#NAME?</v>
      </c>
      <c r="M29" s="39" t="e">
        <f aca="false">SUM(M22:M28)</f>
        <v>#NAME?</v>
      </c>
      <c r="N29" s="39" t="e">
        <f aca="false">SUM(N22:N28)</f>
        <v>#NAME?</v>
      </c>
      <c r="O29" s="41" t="e">
        <f aca="false">J29-K29-M29-N29-L29</f>
        <v>#NAME?</v>
      </c>
      <c r="P29" s="26"/>
      <c r="Q29" s="38" t="e">
        <f aca="false">SUM(Q22:Q28)</f>
        <v>#NAME?</v>
      </c>
      <c r="R29" s="39" t="n">
        <f aca="false">SUM(R22:R28)</f>
        <v>0</v>
      </c>
      <c r="S29" s="39" t="e">
        <f aca="false">SUM(S22:S28)</f>
        <v>#NAME?</v>
      </c>
      <c r="T29" s="39" t="e">
        <f aca="false">SUM(T22:T28)</f>
        <v>#NAME?</v>
      </c>
      <c r="U29" s="39" t="e">
        <f aca="false">SUM(U22:U28)</f>
        <v>#NAME?</v>
      </c>
      <c r="V29" s="40" t="e">
        <f aca="false">SUM(V22:V28)</f>
        <v>#NAME?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33</v>
      </c>
      <c r="H30" s="26"/>
      <c r="I30" s="26"/>
      <c r="J30" s="28"/>
      <c r="K30" s="29"/>
      <c r="L30" s="36"/>
      <c r="M30" s="26" t="s">
        <v>34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35</v>
      </c>
      <c r="B31" s="24"/>
      <c r="C31" s="25" t="n">
        <v>0</v>
      </c>
      <c r="D31" s="26" t="n">
        <f aca="false">-127-375</f>
        <v>-502</v>
      </c>
      <c r="E31" s="27" t="n">
        <f aca="false">C31-D31</f>
        <v>502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f aca="false">-127-506</f>
        <v>-633</v>
      </c>
      <c r="N31" s="26" t="n">
        <v>0</v>
      </c>
      <c r="O31" s="28" t="n">
        <f aca="false">J31-K31-M31-N31-L31</f>
        <v>633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131</v>
      </c>
      <c r="U31" s="26" t="n">
        <v>0</v>
      </c>
      <c r="V31" s="27" t="n">
        <f aca="false">ROUND(SUM(Q31:U31),0)</f>
        <v>131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36</v>
      </c>
      <c r="B33" s="24"/>
      <c r="C33" s="42" t="e">
        <f aca="false">SUM(C29:C31)</f>
        <v>#NAME?</v>
      </c>
      <c r="D33" s="43" t="e">
        <f aca="false">SUM(D29:D31)</f>
        <v>#NAME?</v>
      </c>
      <c r="E33" s="44" t="e">
        <f aca="false">SUM(E29:E31)</f>
        <v>#NAME?</v>
      </c>
      <c r="F33" s="26"/>
      <c r="G33" s="42" t="n">
        <f aca="false">SUM(G29:G31)</f>
        <v>-11135.672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-11135.672</v>
      </c>
      <c r="K33" s="43" t="n">
        <f aca="false">SUM(K29:K31)</f>
        <v>0</v>
      </c>
      <c r="L33" s="42" t="e">
        <f aca="false">SUM(L29:L31)</f>
        <v>#NAME?</v>
      </c>
      <c r="M33" s="43" t="e">
        <f aca="false">SUM(M29:M31)</f>
        <v>#NAME?</v>
      </c>
      <c r="N33" s="43" t="e">
        <f aca="false">SUM(N29:N31)</f>
        <v>#NAME?</v>
      </c>
      <c r="O33" s="45" t="e">
        <f aca="false">J33-K33-M33-N33-L33</f>
        <v>#NAME?</v>
      </c>
      <c r="P33" s="26"/>
      <c r="Q33" s="42" t="e">
        <f aca="false">SUM(Q29:Q31)</f>
        <v>#NAME?</v>
      </c>
      <c r="R33" s="43" t="n">
        <f aca="false">SUM(R29:R31)</f>
        <v>0</v>
      </c>
      <c r="S33" s="43" t="e">
        <f aca="false">SUM(S29:S31)</f>
        <v>#NAME?</v>
      </c>
      <c r="T33" s="43" t="e">
        <f aca="false">SUM(T29:T31)</f>
        <v>#NAME?</v>
      </c>
      <c r="U33" s="43" t="e">
        <f aca="false">SUM(U29:U31)</f>
        <v>#NAME?</v>
      </c>
      <c r="V33" s="44" t="e">
        <f aca="false">SUM(V29:V31)</f>
        <v>#NAME?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37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38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October 5,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2"/>
      <c r="D5" s="113"/>
      <c r="E5" s="113"/>
      <c r="F5" s="113"/>
      <c r="G5" s="113"/>
      <c r="H5" s="8"/>
      <c r="I5" s="113"/>
      <c r="J5" s="113"/>
      <c r="K5" s="1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5"/>
      <c r="F6" s="115"/>
      <c r="G6" s="24"/>
      <c r="H6" s="14" t="s">
        <v>5</v>
      </c>
      <c r="I6" s="115" t="s">
        <v>6</v>
      </c>
      <c r="J6" s="115" t="s">
        <v>7</v>
      </c>
      <c r="K6" s="116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7" t="s">
        <v>53</v>
      </c>
      <c r="D7" s="16" t="s">
        <v>54</v>
      </c>
      <c r="E7" s="16" t="s">
        <v>55</v>
      </c>
      <c r="F7" s="16" t="s">
        <v>56</v>
      </c>
      <c r="G7" s="16" t="s">
        <v>57</v>
      </c>
      <c r="H7" s="15" t="s">
        <v>14</v>
      </c>
      <c r="I7" s="16" t="s">
        <v>17</v>
      </c>
      <c r="J7" s="16" t="s">
        <v>14</v>
      </c>
      <c r="K7" s="118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19"/>
      <c r="B8" s="23"/>
      <c r="C8" s="20"/>
      <c r="D8" s="21"/>
      <c r="E8" s="21"/>
      <c r="F8" s="21"/>
      <c r="G8" s="22"/>
      <c r="H8" s="120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+GrossMargin!D10-[4]GrossMargin!D10</f>
        <v>-10585</v>
      </c>
      <c r="D9" s="26" t="n">
        <f aca="false">+GrossMargin!E10-[4]GrossMargin!E10</f>
        <v>0</v>
      </c>
      <c r="E9" s="26" t="n">
        <f aca="false">+GrossMargin!F10-[4]GrossMargin!F10</f>
        <v>0</v>
      </c>
      <c r="F9" s="26" t="n">
        <f aca="false">+GrossMargin!G10-[4]GrossMargin!G10</f>
        <v>0</v>
      </c>
      <c r="G9" s="121" t="n">
        <f aca="false">+GrossMargin!H10-[4]GrossMargin!H10</f>
        <v>0</v>
      </c>
      <c r="H9" s="36" t="n">
        <f aca="false">SUM(C9:G9)</f>
        <v>-10585</v>
      </c>
      <c r="I9" s="25" t="n">
        <f aca="false">GrossMargin!J10-[4]GrossMargin!J10</f>
        <v>0</v>
      </c>
      <c r="J9" s="26" t="n">
        <f aca="false">+GrossMargin!K10-[4]GrossMargin!K10</f>
        <v>450</v>
      </c>
      <c r="K9" s="27" t="n">
        <f aca="false">SUM(H9:J9)</f>
        <v>-10135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+GrossMargin!D11-[4]GrossMargin!D11</f>
        <v>1074</v>
      </c>
      <c r="D10" s="26" t="n">
        <f aca="false">+GrossMargin!E11-[4]GrossMargin!E11</f>
        <v>0</v>
      </c>
      <c r="E10" s="26" t="n">
        <f aca="false">+GrossMargin!F11-[4]GrossMargin!F11</f>
        <v>0</v>
      </c>
      <c r="F10" s="26" t="n">
        <f aca="false">+GrossMargin!G11-[4]GrossMargin!G11</f>
        <v>0</v>
      </c>
      <c r="G10" s="121" t="n">
        <f aca="false">+GrossMargin!H11-[4]GrossMargin!H11</f>
        <v>0</v>
      </c>
      <c r="H10" s="36" t="n">
        <f aca="false">SUM(C10:G10)</f>
        <v>1074</v>
      </c>
      <c r="I10" s="25" t="n">
        <f aca="false">GrossMargin!J11-[4]GrossMargin!J11</f>
        <v>0</v>
      </c>
      <c r="J10" s="26" t="n">
        <f aca="false">+GrossMargin!K11-[4]GrossMargin!K11</f>
        <v>0</v>
      </c>
      <c r="K10" s="27" t="n">
        <f aca="false">SUM(H10:J10)</f>
        <v>1074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+GrossMargin!D12-[4]GrossMargin!D12</f>
        <v>-38</v>
      </c>
      <c r="D11" s="26" t="n">
        <f aca="false">+GrossMargin!E12-[4]GrossMargin!E12</f>
        <v>0</v>
      </c>
      <c r="E11" s="26" t="n">
        <f aca="false">+GrossMargin!F12-[4]GrossMargin!F12</f>
        <v>0</v>
      </c>
      <c r="F11" s="26" t="n">
        <f aca="false">+GrossMargin!G12-[4]GrossMargin!G12</f>
        <v>0</v>
      </c>
      <c r="G11" s="121" t="n">
        <f aca="false">+GrossMargin!H12-[4]GrossMargin!H12</f>
        <v>0</v>
      </c>
      <c r="H11" s="36" t="n">
        <f aca="false">SUM(C11:G11)</f>
        <v>-38</v>
      </c>
      <c r="I11" s="25" t="n">
        <f aca="false">GrossMargin!J12-[4]GrossMargin!J12</f>
        <v>0</v>
      </c>
      <c r="J11" s="26" t="n">
        <f aca="false">+GrossMargin!K12-[4]GrossMargin!K12</f>
        <v>0</v>
      </c>
      <c r="K11" s="27" t="n">
        <f aca="false">SUM(H11:J11)</f>
        <v>-38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+GrossMargin!D13-[4]GrossMargin!D13</f>
        <v>671.128</v>
      </c>
      <c r="D12" s="26" t="n">
        <f aca="false">+GrossMargin!E13-[4]GrossMargin!E13</f>
        <v>0</v>
      </c>
      <c r="E12" s="26" t="n">
        <f aca="false">+GrossMargin!F13-[4]GrossMargin!F13</f>
        <v>0</v>
      </c>
      <c r="F12" s="26" t="n">
        <f aca="false">+GrossMargin!G13-[4]GrossMargin!G13</f>
        <v>0</v>
      </c>
      <c r="G12" s="121" t="n">
        <f aca="false">+GrossMargin!H13-[4]GrossMargin!H13</f>
        <v>0</v>
      </c>
      <c r="H12" s="36" t="n">
        <f aca="false">SUM(C12:G12)</f>
        <v>671.128</v>
      </c>
      <c r="I12" s="25" t="n">
        <f aca="false">GrossMargin!J13-[4]GrossMargin!J13</f>
        <v>0</v>
      </c>
      <c r="J12" s="26" t="n">
        <f aca="false">+GrossMargin!K13-[4]GrossMargin!K13</f>
        <v>0</v>
      </c>
      <c r="K12" s="27" t="n">
        <f aca="false">SUM(H12:J12)</f>
        <v>671.128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+GrossMargin!D14-[4]GrossMargin!D14</f>
        <v>0</v>
      </c>
      <c r="D13" s="26" t="n">
        <f aca="false">+GrossMargin!E14-[4]GrossMargin!E14</f>
        <v>0</v>
      </c>
      <c r="E13" s="26" t="n">
        <f aca="false">+GrossMargin!F14-[4]GrossMargin!F14</f>
        <v>0</v>
      </c>
      <c r="F13" s="26" t="n">
        <f aca="false">+GrossMargin!G14-[4]GrossMargin!G14</f>
        <v>0</v>
      </c>
      <c r="G13" s="121" t="n">
        <f aca="false">+GrossMargin!H14-[4]GrossMargin!H14</f>
        <v>0</v>
      </c>
      <c r="H13" s="36" t="n">
        <f aca="false">SUM(C13:G13)</f>
        <v>0</v>
      </c>
      <c r="I13" s="25" t="n">
        <f aca="false">GrossMargin!J14-[4]GrossMargin!J14</f>
        <v>0</v>
      </c>
      <c r="J13" s="26" t="n">
        <f aca="false">+GrossMargin!K14-[4]GrossMargin!K14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22" t="s">
        <v>58</v>
      </c>
      <c r="B14" s="123"/>
      <c r="C14" s="124" t="n">
        <f aca="false">+GrossMargin!D15-[4]GrossMargin!D15</f>
        <v>-2797</v>
      </c>
      <c r="D14" s="125" t="n">
        <f aca="false">+GrossMargin!E15-[4]GrossMargin!E15</f>
        <v>0</v>
      </c>
      <c r="E14" s="125" t="n">
        <f aca="false">+GrossMargin!F15-[4]GrossMargin!F15</f>
        <v>0</v>
      </c>
      <c r="F14" s="125" t="n">
        <f aca="false">+GrossMargin!G15-[4]GrossMargin!G15</f>
        <v>0</v>
      </c>
      <c r="G14" s="126" t="n">
        <f aca="false">+GrossMargin!H15-[4]GrossMargin!H15</f>
        <v>0</v>
      </c>
      <c r="H14" s="127" t="n">
        <f aca="false">SUM(C14:G14)</f>
        <v>-2797</v>
      </c>
      <c r="I14" s="124" t="n">
        <f aca="false">GrossMargin!J15-[4]GrossMargin!J15</f>
        <v>0</v>
      </c>
      <c r="J14" s="125" t="n">
        <f aca="false">+GrossMargin!K15-[4]GrossMargin!K15</f>
        <v>0</v>
      </c>
      <c r="K14" s="128" t="n">
        <f aca="false">SUM(H14:J14)</f>
        <v>-2797</v>
      </c>
    </row>
    <row r="15" customFormat="false" ht="13.5" hidden="false" customHeight="true" outlineLevel="0" collapsed="false">
      <c r="A15" s="122" t="s">
        <v>59</v>
      </c>
      <c r="B15" s="123"/>
      <c r="C15" s="124" t="n">
        <f aca="false">+GrossMargin!D16-[4]GrossMargin!D16</f>
        <v>-471</v>
      </c>
      <c r="D15" s="125" t="n">
        <f aca="false">+GrossMargin!E16-[4]GrossMargin!E16</f>
        <v>0</v>
      </c>
      <c r="E15" s="125" t="n">
        <f aca="false">+GrossMargin!F16-[4]GrossMargin!F16</f>
        <v>0</v>
      </c>
      <c r="F15" s="125" t="n">
        <f aca="false">+GrossMargin!G16-[4]GrossMargin!G16</f>
        <v>0</v>
      </c>
      <c r="G15" s="126" t="n">
        <f aca="false">+GrossMargin!H16-[4]GrossMargin!H16</f>
        <v>0</v>
      </c>
      <c r="H15" s="127" t="n">
        <f aca="false">SUM(C15:G15)</f>
        <v>-471</v>
      </c>
      <c r="I15" s="124" t="n">
        <f aca="false">GrossMargin!J16-[4]GrossMargin!J16</f>
        <v>0</v>
      </c>
      <c r="J15" s="125" t="n">
        <f aca="false">+GrossMargin!K16-[4]GrossMargin!K16</f>
        <v>0</v>
      </c>
      <c r="K15" s="128" t="n">
        <f aca="false">SUM(H15:J15)</f>
        <v>-471</v>
      </c>
    </row>
    <row r="16" customFormat="false" ht="13.5" hidden="false" customHeight="true" outlineLevel="0" collapsed="false">
      <c r="A16" s="122" t="s">
        <v>60</v>
      </c>
      <c r="B16" s="123"/>
      <c r="C16" s="124" t="n">
        <f aca="false">+GrossMargin!D17-[4]GrossMargin!D17</f>
        <v>21.494</v>
      </c>
      <c r="D16" s="125" t="n">
        <f aca="false">+GrossMargin!E17-[4]GrossMargin!E17</f>
        <v>0</v>
      </c>
      <c r="E16" s="125" t="n">
        <f aca="false">+GrossMargin!F17-[4]GrossMargin!F17</f>
        <v>0</v>
      </c>
      <c r="F16" s="125" t="n">
        <f aca="false">+GrossMargin!G17-[4]GrossMargin!G17</f>
        <v>0</v>
      </c>
      <c r="G16" s="126" t="n">
        <f aca="false">+GrossMargin!H17-[4]GrossMargin!H17</f>
        <v>0</v>
      </c>
      <c r="H16" s="127" t="n">
        <f aca="false">SUM(C16:G16)</f>
        <v>21.494</v>
      </c>
      <c r="I16" s="124" t="n">
        <f aca="false">GrossMargin!J17-[4]GrossMargin!J17</f>
        <v>0</v>
      </c>
      <c r="J16" s="125" t="n">
        <f aca="false">+GrossMargin!K17-[4]GrossMargin!K17</f>
        <v>0</v>
      </c>
      <c r="K16" s="128" t="n">
        <f aca="false">SUM(H16:J16)</f>
        <v>21.494</v>
      </c>
    </row>
    <row r="17" customFormat="false" ht="13.5" hidden="false" customHeight="true" outlineLevel="0" collapsed="false">
      <c r="A17" s="122" t="s">
        <v>61</v>
      </c>
      <c r="B17" s="123"/>
      <c r="C17" s="124" t="n">
        <f aca="false">+GrossMargin!D18-[4]GrossMargin!D18</f>
        <v>6.99</v>
      </c>
      <c r="D17" s="125" t="n">
        <f aca="false">+GrossMargin!E18-[4]GrossMargin!E18</f>
        <v>0</v>
      </c>
      <c r="E17" s="125" t="n">
        <f aca="false">+GrossMargin!F18-[4]GrossMargin!F18</f>
        <v>0</v>
      </c>
      <c r="F17" s="125" t="n">
        <f aca="false">+GrossMargin!G18-[4]GrossMargin!G18</f>
        <v>0</v>
      </c>
      <c r="G17" s="126" t="n">
        <f aca="false">+GrossMargin!H18-[4]GrossMargin!H18</f>
        <v>0</v>
      </c>
      <c r="H17" s="127" t="n">
        <f aca="false">SUM(C17:G17)</f>
        <v>6.99</v>
      </c>
      <c r="I17" s="124" t="n">
        <f aca="false">GrossMargin!J18-[4]GrossMargin!J18</f>
        <v>0</v>
      </c>
      <c r="J17" s="125" t="n">
        <f aca="false">+GrossMargin!K18-[4]GrossMargin!K18</f>
        <v>0</v>
      </c>
      <c r="K17" s="128" t="n">
        <f aca="false">SUM(H17:J17)</f>
        <v>6.99</v>
      </c>
    </row>
    <row r="18" customFormat="false" ht="13.5" hidden="false" customHeight="true" outlineLevel="0" collapsed="false">
      <c r="A18" s="122" t="s">
        <v>62</v>
      </c>
      <c r="B18" s="123"/>
      <c r="C18" s="129" t="n">
        <f aca="false">+GrossMargin!D19-[4]GrossMargin!D19</f>
        <v>-3.117</v>
      </c>
      <c r="D18" s="130" t="n">
        <f aca="false">+GrossMargin!E19-[4]GrossMargin!E19</f>
        <v>0</v>
      </c>
      <c r="E18" s="130" t="n">
        <f aca="false">+GrossMargin!F19-[4]GrossMargin!F19</f>
        <v>0</v>
      </c>
      <c r="F18" s="130" t="n">
        <f aca="false">+GrossMargin!G19-[4]GrossMargin!G19</f>
        <v>0</v>
      </c>
      <c r="G18" s="131" t="n">
        <f aca="false">+GrossMargin!H19-[4]GrossMargin!H19</f>
        <v>0</v>
      </c>
      <c r="H18" s="132" t="n">
        <f aca="false">SUM(C18:G18)</f>
        <v>-3.117</v>
      </c>
      <c r="I18" s="129" t="n">
        <f aca="false">GrossMargin!J19-[4]GrossMargin!J19</f>
        <v>0</v>
      </c>
      <c r="J18" s="130" t="n">
        <f aca="false">+GrossMargin!K19-[4]GrossMargin!K19</f>
        <v>0</v>
      </c>
      <c r="K18" s="133" t="n">
        <f aca="false">SUM(H18:J18)</f>
        <v>-3.117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-3242.633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21" t="n">
        <f aca="false">SUM(G14:G18)</f>
        <v>0</v>
      </c>
      <c r="H19" s="36" t="n">
        <f aca="false">SUM(H14:H18)</f>
        <v>-3242.633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-3242.633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 t="s">
        <v>44</v>
      </c>
      <c r="B20" s="9"/>
      <c r="C20" s="25" t="n">
        <f aca="false">+GrossMargin!D21-[4]GrossMargin!D21</f>
        <v>0</v>
      </c>
      <c r="D20" s="26" t="n">
        <f aca="false">+GrossMargin!E21-[4]GrossMargin!E21</f>
        <v>0</v>
      </c>
      <c r="E20" s="26" t="n">
        <f aca="false">+GrossMargin!F21-[4]GrossMargin!F21</f>
        <v>0</v>
      </c>
      <c r="F20" s="26" t="n">
        <f aca="false">+GrossMargin!G21-[4]GrossMargin!G21</f>
        <v>0</v>
      </c>
      <c r="G20" s="121" t="n">
        <f aca="false">+GrossMargin!H21-[4]GrossMargin!H21</f>
        <v>0</v>
      </c>
      <c r="H20" s="36" t="n">
        <f aca="false">SUM(C20:G20)</f>
        <v>0</v>
      </c>
      <c r="I20" s="25" t="n">
        <f aca="false">GrossMargin!J21-[4]GrossMargin!J21</f>
        <v>0</v>
      </c>
      <c r="J20" s="26" t="n">
        <f aca="false">+GrossMargin!K21-[4]GrossMargin!K21</f>
        <v>0</v>
      </c>
      <c r="K20" s="27" t="n">
        <f aca="false">SUM(H20:J20)</f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45</v>
      </c>
      <c r="B21" s="9"/>
      <c r="C21" s="25" t="n">
        <f aca="false">+GrossMargin!D22-[4]GrossMargin!D22</f>
        <v>0</v>
      </c>
      <c r="D21" s="26" t="n">
        <f aca="false">+GrossMargin!E22-[4]GrossMargin!E22</f>
        <v>0</v>
      </c>
      <c r="E21" s="26" t="n">
        <f aca="false">+GrossMargin!F22-[4]GrossMargin!F22</f>
        <v>1879</v>
      </c>
      <c r="F21" s="26" t="n">
        <f aca="false">+GrossMargin!G22-[4]GrossMargin!G22</f>
        <v>0</v>
      </c>
      <c r="G21" s="121" t="n">
        <f aca="false">+GrossMargin!H22-[4]GrossMargin!H22</f>
        <v>0</v>
      </c>
      <c r="H21" s="36" t="n">
        <f aca="false">SUM(C21:G21)</f>
        <v>1879</v>
      </c>
      <c r="I21" s="25" t="n">
        <f aca="false">GrossMargin!J22-[4]GrossMargin!J22</f>
        <v>0</v>
      </c>
      <c r="J21" s="26" t="n">
        <f aca="false">+GrossMargin!K22-[4]GrossMargin!K22</f>
        <v>-1879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46</v>
      </c>
      <c r="B22" s="9"/>
      <c r="C22" s="25" t="n">
        <f aca="false">+GrossMargin!D23-[4]GrossMargin!D23</f>
        <v>0</v>
      </c>
      <c r="D22" s="26" t="n">
        <f aca="false">+GrossMargin!E23-[4]GrossMargin!E23</f>
        <v>0</v>
      </c>
      <c r="E22" s="26" t="n">
        <f aca="false">+GrossMargin!F23-[4]GrossMargin!F23</f>
        <v>-517</v>
      </c>
      <c r="F22" s="26" t="n">
        <f aca="false">+GrossMargin!G23-[4]GrossMargin!G23</f>
        <v>0</v>
      </c>
      <c r="G22" s="121" t="n">
        <f aca="false">+GrossMargin!H23-[4]GrossMargin!H23</f>
        <v>0</v>
      </c>
      <c r="H22" s="36" t="n">
        <f aca="false">SUM(C22:G22)</f>
        <v>-517</v>
      </c>
      <c r="I22" s="25" t="n">
        <f aca="false">GrossMargin!J23-[4]GrossMargin!J23</f>
        <v>0</v>
      </c>
      <c r="J22" s="26" t="n">
        <f aca="false">+GrossMargin!K23-[4]GrossMargin!K23</f>
        <v>-2383</v>
      </c>
      <c r="K22" s="27" t="n">
        <f aca="false">SUM(H22:J22)</f>
        <v>-2900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47</v>
      </c>
      <c r="B23" s="9"/>
      <c r="C23" s="25" t="n">
        <f aca="false">+GrossMargin!D24-[4]GrossMargin!D24</f>
        <v>0</v>
      </c>
      <c r="D23" s="26" t="n">
        <f aca="false">+GrossMargin!E24-[4]GrossMargin!E24</f>
        <v>0</v>
      </c>
      <c r="E23" s="26" t="n">
        <f aca="false">+GrossMargin!F24-[4]GrossMargin!F24</f>
        <v>104</v>
      </c>
      <c r="F23" s="26" t="n">
        <f aca="false">+GrossMargin!G24-[4]GrossMargin!G24</f>
        <v>0</v>
      </c>
      <c r="G23" s="121" t="n">
        <f aca="false">+GrossMargin!H24-[4]GrossMargin!H24</f>
        <v>0</v>
      </c>
      <c r="H23" s="36" t="n">
        <f aca="false">SUM(C23:G23)</f>
        <v>104</v>
      </c>
      <c r="I23" s="25" t="n">
        <f aca="false">GrossMargin!J24-[4]GrossMargin!J24</f>
        <v>0</v>
      </c>
      <c r="J23" s="26" t="n">
        <f aca="false">+GrossMargin!K24-[4]GrossMargin!K24</f>
        <v>-104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/>
      <c r="B24" s="134"/>
      <c r="C24" s="25"/>
      <c r="D24" s="26"/>
      <c r="E24" s="26"/>
      <c r="F24" s="26"/>
      <c r="G24" s="121"/>
      <c r="H24" s="36"/>
      <c r="I24" s="25"/>
      <c r="J24" s="26"/>
      <c r="K24" s="27"/>
    </row>
    <row r="25" customFormat="false" ht="13.5" hidden="false" customHeight="true" outlineLevel="0" collapsed="false">
      <c r="A25" s="11" t="s">
        <v>27</v>
      </c>
      <c r="B25" s="134"/>
      <c r="C25" s="25" t="n">
        <f aca="false">+GrossMargin!D26-[4]GrossMargin!D26</f>
        <v>0</v>
      </c>
      <c r="D25" s="26" t="n">
        <f aca="false">+GrossMargin!E26-[4]GrossMargin!E26</f>
        <v>0</v>
      </c>
      <c r="E25" s="26" t="n">
        <f aca="false">+GrossMargin!F26-[4]GrossMargin!F26</f>
        <v>0</v>
      </c>
      <c r="F25" s="26" t="n">
        <f aca="false">+GrossMargin!G26-[4]GrossMargin!G26</f>
        <v>0</v>
      </c>
      <c r="G25" s="121" t="n">
        <f aca="false">+GrossMargin!H26-[4]GrossMargin!H26</f>
        <v>0</v>
      </c>
      <c r="H25" s="36" t="n">
        <f aca="false">SUM(C25:G25)</f>
        <v>0</v>
      </c>
      <c r="I25" s="25" t="n">
        <f aca="false">GrossMargin!J26-[4]GrossMargin!J26</f>
        <v>0</v>
      </c>
      <c r="J25" s="26" t="n">
        <f aca="false">+GrossMargin!K26-[4]GrossMargin!K26</f>
        <v>0</v>
      </c>
      <c r="K25" s="27" t="n">
        <f aca="false">SUM(H25:J25)</f>
        <v>0</v>
      </c>
    </row>
    <row r="26" customFormat="false" ht="13.5" hidden="false" customHeight="true" outlineLevel="0" collapsed="false">
      <c r="A26" s="11" t="s">
        <v>26</v>
      </c>
      <c r="B26" s="134"/>
      <c r="C26" s="25" t="n">
        <f aca="false">+GrossMargin!D27-[4]GrossMargin!D27</f>
        <v>0</v>
      </c>
      <c r="D26" s="26" t="n">
        <f aca="false">+GrossMargin!E27-[4]GrossMargin!E27</f>
        <v>0</v>
      </c>
      <c r="E26" s="26" t="n">
        <f aca="false">+GrossMargin!F27-[4]GrossMargin!F27</f>
        <v>0</v>
      </c>
      <c r="F26" s="26" t="n">
        <f aca="false">+GrossMargin!G27-[4]GrossMargin!G27</f>
        <v>0</v>
      </c>
      <c r="G26" s="121" t="n">
        <f aca="false">+GrossMargin!H27-[4]GrossMargin!H27</f>
        <v>0</v>
      </c>
      <c r="H26" s="36" t="n">
        <f aca="false">SUM(C26:G26)</f>
        <v>0</v>
      </c>
      <c r="I26" s="25" t="n">
        <f aca="false">GrossMargin!J27-[4]GrossMargin!J27</f>
        <v>0</v>
      </c>
      <c r="J26" s="26" t="n">
        <f aca="false">+GrossMargin!K27-[4]GrossMargin!K27</f>
        <v>0</v>
      </c>
      <c r="K26" s="27" t="n">
        <f aca="false">SUM(H26:J26)</f>
        <v>0</v>
      </c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21"/>
      <c r="H27" s="36"/>
      <c r="I27" s="25"/>
      <c r="J27" s="26"/>
      <c r="K27" s="121"/>
    </row>
    <row r="28" customFormat="false" ht="13.5" hidden="false" customHeight="true" outlineLevel="0" collapsed="false">
      <c r="A28" s="37" t="s">
        <v>28</v>
      </c>
      <c r="B28" s="9"/>
      <c r="C28" s="38" t="n">
        <f aca="false">+C9+C10+C11+C12+C13+C19+C25+C26</f>
        <v>-12120.505</v>
      </c>
      <c r="D28" s="39" t="n">
        <f aca="false">+D9+D10+D11+D12+D13+D19+D25+D26</f>
        <v>0</v>
      </c>
      <c r="E28" s="39" t="n">
        <f aca="false">+E9+E10+E11+E12+E13+E19+E25+E26</f>
        <v>0</v>
      </c>
      <c r="F28" s="39" t="n">
        <f aca="false">+F9+F10+F11+F12+F13+F19+F25+F26</f>
        <v>0</v>
      </c>
      <c r="G28" s="40" t="n">
        <f aca="false">+G9+G10+G11+G12+G13+G19+G25+G26</f>
        <v>0</v>
      </c>
      <c r="H28" s="41" t="n">
        <f aca="false">+H9+H10+H11+H12+H13+H19+H25+H26</f>
        <v>-12120.505</v>
      </c>
      <c r="I28" s="39" t="n">
        <f aca="false">+I9+I10+I11+I12+I13+I19+I25+I26</f>
        <v>0</v>
      </c>
      <c r="J28" s="39" t="n">
        <f aca="false">+J9+J10+J11+J12+J13+J19+J25+J26</f>
        <v>450</v>
      </c>
      <c r="K28" s="40" t="n">
        <f aca="false">+K9+K10+K11+K12+K13+K19+K25+K26</f>
        <v>-11670.505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21"/>
      <c r="H29" s="36"/>
      <c r="I29" s="25"/>
      <c r="J29" s="26"/>
      <c r="K29" s="121"/>
    </row>
    <row r="30" customFormat="false" ht="13.5" hidden="false" customHeight="true" outlineLevel="0" collapsed="false">
      <c r="A30" s="11" t="s">
        <v>30</v>
      </c>
      <c r="B30" s="9"/>
      <c r="C30" s="25" t="n">
        <f aca="false">+GrossMargin!D31-[4]GrossMargin!D31</f>
        <v>0</v>
      </c>
      <c r="D30" s="26" t="n">
        <f aca="false">+GrossMargin!E31-[4]GrossMargin!E31</f>
        <v>0</v>
      </c>
      <c r="E30" s="26" t="n">
        <f aca="false">+GrossMargin!F31-[4]GrossMargin!F31</f>
        <v>0</v>
      </c>
      <c r="F30" s="26" t="n">
        <f aca="false">+GrossMargin!G31-[4]GrossMargin!G31</f>
        <v>-962.334</v>
      </c>
      <c r="G30" s="121" t="n">
        <f aca="false">+GrossMargin!H31-[4]GrossMargin!H31</f>
        <v>0</v>
      </c>
      <c r="H30" s="36" t="n">
        <f aca="false">SUM(C30:G30)</f>
        <v>-962.334</v>
      </c>
      <c r="I30" s="25" t="n">
        <f aca="false">GrossMargin!J31-[4]GrossMargin!J31</f>
        <v>0</v>
      </c>
      <c r="J30" s="26" t="n">
        <f aca="false">+GrossMargin!K31-[4]GrossMargin!K31</f>
        <v>0</v>
      </c>
      <c r="K30" s="27" t="n">
        <f aca="false">SUM(H30:J30)</f>
        <v>-962.334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21"/>
      <c r="H31" s="36"/>
      <c r="I31" s="25"/>
      <c r="J31" s="26"/>
      <c r="K31" s="121"/>
    </row>
    <row r="32" customFormat="false" ht="13.5" hidden="false" customHeight="true" outlineLevel="0" collapsed="false">
      <c r="A32" s="37" t="s">
        <v>36</v>
      </c>
      <c r="B32" s="9"/>
      <c r="C32" s="42" t="n">
        <f aca="false">SUM(C28:C30)</f>
        <v>-12120.505</v>
      </c>
      <c r="D32" s="43" t="n">
        <f aca="false">SUM(D28:D30)</f>
        <v>0</v>
      </c>
      <c r="E32" s="43" t="n">
        <f aca="false">SUM(E28:E31)</f>
        <v>0</v>
      </c>
      <c r="F32" s="43" t="n">
        <f aca="false">SUM(F28:F30)</f>
        <v>-962.334</v>
      </c>
      <c r="G32" s="44" t="n">
        <f aca="false">SUM(G28:G30)</f>
        <v>0</v>
      </c>
      <c r="H32" s="42" t="n">
        <f aca="false">SUM(C32:G32)</f>
        <v>-13082.839</v>
      </c>
      <c r="I32" s="42" t="n">
        <f aca="false">SUM(I28:I30)</f>
        <v>0</v>
      </c>
      <c r="J32" s="43" t="n">
        <f aca="false">SUM(J28:J30)</f>
        <v>450</v>
      </c>
      <c r="K32" s="44" t="n">
        <f aca="false">SUM(H32:J32)</f>
        <v>-12632.839</v>
      </c>
    </row>
    <row r="33" customFormat="false" ht="3" hidden="false" customHeight="true" outlineLevel="0" collapsed="false">
      <c r="A33" s="135"/>
      <c r="B33" s="23"/>
      <c r="C33" s="136"/>
      <c r="D33" s="137"/>
      <c r="E33" s="137"/>
      <c r="F33" s="137"/>
      <c r="G33" s="138"/>
      <c r="H33" s="136"/>
      <c r="I33" s="136"/>
      <c r="J33" s="137"/>
      <c r="K33" s="138"/>
    </row>
    <row r="34" customFormat="false" ht="13.5" hidden="false" customHeight="false" outlineLevel="0" collapsed="false">
      <c r="A34" s="139" t="s">
        <v>63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1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40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O35" activeCellId="0" sqref="O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1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41" t="s">
        <v>64</v>
      </c>
    </row>
    <row r="2" customFormat="false" ht="15.75" hidden="false" customHeight="false" outlineLevel="0" collapsed="false">
      <c r="A2" s="141" t="s">
        <v>65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42" t="n">
        <v>36861</v>
      </c>
      <c r="B3" s="4" t="s">
        <v>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41" t="s">
        <v>67</v>
      </c>
      <c r="B4" s="6" t="str">
        <f aca="false">'Mgmt Summary'!A3</f>
        <v>Results based on activity through October 5,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41" t="s">
        <v>68</v>
      </c>
      <c r="B6" s="8"/>
      <c r="C6" s="9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customFormat="false" ht="13.5" hidden="false" customHeight="false" outlineLevel="0" collapsed="false">
      <c r="A7" s="23"/>
      <c r="B7" s="11"/>
      <c r="C7" s="9"/>
      <c r="D7" s="17"/>
      <c r="E7" s="115"/>
      <c r="F7" s="115"/>
      <c r="G7" s="115"/>
      <c r="H7" s="24"/>
      <c r="I7" s="115" t="s">
        <v>5</v>
      </c>
      <c r="J7" s="115" t="s">
        <v>6</v>
      </c>
      <c r="K7" s="115" t="s">
        <v>7</v>
      </c>
      <c r="L7" s="115" t="s">
        <v>8</v>
      </c>
      <c r="M7" s="115" t="s">
        <v>14</v>
      </c>
      <c r="N7" s="116"/>
      <c r="O7" s="143"/>
      <c r="P7" s="14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44" t="s">
        <v>53</v>
      </c>
      <c r="E8" s="115" t="s">
        <v>54</v>
      </c>
      <c r="F8" s="115" t="s">
        <v>55</v>
      </c>
      <c r="G8" s="115" t="s">
        <v>56</v>
      </c>
      <c r="H8" s="115" t="s">
        <v>57</v>
      </c>
      <c r="I8" s="115" t="s">
        <v>14</v>
      </c>
      <c r="J8" s="115" t="s">
        <v>17</v>
      </c>
      <c r="K8" s="115" t="s">
        <v>14</v>
      </c>
      <c r="L8" s="115" t="s">
        <v>14</v>
      </c>
      <c r="M8" s="115" t="s">
        <v>2</v>
      </c>
      <c r="N8" s="118" t="s">
        <v>43</v>
      </c>
      <c r="O8" s="143"/>
      <c r="P8" s="14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45"/>
      <c r="D9" s="146"/>
      <c r="E9" s="147"/>
      <c r="F9" s="147"/>
      <c r="G9" s="147"/>
      <c r="H9" s="148"/>
      <c r="I9" s="149"/>
      <c r="J9" s="147"/>
      <c r="K9" s="147"/>
      <c r="L9" s="147"/>
      <c r="M9" s="148"/>
      <c r="N9" s="148"/>
    </row>
    <row r="10" customFormat="false" ht="13.5" hidden="false" customHeight="true" outlineLevel="0" collapsed="false">
      <c r="A10" s="150"/>
      <c r="B10" s="11" t="s">
        <v>20</v>
      </c>
      <c r="C10" s="151"/>
      <c r="D10" s="25" t="n">
        <v>-10585</v>
      </c>
      <c r="E10" s="26" t="n">
        <v>0</v>
      </c>
      <c r="F10" s="26" t="n">
        <v>0</v>
      </c>
      <c r="G10" s="26" t="n">
        <v>0</v>
      </c>
      <c r="H10" s="121" t="n">
        <v>0</v>
      </c>
      <c r="I10" s="28" t="n">
        <f aca="false">SUM(D10:H10)</f>
        <v>-10585</v>
      </c>
      <c r="J10" s="29"/>
      <c r="K10" s="26" t="n">
        <v>0</v>
      </c>
      <c r="L10" s="26" t="n">
        <f aca="false">+I10+K10</f>
        <v>-10585</v>
      </c>
      <c r="M10" s="121" t="n">
        <v>30000</v>
      </c>
      <c r="N10" s="27" t="n">
        <f aca="false">L10-M10</f>
        <v>-40585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41" t="s">
        <v>69</v>
      </c>
      <c r="B11" s="11" t="s">
        <v>21</v>
      </c>
      <c r="C11" s="151"/>
      <c r="D11" s="25" t="n">
        <v>1074</v>
      </c>
      <c r="E11" s="26" t="n">
        <v>0</v>
      </c>
      <c r="F11" s="26" t="n">
        <v>0</v>
      </c>
      <c r="G11" s="26" t="n">
        <v>0</v>
      </c>
      <c r="H11" s="121" t="n">
        <v>0</v>
      </c>
      <c r="I11" s="28" t="n">
        <f aca="false">SUM(D11:H11)</f>
        <v>1074</v>
      </c>
      <c r="J11" s="29"/>
      <c r="K11" s="26" t="n">
        <v>0</v>
      </c>
      <c r="L11" s="26" t="n">
        <f aca="false">+I11+K11</f>
        <v>1074</v>
      </c>
      <c r="M11" s="121" t="e">
        <f aca="false">ROUND(HPVAL($A11,$A$1,$A$2,$A$3,$A$4,$A$6)/1000,1)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41" t="s">
        <v>70</v>
      </c>
      <c r="B12" s="11" t="s">
        <v>22</v>
      </c>
      <c r="C12" s="151"/>
      <c r="D12" s="25" t="n">
        <v>-38</v>
      </c>
      <c r="E12" s="26" t="n">
        <v>0</v>
      </c>
      <c r="F12" s="26" t="n">
        <v>0</v>
      </c>
      <c r="G12" s="26" t="n">
        <v>0</v>
      </c>
      <c r="H12" s="121" t="n">
        <v>0</v>
      </c>
      <c r="I12" s="28" t="n">
        <f aca="false">SUM(D12:H12)</f>
        <v>-38</v>
      </c>
      <c r="J12" s="29"/>
      <c r="K12" s="26" t="n">
        <v>0</v>
      </c>
      <c r="L12" s="26" t="n">
        <f aca="false">+I12+K12</f>
        <v>-38</v>
      </c>
      <c r="M12" s="121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41" t="s">
        <v>71</v>
      </c>
      <c r="B13" s="11" t="s">
        <v>23</v>
      </c>
      <c r="C13" s="151"/>
      <c r="D13" s="25" t="n">
        <v>671.128</v>
      </c>
      <c r="E13" s="26" t="n">
        <v>0</v>
      </c>
      <c r="F13" s="26" t="n">
        <v>0</v>
      </c>
      <c r="G13" s="26" t="n">
        <v>0</v>
      </c>
      <c r="H13" s="121" t="n">
        <v>0</v>
      </c>
      <c r="I13" s="28" t="n">
        <f aca="false">SUM(D13:H13)</f>
        <v>671.128</v>
      </c>
      <c r="J13" s="29"/>
      <c r="K13" s="26" t="n">
        <v>0</v>
      </c>
      <c r="L13" s="26" t="n">
        <f aca="false">+I13+K13</f>
        <v>671.128</v>
      </c>
      <c r="M13" s="121" t="e">
        <f aca="false">ROUND(HPVAL($A13,$A$1,$A$2,$A$3,$A$4,$A$6)/1000,1)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41" t="s">
        <v>72</v>
      </c>
      <c r="B14" s="11" t="s">
        <v>24</v>
      </c>
      <c r="C14" s="151"/>
      <c r="D14" s="25" t="n">
        <v>0</v>
      </c>
      <c r="E14" s="26" t="n">
        <v>0</v>
      </c>
      <c r="F14" s="26" t="n">
        <v>0</v>
      </c>
      <c r="G14" s="26" t="n">
        <v>0</v>
      </c>
      <c r="H14" s="121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21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A15" s="141" t="s">
        <v>73</v>
      </c>
      <c r="B15" s="122" t="s">
        <v>58</v>
      </c>
      <c r="C15" s="152"/>
      <c r="D15" s="153" t="n">
        <v>-2797</v>
      </c>
      <c r="E15" s="154" t="n">
        <v>0</v>
      </c>
      <c r="F15" s="154" t="n">
        <v>0</v>
      </c>
      <c r="G15" s="154" t="n">
        <v>0</v>
      </c>
      <c r="H15" s="155" t="n">
        <v>0</v>
      </c>
      <c r="I15" s="156" t="n">
        <f aca="false">SUM(D15:H15)</f>
        <v>-2797</v>
      </c>
      <c r="J15" s="154"/>
      <c r="K15" s="154" t="n">
        <v>0</v>
      </c>
      <c r="L15" s="26" t="n">
        <f aca="false">+I15+K15</f>
        <v>-2797</v>
      </c>
      <c r="M15" s="121" t="n">
        <v>0</v>
      </c>
      <c r="N15" s="155" t="n">
        <f aca="false">L15-M15</f>
        <v>-2797</v>
      </c>
    </row>
    <row r="16" customFormat="false" ht="13.5" hidden="false" customHeight="true" outlineLevel="0" collapsed="false">
      <c r="B16" s="122" t="s">
        <v>59</v>
      </c>
      <c r="C16" s="152"/>
      <c r="D16" s="153" t="n">
        <v>-471</v>
      </c>
      <c r="E16" s="154" t="n">
        <v>0</v>
      </c>
      <c r="F16" s="154" t="n">
        <v>0</v>
      </c>
      <c r="G16" s="154" t="n">
        <v>0</v>
      </c>
      <c r="H16" s="155" t="n">
        <v>0</v>
      </c>
      <c r="I16" s="156" t="n">
        <f aca="false">SUM(D16:H16)</f>
        <v>-471</v>
      </c>
      <c r="J16" s="154"/>
      <c r="K16" s="154" t="n">
        <v>0</v>
      </c>
      <c r="L16" s="26" t="n">
        <f aca="false">+I16+K16</f>
        <v>-471</v>
      </c>
      <c r="M16" s="155" t="n">
        <v>0</v>
      </c>
      <c r="N16" s="155" t="n">
        <f aca="false">L16-M16</f>
        <v>-471</v>
      </c>
    </row>
    <row r="17" customFormat="false" ht="13.5" hidden="false" customHeight="true" outlineLevel="0" collapsed="false">
      <c r="B17" s="122" t="s">
        <v>60</v>
      </c>
      <c r="C17" s="152"/>
      <c r="D17" s="153" t="n">
        <v>21.494</v>
      </c>
      <c r="E17" s="154" t="n">
        <v>0</v>
      </c>
      <c r="F17" s="154" t="n">
        <v>0</v>
      </c>
      <c r="G17" s="154" t="n">
        <v>0</v>
      </c>
      <c r="H17" s="155" t="n">
        <v>0</v>
      </c>
      <c r="I17" s="156" t="n">
        <f aca="false">SUM(D17:H17)</f>
        <v>21.494</v>
      </c>
      <c r="J17" s="154"/>
      <c r="K17" s="154" t="n">
        <v>0</v>
      </c>
      <c r="L17" s="26" t="n">
        <f aca="false">+I17+K17</f>
        <v>21.494</v>
      </c>
      <c r="M17" s="155" t="n">
        <v>0</v>
      </c>
      <c r="N17" s="155" t="n">
        <f aca="false">L17-M17</f>
        <v>21.494</v>
      </c>
      <c r="O17" s="30"/>
    </row>
    <row r="18" customFormat="false" ht="13.5" hidden="false" customHeight="true" outlineLevel="0" collapsed="false">
      <c r="B18" s="122" t="s">
        <v>61</v>
      </c>
      <c r="C18" s="152"/>
      <c r="D18" s="153" t="n">
        <v>6.99</v>
      </c>
      <c r="E18" s="154" t="n">
        <v>0</v>
      </c>
      <c r="F18" s="154" t="n">
        <v>0</v>
      </c>
      <c r="G18" s="154" t="n">
        <v>0</v>
      </c>
      <c r="H18" s="155" t="n">
        <v>0</v>
      </c>
      <c r="I18" s="156" t="n">
        <f aca="false">SUM(D18:H18)</f>
        <v>6.99</v>
      </c>
      <c r="J18" s="154"/>
      <c r="K18" s="154" t="n">
        <v>0</v>
      </c>
      <c r="L18" s="26" t="n">
        <f aca="false">+I18+K18</f>
        <v>6.99</v>
      </c>
      <c r="M18" s="155" t="n">
        <v>0</v>
      </c>
      <c r="N18" s="155" t="n">
        <f aca="false">L18-M18</f>
        <v>6.99</v>
      </c>
    </row>
    <row r="19" customFormat="false" ht="13.5" hidden="false" customHeight="true" outlineLevel="0" collapsed="false">
      <c r="B19" s="122" t="s">
        <v>62</v>
      </c>
      <c r="C19" s="152"/>
      <c r="D19" s="157" t="n">
        <v>-3.117</v>
      </c>
      <c r="E19" s="158" t="n">
        <v>0</v>
      </c>
      <c r="F19" s="158" t="n">
        <v>0</v>
      </c>
      <c r="G19" s="158" t="n">
        <v>0</v>
      </c>
      <c r="H19" s="159" t="n">
        <v>0</v>
      </c>
      <c r="I19" s="156" t="n">
        <f aca="false">SUM(D19:H19)</f>
        <v>-3.117</v>
      </c>
      <c r="J19" s="154"/>
      <c r="K19" s="154" t="n">
        <v>0</v>
      </c>
      <c r="L19" s="26" t="n">
        <f aca="false">+I19+K19</f>
        <v>-3.117</v>
      </c>
      <c r="M19" s="155" t="n">
        <v>0</v>
      </c>
      <c r="N19" s="155" t="n">
        <f aca="false">L19-M19</f>
        <v>-3.117</v>
      </c>
    </row>
    <row r="20" customFormat="false" ht="13.5" hidden="false" customHeight="true" outlineLevel="0" collapsed="false">
      <c r="B20" s="11" t="s">
        <v>25</v>
      </c>
      <c r="C20" s="151"/>
      <c r="D20" s="25" t="n">
        <f aca="false">SUM(D15:D19)</f>
        <v>-3242.633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21" t="n">
        <f aca="false">SUM(H15:H19)</f>
        <v>0</v>
      </c>
      <c r="I20" s="28" t="n">
        <f aca="false">SUM(I15:I19)</f>
        <v>-3242.633</v>
      </c>
      <c r="J20" s="29"/>
      <c r="K20" s="26" t="n">
        <f aca="false">SUM(K15:K19)</f>
        <v>0</v>
      </c>
      <c r="L20" s="26" t="n">
        <f aca="false">+I20+K20</f>
        <v>-3242.633</v>
      </c>
      <c r="M20" s="121" t="n">
        <f aca="false">33848.881-22365.668-2500.002</f>
        <v>8983.211</v>
      </c>
      <c r="N20" s="27" t="n">
        <f aca="false">L20-M20</f>
        <v>-12225.844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 t="s">
        <v>44</v>
      </c>
      <c r="C21" s="151"/>
      <c r="D21" s="25" t="n">
        <v>0</v>
      </c>
      <c r="E21" s="26" t="n">
        <v>0</v>
      </c>
      <c r="F21" s="26" t="n">
        <v>0</v>
      </c>
      <c r="G21" s="26" t="n">
        <v>0</v>
      </c>
      <c r="H21" s="121" t="n">
        <v>0</v>
      </c>
      <c r="I21" s="28" t="n">
        <f aca="false">SUM(D21:H21)</f>
        <v>0</v>
      </c>
      <c r="J21" s="29"/>
      <c r="K21" s="26" t="n">
        <v>0</v>
      </c>
      <c r="L21" s="26" t="n">
        <f aca="false">+I21+K21</f>
        <v>0</v>
      </c>
      <c r="M21" s="121" t="n">
        <v>0</v>
      </c>
      <c r="N21" s="27" t="n">
        <f aca="false">L21-M21</f>
        <v>0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45</v>
      </c>
      <c r="C22" s="151"/>
      <c r="D22" s="25" t="n">
        <v>0</v>
      </c>
      <c r="E22" s="26" t="n">
        <v>0</v>
      </c>
      <c r="F22" s="26" t="n">
        <v>1879</v>
      </c>
      <c r="G22" s="26" t="n">
        <v>0</v>
      </c>
      <c r="H22" s="121" t="n">
        <v>0</v>
      </c>
      <c r="I22" s="28" t="n">
        <f aca="false">SUM(D22:H22)</f>
        <v>1879</v>
      </c>
      <c r="J22" s="29"/>
      <c r="K22" s="26" t="n">
        <v>0</v>
      </c>
      <c r="L22" s="26" t="n">
        <f aca="false">+I22+K22</f>
        <v>1879</v>
      </c>
      <c r="M22" s="121" t="n">
        <v>1003</v>
      </c>
      <c r="N22" s="27" t="n">
        <f aca="false">L22-M22</f>
        <v>876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46</v>
      </c>
      <c r="C23" s="151"/>
      <c r="D23" s="25" t="n">
        <v>0</v>
      </c>
      <c r="E23" s="26" t="n">
        <v>0</v>
      </c>
      <c r="F23" s="26" t="n">
        <f aca="false">2383-2900</f>
        <v>-517</v>
      </c>
      <c r="G23" s="26" t="n">
        <v>0</v>
      </c>
      <c r="H23" s="121" t="n">
        <v>0</v>
      </c>
      <c r="I23" s="28" t="n">
        <f aca="false">SUM(D23:H23)</f>
        <v>-517</v>
      </c>
      <c r="J23" s="29"/>
      <c r="K23" s="26" t="n">
        <v>0</v>
      </c>
      <c r="L23" s="26" t="n">
        <f aca="false">+I23+K23</f>
        <v>-517</v>
      </c>
      <c r="M23" s="121" t="n">
        <v>3965</v>
      </c>
      <c r="N23" s="27" t="n">
        <f aca="false">L23-M23</f>
        <v>-4482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47</v>
      </c>
      <c r="C24" s="151"/>
      <c r="D24" s="25" t="n">
        <v>0</v>
      </c>
      <c r="E24" s="26" t="n">
        <v>0</v>
      </c>
      <c r="F24" s="26" t="n">
        <v>104</v>
      </c>
      <c r="G24" s="26" t="n">
        <v>0</v>
      </c>
      <c r="H24" s="121" t="n">
        <v>0</v>
      </c>
      <c r="I24" s="28" t="n">
        <f aca="false">SUM(D24:H24)</f>
        <v>104</v>
      </c>
      <c r="J24" s="29"/>
      <c r="K24" s="26" t="n">
        <v>0</v>
      </c>
      <c r="L24" s="26" t="n">
        <f aca="false">+I24+K24</f>
        <v>104</v>
      </c>
      <c r="M24" s="121" t="n">
        <v>1363</v>
      </c>
      <c r="N24" s="27" t="n">
        <f aca="false">L24-M24</f>
        <v>-1259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/>
      <c r="C25" s="9"/>
      <c r="D25" s="25"/>
      <c r="E25" s="26"/>
      <c r="F25" s="26"/>
      <c r="G25" s="26"/>
      <c r="H25" s="121"/>
      <c r="I25" s="28"/>
      <c r="J25" s="26"/>
      <c r="K25" s="26"/>
      <c r="L25" s="26"/>
      <c r="M25" s="121"/>
      <c r="N25" s="27"/>
    </row>
    <row r="26" customFormat="false" ht="12" hidden="false" customHeight="true" outlineLevel="0" collapsed="false">
      <c r="A26" s="150"/>
      <c r="B26" s="160" t="s">
        <v>27</v>
      </c>
      <c r="C26" s="151"/>
      <c r="D26" s="25" t="n">
        <v>0</v>
      </c>
      <c r="E26" s="26" t="n">
        <v>0</v>
      </c>
      <c r="F26" s="26" t="n">
        <v>0</v>
      </c>
      <c r="G26" s="26" t="n">
        <v>0</v>
      </c>
      <c r="H26" s="121" t="n">
        <v>0</v>
      </c>
      <c r="I26" s="28" t="n">
        <f aca="false">SUM(D26:H26)</f>
        <v>0</v>
      </c>
      <c r="J26" s="29"/>
      <c r="K26" s="25" t="n">
        <v>0</v>
      </c>
      <c r="L26" s="26" t="n">
        <f aca="false">+I26+K26</f>
        <v>0</v>
      </c>
      <c r="M26" s="121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50"/>
      <c r="B27" s="160" t="s">
        <v>26</v>
      </c>
      <c r="C27" s="151"/>
      <c r="D27" s="25" t="n">
        <v>0</v>
      </c>
      <c r="E27" s="26" t="n">
        <v>0</v>
      </c>
      <c r="F27" s="26" t="n">
        <v>0</v>
      </c>
      <c r="G27" s="26" t="n">
        <v>0</v>
      </c>
      <c r="H27" s="121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21" t="n">
        <v>10100</v>
      </c>
      <c r="N27" s="27" t="n">
        <f aca="false">L27-M27</f>
        <v>-10100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21"/>
      <c r="I28" s="28"/>
      <c r="J28" s="26"/>
      <c r="K28" s="25"/>
      <c r="L28" s="26"/>
      <c r="M28" s="121"/>
      <c r="N28" s="27"/>
    </row>
    <row r="29" customFormat="false" ht="12" hidden="false" customHeight="true" outlineLevel="0" collapsed="false">
      <c r="B29" s="37" t="s">
        <v>74</v>
      </c>
      <c r="C29" s="9"/>
      <c r="D29" s="38" t="n">
        <f aca="false">+D10+D11+D12+D13+D14+D20+D26+D27</f>
        <v>-12120.505</v>
      </c>
      <c r="E29" s="39" t="n">
        <f aca="false">+E10+E11+E12+E13+E14+E20+E26+E27</f>
        <v>0</v>
      </c>
      <c r="F29" s="39" t="n">
        <f aca="false">+F10+F11+F12+F13+F14+F20+F26+F27</f>
        <v>0</v>
      </c>
      <c r="G29" s="39" t="n">
        <f aca="false">+G10+G11+G12+G13+G14+G20+G26+G27</f>
        <v>0</v>
      </c>
      <c r="H29" s="40" t="n">
        <f aca="false">+H10+H11+H12+H13+H14+H20+H26+H27</f>
        <v>0</v>
      </c>
      <c r="I29" s="41" t="n">
        <f aca="false">+I10+I11+I12+I13+I14+I20+I26+I27</f>
        <v>-12120.505</v>
      </c>
      <c r="J29" s="39" t="n">
        <f aca="false">+J10+J11+J12+J13+J14+J20+J26+J27</f>
        <v>0</v>
      </c>
      <c r="K29" s="39" t="n">
        <f aca="false">+K10+K11+K12+K13+K14+K20+K26+K27+K21+K22+K23+K24</f>
        <v>0</v>
      </c>
      <c r="L29" s="39" t="n">
        <f aca="false">+L10+L11+L12+L13+L14+L20+L26+L27+L21+L22+L23+L24</f>
        <v>-10654.505</v>
      </c>
      <c r="M29" s="40" t="e">
        <f aca="false">+M10+M11+M12+M13+M14+M20+M26+M27+M21+M22+M23+M24</f>
        <v>#NAME?</v>
      </c>
      <c r="N29" s="40" t="e">
        <f aca="false">+N10+N11+N12+N13+N14+N20+N26+N27+N21+N22+N23+N24</f>
        <v>#NAME?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21"/>
      <c r="I30" s="28"/>
      <c r="J30" s="26"/>
      <c r="K30" s="25"/>
      <c r="L30" s="26"/>
      <c r="M30" s="121"/>
      <c r="N30" s="27"/>
    </row>
    <row r="31" customFormat="false" ht="13.5" hidden="false" customHeight="true" outlineLevel="0" collapsed="false">
      <c r="B31" s="11" t="s">
        <v>30</v>
      </c>
      <c r="C31" s="9"/>
      <c r="D31" s="25" t="n">
        <v>0</v>
      </c>
      <c r="E31" s="26" t="n">
        <v>0</v>
      </c>
      <c r="F31" s="26" t="n">
        <v>0</v>
      </c>
      <c r="G31" s="26" t="n">
        <v>-481.167</v>
      </c>
      <c r="H31" s="121" t="n">
        <v>0</v>
      </c>
      <c r="I31" s="28" t="n">
        <f aca="false">SUM(D31:H31)</f>
        <v>-481.167</v>
      </c>
      <c r="J31" s="26"/>
      <c r="K31" s="25" t="n">
        <v>0</v>
      </c>
      <c r="L31" s="26" t="n">
        <f aca="false">SUM(I31:K31)</f>
        <v>-481.167</v>
      </c>
      <c r="M31" s="121" t="n">
        <f aca="false">+G31</f>
        <v>-481.167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21"/>
      <c r="I32" s="28"/>
      <c r="J32" s="26"/>
      <c r="K32" s="25"/>
      <c r="L32" s="26"/>
      <c r="M32" s="121"/>
      <c r="N32" s="27"/>
    </row>
    <row r="33" customFormat="false" ht="12" hidden="false" customHeight="true" outlineLevel="0" collapsed="false">
      <c r="B33" s="37" t="s">
        <v>75</v>
      </c>
      <c r="C33" s="9"/>
      <c r="D33" s="42" t="n">
        <f aca="false">+D29+D31</f>
        <v>-12120.505</v>
      </c>
      <c r="E33" s="43" t="n">
        <f aca="false">+E29+E31</f>
        <v>0</v>
      </c>
      <c r="F33" s="43" t="n">
        <f aca="false">+F29+F31</f>
        <v>0</v>
      </c>
      <c r="G33" s="43" t="n">
        <f aca="false">+G29+G31</f>
        <v>-481.167</v>
      </c>
      <c r="H33" s="44" t="n">
        <f aca="false">+H29+H31</f>
        <v>0</v>
      </c>
      <c r="I33" s="45" t="n">
        <f aca="false">SUM(I29:I31)</f>
        <v>-12601.672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-11135.672</v>
      </c>
      <c r="M33" s="44" t="e">
        <f aca="false">+M29+M31</f>
        <v>#NAME?</v>
      </c>
      <c r="N33" s="44" t="e">
        <f aca="false">SUM(N29:N31)</f>
        <v>#NAME?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61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39" t="s">
        <v>63</v>
      </c>
      <c r="C35" s="16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63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63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34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64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64" t="s">
        <v>64</v>
      </c>
    </row>
    <row r="2" customFormat="false" ht="15.75" hidden="false" customHeight="false" outlineLevel="0" collapsed="false">
      <c r="A2" s="164" t="s">
        <v>76</v>
      </c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Q2" s="0" t="s">
        <v>77</v>
      </c>
    </row>
    <row r="3" customFormat="false" ht="15" hidden="false" customHeight="false" outlineLevel="0" collapsed="false">
      <c r="A3" s="166" t="n">
        <v>36861</v>
      </c>
      <c r="B3" s="167" t="s">
        <v>78</v>
      </c>
      <c r="C3" s="167"/>
      <c r="D3" s="167"/>
      <c r="E3" s="167"/>
      <c r="F3" s="167"/>
      <c r="G3" s="167"/>
      <c r="H3" s="167"/>
      <c r="I3" s="167"/>
      <c r="J3" s="167"/>
      <c r="K3" s="167"/>
    </row>
    <row r="4" customFormat="false" ht="12.75" hidden="false" customHeight="false" outlineLevel="0" collapsed="false">
      <c r="A4" s="164" t="s">
        <v>67</v>
      </c>
      <c r="B4" s="168" t="str">
        <f aca="false">+GrossMargin!B4</f>
        <v>Results based on activity through October 5, 2000</v>
      </c>
      <c r="C4" s="168"/>
      <c r="D4" s="168"/>
      <c r="E4" s="168"/>
      <c r="F4" s="168"/>
      <c r="G4" s="168"/>
      <c r="H4" s="168"/>
      <c r="I4" s="168"/>
      <c r="J4" s="168"/>
      <c r="K4" s="168"/>
    </row>
    <row r="5" customFormat="false" ht="3" hidden="false" customHeight="true" outlineLevel="0" collapsed="false"/>
    <row r="6" customFormat="false" ht="12" hidden="false" customHeight="false" outlineLevel="0" collapsed="false">
      <c r="A6" s="164" t="s">
        <v>68</v>
      </c>
      <c r="B6" s="169"/>
      <c r="C6" s="170"/>
      <c r="D6" s="171" t="s">
        <v>79</v>
      </c>
      <c r="E6" s="171"/>
      <c r="F6" s="171"/>
      <c r="G6" s="170"/>
      <c r="H6" s="172"/>
      <c r="I6" s="173"/>
      <c r="J6" s="173"/>
      <c r="K6" s="174"/>
    </row>
    <row r="7" customFormat="false" ht="12" hidden="false" customHeight="false" outlineLevel="0" collapsed="false">
      <c r="A7" s="170"/>
      <c r="B7" s="175" t="s">
        <v>13</v>
      </c>
      <c r="C7" s="170"/>
      <c r="D7" s="176" t="s">
        <v>7</v>
      </c>
      <c r="E7" s="177" t="s">
        <v>2</v>
      </c>
      <c r="F7" s="178" t="s">
        <v>43</v>
      </c>
      <c r="G7" s="170"/>
      <c r="H7" s="179" t="s">
        <v>80</v>
      </c>
      <c r="I7" s="179"/>
      <c r="J7" s="179"/>
      <c r="K7" s="179"/>
    </row>
    <row r="8" customFormat="false" ht="3" hidden="false" customHeight="true" outlineLevel="0" collapsed="false">
      <c r="B8" s="180"/>
      <c r="D8" s="181"/>
      <c r="E8" s="182"/>
      <c r="F8" s="183"/>
      <c r="G8" s="184"/>
      <c r="H8" s="181"/>
      <c r="I8" s="182"/>
      <c r="J8" s="182"/>
      <c r="K8" s="183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</row>
    <row r="9" customFormat="false" ht="13.5" hidden="false" customHeight="true" outlineLevel="0" collapsed="false">
      <c r="B9" s="185" t="s">
        <v>20</v>
      </c>
      <c r="C9" s="186"/>
      <c r="D9" s="187" t="n">
        <f aca="false">+E9</f>
        <v>6246</v>
      </c>
      <c r="E9" s="188" t="n">
        <v>6246</v>
      </c>
      <c r="F9" s="189" t="n">
        <f aca="false">E9-D9</f>
        <v>0</v>
      </c>
      <c r="G9" s="188"/>
      <c r="H9" s="190"/>
      <c r="I9" s="191"/>
      <c r="J9" s="191"/>
      <c r="K9" s="192"/>
      <c r="L9" s="193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</row>
    <row r="10" customFormat="false" ht="13.5" hidden="false" customHeight="true" outlineLevel="0" collapsed="false">
      <c r="A10" s="164" t="s">
        <v>69</v>
      </c>
      <c r="B10" s="194" t="s">
        <v>21</v>
      </c>
      <c r="C10" s="170"/>
      <c r="D10" s="187" t="e">
        <f aca="false">+E10</f>
        <v>#NAME?</v>
      </c>
      <c r="E10" s="188" t="e">
        <f aca="false">ROUND(HPVAL($A10,$A$1,$A$2,$A$3,$A$4,$A$6)/1000,1)</f>
        <v>#NAME?</v>
      </c>
      <c r="F10" s="189" t="e">
        <f aca="false">E10-D10</f>
        <v>#NAME?</v>
      </c>
      <c r="G10" s="188"/>
      <c r="H10" s="190"/>
      <c r="I10" s="191"/>
      <c r="J10" s="191"/>
      <c r="K10" s="192"/>
      <c r="L10" s="193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</row>
    <row r="11" customFormat="false" ht="13.5" hidden="false" customHeight="true" outlineLevel="0" collapsed="false">
      <c r="A11" s="164" t="s">
        <v>70</v>
      </c>
      <c r="B11" s="194" t="s">
        <v>22</v>
      </c>
      <c r="C11" s="170"/>
      <c r="D11" s="187" t="e">
        <f aca="false">+E11+1000+120</f>
        <v>#NAME?</v>
      </c>
      <c r="E11" s="188" t="e">
        <f aca="false">ROUND(HPVAL($A11,$A$1,$A$2,$A$3,$A$4,$A$6)/1000,1)</f>
        <v>#NAME?</v>
      </c>
      <c r="F11" s="189" t="e">
        <f aca="false">E11-D11</f>
        <v>#NAME?</v>
      </c>
      <c r="G11" s="188"/>
      <c r="H11" s="190" t="s">
        <v>81</v>
      </c>
      <c r="I11" s="191"/>
      <c r="J11" s="191"/>
      <c r="K11" s="192"/>
      <c r="L11" s="193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</row>
    <row r="12" customFormat="false" ht="13.5" hidden="false" customHeight="true" outlineLevel="0" collapsed="false">
      <c r="A12" s="164" t="s">
        <v>71</v>
      </c>
      <c r="B12" s="194" t="s">
        <v>23</v>
      </c>
      <c r="C12" s="170"/>
      <c r="D12" s="187" t="e">
        <f aca="false">+E12</f>
        <v>#NAME?</v>
      </c>
      <c r="E12" s="188" t="e">
        <f aca="false">ROUND(HPVAL($A12,$A$1,$A$2,$A$3,$A$4,$A$6)/1000,1)</f>
        <v>#NAME?</v>
      </c>
      <c r="F12" s="189" t="e">
        <f aca="false">E12-D12</f>
        <v>#NAME?</v>
      </c>
      <c r="G12" s="188"/>
      <c r="H12" s="190"/>
      <c r="I12" s="191"/>
      <c r="J12" s="191"/>
      <c r="K12" s="192"/>
      <c r="L12" s="193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</row>
    <row r="13" customFormat="false" ht="13.5" hidden="false" customHeight="true" outlineLevel="0" collapsed="false">
      <c r="A13" s="164" t="s">
        <v>72</v>
      </c>
      <c r="B13" s="194" t="s">
        <v>24</v>
      </c>
      <c r="C13" s="170"/>
      <c r="D13" s="187" t="e">
        <f aca="false">+E13</f>
        <v>#NAME?</v>
      </c>
      <c r="E13" s="188" t="e">
        <f aca="false">ROUND(HPVAL($A13,$A$1,$A$2,$A$3,$A$4,$A$6)/1000,1)</f>
        <v>#NAME?</v>
      </c>
      <c r="F13" s="189" t="e">
        <f aca="false">E13-D13</f>
        <v>#NAME?</v>
      </c>
      <c r="G13" s="188"/>
      <c r="H13" s="190"/>
      <c r="I13" s="191"/>
      <c r="J13" s="191"/>
      <c r="K13" s="192"/>
      <c r="L13" s="193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</row>
    <row r="14" customFormat="false" ht="13.5" hidden="false" customHeight="true" outlineLevel="0" collapsed="false">
      <c r="A14" s="164" t="s">
        <v>73</v>
      </c>
      <c r="B14" s="185" t="s">
        <v>25</v>
      </c>
      <c r="C14" s="186"/>
      <c r="D14" s="187" t="n">
        <f aca="false">+E14</f>
        <v>1513.177</v>
      </c>
      <c r="E14" s="188" t="n">
        <f aca="false">2000.4-487.223</f>
        <v>1513.177</v>
      </c>
      <c r="F14" s="189" t="n">
        <f aca="false">E14-D14</f>
        <v>0</v>
      </c>
      <c r="G14" s="188"/>
      <c r="H14" s="190"/>
      <c r="I14" s="191"/>
      <c r="J14" s="191"/>
      <c r="K14" s="192"/>
      <c r="L14" s="19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</row>
    <row r="15" customFormat="false" ht="13.5" hidden="false" customHeight="true" outlineLevel="0" collapsed="false">
      <c r="B15" s="185" t="s">
        <v>44</v>
      </c>
      <c r="C15" s="186"/>
      <c r="D15" s="187" t="n">
        <v>500</v>
      </c>
      <c r="E15" s="188" t="n">
        <v>0</v>
      </c>
      <c r="F15" s="189" t="n">
        <f aca="false">E15-D15</f>
        <v>-500</v>
      </c>
      <c r="G15" s="188"/>
      <c r="H15" s="190" t="s">
        <v>82</v>
      </c>
      <c r="I15" s="191"/>
      <c r="J15" s="191"/>
      <c r="K15" s="192"/>
      <c r="L15" s="193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</row>
    <row r="16" customFormat="false" ht="13.5" hidden="false" customHeight="true" outlineLevel="0" collapsed="false">
      <c r="B16" s="185" t="s">
        <v>45</v>
      </c>
      <c r="C16" s="186"/>
      <c r="D16" s="187" t="n">
        <f aca="false">+E16</f>
        <v>1385</v>
      </c>
      <c r="E16" s="188" t="n">
        <v>1385</v>
      </c>
      <c r="F16" s="189" t="n">
        <f aca="false">E16-D16</f>
        <v>0</v>
      </c>
      <c r="G16" s="188"/>
      <c r="H16" s="190"/>
      <c r="I16" s="191"/>
      <c r="J16" s="191"/>
      <c r="K16" s="192"/>
      <c r="L16" s="193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</row>
    <row r="17" customFormat="false" ht="13.5" hidden="false" customHeight="true" outlineLevel="0" collapsed="false">
      <c r="B17" s="185" t="s">
        <v>46</v>
      </c>
      <c r="C17" s="186"/>
      <c r="D17" s="187" t="n">
        <f aca="false">+E17</f>
        <v>1536</v>
      </c>
      <c r="E17" s="188" t="n">
        <v>1536</v>
      </c>
      <c r="F17" s="189" t="n">
        <f aca="false">E17-D17</f>
        <v>0</v>
      </c>
      <c r="G17" s="188"/>
      <c r="H17" s="190"/>
      <c r="I17" s="191"/>
      <c r="J17" s="191"/>
      <c r="K17" s="192"/>
      <c r="L17" s="193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</row>
    <row r="18" customFormat="false" ht="13.5" hidden="false" customHeight="true" outlineLevel="0" collapsed="false">
      <c r="B18" s="185" t="s">
        <v>47</v>
      </c>
      <c r="C18" s="186"/>
      <c r="D18" s="187" t="n">
        <v>1467</v>
      </c>
      <c r="E18" s="188" t="n">
        <v>1601</v>
      </c>
      <c r="F18" s="189" t="n">
        <f aca="false">E18-D18</f>
        <v>134</v>
      </c>
      <c r="G18" s="188"/>
      <c r="H18" s="190"/>
      <c r="I18" s="191"/>
      <c r="J18" s="191"/>
      <c r="K18" s="192"/>
      <c r="L18" s="193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</row>
    <row r="19" customFormat="false" ht="13.5" hidden="false" customHeight="true" outlineLevel="0" collapsed="false">
      <c r="B19" s="194" t="s">
        <v>27</v>
      </c>
      <c r="C19" s="170"/>
      <c r="D19" s="187" t="n">
        <v>350</v>
      </c>
      <c r="E19" s="188" t="n">
        <v>0</v>
      </c>
      <c r="F19" s="189" t="n">
        <f aca="false">E19-D19</f>
        <v>-350</v>
      </c>
      <c r="G19" s="188"/>
      <c r="H19" s="195"/>
      <c r="I19" s="191"/>
      <c r="J19" s="191"/>
      <c r="K19" s="192"/>
      <c r="L19" s="193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</row>
    <row r="20" customFormat="false" ht="3" hidden="false" customHeight="true" outlineLevel="0" collapsed="false">
      <c r="B20" s="194"/>
      <c r="C20" s="170"/>
      <c r="D20" s="187"/>
      <c r="E20" s="188"/>
      <c r="F20" s="189"/>
      <c r="G20" s="188"/>
      <c r="H20" s="195"/>
      <c r="I20" s="191"/>
      <c r="J20" s="191"/>
      <c r="K20" s="192"/>
      <c r="L20" s="193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</row>
    <row r="21" customFormat="false" ht="11.25" hidden="false" customHeight="true" outlineLevel="0" collapsed="false">
      <c r="B21" s="196" t="s">
        <v>83</v>
      </c>
      <c r="C21" s="170"/>
      <c r="D21" s="197" t="e">
        <f aca="false">SUM(D9:D20)</f>
        <v>#NAME?</v>
      </c>
      <c r="E21" s="198" t="e">
        <f aca="false">SUM(E9:E20)</f>
        <v>#NAME?</v>
      </c>
      <c r="F21" s="199" t="e">
        <f aca="false">SUM(F9:F20)</f>
        <v>#NAME?</v>
      </c>
      <c r="G21" s="188"/>
      <c r="H21" s="200"/>
      <c r="I21" s="201"/>
      <c r="J21" s="201"/>
      <c r="K21" s="202"/>
      <c r="L21" s="193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</row>
    <row r="22" customFormat="false" ht="3" hidden="false" customHeight="true" outlineLevel="0" collapsed="false">
      <c r="B22" s="194"/>
      <c r="C22" s="170"/>
      <c r="D22" s="187"/>
      <c r="E22" s="188"/>
      <c r="F22" s="189"/>
      <c r="G22" s="188"/>
      <c r="H22" s="195"/>
      <c r="I22" s="191"/>
      <c r="J22" s="191"/>
      <c r="K22" s="192"/>
      <c r="L22" s="193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</row>
    <row r="23" customFormat="false" ht="13.5" hidden="false" customHeight="true" outlineLevel="0" collapsed="false">
      <c r="B23" s="194" t="s">
        <v>29</v>
      </c>
      <c r="C23" s="170"/>
      <c r="D23" s="187" t="e">
        <f aca="false">26030+'CapChrg-AllocExp'!M25</f>
        <v>#NAME?</v>
      </c>
      <c r="E23" s="188" t="n">
        <v>26030</v>
      </c>
      <c r="F23" s="189" t="e">
        <f aca="false">E23-D23</f>
        <v>#NAME?</v>
      </c>
      <c r="G23" s="188"/>
      <c r="H23" s="195"/>
      <c r="I23" s="191"/>
      <c r="J23" s="191"/>
      <c r="K23" s="192"/>
      <c r="L23" s="193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</row>
    <row r="24" customFormat="false" ht="13.5" hidden="false" customHeight="true" outlineLevel="0" collapsed="false">
      <c r="B24" s="194" t="s">
        <v>30</v>
      </c>
      <c r="C24" s="170"/>
      <c r="D24" s="187" t="n">
        <v>0</v>
      </c>
      <c r="E24" s="188" t="n">
        <v>0</v>
      </c>
      <c r="F24" s="189" t="n">
        <f aca="false">E24-D24</f>
        <v>0</v>
      </c>
      <c r="G24" s="188"/>
      <c r="H24" s="195"/>
      <c r="I24" s="191"/>
      <c r="J24" s="191"/>
      <c r="K24" s="192"/>
      <c r="L24" s="193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</row>
    <row r="25" customFormat="false" ht="3" hidden="false" customHeight="true" outlineLevel="0" collapsed="false">
      <c r="B25" s="194"/>
      <c r="C25" s="170"/>
      <c r="D25" s="187"/>
      <c r="E25" s="188"/>
      <c r="F25" s="189"/>
      <c r="G25" s="188"/>
      <c r="H25" s="195"/>
      <c r="I25" s="191"/>
      <c r="J25" s="191"/>
      <c r="K25" s="192"/>
      <c r="L25" s="193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</row>
    <row r="26" customFormat="false" ht="13.5" hidden="false" customHeight="true" outlineLevel="0" collapsed="false">
      <c r="A26" s="170"/>
      <c r="B26" s="196" t="s">
        <v>84</v>
      </c>
      <c r="C26" s="170"/>
      <c r="D26" s="203" t="e">
        <f aca="false">SUM(D21:D24)</f>
        <v>#NAME?</v>
      </c>
      <c r="E26" s="204" t="e">
        <f aca="false">SUM(E21:E24)</f>
        <v>#NAME?</v>
      </c>
      <c r="F26" s="205" t="e">
        <f aca="false">SUM(F21:F24)</f>
        <v>#NAME?</v>
      </c>
      <c r="G26" s="188"/>
      <c r="H26" s="200"/>
      <c r="I26" s="201"/>
      <c r="J26" s="201"/>
      <c r="K26" s="202"/>
      <c r="L26" s="193"/>
    </row>
    <row r="27" customFormat="false" ht="3" hidden="false" customHeight="true" outlineLevel="0" collapsed="false">
      <c r="B27" s="206"/>
      <c r="C27" s="170"/>
      <c r="D27" s="207"/>
      <c r="E27" s="208"/>
      <c r="F27" s="209"/>
      <c r="G27" s="170"/>
      <c r="H27" s="207"/>
      <c r="I27" s="208"/>
      <c r="J27" s="208"/>
      <c r="K27" s="209"/>
      <c r="L27" s="19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</row>
    <row r="28" customFormat="false" ht="3" hidden="false" customHeight="true" outlineLevel="0" collapsed="false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</row>
    <row r="29" customFormat="false" ht="12.75" hidden="true" customHeight="false" outlineLevel="0" collapsed="false">
      <c r="B29" s="213"/>
      <c r="C29" s="193"/>
      <c r="D29" s="214" t="s">
        <v>85</v>
      </c>
      <c r="E29" s="214"/>
      <c r="F29" s="214"/>
      <c r="G29" s="193"/>
      <c r="H29" s="215"/>
      <c r="I29" s="216"/>
      <c r="J29" s="216"/>
      <c r="K29" s="217"/>
      <c r="L29" s="193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</row>
    <row r="30" customFormat="false" ht="12.75" hidden="true" customHeight="false" outlineLevel="0" collapsed="false">
      <c r="B30" s="218" t="s">
        <v>13</v>
      </c>
      <c r="C30" s="193"/>
      <c r="D30" s="219" t="s">
        <v>7</v>
      </c>
      <c r="E30" s="220" t="s">
        <v>2</v>
      </c>
      <c r="F30" s="221" t="s">
        <v>43</v>
      </c>
      <c r="G30" s="193"/>
      <c r="H30" s="218" t="s">
        <v>80</v>
      </c>
      <c r="I30" s="218"/>
      <c r="J30" s="218"/>
      <c r="K30" s="218"/>
      <c r="L30" s="193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</row>
    <row r="31" customFormat="false" ht="12" hidden="true" customHeight="false" outlineLevel="0" collapsed="false">
      <c r="A31" s="170"/>
      <c r="B31" s="169"/>
      <c r="C31" s="170"/>
      <c r="D31" s="222" t="n">
        <v>0</v>
      </c>
      <c r="E31" s="223" t="n">
        <v>0</v>
      </c>
      <c r="F31" s="224" t="n">
        <f aca="false">E31-D31</f>
        <v>0</v>
      </c>
      <c r="G31" s="170"/>
      <c r="H31" s="172"/>
      <c r="I31" s="173"/>
      <c r="J31" s="173"/>
      <c r="K31" s="174"/>
    </row>
    <row r="32" customFormat="false" ht="12" hidden="true" customHeight="false" outlineLevel="0" collapsed="false">
      <c r="A32" s="170"/>
      <c r="B32" s="194"/>
      <c r="C32" s="170"/>
      <c r="D32" s="187" t="n">
        <v>0</v>
      </c>
      <c r="E32" s="188" t="n">
        <v>0</v>
      </c>
      <c r="F32" s="189" t="n">
        <f aca="false">E32-D32</f>
        <v>0</v>
      </c>
      <c r="G32" s="170"/>
      <c r="H32" s="195"/>
      <c r="I32" s="191"/>
      <c r="J32" s="191"/>
      <c r="K32" s="192"/>
    </row>
    <row r="33" customFormat="false" ht="12" hidden="true" customHeight="false" outlineLevel="0" collapsed="false">
      <c r="A33" s="170"/>
      <c r="B33" s="206"/>
      <c r="C33" s="170"/>
      <c r="D33" s="225" t="n">
        <v>0</v>
      </c>
      <c r="E33" s="226" t="n">
        <v>0</v>
      </c>
      <c r="F33" s="227" t="n">
        <f aca="false">E33-D33</f>
        <v>0</v>
      </c>
      <c r="G33" s="170"/>
      <c r="H33" s="207"/>
      <c r="I33" s="208"/>
      <c r="J33" s="208"/>
      <c r="K33" s="209"/>
    </row>
    <row r="34" customFormat="false" ht="12.75" hidden="false" customHeight="false" outlineLevel="0" collapsed="false">
      <c r="D34" s="228"/>
      <c r="E34" s="228"/>
      <c r="F34" s="184"/>
      <c r="G34" s="184"/>
      <c r="H34" s="184"/>
      <c r="I34" s="184"/>
      <c r="J34" s="184"/>
      <c r="K34" s="184"/>
      <c r="L34" s="184"/>
      <c r="M34" s="184" t="s">
        <v>34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</row>
    <row r="35" customFormat="false" ht="12.75" hidden="false" customHeight="false" outlineLevel="0" collapsed="false"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</row>
    <row r="36" customFormat="false" ht="12.75" hidden="false" customHeight="false" outlineLevel="0" collapsed="false">
      <c r="D36" s="184"/>
      <c r="E36" s="184"/>
      <c r="F36" s="229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</row>
    <row r="37" customFormat="false" ht="12.75" hidden="false" customHeight="false" outlineLevel="0" collapsed="false"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</row>
    <row r="38" customFormat="false" ht="12.75" hidden="false" customHeight="false" outlineLevel="0" collapsed="false"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</row>
    <row r="39" customFormat="false" ht="12.75" hidden="false" customHeight="false" outlineLevel="0" collapsed="false"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</row>
    <row r="40" customFormat="false" ht="12.75" hidden="false" customHeight="false" outlineLevel="0" collapsed="false"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</row>
    <row r="41" customFormat="false" ht="12.75" hidden="false" customHeight="false" outlineLevel="0" collapsed="false"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</row>
    <row r="42" customFormat="false" ht="12.75" hidden="false" customHeight="false" outlineLevel="0" collapsed="false"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</row>
    <row r="43" customFormat="false" ht="12.75" hidden="false" customHeight="false" outlineLevel="0" collapsed="false"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</row>
    <row r="44" customFormat="false" ht="12.75" hidden="false" customHeight="false" outlineLevel="0" collapsed="false"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</row>
    <row r="45" customFormat="false" ht="12.75" hidden="false" customHeight="false" outlineLevel="0" collapsed="false">
      <c r="D45" s="184"/>
      <c r="E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</row>
    <row r="46" customFormat="false" ht="12.75" hidden="false" customHeight="false" outlineLevel="0" collapsed="false">
      <c r="D46" s="184"/>
      <c r="E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</row>
    <row r="47" customFormat="false" ht="12.75" hidden="false" customHeight="false" outlineLevel="0" collapsed="false">
      <c r="D47" s="184"/>
      <c r="E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</row>
    <row r="48" customFormat="false" ht="12.75" hidden="false" customHeight="false" outlineLevel="0" collapsed="false">
      <c r="D48" s="184"/>
      <c r="E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</row>
    <row r="49" customFormat="false" ht="12.75" hidden="false" customHeight="false" outlineLevel="0" collapsed="false">
      <c r="D49" s="184"/>
      <c r="E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</row>
    <row r="50" customFormat="false" ht="12.75" hidden="false" customHeight="false" outlineLevel="0" collapsed="false">
      <c r="D50" s="184"/>
      <c r="E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</row>
    <row r="51" customFormat="false" ht="12.75" hidden="false" customHeight="false" outlineLevel="0" collapsed="false"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</row>
    <row r="52" customFormat="false" ht="12.75" hidden="false" customHeight="false" outlineLevel="0" collapsed="false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</row>
    <row r="53" customFormat="false" ht="12.75" hidden="false" customHeight="false" outlineLevel="0" collapsed="false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</row>
    <row r="54" customFormat="false" ht="12.75" hidden="false" customHeight="false" outlineLevel="0" collapsed="false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</row>
    <row r="55" customFormat="false" ht="12.75" hidden="false" customHeight="false" outlineLevel="0" collapsed="false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</row>
    <row r="56" customFormat="false" ht="12.75" hidden="false" customHeight="false" outlineLevel="0" collapsed="false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</row>
    <row r="57" customFormat="false" ht="12.75" hidden="false" customHeight="false" outlineLevel="0" collapsed="false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</row>
    <row r="58" customFormat="false" ht="12.75" hidden="false" customHeight="false" outlineLevel="0" collapsed="false"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</row>
    <row r="59" customFormat="false" ht="12.75" hidden="false" customHeight="false" outlineLevel="0" collapsed="false"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</row>
    <row r="60" customFormat="false" ht="12.75" hidden="false" customHeight="false" outlineLevel="0" collapsed="false"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</row>
    <row r="61" customFormat="false" ht="12.75" hidden="false" customHeight="false" outlineLevel="0" collapsed="false"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</row>
    <row r="62" customFormat="false" ht="12.75" hidden="false" customHeight="false" outlineLevel="0" collapsed="false"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</row>
    <row r="63" customFormat="false" ht="12.75" hidden="false" customHeight="false" outlineLevel="0" collapsed="false"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</row>
    <row r="64" customFormat="false" ht="12.75" hidden="false" customHeight="false" outlineLevel="0" collapsed="false"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</row>
    <row r="65" customFormat="false" ht="12.75" hidden="false" customHeight="false" outlineLevel="0" collapsed="false"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</row>
    <row r="66" customFormat="false" ht="12.75" hidden="false" customHeight="false" outlineLevel="0" collapsed="false"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</row>
    <row r="67" customFormat="false" ht="12.75" hidden="false" customHeight="false" outlineLevel="0" collapsed="false"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</row>
    <row r="68" customFormat="false" ht="12.75" hidden="false" customHeight="false" outlineLevel="0" collapsed="false"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</row>
    <row r="69" customFormat="false" ht="12.75" hidden="false" customHeight="false" outlineLevel="0" collapsed="false"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</row>
    <row r="70" customFormat="false" ht="12.75" hidden="false" customHeight="false" outlineLevel="0" collapsed="false"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</row>
    <row r="71" customFormat="false" ht="12.75" hidden="false" customHeight="false" outlineLevel="0" collapsed="false"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</row>
    <row r="72" customFormat="false" ht="12.75" hidden="false" customHeight="false" outlineLevel="0" collapsed="false"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</row>
    <row r="73" customFormat="false" ht="12.75" hidden="false" customHeight="false" outlineLevel="0" collapsed="false"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</row>
    <row r="74" customFormat="false" ht="12.75" hidden="false" customHeight="false" outlineLevel="0" collapsed="false"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</row>
    <row r="75" customFormat="false" ht="12.75" hidden="false" customHeight="false" outlineLevel="0" collapsed="false"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</row>
    <row r="76" customFormat="false" ht="12.75" hidden="false" customHeight="false" outlineLevel="0" collapsed="false"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</row>
    <row r="77" customFormat="false" ht="12.75" hidden="false" customHeight="false" outlineLevel="0" collapsed="false"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</row>
    <row r="78" customFormat="false" ht="12.75" hidden="false" customHeight="false" outlineLevel="0" collapsed="false"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</row>
    <row r="79" customFormat="false" ht="12.75" hidden="false" customHeight="false" outlineLevel="0" collapsed="false"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</row>
    <row r="80" customFormat="false" ht="12.75" hidden="false" customHeight="false" outlineLevel="0" collapsed="false"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</row>
    <row r="81" customFormat="false" ht="12.75" hidden="false" customHeight="false" outlineLevel="0" collapsed="false"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</row>
    <row r="82" customFormat="false" ht="12.75" hidden="false" customHeight="false" outlineLevel="0" collapsed="false"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</row>
    <row r="83" customFormat="false" ht="12.75" hidden="false" customHeight="false" outlineLevel="0" collapsed="false"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</row>
    <row r="84" customFormat="false" ht="12.75" hidden="false" customHeight="false" outlineLevel="0" collapsed="false"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</row>
    <row r="85" customFormat="false" ht="12.75" hidden="false" customHeight="false" outlineLevel="0" collapsed="false"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</row>
    <row r="86" customFormat="false" ht="12.75" hidden="false" customHeight="false" outlineLevel="0" collapsed="false"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</row>
    <row r="87" customFormat="false" ht="12.75" hidden="false" customHeight="false" outlineLevel="0" collapsed="false"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</row>
    <row r="88" customFormat="false" ht="12.75" hidden="false" customHeight="false" outlineLevel="0" collapsed="false"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</row>
    <row r="89" customFormat="false" ht="12.75" hidden="false" customHeight="false" outlineLevel="0" collapsed="false"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</row>
    <row r="90" customFormat="false" ht="12.75" hidden="false" customHeight="false" outlineLevel="0" collapsed="false"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</row>
    <row r="91" customFormat="false" ht="12.75" hidden="false" customHeight="false" outlineLevel="0" collapsed="false"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</row>
    <row r="92" customFormat="false" ht="12.75" hidden="false" customHeight="false" outlineLevel="0" collapsed="false"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</row>
    <row r="93" customFormat="false" ht="12.75" hidden="false" customHeight="false" outlineLevel="0" collapsed="false"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</row>
    <row r="94" customFormat="false" ht="12.75" hidden="false" customHeight="false" outlineLevel="0" collapsed="false"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</row>
    <row r="95" customFormat="false" ht="12.75" hidden="false" customHeight="false" outlineLevel="0" collapsed="false"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</row>
    <row r="96" customFormat="false" ht="12.75" hidden="false" customHeight="false" outlineLevel="0" collapsed="false"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</row>
    <row r="97" customFormat="false" ht="12.75" hidden="false" customHeight="false" outlineLevel="0" collapsed="false"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</row>
    <row r="98" customFormat="false" ht="12.75" hidden="false" customHeight="false" outlineLevel="0" collapsed="false"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</row>
    <row r="99" customFormat="false" ht="12.75" hidden="false" customHeight="false" outlineLevel="0" collapsed="false"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</row>
    <row r="100" customFormat="false" ht="12.75" hidden="false" customHeight="false" outlineLevel="0" collapsed="false"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</row>
    <row r="101" customFormat="false" ht="12.75" hidden="false" customHeight="false" outlineLevel="0" collapsed="false"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</row>
    <row r="102" customFormat="false" ht="12.75" hidden="false" customHeight="false" outlineLevel="0" collapsed="false"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</row>
    <row r="103" customFormat="false" ht="12.75" hidden="false" customHeight="false" outlineLevel="0" collapsed="false"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</row>
    <row r="104" customFormat="false" ht="12.75" hidden="false" customHeight="false" outlineLevel="0" collapsed="false"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</row>
    <row r="105" customFormat="false" ht="12.75" hidden="false" customHeight="false" outlineLevel="0" collapsed="false"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</row>
    <row r="106" customFormat="false" ht="12.75" hidden="false" customHeight="false" outlineLevel="0" collapsed="false"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</row>
    <row r="107" customFormat="false" ht="12.75" hidden="false" customHeight="false" outlineLevel="0" collapsed="false"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</row>
    <row r="108" customFormat="false" ht="12.75" hidden="false" customHeight="false" outlineLevel="0" collapsed="false"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</row>
    <row r="109" customFormat="false" ht="12.75" hidden="false" customHeight="false" outlineLevel="0" collapsed="false"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</row>
    <row r="110" customFormat="false" ht="12.75" hidden="false" customHeight="false" outlineLevel="0" collapsed="false"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</row>
    <row r="111" customFormat="false" ht="12.75" hidden="false" customHeight="false" outlineLevel="0" collapsed="false"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</row>
    <row r="112" customFormat="false" ht="12.75" hidden="false" customHeight="false" outlineLevel="0" collapsed="false"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</row>
    <row r="113" customFormat="false" ht="12.75" hidden="false" customHeight="false" outlineLevel="0" collapsed="false"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</row>
    <row r="114" customFormat="false" ht="12.75" hidden="false" customHeight="false" outlineLevel="0" collapsed="false"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</row>
    <row r="115" customFormat="false" ht="12.75" hidden="false" customHeight="false" outlineLevel="0" collapsed="false"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</row>
    <row r="116" customFormat="false" ht="12.75" hidden="false" customHeight="false" outlineLevel="0" collapsed="false"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</row>
    <row r="117" customFormat="false" ht="12.75" hidden="false" customHeight="false" outlineLevel="0" collapsed="false"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</row>
    <row r="118" customFormat="false" ht="12.75" hidden="false" customHeight="false" outlineLevel="0" collapsed="false"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</row>
    <row r="119" customFormat="false" ht="12.75" hidden="false" customHeight="false" outlineLevel="0" collapsed="false"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</row>
    <row r="120" customFormat="false" ht="12.75" hidden="false" customHeight="false" outlineLevel="0" collapsed="false"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</row>
    <row r="121" customFormat="false" ht="12.75" hidden="false" customHeight="false" outlineLevel="0" collapsed="false"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</row>
    <row r="122" customFormat="false" ht="12.75" hidden="false" customHeight="false" outlineLevel="0" collapsed="false"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</row>
    <row r="123" customFormat="false" ht="12.75" hidden="false" customHeight="false" outlineLevel="0" collapsed="false"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</row>
    <row r="124" customFormat="false" ht="12.75" hidden="false" customHeight="false" outlineLevel="0" collapsed="false"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</row>
    <row r="125" customFormat="false" ht="12.75" hidden="false" customHeight="false" outlineLevel="0" collapsed="false"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</row>
    <row r="126" customFormat="false" ht="12.75" hidden="false" customHeight="false" outlineLevel="0" collapsed="false"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</row>
    <row r="127" customFormat="false" ht="12.75" hidden="false" customHeight="false" outlineLevel="0" collapsed="false"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</row>
    <row r="128" customFormat="false" ht="12.75" hidden="false" customHeight="false" outlineLevel="0" collapsed="false"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</row>
    <row r="129" customFormat="false" ht="12.75" hidden="false" customHeight="false" outlineLevel="0" collapsed="false"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</row>
  </sheetData>
  <mergeCells count="7">
    <mergeCell ref="B2:K2"/>
    <mergeCell ref="B3:K3"/>
    <mergeCell ref="B4:K4"/>
    <mergeCell ref="D6:F6"/>
    <mergeCell ref="H7:K7"/>
    <mergeCell ref="D29:F29"/>
    <mergeCell ref="H30:K30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</row>
    <row r="3" customFormat="false" ht="15" hidden="false" customHeight="false" outlineLevel="0" collapsed="false">
      <c r="A3" s="167" t="s">
        <v>86</v>
      </c>
      <c r="B3" s="167"/>
      <c r="C3" s="167"/>
      <c r="D3" s="167"/>
      <c r="E3" s="167"/>
      <c r="F3" s="167"/>
      <c r="G3" s="167"/>
      <c r="H3" s="167"/>
      <c r="I3" s="167"/>
      <c r="J3" s="167"/>
    </row>
    <row r="4" customFormat="false" ht="12.75" hidden="false" customHeight="false" outlineLevel="0" collapsed="false">
      <c r="A4" s="168" t="str">
        <f aca="false">+Expenses!B4</f>
        <v>Results based on activity through October 5, 2000</v>
      </c>
      <c r="B4" s="168"/>
      <c r="C4" s="168"/>
      <c r="D4" s="168"/>
      <c r="E4" s="168"/>
      <c r="F4" s="168"/>
      <c r="G4" s="168"/>
      <c r="H4" s="168"/>
      <c r="I4" s="168"/>
      <c r="J4" s="168"/>
    </row>
    <row r="5" customFormat="false" ht="3" hidden="false" customHeight="true" outlineLevel="0" collapsed="false"/>
    <row r="6" customFormat="false" ht="12.75" hidden="false" customHeight="false" outlineLevel="0" collapsed="false">
      <c r="A6" s="169"/>
      <c r="B6" s="170"/>
      <c r="C6" s="171" t="s">
        <v>79</v>
      </c>
      <c r="D6" s="171"/>
      <c r="E6" s="171"/>
      <c r="F6" s="170"/>
      <c r="G6" s="172"/>
      <c r="H6" s="173"/>
      <c r="I6" s="173"/>
      <c r="J6" s="174"/>
    </row>
    <row r="7" customFormat="false" ht="12.75" hidden="false" customHeight="false" outlineLevel="0" collapsed="false">
      <c r="A7" s="175" t="s">
        <v>13</v>
      </c>
      <c r="B7" s="170"/>
      <c r="C7" s="176" t="s">
        <v>7</v>
      </c>
      <c r="D7" s="177" t="s">
        <v>2</v>
      </c>
      <c r="E7" s="178" t="s">
        <v>43</v>
      </c>
      <c r="F7" s="170"/>
      <c r="G7" s="179" t="s">
        <v>80</v>
      </c>
      <c r="H7" s="179"/>
      <c r="I7" s="179"/>
      <c r="J7" s="179"/>
    </row>
    <row r="8" customFormat="false" ht="3" hidden="false" customHeight="true" outlineLevel="0" collapsed="false">
      <c r="A8" s="180"/>
      <c r="C8" s="181"/>
      <c r="D8" s="182"/>
      <c r="E8" s="183"/>
      <c r="F8" s="184"/>
      <c r="G8" s="181"/>
      <c r="H8" s="182"/>
      <c r="I8" s="182"/>
      <c r="J8" s="183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 customFormat="false" ht="13.5" hidden="false" customHeight="true" outlineLevel="0" collapsed="false">
      <c r="A9" s="194" t="s">
        <v>20</v>
      </c>
      <c r="B9" s="170"/>
      <c r="C9" s="187" t="n">
        <f aca="false">+Expenses!D9-[4]Expenses!D9</f>
        <v>0</v>
      </c>
      <c r="D9" s="188" t="n">
        <f aca="false">+Expenses!E9-[4]Expenses!E9</f>
        <v>0</v>
      </c>
      <c r="E9" s="189" t="n">
        <f aca="false">D9-C9</f>
        <v>0</v>
      </c>
      <c r="F9" s="188"/>
      <c r="G9" s="190"/>
      <c r="H9" s="191"/>
      <c r="I9" s="191"/>
      <c r="J9" s="192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 customFormat="false" ht="13.5" hidden="false" customHeight="true" outlineLevel="0" collapsed="false">
      <c r="A10" s="194" t="s">
        <v>21</v>
      </c>
      <c r="B10" s="170"/>
      <c r="C10" s="187" t="e">
        <f aca="false">+Expenses!D10-[4]Expenses!D10</f>
        <v>#NAME?</v>
      </c>
      <c r="D10" s="188" t="e">
        <f aca="false">+Expenses!E10-[4]Expenses!E10</f>
        <v>#NAME?</v>
      </c>
      <c r="E10" s="189" t="e">
        <f aca="false">D10-C10</f>
        <v>#NAME?</v>
      </c>
      <c r="F10" s="188"/>
      <c r="G10" s="195"/>
      <c r="H10" s="191"/>
      <c r="I10" s="191"/>
      <c r="J10" s="192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 customFormat="false" ht="13.5" hidden="false" customHeight="true" outlineLevel="0" collapsed="false">
      <c r="A11" s="194" t="s">
        <v>22</v>
      </c>
      <c r="B11" s="170"/>
      <c r="C11" s="187" t="e">
        <f aca="false">+Expenses!D11-[4]Expenses!D11</f>
        <v>#NAME?</v>
      </c>
      <c r="D11" s="188" t="e">
        <f aca="false">+Expenses!E11-[4]Expenses!E11</f>
        <v>#NAME?</v>
      </c>
      <c r="E11" s="189" t="e">
        <f aca="false">D11-C11</f>
        <v>#NAME?</v>
      </c>
      <c r="F11" s="188"/>
      <c r="G11" s="195"/>
      <c r="H11" s="191"/>
      <c r="I11" s="191"/>
      <c r="J11" s="192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 customFormat="false" ht="13.5" hidden="false" customHeight="true" outlineLevel="0" collapsed="false">
      <c r="A12" s="194" t="s">
        <v>23</v>
      </c>
      <c r="B12" s="170"/>
      <c r="C12" s="187" t="e">
        <f aca="false">+Expenses!D12-[4]Expenses!D12</f>
        <v>#NAME?</v>
      </c>
      <c r="D12" s="188" t="e">
        <f aca="false">+Expenses!E12-[4]Expenses!E12</f>
        <v>#NAME?</v>
      </c>
      <c r="E12" s="189" t="e">
        <f aca="false">D12-C12</f>
        <v>#NAME?</v>
      </c>
      <c r="F12" s="188"/>
      <c r="G12" s="195"/>
      <c r="H12" s="191"/>
      <c r="I12" s="191"/>
      <c r="J12" s="192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 customFormat="false" ht="13.5" hidden="false" customHeight="true" outlineLevel="0" collapsed="false">
      <c r="A13" s="194" t="s">
        <v>24</v>
      </c>
      <c r="B13" s="170"/>
      <c r="C13" s="187" t="e">
        <f aca="false">+Expenses!D13-[4]Expenses!D13</f>
        <v>#NAME?</v>
      </c>
      <c r="D13" s="188" t="e">
        <f aca="false">+Expenses!E13-[4]Expenses!E13</f>
        <v>#NAME?</v>
      </c>
      <c r="E13" s="189" t="e">
        <f aca="false">D13-C13</f>
        <v>#NAME?</v>
      </c>
      <c r="F13" s="188"/>
      <c r="G13" s="195"/>
      <c r="H13" s="191"/>
      <c r="I13" s="191"/>
      <c r="J13" s="192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 customFormat="false" ht="13.5" hidden="false" customHeight="true" outlineLevel="0" collapsed="false">
      <c r="A14" s="194" t="s">
        <v>25</v>
      </c>
      <c r="B14" s="170"/>
      <c r="C14" s="187" t="n">
        <f aca="false">+Expenses!D14-[4]Expenses!D14</f>
        <v>0</v>
      </c>
      <c r="D14" s="188" t="n">
        <f aca="false">+Expenses!E14-[4]Expenses!E14</f>
        <v>0</v>
      </c>
      <c r="E14" s="189" t="n">
        <f aca="false">D14-C14</f>
        <v>0</v>
      </c>
      <c r="F14" s="188"/>
      <c r="G14" s="195"/>
      <c r="H14" s="191"/>
      <c r="I14" s="191"/>
      <c r="J14" s="192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 customFormat="false" ht="13.5" hidden="false" customHeight="true" outlineLevel="0" collapsed="false">
      <c r="A15" s="194" t="s">
        <v>44</v>
      </c>
      <c r="B15" s="170"/>
      <c r="C15" s="187" t="n">
        <f aca="false">+Expenses!D15-[4]Expenses!D15</f>
        <v>0</v>
      </c>
      <c r="D15" s="188" t="n">
        <f aca="false">+Expenses!E15-[4]Expenses!E15</f>
        <v>0</v>
      </c>
      <c r="E15" s="189" t="n">
        <f aca="false">D15-C15</f>
        <v>0</v>
      </c>
      <c r="F15" s="188"/>
      <c r="G15" s="195"/>
      <c r="H15" s="191"/>
      <c r="I15" s="191"/>
      <c r="J15" s="192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 customFormat="false" ht="13.5" hidden="false" customHeight="true" outlineLevel="0" collapsed="false">
      <c r="A16" s="194" t="s">
        <v>45</v>
      </c>
      <c r="B16" s="170"/>
      <c r="C16" s="187" t="n">
        <f aca="false">+Expenses!D16-[4]Expenses!D16</f>
        <v>-598</v>
      </c>
      <c r="D16" s="188" t="n">
        <f aca="false">+Expenses!E16-[4]Expenses!E16</f>
        <v>0</v>
      </c>
      <c r="E16" s="189" t="n">
        <f aca="false">D16-C16</f>
        <v>598</v>
      </c>
      <c r="F16" s="188"/>
      <c r="G16" s="195"/>
      <c r="H16" s="191"/>
      <c r="I16" s="191"/>
      <c r="J16" s="192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 customFormat="false" ht="13.5" hidden="false" customHeight="true" outlineLevel="0" collapsed="false">
      <c r="A17" s="194" t="s">
        <v>46</v>
      </c>
      <c r="B17" s="170"/>
      <c r="C17" s="187" t="n">
        <f aca="false">+Expenses!D17-[4]Expenses!D17</f>
        <v>-913</v>
      </c>
      <c r="D17" s="188" t="n">
        <f aca="false">+Expenses!E17-[4]Expenses!E17</f>
        <v>0</v>
      </c>
      <c r="E17" s="189" t="n">
        <f aca="false">D17-C17</f>
        <v>913</v>
      </c>
      <c r="F17" s="188"/>
      <c r="G17" s="195"/>
      <c r="H17" s="191"/>
      <c r="I17" s="191"/>
      <c r="J17" s="192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 customFormat="false" ht="13.5" hidden="false" customHeight="true" outlineLevel="0" collapsed="false">
      <c r="A18" s="194" t="s">
        <v>47</v>
      </c>
      <c r="B18" s="170"/>
      <c r="C18" s="187" t="n">
        <f aca="false">+Expenses!D18-[4]Expenses!D18</f>
        <v>0</v>
      </c>
      <c r="D18" s="188" t="n">
        <f aca="false">+Expenses!E18-[4]Expenses!E18</f>
        <v>0</v>
      </c>
      <c r="E18" s="189" t="n">
        <f aca="false">D18-C18</f>
        <v>0</v>
      </c>
      <c r="F18" s="188"/>
      <c r="G18" s="195"/>
      <c r="H18" s="191"/>
      <c r="I18" s="191"/>
      <c r="J18" s="192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 customFormat="false" ht="13.5" hidden="false" customHeight="true" outlineLevel="0" collapsed="false">
      <c r="A19" s="194" t="s">
        <v>27</v>
      </c>
      <c r="B19" s="170"/>
      <c r="C19" s="187" t="n">
        <f aca="false">+Expenses!D19-[4]Expenses!D19</f>
        <v>0</v>
      </c>
      <c r="D19" s="188" t="n">
        <f aca="false">+Expenses!E19-[4]Expenses!E19</f>
        <v>0</v>
      </c>
      <c r="E19" s="189" t="n">
        <f aca="false">D19-C19</f>
        <v>0</v>
      </c>
      <c r="F19" s="188"/>
      <c r="G19" s="195"/>
      <c r="H19" s="191"/>
      <c r="I19" s="191"/>
      <c r="J19" s="192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 customFormat="false" ht="3" hidden="false" customHeight="true" outlineLevel="0" collapsed="false">
      <c r="A20" s="194"/>
      <c r="B20" s="170"/>
      <c r="C20" s="187"/>
      <c r="D20" s="188"/>
      <c r="E20" s="189"/>
      <c r="F20" s="188"/>
      <c r="G20" s="195"/>
      <c r="H20" s="191"/>
      <c r="I20" s="191"/>
      <c r="J20" s="192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 customFormat="false" ht="11.25" hidden="false" customHeight="true" outlineLevel="0" collapsed="false">
      <c r="A21" s="196" t="s">
        <v>83</v>
      </c>
      <c r="B21" s="170"/>
      <c r="C21" s="203" t="e">
        <f aca="false">SUM(C9:C20)</f>
        <v>#NAME?</v>
      </c>
      <c r="D21" s="204" t="e">
        <f aca="false">SUM(D9:D20)</f>
        <v>#NAME?</v>
      </c>
      <c r="E21" s="205" t="e">
        <f aca="false">SUM(E9:E20)</f>
        <v>#NAME?</v>
      </c>
      <c r="F21" s="188"/>
      <c r="G21" s="195"/>
      <c r="H21" s="191"/>
      <c r="I21" s="191"/>
      <c r="J21" s="192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 customFormat="false" ht="3" hidden="false" customHeight="true" outlineLevel="0" collapsed="false">
      <c r="A22" s="194"/>
      <c r="B22" s="170"/>
      <c r="C22" s="187"/>
      <c r="D22" s="188"/>
      <c r="E22" s="189"/>
      <c r="F22" s="188"/>
      <c r="G22" s="195"/>
      <c r="H22" s="191"/>
      <c r="I22" s="191"/>
      <c r="J22" s="192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 customFormat="false" ht="13.5" hidden="false" customHeight="true" outlineLevel="0" collapsed="false">
      <c r="A23" s="194" t="s">
        <v>29</v>
      </c>
      <c r="B23" s="170"/>
      <c r="C23" s="187" t="e">
        <f aca="false">+Expenses!D23-[4]Expenses!D23</f>
        <v>#NAME?</v>
      </c>
      <c r="D23" s="188" t="n">
        <f aca="false">+Expenses!E23-[4]Expenses!E23</f>
        <v>0</v>
      </c>
      <c r="E23" s="189" t="e">
        <f aca="false">D23-C23</f>
        <v>#NAME?</v>
      </c>
      <c r="F23" s="188"/>
      <c r="G23" s="195"/>
      <c r="H23" s="191"/>
      <c r="I23" s="191"/>
      <c r="J23" s="192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 customFormat="false" ht="13.5" hidden="false" customHeight="true" outlineLevel="0" collapsed="false">
      <c r="A24" s="194" t="s">
        <v>30</v>
      </c>
      <c r="B24" s="170"/>
      <c r="C24" s="187" t="n">
        <f aca="false">+Expenses!D24-[4]Expenses!D24</f>
        <v>0</v>
      </c>
      <c r="D24" s="188" t="n">
        <f aca="false">+Expenses!E24-[4]Expenses!E24</f>
        <v>0</v>
      </c>
      <c r="E24" s="189" t="n">
        <f aca="false">D24-C24</f>
        <v>0</v>
      </c>
      <c r="F24" s="188"/>
      <c r="G24" s="195"/>
      <c r="H24" s="191"/>
      <c r="I24" s="191"/>
      <c r="J24" s="192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 customFormat="false" ht="3" hidden="false" customHeight="true" outlineLevel="0" collapsed="false">
      <c r="A25" s="194"/>
      <c r="B25" s="170"/>
      <c r="C25" s="187"/>
      <c r="D25" s="188"/>
      <c r="E25" s="189"/>
      <c r="F25" s="188"/>
      <c r="G25" s="195"/>
      <c r="H25" s="191"/>
      <c r="I25" s="191"/>
      <c r="J25" s="192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 customFormat="false" ht="11.25" hidden="false" customHeight="true" outlineLevel="0" collapsed="false">
      <c r="A26" s="196" t="s">
        <v>84</v>
      </c>
      <c r="B26" s="170"/>
      <c r="C26" s="203" t="e">
        <f aca="false">SUM(C21:C24)</f>
        <v>#NAME?</v>
      </c>
      <c r="D26" s="204" t="e">
        <f aca="false">SUM(D21:D24)</f>
        <v>#NAME?</v>
      </c>
      <c r="E26" s="205" t="e">
        <f aca="false">SUM(E21:E24)</f>
        <v>#NAME?</v>
      </c>
      <c r="F26" s="188"/>
      <c r="G26" s="200"/>
      <c r="H26" s="201"/>
      <c r="I26" s="201"/>
      <c r="J26" s="202"/>
    </row>
    <row r="27" customFormat="false" ht="3" hidden="false" customHeight="true" outlineLevel="0" collapsed="false">
      <c r="A27" s="230"/>
      <c r="B27" s="193"/>
      <c r="C27" s="231"/>
      <c r="D27" s="232"/>
      <c r="E27" s="233"/>
      <c r="F27" s="193"/>
      <c r="G27" s="231"/>
      <c r="H27" s="232"/>
      <c r="I27" s="232"/>
      <c r="J27" s="233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 customFormat="false" ht="3" hidden="false" customHeight="true" outlineLevel="0" collapsed="false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</row>
    <row r="29" customFormat="false" ht="12" hidden="true" customHeight="false" outlineLevel="0" collapsed="false">
      <c r="A29" s="169"/>
      <c r="B29" s="170"/>
      <c r="C29" s="171" t="s">
        <v>85</v>
      </c>
      <c r="D29" s="171"/>
      <c r="E29" s="171"/>
      <c r="F29" s="170"/>
      <c r="G29" s="172"/>
      <c r="H29" s="173"/>
      <c r="I29" s="173"/>
      <c r="J29" s="174"/>
    </row>
    <row r="30" customFormat="false" ht="12" hidden="true" customHeight="false" outlineLevel="0" collapsed="false">
      <c r="A30" s="179" t="s">
        <v>13</v>
      </c>
      <c r="B30" s="170"/>
      <c r="C30" s="176" t="s">
        <v>7</v>
      </c>
      <c r="D30" s="177" t="s">
        <v>2</v>
      </c>
      <c r="E30" s="178" t="s">
        <v>43</v>
      </c>
      <c r="F30" s="170"/>
      <c r="G30" s="179" t="s">
        <v>80</v>
      </c>
      <c r="H30" s="179"/>
      <c r="I30" s="179"/>
      <c r="J30" s="179"/>
    </row>
    <row r="31" customFormat="false" ht="12" hidden="true" customHeight="false" outlineLevel="0" collapsed="false">
      <c r="A31" s="169"/>
      <c r="B31" s="170"/>
      <c r="C31" s="187" t="n">
        <f aca="false">Expenses!D31-[5]Expenses!D35</f>
        <v>0</v>
      </c>
      <c r="D31" s="188" t="n">
        <f aca="false">Expenses!E31-[5]Expenses!E35</f>
        <v>0</v>
      </c>
      <c r="E31" s="189" t="n">
        <f aca="false">D31-C31</f>
        <v>0</v>
      </c>
      <c r="F31" s="170"/>
      <c r="G31" s="172"/>
      <c r="H31" s="173"/>
      <c r="I31" s="173"/>
      <c r="J31" s="174"/>
    </row>
    <row r="32" customFormat="false" ht="12" hidden="true" customHeight="false" outlineLevel="0" collapsed="false">
      <c r="A32" s="194"/>
      <c r="B32" s="170"/>
      <c r="C32" s="187" t="n">
        <f aca="false">Expenses!D32-[5]Expenses!D36</f>
        <v>0</v>
      </c>
      <c r="D32" s="188" t="n">
        <f aca="false">Expenses!E32-[5]Expenses!E36</f>
        <v>0</v>
      </c>
      <c r="E32" s="189" t="n">
        <f aca="false">D32-C32</f>
        <v>0</v>
      </c>
      <c r="F32" s="170"/>
      <c r="G32" s="195"/>
      <c r="H32" s="191"/>
      <c r="I32" s="191"/>
      <c r="J32" s="192"/>
    </row>
    <row r="33" customFormat="false" ht="12" hidden="true" customHeight="false" outlineLevel="0" collapsed="false">
      <c r="A33" s="206"/>
      <c r="B33" s="170"/>
      <c r="C33" s="225" t="n">
        <f aca="false">Expenses!D33-[5]Expenses!D37</f>
        <v>0</v>
      </c>
      <c r="D33" s="226" t="n">
        <f aca="false">Expenses!E33-[5]Expenses!E37</f>
        <v>0</v>
      </c>
      <c r="E33" s="227" t="n">
        <f aca="false">D33-C33</f>
        <v>0</v>
      </c>
      <c r="F33" s="170"/>
      <c r="G33" s="207"/>
      <c r="H33" s="208"/>
      <c r="I33" s="208"/>
      <c r="J33" s="209"/>
    </row>
    <row r="34" customFormat="false" ht="12.75" hidden="false" customHeight="false" outlineLevel="0" collapsed="false">
      <c r="A34" s="193"/>
      <c r="B34" s="193"/>
      <c r="C34" s="234"/>
      <c r="D34" s="234"/>
      <c r="E34" s="193"/>
      <c r="F34" s="193"/>
      <c r="G34" s="193"/>
      <c r="H34" s="193"/>
      <c r="I34" s="193"/>
      <c r="J34" s="193"/>
      <c r="K34" s="184"/>
      <c r="L34" s="184" t="s">
        <v>34</v>
      </c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</row>
    <row r="35" customFormat="false" ht="12.75" hidden="false" customHeight="false" outlineLevel="0" collapsed="false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</row>
    <row r="36" customFormat="false" ht="12.75" hidden="false" customHeight="false" outlineLevel="0" collapsed="false"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</row>
    <row r="37" customFormat="false" ht="15.75" hidden="false" customHeight="false" outlineLevel="0" collapsed="false">
      <c r="C37" s="140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customFormat="false" ht="12.75" hidden="false" customHeight="false" outlineLevel="0" collapsed="false"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</row>
    <row r="39" customFormat="false" ht="12.75" hidden="false" customHeight="false" outlineLevel="0" collapsed="false"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</row>
    <row r="40" customFormat="false" ht="12.75" hidden="false" customHeight="false" outlineLevel="0" collapsed="false"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</row>
    <row r="41" customFormat="false" ht="12.75" hidden="false" customHeight="false" outlineLevel="0" collapsed="false"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</row>
    <row r="42" customFormat="false" ht="12.75" hidden="false" customHeight="false" outlineLevel="0" collapsed="false"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</row>
    <row r="43" customFormat="false" ht="12.75" hidden="false" customHeight="false" outlineLevel="0" collapsed="false"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</row>
    <row r="44" customFormat="false" ht="12.75" hidden="false" customHeight="false" outlineLevel="0" collapsed="false"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</row>
    <row r="45" customFormat="false" ht="12.75" hidden="false" customHeight="false" outlineLevel="0" collapsed="false">
      <c r="C45" s="184"/>
      <c r="D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</row>
    <row r="46" customFormat="false" ht="12.75" hidden="false" customHeight="false" outlineLevel="0" collapsed="false">
      <c r="C46" s="184"/>
      <c r="D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</row>
    <row r="47" customFormat="false" ht="12.75" hidden="false" customHeight="false" outlineLevel="0" collapsed="false">
      <c r="C47" s="184"/>
      <c r="D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</row>
    <row r="48" customFormat="false" ht="12.75" hidden="false" customHeight="false" outlineLevel="0" collapsed="false">
      <c r="C48" s="184"/>
      <c r="D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</row>
    <row r="49" customFormat="false" ht="12.75" hidden="false" customHeight="false" outlineLevel="0" collapsed="false">
      <c r="C49" s="184"/>
      <c r="D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</row>
    <row r="50" customFormat="false" ht="12.75" hidden="false" customHeight="false" outlineLevel="0" collapsed="false">
      <c r="C50" s="184"/>
      <c r="D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</row>
    <row r="51" customFormat="false" ht="12.75" hidden="false" customHeight="false" outlineLevel="0" collapsed="false"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</row>
    <row r="52" customFormat="false" ht="12.75" hidden="false" customHeight="false" outlineLevel="0" collapsed="false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</row>
    <row r="53" customFormat="false" ht="12.75" hidden="false" customHeight="false" outlineLevel="0" collapsed="false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</row>
    <row r="54" customFormat="false" ht="12.75" hidden="false" customHeight="false" outlineLevel="0" collapsed="false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</row>
    <row r="55" customFormat="false" ht="12.75" hidden="false" customHeight="false" outlineLevel="0" collapsed="false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</row>
    <row r="56" customFormat="false" ht="12.75" hidden="false" customHeight="false" outlineLevel="0" collapsed="false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</row>
    <row r="57" customFormat="false" ht="12.75" hidden="false" customHeight="false" outlineLevel="0" collapsed="false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</row>
    <row r="58" customFormat="false" ht="12.75" hidden="false" customHeight="false" outlineLevel="0" collapsed="false"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</row>
    <row r="59" customFormat="false" ht="12.75" hidden="false" customHeight="false" outlineLevel="0" collapsed="false"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</row>
    <row r="60" customFormat="false" ht="12.75" hidden="false" customHeight="false" outlineLevel="0" collapsed="false"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</row>
    <row r="61" customFormat="false" ht="12.75" hidden="false" customHeight="false" outlineLevel="0" collapsed="false"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</row>
    <row r="62" customFormat="false" ht="12.75" hidden="false" customHeight="false" outlineLevel="0" collapsed="false"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</row>
    <row r="63" customFormat="false" ht="12.75" hidden="false" customHeight="false" outlineLevel="0" collapsed="false"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</row>
    <row r="64" customFormat="false" ht="12.75" hidden="false" customHeight="false" outlineLevel="0" collapsed="false"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</row>
    <row r="65" customFormat="false" ht="12.75" hidden="false" customHeight="false" outlineLevel="0" collapsed="false"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</row>
    <row r="66" customFormat="false" ht="12.75" hidden="false" customHeight="false" outlineLevel="0" collapsed="false"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</row>
    <row r="67" customFormat="false" ht="12.75" hidden="false" customHeight="false" outlineLevel="0" collapsed="false"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</row>
    <row r="68" customFormat="false" ht="12.75" hidden="false" customHeight="false" outlineLevel="0" collapsed="false"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</row>
    <row r="69" customFormat="false" ht="12.75" hidden="false" customHeight="false" outlineLevel="0" collapsed="false"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</row>
    <row r="70" customFormat="false" ht="12.75" hidden="false" customHeight="false" outlineLevel="0" collapsed="false"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</row>
    <row r="71" customFormat="false" ht="12.75" hidden="false" customHeight="false" outlineLevel="0" collapsed="false"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</row>
    <row r="72" customFormat="false" ht="12.75" hidden="false" customHeight="false" outlineLevel="0" collapsed="false"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</row>
    <row r="73" customFormat="false" ht="12.75" hidden="false" customHeight="false" outlineLevel="0" collapsed="false"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</row>
    <row r="74" customFormat="false" ht="12.75" hidden="false" customHeight="false" outlineLevel="0" collapsed="false"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</row>
    <row r="75" customFormat="false" ht="12.75" hidden="false" customHeight="false" outlineLevel="0" collapsed="false"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</row>
    <row r="76" customFormat="false" ht="12.75" hidden="false" customHeight="false" outlineLevel="0" collapsed="false"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</row>
    <row r="77" customFormat="false" ht="12.75" hidden="false" customHeight="false" outlineLevel="0" collapsed="false"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</row>
    <row r="78" customFormat="false" ht="12.75" hidden="false" customHeight="false" outlineLevel="0" collapsed="false"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</row>
    <row r="79" customFormat="false" ht="12.75" hidden="false" customHeight="false" outlineLevel="0" collapsed="false"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</row>
    <row r="80" customFormat="false" ht="12.75" hidden="false" customHeight="false" outlineLevel="0" collapsed="false"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</row>
    <row r="81" customFormat="false" ht="12.75" hidden="false" customHeight="false" outlineLevel="0" collapsed="false"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</row>
    <row r="82" customFormat="false" ht="12.75" hidden="false" customHeight="false" outlineLevel="0" collapsed="false"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</row>
    <row r="83" customFormat="false" ht="12.75" hidden="false" customHeight="false" outlineLevel="0" collapsed="false"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</row>
    <row r="84" customFormat="false" ht="12.75" hidden="false" customHeight="false" outlineLevel="0" collapsed="false"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</row>
    <row r="85" customFormat="false" ht="12.75" hidden="false" customHeight="false" outlineLevel="0" collapsed="false"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</row>
    <row r="86" customFormat="false" ht="12.75" hidden="false" customHeight="false" outlineLevel="0" collapsed="false"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</row>
    <row r="87" customFormat="false" ht="12.75" hidden="false" customHeight="false" outlineLevel="0" collapsed="false"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</row>
    <row r="88" customFormat="false" ht="12.75" hidden="false" customHeight="false" outlineLevel="0" collapsed="false"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</row>
    <row r="89" customFormat="false" ht="12.75" hidden="false" customHeight="false" outlineLevel="0" collapsed="false"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</row>
    <row r="90" customFormat="false" ht="12.75" hidden="false" customHeight="false" outlineLevel="0" collapsed="false"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</row>
    <row r="91" customFormat="false" ht="12.75" hidden="false" customHeight="false" outlineLevel="0" collapsed="false"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</row>
    <row r="92" customFormat="false" ht="12.75" hidden="false" customHeight="false" outlineLevel="0" collapsed="false"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</row>
    <row r="93" customFormat="false" ht="12.75" hidden="false" customHeight="false" outlineLevel="0" collapsed="false"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</row>
    <row r="94" customFormat="false" ht="12.75" hidden="false" customHeight="false" outlineLevel="0" collapsed="false"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</row>
    <row r="95" customFormat="false" ht="12.75" hidden="false" customHeight="false" outlineLevel="0" collapsed="false"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</row>
    <row r="96" customFormat="false" ht="12.75" hidden="false" customHeight="false" outlineLevel="0" collapsed="false"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</row>
    <row r="97" customFormat="false" ht="12.75" hidden="false" customHeight="false" outlineLevel="0" collapsed="false"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</row>
    <row r="98" customFormat="false" ht="12.75" hidden="false" customHeight="false" outlineLevel="0" collapsed="false"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</row>
    <row r="99" customFormat="false" ht="12.75" hidden="false" customHeight="false" outlineLevel="0" collapsed="false"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</row>
    <row r="100" customFormat="false" ht="12.75" hidden="false" customHeight="false" outlineLevel="0" collapsed="false"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</row>
    <row r="101" customFormat="false" ht="12.75" hidden="false" customHeight="false" outlineLevel="0" collapsed="false"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</row>
    <row r="102" customFormat="false" ht="12.75" hidden="false" customHeight="false" outlineLevel="0" collapsed="false"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</row>
    <row r="103" customFormat="false" ht="12.75" hidden="false" customHeight="false" outlineLevel="0" collapsed="false"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</row>
    <row r="104" customFormat="false" ht="12.75" hidden="false" customHeight="false" outlineLevel="0" collapsed="false"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</row>
    <row r="105" customFormat="false" ht="12.75" hidden="false" customHeight="false" outlineLevel="0" collapsed="false"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</row>
    <row r="106" customFormat="false" ht="12.75" hidden="false" customHeight="false" outlineLevel="0" collapsed="false"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</row>
    <row r="107" customFormat="false" ht="12.75" hidden="false" customHeight="false" outlineLevel="0" collapsed="false"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</row>
    <row r="108" customFormat="false" ht="12.75" hidden="false" customHeight="false" outlineLevel="0" collapsed="false"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</row>
    <row r="109" customFormat="false" ht="12.75" hidden="false" customHeight="false" outlineLevel="0" collapsed="false"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</row>
    <row r="110" customFormat="false" ht="12.75" hidden="false" customHeight="false" outlineLevel="0" collapsed="false"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</row>
    <row r="111" customFormat="false" ht="12.75" hidden="false" customHeight="false" outlineLevel="0" collapsed="false"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</row>
    <row r="112" customFormat="false" ht="12.75" hidden="false" customHeight="false" outlineLevel="0" collapsed="false"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customFormat="false" ht="12.75" hidden="false" customHeight="false" outlineLevel="0" collapsed="false"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</row>
    <row r="114" customFormat="false" ht="12.75" hidden="false" customHeight="false" outlineLevel="0" collapsed="false"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</row>
    <row r="115" customFormat="false" ht="12.75" hidden="false" customHeight="false" outlineLevel="0" collapsed="false"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</row>
    <row r="116" customFormat="false" ht="12.75" hidden="false" customHeight="false" outlineLevel="0" collapsed="false"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</row>
    <row r="117" customFormat="false" ht="12.75" hidden="false" customHeight="false" outlineLevel="0" collapsed="false"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</row>
    <row r="118" customFormat="false" ht="12.75" hidden="false" customHeight="false" outlineLevel="0" collapsed="false"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</row>
    <row r="119" customFormat="false" ht="12.75" hidden="false" customHeight="false" outlineLevel="0" collapsed="false"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</row>
    <row r="120" customFormat="false" ht="12.75" hidden="false" customHeight="false" outlineLevel="0" collapsed="false"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</row>
    <row r="121" customFormat="false" ht="12.75" hidden="false" customHeight="false" outlineLevel="0" collapsed="false"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</row>
    <row r="122" customFormat="false" ht="12.75" hidden="false" customHeight="false" outlineLevel="0" collapsed="false"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</row>
    <row r="123" customFormat="false" ht="12.75" hidden="false" customHeight="false" outlineLevel="0" collapsed="false"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</row>
    <row r="124" customFormat="false" ht="12.75" hidden="false" customHeight="false" outlineLevel="0" collapsed="false"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</row>
    <row r="125" customFormat="false" ht="12.75" hidden="false" customHeight="false" outlineLevel="0" collapsed="false"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</row>
    <row r="126" customFormat="false" ht="12.75" hidden="false" customHeight="false" outlineLevel="0" collapsed="false"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</row>
    <row r="127" customFormat="false" ht="12.75" hidden="false" customHeight="false" outlineLevel="0" collapsed="false"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</row>
    <row r="128" customFormat="false" ht="12.75" hidden="false" customHeight="false" outlineLevel="0" collapsed="false"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</row>
    <row r="129" customFormat="false" ht="12.75" hidden="false" customHeight="false" outlineLevel="0" collapsed="false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</row>
  </sheetData>
  <mergeCells count="7">
    <mergeCell ref="A2:J2"/>
    <mergeCell ref="A3:J3"/>
    <mergeCell ref="A4:J4"/>
    <mergeCell ref="C6:E6"/>
    <mergeCell ref="G7:J7"/>
    <mergeCell ref="C29:E29"/>
    <mergeCell ref="G30:J30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7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M25" activeCellId="0" sqref="M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4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64" t="s">
        <v>64</v>
      </c>
    </row>
    <row r="2" customFormat="false" ht="15.75" hidden="false" customHeight="false" outlineLevel="0" collapsed="false">
      <c r="A2" s="164" t="s">
        <v>87</v>
      </c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0" t="s">
        <v>77</v>
      </c>
    </row>
    <row r="3" customFormat="false" ht="15" hidden="false" customHeight="false" outlineLevel="0" collapsed="false">
      <c r="A3" s="164" t="s">
        <v>88</v>
      </c>
      <c r="B3" s="167" t="s">
        <v>89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customFormat="false" ht="12.75" hidden="false" customHeight="false" outlineLevel="0" collapsed="false">
      <c r="A4" s="166" t="n">
        <v>36861</v>
      </c>
      <c r="B4" s="168" t="str">
        <f aca="false">'Mgmt Summary'!A3</f>
        <v>Results based on activity through October 5, 2000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customFormat="false" ht="3" hidden="false" customHeight="true" outlineLevel="0" collapsed="false">
      <c r="A5" s="164" t="s">
        <v>67</v>
      </c>
    </row>
    <row r="6" customFormat="false" ht="12.75" hidden="false" customHeight="false" outlineLevel="0" collapsed="false">
      <c r="A6" s="164" t="s">
        <v>68</v>
      </c>
      <c r="B6" s="169"/>
      <c r="C6" s="170"/>
      <c r="D6" s="172"/>
      <c r="E6" s="173"/>
      <c r="F6" s="173"/>
      <c r="G6" s="173"/>
      <c r="H6" s="173"/>
      <c r="I6" s="174"/>
      <c r="J6" s="170"/>
      <c r="K6" s="172"/>
      <c r="L6" s="173"/>
      <c r="M6" s="173"/>
      <c r="N6" s="173"/>
      <c r="O6" s="173"/>
      <c r="P6" s="174"/>
      <c r="Q6" s="170"/>
      <c r="R6" s="184"/>
      <c r="S6" s="184"/>
      <c r="T6" s="184"/>
    </row>
    <row r="7" customFormat="false" ht="12.75" hidden="false" customHeight="false" outlineLevel="0" collapsed="false">
      <c r="B7" s="194"/>
      <c r="C7" s="170"/>
      <c r="D7" s="179" t="s">
        <v>90</v>
      </c>
      <c r="E7" s="179"/>
      <c r="F7" s="179"/>
      <c r="G7" s="179"/>
      <c r="H7" s="179"/>
      <c r="I7" s="179"/>
      <c r="J7" s="170"/>
      <c r="K7" s="179" t="s">
        <v>91</v>
      </c>
      <c r="L7" s="179"/>
      <c r="M7" s="179"/>
      <c r="N7" s="179"/>
      <c r="O7" s="179"/>
      <c r="P7" s="179"/>
      <c r="Q7" s="170"/>
      <c r="R7" s="184"/>
      <c r="S7" s="184"/>
      <c r="T7" s="184"/>
    </row>
    <row r="8" customFormat="false" ht="12.75" hidden="false" customHeight="false" outlineLevel="0" collapsed="false">
      <c r="B8" s="175" t="s">
        <v>13</v>
      </c>
      <c r="C8" s="170"/>
      <c r="D8" s="235" t="s">
        <v>7</v>
      </c>
      <c r="E8" s="236" t="s">
        <v>2</v>
      </c>
      <c r="F8" s="237" t="s">
        <v>43</v>
      </c>
      <c r="G8" s="238" t="s">
        <v>92</v>
      </c>
      <c r="H8" s="238"/>
      <c r="I8" s="238"/>
      <c r="J8" s="170"/>
      <c r="K8" s="176" t="s">
        <v>7</v>
      </c>
      <c r="L8" s="177" t="s">
        <v>2</v>
      </c>
      <c r="M8" s="178" t="s">
        <v>43</v>
      </c>
      <c r="N8" s="171" t="s">
        <v>92</v>
      </c>
      <c r="O8" s="171"/>
      <c r="P8" s="171"/>
      <c r="Q8" s="170"/>
      <c r="R8" s="184"/>
      <c r="S8" s="184"/>
      <c r="T8" s="184"/>
    </row>
    <row r="9" customFormat="false" ht="8.25" hidden="false" customHeight="true" outlineLevel="0" collapsed="false">
      <c r="B9" s="169"/>
      <c r="C9" s="170"/>
      <c r="D9" s="172"/>
      <c r="E9" s="173"/>
      <c r="F9" s="173"/>
      <c r="G9" s="173"/>
      <c r="H9" s="173"/>
      <c r="I9" s="174"/>
      <c r="J9" s="170"/>
      <c r="K9" s="172"/>
      <c r="L9" s="173"/>
      <c r="M9" s="173"/>
      <c r="N9" s="173"/>
      <c r="O9" s="173"/>
      <c r="P9" s="174"/>
      <c r="Q9" s="170"/>
      <c r="R9" s="184"/>
      <c r="S9" s="184"/>
      <c r="T9" s="184"/>
    </row>
    <row r="10" customFormat="false" ht="13.5" hidden="false" customHeight="true" outlineLevel="0" collapsed="false">
      <c r="B10" s="185" t="s">
        <v>20</v>
      </c>
      <c r="C10" s="186"/>
      <c r="D10" s="187" t="n">
        <v>0</v>
      </c>
      <c r="E10" s="188" t="n">
        <v>0</v>
      </c>
      <c r="F10" s="239" t="n">
        <f aca="false">E10-D10</f>
        <v>0</v>
      </c>
      <c r="G10" s="240"/>
      <c r="H10" s="240"/>
      <c r="I10" s="241"/>
      <c r="J10" s="186"/>
      <c r="K10" s="187" t="n">
        <f aca="false">L10+600</f>
        <v>8446</v>
      </c>
      <c r="L10" s="188" t="n">
        <v>7846</v>
      </c>
      <c r="M10" s="239" t="n">
        <f aca="false">L10-K10</f>
        <v>-600</v>
      </c>
      <c r="N10" s="212" t="s">
        <v>93</v>
      </c>
      <c r="O10" s="191"/>
      <c r="P10" s="242"/>
      <c r="Q10" s="184"/>
      <c r="R10" s="184"/>
      <c r="S10" s="184"/>
      <c r="T10" s="184"/>
    </row>
    <row r="11" customFormat="false" ht="13.5" hidden="false" customHeight="true" outlineLevel="0" collapsed="false">
      <c r="A11" s="164" t="s">
        <v>69</v>
      </c>
      <c r="B11" s="194" t="s">
        <v>21</v>
      </c>
      <c r="C11" s="170"/>
      <c r="D11" s="187" t="n">
        <v>658</v>
      </c>
      <c r="E11" s="188" t="e">
        <f aca="false">ROUND(HPVAL($A11,$A$1,$A$2,$A$4,$A$5,$A$6)/1000,1)</f>
        <v>#NAME?</v>
      </c>
      <c r="F11" s="239" t="e">
        <f aca="false">E11-D11</f>
        <v>#NAME?</v>
      </c>
      <c r="G11" s="191"/>
      <c r="H11" s="191"/>
      <c r="I11" s="192"/>
      <c r="J11" s="170"/>
      <c r="K11" s="187" t="e">
        <f aca="false">L11</f>
        <v>#NAME?</v>
      </c>
      <c r="L11" s="188" t="e">
        <f aca="false">ROUND(HPVAL($A11,$A$1,$A$3,$A$4,$A$5,$A$6)/1000,1)</f>
        <v>#NAME?</v>
      </c>
      <c r="M11" s="239" t="e">
        <f aca="false">ROUND(L11-K11,0)</f>
        <v>#NAME?</v>
      </c>
      <c r="N11" s="191"/>
      <c r="O11" s="191"/>
      <c r="P11" s="242"/>
      <c r="Q11" s="184"/>
      <c r="R11" s="184"/>
      <c r="S11" s="184"/>
      <c r="T11" s="184"/>
    </row>
    <row r="12" customFormat="false" ht="13.5" hidden="false" customHeight="true" outlineLevel="0" collapsed="false">
      <c r="A12" s="164" t="s">
        <v>70</v>
      </c>
      <c r="B12" s="194" t="s">
        <v>22</v>
      </c>
      <c r="C12" s="170"/>
      <c r="D12" s="187" t="e">
        <f aca="false">E12</f>
        <v>#NAME?</v>
      </c>
      <c r="E12" s="188" t="e">
        <f aca="false">ROUND(HPVAL($A12,$A$1,$A$2,$A$4,$A$5,$A$6)/1000,0)</f>
        <v>#NAME?</v>
      </c>
      <c r="F12" s="239" t="e">
        <f aca="false">E12-D12</f>
        <v>#NAME?</v>
      </c>
      <c r="G12" s="191"/>
      <c r="H12" s="191"/>
      <c r="I12" s="192"/>
      <c r="J12" s="170"/>
      <c r="K12" s="187" t="e">
        <f aca="false">L12</f>
        <v>#NAME?</v>
      </c>
      <c r="L12" s="188" t="e">
        <f aca="false">ROUND(HPVAL($A12,$A$1,$A$3,$A$4,$A$5,$A$6)/1000,1)</f>
        <v>#NAME?</v>
      </c>
      <c r="M12" s="239" t="e">
        <f aca="false">ROUND(L12-K12,0)</f>
        <v>#NAME?</v>
      </c>
      <c r="N12" s="191"/>
      <c r="O12" s="191"/>
      <c r="P12" s="242"/>
      <c r="Q12" s="184"/>
      <c r="R12" s="184"/>
      <c r="S12" s="184"/>
      <c r="T12" s="184"/>
    </row>
    <row r="13" customFormat="false" ht="13.5" hidden="false" customHeight="true" outlineLevel="0" collapsed="false">
      <c r="A13" s="164" t="s">
        <v>71</v>
      </c>
      <c r="B13" s="194" t="s">
        <v>23</v>
      </c>
      <c r="C13" s="170"/>
      <c r="D13" s="187" t="e">
        <f aca="false">E13</f>
        <v>#NAME?</v>
      </c>
      <c r="E13" s="188" t="e">
        <f aca="false">ROUND(HPVAL($A13,$A$1,$A$2,$A$4,$A$5,$A$6)/1000,0)</f>
        <v>#NAME?</v>
      </c>
      <c r="F13" s="239" t="e">
        <f aca="false">E13-D13</f>
        <v>#NAME?</v>
      </c>
      <c r="G13" s="191"/>
      <c r="H13" s="191"/>
      <c r="I13" s="192"/>
      <c r="J13" s="170"/>
      <c r="K13" s="187" t="e">
        <f aca="false">L13</f>
        <v>#NAME?</v>
      </c>
      <c r="L13" s="188" t="e">
        <f aca="false">ROUND(HPVAL($A13,$A$1,$A$3,$A$4,$A$5,$A$6)/1000,1)</f>
        <v>#NAME?</v>
      </c>
      <c r="M13" s="239" t="e">
        <f aca="false">ROUND(L13-K13,0)</f>
        <v>#NAME?</v>
      </c>
      <c r="N13" s="191"/>
      <c r="O13" s="191"/>
      <c r="P13" s="242"/>
      <c r="Q13" s="184"/>
      <c r="R13" s="184"/>
      <c r="S13" s="184"/>
      <c r="T13" s="184"/>
    </row>
    <row r="14" customFormat="false" ht="13.5" hidden="false" customHeight="true" outlineLevel="0" collapsed="false">
      <c r="A14" s="164" t="s">
        <v>72</v>
      </c>
      <c r="B14" s="194" t="s">
        <v>24</v>
      </c>
      <c r="C14" s="170"/>
      <c r="D14" s="187" t="n">
        <v>0</v>
      </c>
      <c r="E14" s="188" t="e">
        <f aca="false">ROUND(HPVAL($A14,$A$1,$A$2,$A$4,$A$5,$A$6)/1000,0)</f>
        <v>#NAME?</v>
      </c>
      <c r="F14" s="239" t="e">
        <f aca="false">E14-D14</f>
        <v>#NAME?</v>
      </c>
      <c r="G14" s="191"/>
      <c r="H14" s="191"/>
      <c r="I14" s="192"/>
      <c r="J14" s="170"/>
      <c r="K14" s="187" t="e">
        <f aca="false">L14</f>
        <v>#NAME?</v>
      </c>
      <c r="L14" s="188" t="e">
        <f aca="false">ROUND(HPVAL($A14,$A$1,$A$3,$A$4,$A$5,$A$6)/1000,1)</f>
        <v>#NAME?</v>
      </c>
      <c r="M14" s="239" t="e">
        <f aca="false">ROUND(L14-K14,0)</f>
        <v>#NAME?</v>
      </c>
      <c r="N14" s="191"/>
      <c r="O14" s="191"/>
      <c r="P14" s="242"/>
      <c r="Q14" s="184"/>
      <c r="R14" s="184"/>
      <c r="S14" s="184"/>
      <c r="T14" s="184"/>
    </row>
    <row r="15" customFormat="false" ht="13.5" hidden="false" customHeight="true" outlineLevel="0" collapsed="false">
      <c r="A15" s="164" t="s">
        <v>73</v>
      </c>
      <c r="B15" s="185" t="s">
        <v>25</v>
      </c>
      <c r="C15" s="186"/>
      <c r="D15" s="187" t="e">
        <f aca="false">E15</f>
        <v>#NAME?</v>
      </c>
      <c r="E15" s="188" t="e">
        <f aca="false">ROUND(HPVAL($A15,$A$1,$A$2,$A$4,$A$5,$A$6)/1000,0)</f>
        <v>#NAME?</v>
      </c>
      <c r="F15" s="239" t="e">
        <f aca="false">E15-D15</f>
        <v>#NAME?</v>
      </c>
      <c r="G15" s="240"/>
      <c r="H15" s="240"/>
      <c r="I15" s="241"/>
      <c r="J15" s="186"/>
      <c r="K15" s="187" t="n">
        <f aca="false">L15</f>
        <v>1897.073</v>
      </c>
      <c r="L15" s="188" t="n">
        <f aca="false">2090.152-193.079</f>
        <v>1897.073</v>
      </c>
      <c r="M15" s="239" t="n">
        <f aca="false">ROUND(L15-K15,0)</f>
        <v>0</v>
      </c>
      <c r="N15" s="191"/>
      <c r="O15" s="191"/>
      <c r="P15" s="242"/>
      <c r="Q15" s="184"/>
      <c r="R15" s="184"/>
      <c r="S15" s="184"/>
      <c r="T15" s="184"/>
    </row>
    <row r="16" customFormat="false" ht="13.5" hidden="false" customHeight="true" outlineLevel="0" collapsed="false">
      <c r="B16" s="185" t="s">
        <v>44</v>
      </c>
      <c r="C16" s="186"/>
      <c r="D16" s="187" t="n">
        <v>0</v>
      </c>
      <c r="E16" s="188" t="n">
        <v>0</v>
      </c>
      <c r="F16" s="239" t="n">
        <f aca="false">E16-D16</f>
        <v>0</v>
      </c>
      <c r="G16" s="240"/>
      <c r="H16" s="240"/>
      <c r="I16" s="241"/>
      <c r="J16" s="186"/>
      <c r="K16" s="187" t="n">
        <v>0</v>
      </c>
      <c r="L16" s="188" t="n">
        <v>0</v>
      </c>
      <c r="M16" s="239" t="n">
        <f aca="false">L16-K16</f>
        <v>0</v>
      </c>
      <c r="N16" s="191"/>
      <c r="O16" s="191"/>
      <c r="P16" s="242"/>
      <c r="Q16" s="184"/>
      <c r="R16" s="184"/>
      <c r="S16" s="184"/>
      <c r="T16" s="184"/>
    </row>
    <row r="17" customFormat="false" ht="13.5" hidden="false" customHeight="true" outlineLevel="0" collapsed="false">
      <c r="B17" s="185" t="s">
        <v>45</v>
      </c>
      <c r="C17" s="186"/>
      <c r="D17" s="187" t="n">
        <v>0</v>
      </c>
      <c r="E17" s="188" t="n">
        <v>0</v>
      </c>
      <c r="F17" s="239" t="n">
        <f aca="false">E17-D17</f>
        <v>0</v>
      </c>
      <c r="G17" s="240"/>
      <c r="H17" s="240"/>
      <c r="I17" s="241"/>
      <c r="J17" s="186"/>
      <c r="K17" s="187" t="n">
        <v>0</v>
      </c>
      <c r="L17" s="188" t="n">
        <v>0</v>
      </c>
      <c r="M17" s="239" t="n">
        <f aca="false">L17-K17</f>
        <v>0</v>
      </c>
      <c r="N17" s="191"/>
      <c r="O17" s="191"/>
      <c r="P17" s="242"/>
      <c r="Q17" s="184"/>
      <c r="R17" s="184"/>
      <c r="S17" s="184"/>
      <c r="T17" s="184"/>
    </row>
    <row r="18" customFormat="false" ht="13.5" hidden="false" customHeight="true" outlineLevel="0" collapsed="false">
      <c r="B18" s="185" t="s">
        <v>46</v>
      </c>
      <c r="C18" s="186"/>
      <c r="D18" s="187" t="n">
        <v>0</v>
      </c>
      <c r="E18" s="188" t="n">
        <v>0</v>
      </c>
      <c r="F18" s="239" t="n">
        <f aca="false">E18-D18</f>
        <v>0</v>
      </c>
      <c r="G18" s="240"/>
      <c r="H18" s="240"/>
      <c r="I18" s="241"/>
      <c r="J18" s="186"/>
      <c r="K18" s="187" t="n">
        <v>0</v>
      </c>
      <c r="L18" s="188" t="n">
        <v>0</v>
      </c>
      <c r="M18" s="239" t="n">
        <f aca="false">L18-K18</f>
        <v>0</v>
      </c>
      <c r="N18" s="191"/>
      <c r="O18" s="191"/>
      <c r="P18" s="242"/>
      <c r="Q18" s="184"/>
      <c r="R18" s="184"/>
      <c r="S18" s="184"/>
      <c r="T18" s="184"/>
    </row>
    <row r="19" customFormat="false" ht="13.5" hidden="false" customHeight="true" outlineLevel="0" collapsed="false">
      <c r="B19" s="185" t="s">
        <v>47</v>
      </c>
      <c r="C19" s="186"/>
      <c r="D19" s="187" t="n">
        <v>0</v>
      </c>
      <c r="E19" s="188" t="n">
        <v>0</v>
      </c>
      <c r="F19" s="239" t="n">
        <f aca="false">E19-D19</f>
        <v>0</v>
      </c>
      <c r="G19" s="240"/>
      <c r="H19" s="240"/>
      <c r="I19" s="241"/>
      <c r="J19" s="186"/>
      <c r="K19" s="187" t="n">
        <v>0</v>
      </c>
      <c r="L19" s="188" t="n">
        <v>0</v>
      </c>
      <c r="M19" s="239" t="n">
        <f aca="false">L19-K19</f>
        <v>0</v>
      </c>
      <c r="N19" s="191"/>
      <c r="O19" s="191"/>
      <c r="P19" s="242"/>
      <c r="Q19" s="184"/>
      <c r="R19" s="184"/>
      <c r="S19" s="184"/>
      <c r="T19" s="184"/>
    </row>
    <row r="20" customFormat="false" ht="13.5" hidden="false" customHeight="true" outlineLevel="0" collapsed="false">
      <c r="B20" s="194" t="s">
        <v>27</v>
      </c>
      <c r="C20" s="170"/>
      <c r="D20" s="187" t="n">
        <v>0</v>
      </c>
      <c r="E20" s="188" t="n">
        <v>0</v>
      </c>
      <c r="F20" s="239" t="n">
        <f aca="false">E20-D20</f>
        <v>0</v>
      </c>
      <c r="G20" s="191"/>
      <c r="H20" s="191"/>
      <c r="I20" s="192"/>
      <c r="J20" s="170"/>
      <c r="K20" s="187" t="n">
        <f aca="false">L20</f>
        <v>0</v>
      </c>
      <c r="L20" s="188" t="n">
        <v>0</v>
      </c>
      <c r="M20" s="239" t="n">
        <f aca="false">L20-K20</f>
        <v>0</v>
      </c>
      <c r="N20" s="191"/>
      <c r="O20" s="191"/>
      <c r="P20" s="242"/>
      <c r="Q20" s="184"/>
      <c r="R20" s="184"/>
      <c r="S20" s="184"/>
      <c r="T20" s="184"/>
    </row>
    <row r="21" customFormat="false" ht="3" hidden="false" customHeight="true" outlineLevel="0" collapsed="false">
      <c r="B21" s="194"/>
      <c r="C21" s="170"/>
      <c r="D21" s="187"/>
      <c r="E21" s="188"/>
      <c r="F21" s="239"/>
      <c r="G21" s="191"/>
      <c r="H21" s="191"/>
      <c r="I21" s="192"/>
      <c r="J21" s="170"/>
      <c r="K21" s="187"/>
      <c r="L21" s="188"/>
      <c r="M21" s="239"/>
      <c r="N21" s="191"/>
      <c r="O21" s="191"/>
      <c r="P21" s="242"/>
      <c r="Q21" s="184"/>
      <c r="R21" s="184"/>
      <c r="S21" s="184"/>
      <c r="T21" s="184"/>
    </row>
    <row r="22" customFormat="false" ht="11.25" hidden="false" customHeight="true" outlineLevel="0" collapsed="false">
      <c r="B22" s="196" t="s">
        <v>94</v>
      </c>
      <c r="C22" s="170"/>
      <c r="D22" s="197" t="e">
        <f aca="false">SUM(D10:D21)</f>
        <v>#NAME?</v>
      </c>
      <c r="E22" s="198" t="e">
        <f aca="false">SUM(E10:E21)</f>
        <v>#NAME?</v>
      </c>
      <c r="F22" s="198" t="e">
        <f aca="false">SUM(F10:F21)</f>
        <v>#NAME?</v>
      </c>
      <c r="G22" s="201"/>
      <c r="H22" s="201"/>
      <c r="I22" s="202"/>
      <c r="J22" s="170"/>
      <c r="K22" s="197" t="e">
        <f aca="false">SUM(K10:K21)</f>
        <v>#NAME?</v>
      </c>
      <c r="L22" s="198" t="e">
        <f aca="false">SUM(L10:L21)</f>
        <v>#NAME?</v>
      </c>
      <c r="M22" s="198" t="e">
        <f aca="false">SUM(M10:M21)</f>
        <v>#NAME?</v>
      </c>
      <c r="N22" s="201"/>
      <c r="O22" s="201"/>
      <c r="P22" s="243"/>
      <c r="Q22" s="184"/>
      <c r="R22" s="184"/>
      <c r="S22" s="184"/>
      <c r="T22" s="184"/>
    </row>
    <row r="23" customFormat="false" ht="3" hidden="false" customHeight="true" outlineLevel="0" collapsed="false">
      <c r="B23" s="194"/>
      <c r="C23" s="170"/>
      <c r="D23" s="187"/>
      <c r="E23" s="188"/>
      <c r="F23" s="239"/>
      <c r="G23" s="191"/>
      <c r="H23" s="191"/>
      <c r="I23" s="192"/>
      <c r="J23" s="170"/>
      <c r="K23" s="187"/>
      <c r="L23" s="188"/>
      <c r="M23" s="239"/>
      <c r="N23" s="191"/>
      <c r="O23" s="191"/>
      <c r="P23" s="242"/>
      <c r="Q23" s="184"/>
      <c r="R23" s="184"/>
      <c r="S23" s="184"/>
      <c r="T23" s="184"/>
    </row>
    <row r="24" customFormat="false" ht="13.5" hidden="false" customHeight="true" outlineLevel="0" collapsed="false">
      <c r="B24" s="194" t="s">
        <v>95</v>
      </c>
      <c r="C24" s="170"/>
      <c r="D24" s="187" t="n">
        <f aca="false">-(D11+D14)</f>
        <v>-658</v>
      </c>
      <c r="E24" s="188" t="e">
        <f aca="false">-(E11+E14)</f>
        <v>#NAME?</v>
      </c>
      <c r="F24" s="239" t="e">
        <f aca="false">E24-D24</f>
        <v>#NAME?</v>
      </c>
      <c r="G24" s="191"/>
      <c r="H24" s="191"/>
      <c r="I24" s="192"/>
      <c r="J24" s="170"/>
      <c r="K24" s="187" t="n">
        <v>0</v>
      </c>
      <c r="L24" s="188" t="n">
        <v>0</v>
      </c>
      <c r="M24" s="239" t="n">
        <f aca="false">L24-K24</f>
        <v>0</v>
      </c>
      <c r="N24" s="191"/>
      <c r="O24" s="191"/>
      <c r="P24" s="242"/>
      <c r="Q24" s="184"/>
      <c r="R24" s="184"/>
      <c r="S24" s="184"/>
      <c r="T24" s="184"/>
    </row>
    <row r="25" customFormat="false" ht="13.5" hidden="false" customHeight="true" outlineLevel="0" collapsed="false">
      <c r="B25" s="194" t="s">
        <v>96</v>
      </c>
      <c r="C25" s="170"/>
      <c r="D25" s="187" t="n">
        <v>0</v>
      </c>
      <c r="E25" s="188" t="n">
        <v>0</v>
      </c>
      <c r="F25" s="239" t="n">
        <f aca="false">E25-D25</f>
        <v>0</v>
      </c>
      <c r="G25" s="191"/>
      <c r="H25" s="191"/>
      <c r="I25" s="192"/>
      <c r="J25" s="170"/>
      <c r="K25" s="187" t="e">
        <f aca="false">-K22</f>
        <v>#NAME?</v>
      </c>
      <c r="L25" s="188" t="e">
        <f aca="false">-L22</f>
        <v>#NAME?</v>
      </c>
      <c r="M25" s="239" t="e">
        <f aca="false">L25-K25</f>
        <v>#NAME?</v>
      </c>
      <c r="N25" s="191"/>
      <c r="O25" s="191"/>
      <c r="P25" s="242"/>
      <c r="Q25" s="184"/>
      <c r="R25" s="184"/>
      <c r="S25" s="184"/>
      <c r="T25" s="184"/>
    </row>
    <row r="26" customFormat="false" ht="3" hidden="false" customHeight="true" outlineLevel="0" collapsed="false">
      <c r="B26" s="194"/>
      <c r="C26" s="170"/>
      <c r="D26" s="187"/>
      <c r="E26" s="188"/>
      <c r="F26" s="239"/>
      <c r="G26" s="191"/>
      <c r="H26" s="191"/>
      <c r="I26" s="192"/>
      <c r="J26" s="170"/>
      <c r="K26" s="187"/>
      <c r="L26" s="188"/>
      <c r="M26" s="239"/>
      <c r="N26" s="191"/>
      <c r="O26" s="191"/>
      <c r="P26" s="242"/>
      <c r="Q26" s="184"/>
      <c r="R26" s="184"/>
      <c r="S26" s="184"/>
      <c r="T26" s="184"/>
    </row>
    <row r="27" customFormat="false" ht="11.25" hidden="false" customHeight="true" outlineLevel="0" collapsed="false">
      <c r="A27" s="170"/>
      <c r="B27" s="196" t="s">
        <v>8</v>
      </c>
      <c r="C27" s="170"/>
      <c r="D27" s="203" t="e">
        <f aca="false">SUM(D22:D25)</f>
        <v>#NAME?</v>
      </c>
      <c r="E27" s="204" t="e">
        <f aca="false">SUM(E22:E25)</f>
        <v>#NAME?</v>
      </c>
      <c r="F27" s="204" t="e">
        <f aca="false">SUM(F22:F25)</f>
        <v>#NAME?</v>
      </c>
      <c r="G27" s="201"/>
      <c r="H27" s="201"/>
      <c r="I27" s="202"/>
      <c r="J27" s="170"/>
      <c r="K27" s="203" t="e">
        <f aca="false">SUM(K22:K25)</f>
        <v>#NAME?</v>
      </c>
      <c r="L27" s="204" t="e">
        <f aca="false">SUM(L22:L25)</f>
        <v>#NAME?</v>
      </c>
      <c r="M27" s="204" t="e">
        <f aca="false">SUM(M22:M25)</f>
        <v>#NAME?</v>
      </c>
      <c r="N27" s="201"/>
      <c r="O27" s="201"/>
      <c r="P27" s="243"/>
    </row>
    <row r="28" customFormat="false" ht="3" hidden="false" customHeight="true" outlineLevel="0" collapsed="false">
      <c r="B28" s="206"/>
      <c r="C28" s="170"/>
      <c r="D28" s="225"/>
      <c r="E28" s="226"/>
      <c r="F28" s="226"/>
      <c r="G28" s="208"/>
      <c r="H28" s="208"/>
      <c r="I28" s="209"/>
      <c r="J28" s="170"/>
      <c r="K28" s="225"/>
      <c r="L28" s="226"/>
      <c r="M28" s="226"/>
      <c r="N28" s="208"/>
      <c r="O28" s="208"/>
      <c r="P28" s="233"/>
      <c r="Q28" s="184"/>
      <c r="R28" s="184"/>
      <c r="S28" s="184"/>
      <c r="T28" s="184"/>
    </row>
    <row r="29" customFormat="false" ht="12.75" hidden="false" customHeight="false" outlineLevel="0" collapsed="false">
      <c r="D29" s="244"/>
      <c r="E29" s="244"/>
      <c r="F29" s="244"/>
      <c r="G29" s="184"/>
      <c r="H29" s="184"/>
      <c r="I29" s="184"/>
      <c r="J29" s="184"/>
      <c r="K29" s="244"/>
      <c r="L29" s="244"/>
      <c r="M29" s="244"/>
      <c r="N29" s="184"/>
      <c r="O29" s="184"/>
      <c r="P29" s="184"/>
      <c r="Q29" s="184"/>
      <c r="R29" s="184"/>
      <c r="S29" s="184"/>
      <c r="T29" s="184"/>
    </row>
    <row r="30" customFormat="false" ht="12.75" hidden="false" customHeight="false" outlineLevel="0" collapsed="false">
      <c r="D30" s="244"/>
      <c r="E30" s="244"/>
      <c r="F30" s="244"/>
      <c r="G30" s="184"/>
      <c r="H30" s="184"/>
      <c r="I30" s="184"/>
      <c r="J30" s="184"/>
      <c r="K30" s="244"/>
      <c r="L30" s="244"/>
      <c r="M30" s="244"/>
      <c r="N30" s="184"/>
      <c r="O30" s="184"/>
      <c r="P30" s="184"/>
      <c r="Q30" s="184"/>
      <c r="R30" s="184"/>
      <c r="S30" s="184"/>
      <c r="T30" s="184"/>
    </row>
    <row r="31" customFormat="false" ht="12.75" hidden="false" customHeight="false" outlineLevel="0" collapsed="false">
      <c r="D31" s="244"/>
      <c r="E31" s="244"/>
      <c r="F31" s="244"/>
      <c r="G31" s="184"/>
      <c r="H31" s="184"/>
      <c r="I31" s="184"/>
      <c r="J31" s="184"/>
      <c r="K31" s="244"/>
      <c r="L31" s="244"/>
      <c r="M31" s="244"/>
      <c r="N31" s="184"/>
      <c r="O31" s="184"/>
      <c r="P31" s="184"/>
      <c r="Q31" s="184"/>
      <c r="R31" s="184"/>
      <c r="S31" s="184"/>
      <c r="T31" s="184"/>
    </row>
    <row r="32" customFormat="false" ht="12.75" hidden="false" customHeight="false" outlineLevel="0" collapsed="false">
      <c r="D32" s="244"/>
      <c r="E32" s="244"/>
      <c r="F32" s="244"/>
      <c r="G32" s="184"/>
      <c r="H32" s="184"/>
      <c r="I32" s="184"/>
      <c r="J32" s="184"/>
      <c r="K32" s="244"/>
      <c r="L32" s="244"/>
      <c r="M32" s="244"/>
      <c r="N32" s="184"/>
      <c r="O32" s="184"/>
      <c r="P32" s="184"/>
      <c r="Q32" s="184"/>
      <c r="R32" s="184"/>
      <c r="S32" s="184"/>
      <c r="T32" s="184"/>
    </row>
    <row r="33" customFormat="false" ht="12.75" hidden="false" customHeight="false" outlineLevel="0" collapsed="false">
      <c r="D33" s="244"/>
      <c r="E33" s="244"/>
      <c r="F33" s="244"/>
      <c r="G33" s="184"/>
      <c r="H33" s="184"/>
      <c r="I33" s="184"/>
      <c r="J33" s="184"/>
      <c r="K33" s="244"/>
      <c r="L33" s="244"/>
      <c r="M33" s="244" t="s">
        <v>34</v>
      </c>
      <c r="N33" s="184"/>
      <c r="O33" s="184"/>
      <c r="P33" s="184"/>
      <c r="Q33" s="184"/>
      <c r="R33" s="184"/>
      <c r="S33" s="184"/>
      <c r="T33" s="184"/>
    </row>
    <row r="34" customFormat="false" ht="12.75" hidden="false" customHeight="false" outlineLevel="0" collapsed="false">
      <c r="D34" s="244"/>
      <c r="E34" s="244"/>
      <c r="F34" s="244"/>
      <c r="G34" s="184"/>
      <c r="H34" s="184"/>
      <c r="I34" s="184"/>
      <c r="J34" s="184"/>
      <c r="K34" s="244"/>
      <c r="L34" s="244"/>
      <c r="M34" s="244"/>
      <c r="N34" s="184"/>
      <c r="O34" s="184"/>
      <c r="P34" s="184"/>
      <c r="Q34" s="184"/>
      <c r="R34" s="184"/>
      <c r="S34" s="184"/>
      <c r="T34" s="184"/>
    </row>
    <row r="35" customFormat="false" ht="12.75" hidden="false" customHeight="false" outlineLevel="0" collapsed="false">
      <c r="D35" s="244"/>
      <c r="E35" s="244"/>
      <c r="F35" s="244"/>
      <c r="G35" s="184"/>
      <c r="H35" s="184"/>
      <c r="I35" s="184"/>
      <c r="J35" s="184"/>
      <c r="K35" s="244"/>
      <c r="L35" s="244"/>
      <c r="M35" s="244"/>
      <c r="N35" s="184"/>
      <c r="O35" s="184"/>
      <c r="P35" s="184"/>
      <c r="Q35" s="184"/>
      <c r="R35" s="184"/>
      <c r="S35" s="184"/>
      <c r="T35" s="184"/>
    </row>
    <row r="36" customFormat="false" ht="12.75" hidden="false" customHeight="false" outlineLevel="0" collapsed="false">
      <c r="D36" s="244"/>
      <c r="E36" s="244"/>
      <c r="F36" s="244"/>
      <c r="G36" s="184"/>
      <c r="H36" s="184"/>
      <c r="I36" s="184"/>
      <c r="J36" s="184"/>
      <c r="K36" s="244"/>
      <c r="L36" s="244"/>
      <c r="M36" s="244"/>
      <c r="N36" s="184"/>
      <c r="O36" s="184"/>
      <c r="P36" s="184"/>
      <c r="Q36" s="184"/>
      <c r="R36" s="184"/>
      <c r="S36" s="184"/>
      <c r="T36" s="184"/>
    </row>
    <row r="37" customFormat="false" ht="12.75" hidden="false" customHeight="false" outlineLevel="0" collapsed="false">
      <c r="D37" s="244"/>
      <c r="E37" s="244"/>
      <c r="F37" s="244"/>
      <c r="G37" s="184"/>
      <c r="H37" s="184"/>
      <c r="I37" s="184"/>
      <c r="J37" s="184"/>
      <c r="K37" s="244"/>
      <c r="L37" s="244"/>
      <c r="M37" s="244"/>
      <c r="N37" s="184"/>
      <c r="O37" s="184"/>
      <c r="P37" s="184"/>
      <c r="Q37" s="184"/>
      <c r="R37" s="184"/>
      <c r="S37" s="184"/>
      <c r="T37" s="184"/>
    </row>
    <row r="38" customFormat="false" ht="12.75" hidden="false" customHeight="false" outlineLevel="0" collapsed="false">
      <c r="D38" s="244"/>
      <c r="E38" s="244"/>
      <c r="F38" s="244"/>
      <c r="G38" s="184"/>
      <c r="H38" s="184"/>
      <c r="I38" s="184"/>
      <c r="J38" s="184"/>
      <c r="K38" s="244"/>
      <c r="L38" s="244"/>
      <c r="M38" s="244"/>
      <c r="N38" s="184"/>
      <c r="O38" s="184"/>
      <c r="P38" s="184"/>
      <c r="Q38" s="184"/>
      <c r="R38" s="184"/>
      <c r="S38" s="184"/>
      <c r="T38" s="184"/>
    </row>
    <row r="39" customFormat="false" ht="12.75" hidden="false" customHeight="false" outlineLevel="0" collapsed="false">
      <c r="D39" s="244"/>
      <c r="E39" s="244"/>
      <c r="F39" s="244"/>
      <c r="G39" s="184"/>
      <c r="H39" s="184"/>
      <c r="I39" s="184"/>
      <c r="J39" s="184"/>
      <c r="K39" s="244"/>
      <c r="L39" s="244"/>
      <c r="M39" s="244"/>
      <c r="N39" s="184"/>
      <c r="O39" s="184"/>
      <c r="P39" s="184"/>
      <c r="Q39" s="184"/>
      <c r="R39" s="184"/>
      <c r="S39" s="184"/>
      <c r="T39" s="184"/>
    </row>
    <row r="40" customFormat="false" ht="12.75" hidden="false" customHeight="false" outlineLevel="0" collapsed="false">
      <c r="D40" s="244"/>
      <c r="E40" s="244"/>
      <c r="F40" s="244"/>
      <c r="G40" s="184"/>
      <c r="H40" s="184"/>
      <c r="I40" s="184"/>
      <c r="J40" s="184"/>
      <c r="K40" s="244"/>
      <c r="L40" s="244"/>
      <c r="M40" s="244"/>
      <c r="N40" s="184"/>
      <c r="O40" s="184"/>
      <c r="P40" s="184"/>
      <c r="Q40" s="184"/>
      <c r="R40" s="184"/>
      <c r="S40" s="184"/>
      <c r="T40" s="184"/>
    </row>
    <row r="41" customFormat="false" ht="12.75" hidden="false" customHeight="false" outlineLevel="0" collapsed="false">
      <c r="D41" s="244"/>
      <c r="E41" s="244"/>
      <c r="F41" s="244"/>
      <c r="G41" s="184"/>
      <c r="H41" s="184"/>
      <c r="I41" s="184"/>
      <c r="J41" s="184"/>
      <c r="K41" s="244"/>
      <c r="L41" s="244"/>
      <c r="M41" s="244"/>
      <c r="N41" s="184"/>
      <c r="O41" s="184"/>
      <c r="P41" s="184"/>
      <c r="Q41" s="184"/>
      <c r="R41" s="184"/>
      <c r="S41" s="184"/>
      <c r="T41" s="184"/>
    </row>
    <row r="42" customFormat="false" ht="12.75" hidden="false" customHeight="false" outlineLevel="0" collapsed="false">
      <c r="D42" s="244"/>
      <c r="E42" s="244"/>
      <c r="F42" s="244"/>
      <c r="G42" s="184"/>
      <c r="H42" s="184"/>
      <c r="I42" s="184"/>
      <c r="J42" s="184"/>
      <c r="K42" s="244"/>
      <c r="L42" s="244"/>
      <c r="M42" s="244"/>
      <c r="N42" s="184"/>
      <c r="O42" s="184"/>
      <c r="P42" s="184"/>
      <c r="Q42" s="184"/>
      <c r="R42" s="184"/>
      <c r="S42" s="184"/>
      <c r="T42" s="184"/>
    </row>
    <row r="43" customFormat="false" ht="12.75" hidden="false" customHeight="false" outlineLevel="0" collapsed="false">
      <c r="D43" s="244"/>
      <c r="E43" s="244"/>
      <c r="F43" s="244"/>
      <c r="G43" s="184"/>
      <c r="H43" s="184"/>
      <c r="I43" s="184"/>
      <c r="J43" s="184"/>
      <c r="K43" s="244"/>
      <c r="L43" s="244"/>
      <c r="M43" s="244"/>
      <c r="N43" s="184"/>
      <c r="O43" s="184"/>
      <c r="P43" s="184"/>
      <c r="Q43" s="184"/>
      <c r="R43" s="184"/>
      <c r="S43" s="184"/>
      <c r="T43" s="184"/>
    </row>
    <row r="44" customFormat="false" ht="12.75" hidden="false" customHeight="false" outlineLevel="0" collapsed="false">
      <c r="D44" s="244"/>
      <c r="E44" s="244"/>
      <c r="L44" s="244"/>
      <c r="M44" s="244"/>
      <c r="N44" s="184"/>
      <c r="O44" s="184"/>
      <c r="P44" s="184"/>
      <c r="Q44" s="184"/>
      <c r="R44" s="184"/>
      <c r="S44" s="184"/>
      <c r="T44" s="184"/>
    </row>
    <row r="45" customFormat="false" ht="12.75" hidden="false" customHeight="false" outlineLevel="0" collapsed="false">
      <c r="D45" s="244"/>
      <c r="E45" s="244"/>
      <c r="L45" s="244"/>
      <c r="M45" s="244"/>
      <c r="N45" s="184"/>
      <c r="O45" s="184"/>
      <c r="P45" s="184"/>
      <c r="Q45" s="184"/>
      <c r="R45" s="184"/>
      <c r="S45" s="184"/>
      <c r="T45" s="184"/>
    </row>
    <row r="46" customFormat="false" ht="12.75" hidden="false" customHeight="false" outlineLevel="0" collapsed="false">
      <c r="D46" s="244"/>
      <c r="E46" s="244"/>
      <c r="L46" s="244"/>
      <c r="M46" s="244"/>
      <c r="N46" s="184"/>
      <c r="O46" s="184"/>
      <c r="P46" s="184"/>
      <c r="Q46" s="184"/>
      <c r="R46" s="184"/>
      <c r="S46" s="184"/>
      <c r="T46" s="184"/>
    </row>
    <row r="47" customFormat="false" ht="12.75" hidden="false" customHeight="false" outlineLevel="0" collapsed="false">
      <c r="D47" s="244"/>
      <c r="E47" s="244"/>
      <c r="L47" s="244"/>
      <c r="M47" s="244"/>
      <c r="N47" s="184"/>
      <c r="O47" s="184"/>
      <c r="P47" s="184"/>
      <c r="Q47" s="184"/>
      <c r="R47" s="184"/>
      <c r="S47" s="184"/>
      <c r="T47" s="184"/>
    </row>
    <row r="48" customFormat="false" ht="12.75" hidden="false" customHeight="false" outlineLevel="0" collapsed="false">
      <c r="D48" s="244"/>
      <c r="E48" s="244"/>
      <c r="L48" s="244"/>
      <c r="M48" s="244"/>
      <c r="N48" s="184"/>
      <c r="O48" s="184"/>
      <c r="P48" s="184"/>
      <c r="Q48" s="184"/>
      <c r="R48" s="184"/>
      <c r="S48" s="184"/>
      <c r="T48" s="184"/>
    </row>
    <row r="49" customFormat="false" ht="12.75" hidden="false" customHeight="false" outlineLevel="0" collapsed="false">
      <c r="D49" s="244"/>
      <c r="E49" s="244"/>
      <c r="L49" s="244"/>
      <c r="M49" s="244"/>
      <c r="N49" s="184"/>
      <c r="O49" s="184"/>
      <c r="P49" s="184"/>
      <c r="Q49" s="184"/>
      <c r="R49" s="184"/>
      <c r="S49" s="184"/>
      <c r="T49" s="184"/>
    </row>
    <row r="50" customFormat="false" ht="12.75" hidden="false" customHeight="false" outlineLevel="0" collapsed="false">
      <c r="D50" s="244"/>
      <c r="E50" s="244"/>
      <c r="F50" s="244"/>
      <c r="G50" s="184"/>
      <c r="H50" s="184"/>
      <c r="I50" s="184"/>
      <c r="J50" s="184"/>
      <c r="K50" s="244"/>
      <c r="L50" s="244"/>
      <c r="M50" s="244"/>
      <c r="N50" s="184"/>
      <c r="O50" s="184"/>
      <c r="P50" s="184"/>
      <c r="Q50" s="184"/>
      <c r="R50" s="184"/>
      <c r="S50" s="184"/>
      <c r="T50" s="184"/>
    </row>
    <row r="51" customFormat="false" ht="12.75" hidden="false" customHeight="false" outlineLevel="0" collapsed="false">
      <c r="A51" s="244"/>
      <c r="B51" s="184"/>
      <c r="C51" s="184"/>
      <c r="D51" s="184"/>
      <c r="E51" s="184"/>
      <c r="F51" s="244"/>
      <c r="G51" s="184"/>
      <c r="H51" s="184"/>
      <c r="I51" s="184"/>
      <c r="J51" s="184"/>
      <c r="K51" s="244"/>
      <c r="L51" s="244"/>
      <c r="M51" s="244"/>
      <c r="N51" s="184"/>
      <c r="O51" s="184"/>
      <c r="P51" s="184"/>
      <c r="Q51" s="184"/>
      <c r="R51" s="184"/>
      <c r="S51" s="184"/>
      <c r="T51" s="184"/>
    </row>
    <row r="52" customFormat="false" ht="12.75" hidden="false" customHeight="false" outlineLevel="0" collapsed="false">
      <c r="A52" s="244"/>
      <c r="B52" s="184"/>
      <c r="C52" s="184"/>
      <c r="D52" s="184"/>
      <c r="E52" s="184"/>
      <c r="F52" s="244"/>
      <c r="G52" s="184"/>
      <c r="H52" s="184"/>
      <c r="I52" s="184"/>
      <c r="J52" s="184"/>
      <c r="K52" s="244"/>
      <c r="L52" s="244"/>
      <c r="M52" s="244"/>
      <c r="N52" s="184"/>
      <c r="O52" s="184"/>
      <c r="P52" s="184"/>
      <c r="Q52" s="184"/>
      <c r="R52" s="184"/>
      <c r="S52" s="184"/>
      <c r="T52" s="184"/>
    </row>
    <row r="53" customFormat="false" ht="12.75" hidden="false" customHeight="false" outlineLevel="0" collapsed="false">
      <c r="A53" s="244"/>
      <c r="B53" s="184"/>
      <c r="C53" s="184"/>
      <c r="D53" s="184"/>
      <c r="E53" s="184"/>
      <c r="F53" s="244"/>
      <c r="G53" s="184"/>
      <c r="H53" s="184"/>
      <c r="I53" s="184"/>
      <c r="J53" s="184"/>
      <c r="K53" s="244"/>
      <c r="L53" s="244"/>
      <c r="M53" s="244"/>
      <c r="N53" s="184"/>
      <c r="O53" s="184"/>
      <c r="P53" s="184"/>
      <c r="Q53" s="184"/>
      <c r="R53" s="184"/>
      <c r="S53" s="184"/>
      <c r="T53" s="184"/>
    </row>
    <row r="54" customFormat="false" ht="12.75" hidden="false" customHeight="false" outlineLevel="0" collapsed="false">
      <c r="A54" s="244"/>
      <c r="B54" s="184"/>
      <c r="C54" s="184"/>
      <c r="D54" s="184"/>
      <c r="E54" s="184"/>
      <c r="F54" s="244"/>
      <c r="G54" s="184"/>
      <c r="H54" s="184"/>
      <c r="I54" s="184"/>
      <c r="J54" s="184"/>
      <c r="K54" s="244"/>
      <c r="L54" s="244"/>
      <c r="M54" s="244"/>
      <c r="N54" s="184"/>
      <c r="O54" s="184"/>
      <c r="P54" s="184"/>
      <c r="Q54" s="184"/>
      <c r="R54" s="184"/>
      <c r="S54" s="184"/>
      <c r="T54" s="184"/>
    </row>
    <row r="55" customFormat="false" ht="12.75" hidden="false" customHeight="false" outlineLevel="0" collapsed="false">
      <c r="A55" s="244"/>
      <c r="B55" s="184"/>
      <c r="C55" s="184"/>
      <c r="D55" s="184"/>
      <c r="E55" s="184"/>
      <c r="F55" s="244"/>
      <c r="G55" s="184"/>
      <c r="H55" s="184"/>
      <c r="I55" s="184"/>
      <c r="J55" s="184"/>
      <c r="K55" s="244"/>
      <c r="L55" s="244"/>
      <c r="M55" s="244"/>
      <c r="N55" s="184"/>
      <c r="O55" s="184"/>
      <c r="P55" s="184"/>
      <c r="Q55" s="184"/>
      <c r="R55" s="184"/>
      <c r="S55" s="184"/>
      <c r="T55" s="184"/>
    </row>
    <row r="56" customFormat="false" ht="12.75" hidden="false" customHeight="false" outlineLevel="0" collapsed="false">
      <c r="A56" s="244"/>
      <c r="B56" s="184"/>
      <c r="C56" s="184"/>
      <c r="D56" s="184"/>
      <c r="E56" s="184"/>
      <c r="F56" s="244"/>
      <c r="G56" s="184"/>
      <c r="H56" s="184"/>
      <c r="I56" s="184"/>
      <c r="J56" s="184"/>
      <c r="K56" s="244"/>
      <c r="L56" s="244"/>
      <c r="M56" s="244"/>
      <c r="N56" s="184"/>
      <c r="O56" s="184"/>
      <c r="P56" s="184"/>
      <c r="Q56" s="184"/>
      <c r="R56" s="184"/>
      <c r="S56" s="184"/>
      <c r="T56" s="184"/>
    </row>
    <row r="57" customFormat="false" ht="12.75" hidden="false" customHeight="false" outlineLevel="0" collapsed="false">
      <c r="D57" s="184"/>
      <c r="E57" s="184"/>
      <c r="F57" s="184"/>
      <c r="G57" s="184"/>
      <c r="H57" s="184"/>
      <c r="I57" s="184"/>
      <c r="J57" s="184"/>
      <c r="K57" s="244"/>
      <c r="L57" s="244"/>
      <c r="M57" s="244"/>
      <c r="N57" s="184"/>
      <c r="O57" s="184"/>
      <c r="P57" s="184"/>
      <c r="Q57" s="184"/>
      <c r="R57" s="184"/>
      <c r="S57" s="184"/>
      <c r="T57" s="184"/>
    </row>
    <row r="58" customFormat="false" ht="12.75" hidden="false" customHeight="false" outlineLevel="0" collapsed="false">
      <c r="D58" s="184"/>
      <c r="E58" s="184"/>
      <c r="F58" s="184"/>
      <c r="G58" s="184"/>
      <c r="H58" s="184"/>
      <c r="I58" s="184"/>
      <c r="J58" s="184"/>
      <c r="K58" s="244"/>
      <c r="L58" s="244"/>
      <c r="M58" s="244"/>
      <c r="N58" s="184"/>
      <c r="O58" s="184"/>
      <c r="P58" s="184"/>
      <c r="Q58" s="184"/>
      <c r="R58" s="184"/>
      <c r="S58" s="184"/>
      <c r="T58" s="184"/>
    </row>
    <row r="59" customFormat="false" ht="12.75" hidden="false" customHeight="false" outlineLevel="0" collapsed="false">
      <c r="D59" s="184"/>
      <c r="E59" s="184"/>
      <c r="F59" s="184"/>
      <c r="G59" s="184"/>
      <c r="H59" s="184"/>
      <c r="I59" s="184"/>
      <c r="J59" s="184"/>
      <c r="K59" s="244"/>
      <c r="L59" s="244"/>
      <c r="M59" s="244"/>
      <c r="N59" s="184"/>
      <c r="O59" s="184"/>
      <c r="P59" s="184"/>
      <c r="Q59" s="184"/>
      <c r="R59" s="184"/>
      <c r="S59" s="184"/>
      <c r="T59" s="184"/>
    </row>
    <row r="60" customFormat="false" ht="12.75" hidden="false" customHeight="false" outlineLevel="0" collapsed="false">
      <c r="D60" s="184"/>
      <c r="E60" s="184"/>
      <c r="F60" s="184"/>
      <c r="G60" s="184"/>
      <c r="H60" s="184"/>
      <c r="I60" s="184"/>
      <c r="J60" s="184"/>
      <c r="K60" s="244"/>
      <c r="L60" s="244"/>
      <c r="M60" s="244"/>
      <c r="N60" s="184"/>
      <c r="O60" s="184"/>
      <c r="P60" s="184"/>
      <c r="Q60" s="184"/>
      <c r="R60" s="184"/>
      <c r="S60" s="184"/>
      <c r="T60" s="184"/>
    </row>
    <row r="61" customFormat="false" ht="12.75" hidden="false" customHeight="false" outlineLevel="0" collapsed="false">
      <c r="D61" s="184"/>
      <c r="E61" s="184"/>
      <c r="F61" s="184"/>
      <c r="G61" s="184"/>
      <c r="H61" s="184"/>
      <c r="I61" s="184"/>
      <c r="J61" s="184"/>
      <c r="K61" s="244"/>
      <c r="L61" s="244"/>
      <c r="M61" s="244"/>
      <c r="N61" s="184"/>
      <c r="O61" s="184"/>
      <c r="P61" s="184"/>
      <c r="Q61" s="184"/>
      <c r="R61" s="184"/>
      <c r="S61" s="184"/>
      <c r="T61" s="184"/>
    </row>
    <row r="62" customFormat="false" ht="12.75" hidden="false" customHeight="false" outlineLevel="0" collapsed="false">
      <c r="D62" s="184"/>
      <c r="E62" s="184"/>
      <c r="F62" s="184"/>
      <c r="G62" s="184"/>
      <c r="H62" s="184"/>
      <c r="I62" s="184"/>
      <c r="J62" s="184"/>
      <c r="K62" s="244"/>
      <c r="L62" s="244"/>
      <c r="M62" s="244"/>
      <c r="N62" s="184"/>
      <c r="O62" s="184"/>
      <c r="P62" s="184"/>
      <c r="Q62" s="184"/>
      <c r="R62" s="184"/>
      <c r="S62" s="184"/>
      <c r="T62" s="184"/>
    </row>
    <row r="63" customFormat="false" ht="12.75" hidden="false" customHeight="false" outlineLevel="0" collapsed="false">
      <c r="D63" s="184"/>
      <c r="E63" s="184"/>
      <c r="F63" s="184"/>
      <c r="G63" s="184"/>
      <c r="H63" s="184"/>
      <c r="I63" s="184"/>
      <c r="J63" s="184"/>
      <c r="K63" s="244"/>
      <c r="L63" s="244"/>
      <c r="M63" s="244"/>
      <c r="N63" s="184"/>
      <c r="O63" s="184"/>
      <c r="P63" s="184"/>
      <c r="Q63" s="184"/>
      <c r="R63" s="184"/>
      <c r="S63" s="184"/>
      <c r="T63" s="184"/>
    </row>
    <row r="64" customFormat="false" ht="12.75" hidden="false" customHeight="false" outlineLevel="0" collapsed="false">
      <c r="D64" s="184"/>
      <c r="E64" s="184"/>
      <c r="F64" s="184"/>
      <c r="G64" s="184"/>
      <c r="H64" s="184"/>
      <c r="I64" s="184"/>
      <c r="J64" s="184"/>
      <c r="K64" s="244"/>
      <c r="L64" s="244"/>
      <c r="M64" s="244"/>
      <c r="N64" s="184"/>
      <c r="O64" s="184"/>
      <c r="P64" s="184"/>
      <c r="Q64" s="184"/>
      <c r="R64" s="184"/>
      <c r="S64" s="184"/>
      <c r="T64" s="184"/>
    </row>
    <row r="65" customFormat="false" ht="12.75" hidden="false" customHeight="false" outlineLevel="0" collapsed="false">
      <c r="D65" s="184"/>
      <c r="E65" s="184"/>
      <c r="F65" s="184"/>
      <c r="G65" s="184"/>
      <c r="H65" s="184"/>
      <c r="I65" s="184"/>
      <c r="J65" s="184"/>
      <c r="K65" s="244"/>
      <c r="L65" s="244"/>
      <c r="M65" s="244"/>
      <c r="N65" s="184"/>
      <c r="O65" s="184"/>
      <c r="P65" s="184"/>
      <c r="Q65" s="184"/>
      <c r="R65" s="184"/>
      <c r="S65" s="184"/>
      <c r="T65" s="184"/>
    </row>
    <row r="66" customFormat="false" ht="12.75" hidden="false" customHeight="false" outlineLevel="0" collapsed="false">
      <c r="D66" s="184"/>
      <c r="E66" s="184"/>
      <c r="F66" s="184"/>
      <c r="G66" s="184"/>
      <c r="H66" s="184"/>
      <c r="I66" s="184"/>
      <c r="J66" s="184"/>
      <c r="K66" s="244"/>
      <c r="L66" s="244"/>
      <c r="M66" s="244"/>
      <c r="N66" s="184"/>
      <c r="O66" s="184"/>
      <c r="P66" s="184"/>
      <c r="Q66" s="184"/>
      <c r="R66" s="184"/>
      <c r="S66" s="184"/>
      <c r="T66" s="184"/>
    </row>
    <row r="67" customFormat="false" ht="12.75" hidden="false" customHeight="false" outlineLevel="0" collapsed="false">
      <c r="D67" s="184"/>
      <c r="E67" s="184"/>
      <c r="F67" s="184"/>
      <c r="G67" s="184"/>
      <c r="H67" s="184"/>
      <c r="I67" s="184"/>
      <c r="J67" s="184"/>
      <c r="K67" s="244"/>
      <c r="L67" s="244"/>
      <c r="M67" s="244"/>
      <c r="N67" s="184"/>
      <c r="O67" s="184"/>
      <c r="P67" s="184"/>
      <c r="Q67" s="184"/>
      <c r="R67" s="184"/>
      <c r="S67" s="184"/>
      <c r="T67" s="184"/>
    </row>
    <row r="68" customFormat="false" ht="12.75" hidden="false" customHeight="false" outlineLevel="0" collapsed="false">
      <c r="D68" s="184"/>
      <c r="E68" s="184"/>
      <c r="F68" s="184"/>
      <c r="G68" s="184"/>
      <c r="H68" s="184"/>
      <c r="I68" s="184"/>
      <c r="J68" s="184"/>
      <c r="K68" s="244"/>
      <c r="L68" s="244"/>
      <c r="M68" s="244"/>
      <c r="N68" s="184"/>
      <c r="O68" s="184"/>
      <c r="P68" s="184"/>
      <c r="Q68" s="184"/>
      <c r="R68" s="184"/>
      <c r="S68" s="184"/>
      <c r="T68" s="184"/>
    </row>
    <row r="69" customFormat="false" ht="12.75" hidden="false" customHeight="false" outlineLevel="0" collapsed="false">
      <c r="D69" s="184"/>
      <c r="E69" s="184"/>
      <c r="F69" s="184"/>
      <c r="G69" s="184"/>
      <c r="H69" s="184"/>
      <c r="I69" s="184"/>
      <c r="J69" s="184"/>
      <c r="K69" s="244"/>
      <c r="L69" s="244"/>
      <c r="M69" s="244"/>
      <c r="N69" s="184"/>
      <c r="O69" s="184"/>
      <c r="P69" s="184"/>
      <c r="Q69" s="184"/>
      <c r="R69" s="184"/>
      <c r="S69" s="184"/>
      <c r="T69" s="184"/>
    </row>
    <row r="70" customFormat="false" ht="12.75" hidden="false" customHeight="false" outlineLevel="0" collapsed="false">
      <c r="D70" s="184"/>
      <c r="E70" s="184"/>
      <c r="F70" s="184"/>
      <c r="G70" s="184"/>
      <c r="H70" s="184"/>
      <c r="I70" s="184"/>
      <c r="J70" s="184"/>
      <c r="K70" s="244"/>
      <c r="L70" s="244"/>
      <c r="M70" s="244"/>
      <c r="N70" s="184"/>
      <c r="O70" s="184"/>
      <c r="P70" s="184"/>
      <c r="Q70" s="184"/>
      <c r="R70" s="184"/>
      <c r="S70" s="184"/>
      <c r="T70" s="184"/>
    </row>
    <row r="71" customFormat="false" ht="12.75" hidden="false" customHeight="false" outlineLevel="0" collapsed="false">
      <c r="D71" s="184"/>
      <c r="E71" s="184"/>
      <c r="F71" s="184"/>
      <c r="G71" s="184"/>
      <c r="H71" s="184"/>
      <c r="I71" s="184"/>
      <c r="J71" s="184"/>
      <c r="K71" s="244"/>
      <c r="L71" s="244"/>
      <c r="M71" s="244"/>
      <c r="N71" s="184"/>
      <c r="O71" s="184"/>
      <c r="P71" s="184"/>
      <c r="Q71" s="184"/>
      <c r="R71" s="184"/>
      <c r="S71" s="184"/>
      <c r="T71" s="184"/>
    </row>
    <row r="72" customFormat="false" ht="12.75" hidden="false" customHeight="false" outlineLevel="0" collapsed="false">
      <c r="D72" s="184"/>
      <c r="E72" s="184"/>
      <c r="F72" s="184"/>
      <c r="G72" s="184"/>
      <c r="H72" s="184"/>
      <c r="I72" s="184"/>
      <c r="J72" s="184"/>
      <c r="K72" s="244"/>
      <c r="L72" s="244"/>
      <c r="M72" s="244"/>
      <c r="N72" s="184"/>
      <c r="O72" s="184"/>
      <c r="P72" s="184"/>
      <c r="Q72" s="184"/>
      <c r="R72" s="184"/>
      <c r="S72" s="184"/>
      <c r="T72" s="184"/>
    </row>
    <row r="73" customFormat="false" ht="12.75" hidden="false" customHeight="false" outlineLevel="0" collapsed="false">
      <c r="D73" s="184"/>
      <c r="E73" s="184"/>
      <c r="F73" s="184"/>
      <c r="G73" s="184"/>
      <c r="H73" s="184"/>
      <c r="I73" s="184"/>
      <c r="J73" s="184"/>
      <c r="K73" s="244"/>
      <c r="L73" s="244"/>
      <c r="M73" s="244"/>
      <c r="N73" s="184"/>
      <c r="O73" s="184"/>
      <c r="P73" s="184"/>
      <c r="Q73" s="184"/>
      <c r="R73" s="184"/>
      <c r="S73" s="184"/>
      <c r="T73" s="184"/>
    </row>
    <row r="74" customFormat="false" ht="12.75" hidden="false" customHeight="false" outlineLevel="0" collapsed="false">
      <c r="D74" s="184"/>
      <c r="E74" s="184"/>
      <c r="F74" s="184"/>
      <c r="G74" s="184"/>
      <c r="H74" s="184"/>
      <c r="I74" s="184"/>
      <c r="J74" s="184"/>
      <c r="K74" s="244"/>
      <c r="L74" s="244"/>
      <c r="M74" s="244"/>
      <c r="N74" s="184"/>
      <c r="O74" s="184"/>
      <c r="P74" s="184"/>
      <c r="Q74" s="184"/>
      <c r="R74" s="184"/>
      <c r="S74" s="184"/>
      <c r="T74" s="184"/>
    </row>
    <row r="75" customFormat="false" ht="12.75" hidden="false" customHeight="false" outlineLevel="0" collapsed="false">
      <c r="D75" s="184"/>
      <c r="E75" s="184"/>
      <c r="F75" s="184"/>
      <c r="G75" s="184"/>
      <c r="H75" s="184"/>
      <c r="I75" s="184"/>
      <c r="J75" s="184"/>
      <c r="K75" s="244"/>
      <c r="L75" s="244"/>
      <c r="M75" s="244"/>
      <c r="N75" s="184"/>
      <c r="O75" s="184"/>
      <c r="P75" s="184"/>
      <c r="Q75" s="184"/>
      <c r="R75" s="184"/>
      <c r="S75" s="184"/>
      <c r="T75" s="184"/>
    </row>
    <row r="76" customFormat="false" ht="12.75" hidden="false" customHeight="false" outlineLevel="0" collapsed="false">
      <c r="D76" s="184"/>
      <c r="E76" s="184"/>
      <c r="F76" s="184"/>
      <c r="G76" s="184"/>
      <c r="H76" s="184"/>
      <c r="I76" s="184"/>
      <c r="J76" s="184"/>
      <c r="K76" s="244"/>
      <c r="L76" s="244"/>
      <c r="M76" s="244"/>
      <c r="N76" s="184"/>
      <c r="O76" s="184"/>
      <c r="P76" s="184"/>
      <c r="Q76" s="184"/>
      <c r="R76" s="184"/>
      <c r="S76" s="184"/>
      <c r="T76" s="184"/>
    </row>
    <row r="77" customFormat="false" ht="12.75" hidden="false" customHeight="false" outlineLevel="0" collapsed="false">
      <c r="D77" s="184"/>
      <c r="E77" s="184"/>
      <c r="F77" s="184"/>
      <c r="G77" s="184"/>
      <c r="H77" s="184"/>
      <c r="I77" s="184"/>
      <c r="J77" s="184"/>
      <c r="K77" s="244"/>
      <c r="L77" s="244"/>
      <c r="M77" s="244"/>
      <c r="N77" s="184"/>
      <c r="O77" s="184"/>
      <c r="P77" s="184"/>
      <c r="Q77" s="184"/>
      <c r="R77" s="184"/>
      <c r="S77" s="184"/>
      <c r="T77" s="184"/>
    </row>
    <row r="78" customFormat="false" ht="12.75" hidden="false" customHeight="false" outlineLevel="0" collapsed="false">
      <c r="D78" s="184"/>
      <c r="E78" s="184"/>
      <c r="F78" s="184"/>
      <c r="G78" s="184"/>
      <c r="H78" s="184"/>
      <c r="I78" s="184"/>
      <c r="J78" s="184"/>
      <c r="K78" s="244"/>
      <c r="L78" s="244"/>
      <c r="M78" s="244"/>
      <c r="N78" s="184"/>
      <c r="O78" s="184"/>
      <c r="P78" s="184"/>
      <c r="Q78" s="184"/>
      <c r="R78" s="184"/>
      <c r="S78" s="184"/>
      <c r="T78" s="184"/>
    </row>
    <row r="79" customFormat="false" ht="12.75" hidden="false" customHeight="false" outlineLevel="0" collapsed="false">
      <c r="D79" s="184"/>
      <c r="E79" s="184"/>
      <c r="F79" s="184"/>
      <c r="G79" s="184"/>
      <c r="H79" s="184"/>
      <c r="I79" s="184"/>
      <c r="J79" s="184"/>
      <c r="K79" s="244"/>
      <c r="L79" s="244"/>
      <c r="M79" s="244"/>
      <c r="N79" s="184"/>
      <c r="O79" s="184"/>
      <c r="P79" s="184"/>
      <c r="Q79" s="184"/>
      <c r="R79" s="184"/>
      <c r="S79" s="184"/>
      <c r="T79" s="184"/>
    </row>
    <row r="80" customFormat="false" ht="12.75" hidden="false" customHeight="false" outlineLevel="0" collapsed="false">
      <c r="D80" s="184"/>
      <c r="E80" s="184"/>
      <c r="F80" s="184"/>
      <c r="G80" s="184"/>
      <c r="H80" s="184"/>
      <c r="I80" s="184"/>
      <c r="J80" s="184"/>
      <c r="K80" s="244"/>
      <c r="L80" s="244"/>
      <c r="M80" s="244"/>
      <c r="N80" s="184"/>
      <c r="O80" s="184"/>
      <c r="P80" s="184"/>
      <c r="Q80" s="184"/>
      <c r="R80" s="184"/>
      <c r="S80" s="184"/>
      <c r="T80" s="184"/>
    </row>
    <row r="81" customFormat="false" ht="12.75" hidden="false" customHeight="false" outlineLevel="0" collapsed="false">
      <c r="D81" s="184"/>
      <c r="E81" s="184"/>
      <c r="F81" s="184"/>
      <c r="G81" s="184"/>
      <c r="H81" s="184"/>
      <c r="I81" s="184"/>
      <c r="J81" s="184"/>
      <c r="K81" s="244"/>
      <c r="L81" s="244"/>
      <c r="M81" s="244"/>
      <c r="N81" s="184"/>
      <c r="O81" s="184"/>
      <c r="P81" s="184"/>
      <c r="Q81" s="184"/>
      <c r="R81" s="184"/>
      <c r="S81" s="184"/>
      <c r="T81" s="184"/>
    </row>
    <row r="82" customFormat="false" ht="12.75" hidden="false" customHeight="false" outlineLevel="0" collapsed="false">
      <c r="D82" s="184"/>
      <c r="E82" s="184"/>
      <c r="F82" s="184"/>
      <c r="G82" s="184"/>
      <c r="H82" s="184"/>
      <c r="I82" s="184"/>
      <c r="J82" s="184"/>
      <c r="K82" s="244"/>
      <c r="L82" s="244"/>
      <c r="M82" s="244"/>
      <c r="N82" s="184"/>
      <c r="O82" s="184"/>
      <c r="P82" s="184"/>
      <c r="Q82" s="184"/>
      <c r="R82" s="184"/>
      <c r="S82" s="184"/>
      <c r="T82" s="184"/>
    </row>
    <row r="83" customFormat="false" ht="12.75" hidden="false" customHeight="false" outlineLevel="0" collapsed="false">
      <c r="D83" s="184"/>
      <c r="E83" s="184"/>
      <c r="F83" s="184"/>
      <c r="G83" s="184"/>
      <c r="H83" s="184"/>
      <c r="I83" s="184"/>
      <c r="J83" s="184"/>
      <c r="K83" s="244"/>
      <c r="L83" s="244"/>
      <c r="M83" s="244"/>
      <c r="N83" s="184"/>
      <c r="O83" s="184"/>
      <c r="P83" s="184"/>
      <c r="Q83" s="184"/>
      <c r="R83" s="184"/>
      <c r="S83" s="184"/>
      <c r="T83" s="184"/>
    </row>
    <row r="84" customFormat="false" ht="12.75" hidden="false" customHeight="false" outlineLevel="0" collapsed="false">
      <c r="D84" s="184"/>
      <c r="E84" s="184"/>
      <c r="F84" s="184"/>
      <c r="G84" s="184"/>
      <c r="H84" s="184"/>
      <c r="I84" s="184"/>
      <c r="J84" s="184"/>
      <c r="K84" s="244"/>
      <c r="L84" s="244"/>
      <c r="M84" s="244"/>
      <c r="N84" s="184"/>
      <c r="O84" s="184"/>
      <c r="P84" s="184"/>
      <c r="Q84" s="184"/>
      <c r="R84" s="184"/>
      <c r="S84" s="184"/>
      <c r="T84" s="184"/>
    </row>
    <row r="85" customFormat="false" ht="12.75" hidden="false" customHeight="false" outlineLevel="0" collapsed="false">
      <c r="D85" s="184"/>
      <c r="E85" s="184"/>
      <c r="F85" s="184"/>
      <c r="G85" s="184"/>
      <c r="H85" s="184"/>
      <c r="I85" s="184"/>
      <c r="J85" s="184"/>
      <c r="K85" s="244"/>
      <c r="L85" s="244"/>
      <c r="M85" s="244"/>
      <c r="N85" s="184"/>
      <c r="O85" s="184"/>
      <c r="P85" s="184"/>
      <c r="Q85" s="184"/>
      <c r="R85" s="184"/>
      <c r="S85" s="184"/>
      <c r="T85" s="184"/>
    </row>
    <row r="86" customFormat="false" ht="12.75" hidden="false" customHeight="false" outlineLevel="0" collapsed="false">
      <c r="D86" s="184"/>
      <c r="E86" s="184"/>
      <c r="F86" s="184"/>
      <c r="G86" s="184"/>
      <c r="H86" s="184"/>
      <c r="I86" s="184"/>
      <c r="J86" s="184"/>
      <c r="K86" s="244"/>
      <c r="L86" s="244"/>
      <c r="M86" s="244"/>
      <c r="N86" s="184"/>
      <c r="O86" s="184"/>
      <c r="P86" s="184"/>
      <c r="Q86" s="184"/>
      <c r="R86" s="184"/>
      <c r="S86" s="184"/>
      <c r="T86" s="184"/>
    </row>
    <row r="87" customFormat="false" ht="12.75" hidden="false" customHeight="false" outlineLevel="0" collapsed="false">
      <c r="D87" s="184"/>
      <c r="E87" s="184"/>
      <c r="F87" s="184"/>
      <c r="G87" s="184"/>
      <c r="H87" s="184"/>
      <c r="I87" s="184"/>
      <c r="J87" s="184"/>
      <c r="K87" s="244"/>
      <c r="L87" s="244"/>
      <c r="M87" s="244"/>
      <c r="N87" s="184"/>
      <c r="O87" s="184"/>
      <c r="P87" s="184"/>
      <c r="Q87" s="184"/>
      <c r="R87" s="184"/>
      <c r="S87" s="184"/>
      <c r="T87" s="184"/>
    </row>
    <row r="88" customFormat="false" ht="12.75" hidden="false" customHeight="false" outlineLevel="0" collapsed="false">
      <c r="D88" s="184"/>
      <c r="E88" s="184"/>
      <c r="F88" s="184"/>
      <c r="G88" s="184"/>
      <c r="H88" s="184"/>
      <c r="I88" s="184"/>
      <c r="J88" s="184"/>
      <c r="K88" s="244"/>
      <c r="L88" s="244"/>
      <c r="M88" s="244"/>
      <c r="N88" s="184"/>
      <c r="O88" s="184"/>
      <c r="P88" s="184"/>
      <c r="Q88" s="184"/>
      <c r="R88" s="184"/>
      <c r="S88" s="184"/>
      <c r="T88" s="184"/>
    </row>
    <row r="89" customFormat="false" ht="12.75" hidden="false" customHeight="false" outlineLevel="0" collapsed="false">
      <c r="D89" s="184"/>
      <c r="E89" s="184"/>
      <c r="F89" s="184"/>
      <c r="G89" s="184"/>
      <c r="H89" s="184"/>
      <c r="I89" s="184"/>
      <c r="J89" s="184"/>
      <c r="K89" s="244"/>
      <c r="L89" s="244"/>
      <c r="M89" s="244"/>
      <c r="N89" s="184"/>
      <c r="O89" s="184"/>
      <c r="P89" s="184"/>
      <c r="Q89" s="184"/>
      <c r="R89" s="184"/>
      <c r="S89" s="184"/>
      <c r="T89" s="184"/>
    </row>
    <row r="90" customFormat="false" ht="12.75" hidden="false" customHeight="false" outlineLevel="0" collapsed="false">
      <c r="D90" s="184"/>
      <c r="E90" s="184"/>
      <c r="F90" s="184"/>
      <c r="G90" s="184"/>
      <c r="H90" s="184"/>
      <c r="I90" s="184"/>
      <c r="J90" s="184"/>
      <c r="K90" s="244"/>
      <c r="L90" s="244"/>
      <c r="M90" s="244"/>
      <c r="N90" s="184"/>
      <c r="O90" s="184"/>
      <c r="P90" s="184"/>
      <c r="Q90" s="184"/>
      <c r="R90" s="184"/>
      <c r="S90" s="184"/>
      <c r="T90" s="184"/>
    </row>
    <row r="91" customFormat="false" ht="12.75" hidden="false" customHeight="false" outlineLevel="0" collapsed="false">
      <c r="D91" s="184"/>
      <c r="E91" s="184"/>
      <c r="F91" s="184"/>
      <c r="G91" s="184"/>
      <c r="H91" s="184"/>
      <c r="I91" s="184"/>
      <c r="J91" s="184"/>
      <c r="K91" s="244"/>
      <c r="L91" s="244"/>
      <c r="M91" s="244"/>
      <c r="N91" s="184"/>
      <c r="O91" s="184"/>
      <c r="P91" s="184"/>
      <c r="Q91" s="184"/>
      <c r="R91" s="184"/>
      <c r="S91" s="184"/>
      <c r="T91" s="184"/>
    </row>
    <row r="92" customFormat="false" ht="12.75" hidden="false" customHeight="false" outlineLevel="0" collapsed="false">
      <c r="D92" s="184"/>
      <c r="E92" s="184"/>
      <c r="F92" s="184"/>
      <c r="G92" s="184"/>
      <c r="H92" s="184"/>
      <c r="I92" s="184"/>
      <c r="J92" s="184"/>
      <c r="K92" s="244"/>
      <c r="L92" s="244"/>
      <c r="M92" s="244"/>
      <c r="N92" s="184"/>
      <c r="O92" s="184"/>
      <c r="P92" s="184"/>
      <c r="Q92" s="184"/>
      <c r="R92" s="184"/>
      <c r="S92" s="184"/>
      <c r="T92" s="184"/>
    </row>
    <row r="93" customFormat="false" ht="12.75" hidden="false" customHeight="false" outlineLevel="0" collapsed="false">
      <c r="D93" s="184"/>
      <c r="E93" s="184"/>
      <c r="F93" s="184"/>
      <c r="G93" s="184"/>
      <c r="H93" s="184"/>
      <c r="I93" s="184"/>
      <c r="J93" s="184"/>
      <c r="K93" s="244"/>
      <c r="L93" s="244"/>
      <c r="M93" s="244"/>
      <c r="N93" s="184"/>
      <c r="O93" s="184"/>
      <c r="P93" s="184"/>
      <c r="Q93" s="184"/>
      <c r="R93" s="184"/>
      <c r="S93" s="184"/>
      <c r="T93" s="184"/>
    </row>
    <row r="94" customFormat="false" ht="12.75" hidden="false" customHeight="false" outlineLevel="0" collapsed="false">
      <c r="D94" s="184"/>
      <c r="E94" s="184"/>
      <c r="F94" s="184"/>
      <c r="G94" s="184"/>
      <c r="H94" s="184"/>
      <c r="I94" s="184"/>
      <c r="J94" s="184"/>
      <c r="K94" s="244"/>
      <c r="L94" s="244"/>
      <c r="M94" s="244"/>
      <c r="N94" s="184"/>
      <c r="O94" s="184"/>
      <c r="P94" s="184"/>
      <c r="Q94" s="184"/>
      <c r="R94" s="184"/>
      <c r="S94" s="184"/>
      <c r="T94" s="184"/>
    </row>
    <row r="95" customFormat="false" ht="12.75" hidden="false" customHeight="false" outlineLevel="0" collapsed="false">
      <c r="D95" s="184"/>
      <c r="E95" s="184"/>
      <c r="F95" s="184"/>
      <c r="G95" s="184"/>
      <c r="H95" s="184"/>
      <c r="I95" s="184"/>
      <c r="J95" s="184"/>
      <c r="K95" s="244"/>
      <c r="L95" s="244"/>
      <c r="M95" s="244"/>
      <c r="N95" s="184"/>
      <c r="O95" s="184"/>
      <c r="P95" s="184"/>
      <c r="Q95" s="184"/>
      <c r="R95" s="184"/>
      <c r="S95" s="184"/>
      <c r="T95" s="184"/>
    </row>
    <row r="96" customFormat="false" ht="12.75" hidden="false" customHeight="false" outlineLevel="0" collapsed="false">
      <c r="D96" s="184"/>
      <c r="E96" s="184"/>
      <c r="F96" s="184"/>
      <c r="G96" s="184"/>
      <c r="H96" s="184"/>
      <c r="I96" s="184"/>
      <c r="J96" s="184"/>
      <c r="K96" s="244"/>
      <c r="L96" s="244"/>
      <c r="M96" s="244"/>
      <c r="N96" s="184"/>
      <c r="O96" s="184"/>
      <c r="P96" s="184"/>
      <c r="Q96" s="184"/>
      <c r="R96" s="184"/>
      <c r="S96" s="184"/>
      <c r="T96" s="184"/>
    </row>
    <row r="97" customFormat="false" ht="12.75" hidden="false" customHeight="false" outlineLevel="0" collapsed="false">
      <c r="D97" s="184"/>
      <c r="E97" s="184"/>
      <c r="F97" s="184"/>
      <c r="G97" s="184"/>
      <c r="H97" s="184"/>
      <c r="I97" s="184"/>
      <c r="J97" s="184"/>
      <c r="K97" s="244"/>
      <c r="L97" s="244"/>
      <c r="M97" s="244"/>
      <c r="N97" s="184"/>
      <c r="O97" s="184"/>
      <c r="P97" s="184"/>
      <c r="Q97" s="184"/>
      <c r="R97" s="184"/>
      <c r="S97" s="184"/>
      <c r="T97" s="184"/>
    </row>
    <row r="98" customFormat="false" ht="12.75" hidden="false" customHeight="false" outlineLevel="0" collapsed="false">
      <c r="D98" s="184"/>
      <c r="E98" s="184"/>
      <c r="F98" s="184"/>
      <c r="G98" s="184"/>
      <c r="H98" s="184"/>
      <c r="I98" s="184"/>
      <c r="J98" s="184"/>
      <c r="K98" s="244"/>
      <c r="L98" s="244"/>
      <c r="M98" s="244"/>
      <c r="N98" s="184"/>
      <c r="O98" s="184"/>
      <c r="P98" s="184"/>
      <c r="Q98" s="184"/>
      <c r="R98" s="184"/>
      <c r="S98" s="184"/>
      <c r="T98" s="184"/>
    </row>
    <row r="99" customFormat="false" ht="12.75" hidden="false" customHeight="false" outlineLevel="0" collapsed="false">
      <c r="D99" s="184"/>
      <c r="E99" s="184"/>
      <c r="F99" s="184"/>
      <c r="G99" s="184"/>
      <c r="H99" s="184"/>
      <c r="I99" s="184"/>
      <c r="J99" s="184"/>
      <c r="K99" s="244"/>
      <c r="L99" s="244"/>
      <c r="M99" s="244"/>
      <c r="N99" s="184"/>
      <c r="O99" s="184"/>
      <c r="P99" s="184"/>
      <c r="Q99" s="184"/>
      <c r="R99" s="184"/>
      <c r="S99" s="184"/>
      <c r="T99" s="184"/>
    </row>
    <row r="100" customFormat="false" ht="12.75" hidden="false" customHeight="false" outlineLevel="0" collapsed="false">
      <c r="D100" s="184"/>
      <c r="E100" s="184"/>
      <c r="F100" s="184"/>
      <c r="G100" s="184"/>
      <c r="H100" s="184"/>
      <c r="I100" s="184"/>
      <c r="J100" s="184"/>
      <c r="K100" s="244"/>
      <c r="L100" s="244"/>
      <c r="M100" s="244"/>
      <c r="N100" s="184"/>
      <c r="O100" s="184"/>
      <c r="P100" s="184"/>
      <c r="Q100" s="184"/>
      <c r="R100" s="184"/>
      <c r="S100" s="184"/>
      <c r="T100" s="184"/>
    </row>
    <row r="101" customFormat="false" ht="12.75" hidden="false" customHeight="false" outlineLevel="0" collapsed="false">
      <c r="D101" s="184"/>
      <c r="E101" s="184"/>
      <c r="F101" s="184"/>
      <c r="G101" s="184"/>
      <c r="H101" s="184"/>
      <c r="I101" s="184"/>
      <c r="J101" s="184"/>
      <c r="K101" s="244"/>
      <c r="L101" s="244"/>
      <c r="M101" s="244"/>
      <c r="N101" s="184"/>
      <c r="O101" s="184"/>
      <c r="P101" s="184"/>
      <c r="Q101" s="184"/>
      <c r="R101" s="184"/>
      <c r="S101" s="184"/>
      <c r="T101" s="184"/>
    </row>
    <row r="102" customFormat="false" ht="12.75" hidden="false" customHeight="false" outlineLevel="0" collapsed="false">
      <c r="D102" s="184"/>
      <c r="E102" s="184"/>
      <c r="F102" s="184"/>
      <c r="G102" s="184"/>
      <c r="H102" s="184"/>
      <c r="I102" s="184"/>
      <c r="J102" s="184"/>
      <c r="K102" s="244"/>
      <c r="L102" s="244"/>
      <c r="M102" s="244"/>
      <c r="N102" s="184"/>
      <c r="O102" s="184"/>
      <c r="P102" s="184"/>
      <c r="Q102" s="184"/>
      <c r="R102" s="184"/>
      <c r="S102" s="184"/>
      <c r="T102" s="184"/>
    </row>
    <row r="103" customFormat="false" ht="12.75" hidden="false" customHeight="false" outlineLevel="0" collapsed="false">
      <c r="D103" s="184"/>
      <c r="E103" s="184"/>
      <c r="F103" s="184"/>
      <c r="G103" s="184"/>
      <c r="H103" s="184"/>
      <c r="I103" s="184"/>
      <c r="J103" s="184"/>
      <c r="K103" s="244"/>
      <c r="L103" s="244"/>
      <c r="M103" s="244"/>
      <c r="N103" s="184"/>
      <c r="O103" s="184"/>
      <c r="P103" s="184"/>
      <c r="Q103" s="184"/>
      <c r="R103" s="184"/>
      <c r="S103" s="184"/>
      <c r="T103" s="184"/>
    </row>
    <row r="104" customFormat="false" ht="12.75" hidden="false" customHeight="false" outlineLevel="0" collapsed="false">
      <c r="D104" s="184"/>
      <c r="E104" s="184"/>
      <c r="F104" s="184"/>
      <c r="G104" s="184"/>
      <c r="H104" s="184"/>
      <c r="I104" s="184"/>
      <c r="J104" s="184"/>
      <c r="K104" s="244"/>
      <c r="L104" s="244"/>
      <c r="M104" s="244"/>
      <c r="N104" s="184"/>
      <c r="O104" s="184"/>
      <c r="P104" s="184"/>
      <c r="Q104" s="184"/>
      <c r="R104" s="184"/>
      <c r="S104" s="184"/>
      <c r="T104" s="184"/>
    </row>
    <row r="105" customFormat="false" ht="12.75" hidden="false" customHeight="false" outlineLevel="0" collapsed="false">
      <c r="D105" s="184"/>
      <c r="E105" s="184"/>
      <c r="F105" s="184"/>
      <c r="G105" s="184"/>
      <c r="H105" s="184"/>
      <c r="I105" s="184"/>
      <c r="J105" s="184"/>
      <c r="K105" s="244"/>
      <c r="L105" s="244"/>
      <c r="M105" s="244"/>
      <c r="N105" s="184"/>
      <c r="O105" s="184"/>
      <c r="P105" s="184"/>
      <c r="Q105" s="184"/>
      <c r="R105" s="184"/>
      <c r="S105" s="184"/>
      <c r="T105" s="184"/>
    </row>
    <row r="106" customFormat="false" ht="12.75" hidden="false" customHeight="false" outlineLevel="0" collapsed="false">
      <c r="D106" s="184"/>
      <c r="E106" s="184"/>
      <c r="F106" s="184"/>
      <c r="G106" s="184"/>
      <c r="H106" s="184"/>
      <c r="I106" s="184"/>
      <c r="J106" s="184"/>
      <c r="K106" s="244"/>
      <c r="L106" s="244"/>
      <c r="M106" s="244"/>
      <c r="N106" s="184"/>
      <c r="O106" s="184"/>
      <c r="P106" s="184"/>
      <c r="Q106" s="184"/>
      <c r="R106" s="184"/>
      <c r="S106" s="184"/>
      <c r="T106" s="184"/>
    </row>
    <row r="107" customFormat="false" ht="12.75" hidden="false" customHeight="false" outlineLevel="0" collapsed="false">
      <c r="D107" s="184"/>
      <c r="E107" s="184"/>
      <c r="F107" s="184"/>
      <c r="G107" s="184"/>
      <c r="H107" s="184"/>
      <c r="I107" s="184"/>
      <c r="J107" s="184"/>
      <c r="K107" s="244"/>
      <c r="L107" s="244"/>
      <c r="M107" s="244"/>
      <c r="N107" s="184"/>
      <c r="O107" s="184"/>
      <c r="P107" s="184"/>
      <c r="Q107" s="184"/>
      <c r="R107" s="184"/>
      <c r="S107" s="184"/>
      <c r="T107" s="184"/>
    </row>
    <row r="108" customFormat="false" ht="12.75" hidden="false" customHeight="false" outlineLevel="0" collapsed="false">
      <c r="D108" s="184"/>
      <c r="E108" s="184"/>
      <c r="F108" s="184"/>
      <c r="G108" s="184"/>
      <c r="H108" s="184"/>
      <c r="I108" s="184"/>
      <c r="J108" s="184"/>
      <c r="K108" s="244"/>
      <c r="L108" s="244"/>
      <c r="M108" s="244"/>
      <c r="N108" s="184"/>
      <c r="O108" s="184"/>
      <c r="P108" s="184"/>
      <c r="Q108" s="184"/>
      <c r="R108" s="184"/>
      <c r="S108" s="184"/>
      <c r="T108" s="184"/>
    </row>
    <row r="109" customFormat="false" ht="12.75" hidden="false" customHeight="false" outlineLevel="0" collapsed="false">
      <c r="D109" s="184"/>
      <c r="E109" s="184"/>
      <c r="F109" s="184"/>
      <c r="G109" s="184"/>
      <c r="H109" s="184"/>
      <c r="I109" s="184"/>
      <c r="J109" s="184"/>
      <c r="K109" s="244"/>
      <c r="L109" s="244"/>
      <c r="M109" s="244"/>
      <c r="N109" s="184"/>
      <c r="O109" s="184"/>
      <c r="P109" s="184"/>
      <c r="Q109" s="184"/>
      <c r="R109" s="184"/>
      <c r="S109" s="184"/>
      <c r="T109" s="184"/>
    </row>
    <row r="110" customFormat="false" ht="12.75" hidden="false" customHeight="false" outlineLevel="0" collapsed="false">
      <c r="D110" s="184"/>
      <c r="E110" s="184"/>
      <c r="F110" s="184"/>
      <c r="G110" s="184"/>
      <c r="H110" s="184"/>
      <c r="I110" s="184"/>
      <c r="J110" s="184"/>
      <c r="K110" s="244"/>
      <c r="L110" s="244"/>
      <c r="M110" s="244"/>
      <c r="N110" s="184"/>
      <c r="O110" s="184"/>
      <c r="P110" s="184"/>
      <c r="Q110" s="184"/>
      <c r="R110" s="184"/>
      <c r="S110" s="184"/>
      <c r="T110" s="184"/>
    </row>
    <row r="111" customFormat="false" ht="12.75" hidden="false" customHeight="false" outlineLevel="0" collapsed="false">
      <c r="D111" s="184"/>
      <c r="E111" s="184"/>
      <c r="F111" s="184"/>
      <c r="G111" s="184"/>
      <c r="H111" s="184"/>
      <c r="I111" s="184"/>
      <c r="J111" s="184"/>
      <c r="K111" s="244"/>
      <c r="L111" s="244"/>
      <c r="M111" s="244"/>
      <c r="N111" s="184"/>
      <c r="O111" s="184"/>
      <c r="P111" s="184"/>
      <c r="Q111" s="184"/>
      <c r="R111" s="184"/>
      <c r="S111" s="184"/>
      <c r="T111" s="184"/>
    </row>
    <row r="112" customFormat="false" ht="12.75" hidden="false" customHeight="false" outlineLevel="0" collapsed="false">
      <c r="D112" s="184"/>
      <c r="E112" s="184"/>
      <c r="F112" s="184"/>
      <c r="G112" s="184"/>
      <c r="H112" s="184"/>
      <c r="I112" s="184"/>
      <c r="J112" s="184"/>
      <c r="K112" s="244"/>
      <c r="L112" s="244"/>
      <c r="M112" s="244"/>
      <c r="N112" s="184"/>
      <c r="O112" s="184"/>
      <c r="P112" s="184"/>
      <c r="Q112" s="184"/>
      <c r="R112" s="184"/>
      <c r="S112" s="184"/>
      <c r="T112" s="184"/>
    </row>
    <row r="113" customFormat="false" ht="12.75" hidden="false" customHeight="false" outlineLevel="0" collapsed="false">
      <c r="D113" s="184"/>
      <c r="E113" s="184"/>
      <c r="F113" s="184"/>
      <c r="G113" s="184"/>
      <c r="H113" s="184"/>
      <c r="I113" s="184"/>
      <c r="J113" s="184"/>
      <c r="K113" s="244"/>
      <c r="L113" s="244"/>
      <c r="M113" s="244"/>
      <c r="N113" s="184"/>
      <c r="O113" s="184"/>
      <c r="P113" s="184"/>
      <c r="Q113" s="184"/>
      <c r="R113" s="184"/>
      <c r="S113" s="184"/>
      <c r="T113" s="184"/>
    </row>
    <row r="114" customFormat="false" ht="12.75" hidden="false" customHeight="false" outlineLevel="0" collapsed="false">
      <c r="D114" s="184"/>
      <c r="E114" s="184"/>
      <c r="F114" s="184"/>
      <c r="G114" s="184"/>
      <c r="H114" s="184"/>
      <c r="I114" s="184"/>
      <c r="J114" s="184"/>
      <c r="K114" s="244"/>
      <c r="L114" s="244"/>
      <c r="M114" s="244"/>
      <c r="N114" s="184"/>
      <c r="O114" s="184"/>
      <c r="P114" s="184"/>
      <c r="Q114" s="184"/>
      <c r="R114" s="184"/>
      <c r="S114" s="184"/>
      <c r="T114" s="184"/>
    </row>
    <row r="115" customFormat="false" ht="12.75" hidden="false" customHeight="false" outlineLevel="0" collapsed="false">
      <c r="D115" s="184"/>
      <c r="E115" s="184"/>
      <c r="F115" s="184"/>
      <c r="G115" s="184"/>
      <c r="H115" s="184"/>
      <c r="I115" s="184"/>
      <c r="J115" s="184"/>
      <c r="K115" s="244"/>
      <c r="L115" s="244"/>
      <c r="M115" s="244"/>
      <c r="N115" s="184"/>
      <c r="O115" s="184"/>
      <c r="P115" s="184"/>
      <c r="Q115" s="184"/>
      <c r="R115" s="184"/>
      <c r="S115" s="184"/>
      <c r="T115" s="184"/>
    </row>
    <row r="116" customFormat="false" ht="12.75" hidden="false" customHeight="false" outlineLevel="0" collapsed="false"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</row>
    <row r="117" customFormat="false" ht="12.75" hidden="false" customHeight="false" outlineLevel="0" collapsed="false"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</row>
    <row r="118" customFormat="false" ht="12.75" hidden="false" customHeight="false" outlineLevel="0" collapsed="false"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</row>
    <row r="119" customFormat="false" ht="12.75" hidden="false" customHeight="false" outlineLevel="0" collapsed="false"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</row>
    <row r="120" customFormat="false" ht="12.75" hidden="false" customHeight="false" outlineLevel="0" collapsed="false"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</row>
    <row r="121" customFormat="false" ht="12.75" hidden="false" customHeight="false" outlineLevel="0" collapsed="false"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</row>
    <row r="122" customFormat="false" ht="12.75" hidden="false" customHeight="false" outlineLevel="0" collapsed="false"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</row>
    <row r="123" customFormat="false" ht="12.75" hidden="false" customHeight="false" outlineLevel="0" collapsed="false"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</row>
    <row r="124" customFormat="false" ht="12.75" hidden="false" customHeight="false" outlineLevel="0" collapsed="false"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</row>
    <row r="125" customFormat="false" ht="12.75" hidden="false" customHeight="false" outlineLevel="0" collapsed="false"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</row>
    <row r="126" customFormat="false" ht="12.75" hidden="false" customHeight="false" outlineLevel="0" collapsed="false"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</row>
    <row r="127" customFormat="false" ht="12.75" hidden="false" customHeight="false" outlineLevel="0" collapsed="false"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</row>
    <row r="128" customFormat="false" ht="12.75" hidden="false" customHeight="false" outlineLevel="0" collapsed="false"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</row>
    <row r="129" customFormat="false" ht="12.75" hidden="false" customHeight="false" outlineLevel="0" collapsed="false"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</row>
    <row r="130" customFormat="false" ht="12.75" hidden="false" customHeight="false" outlineLevel="0" collapsed="false"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</row>
    <row r="131" customFormat="false" ht="12.75" hidden="false" customHeight="false" outlineLevel="0" collapsed="false"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</row>
    <row r="132" customFormat="false" ht="12.75" hidden="false" customHeight="false" outlineLevel="0" collapsed="false"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</row>
    <row r="133" customFormat="false" ht="12.75" hidden="false" customHeight="false" outlineLevel="0" collapsed="false"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</row>
    <row r="134" customFormat="false" ht="12.75" hidden="false" customHeight="false" outlineLevel="0" collapsed="false"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</row>
    <row r="135" customFormat="false" ht="12.75" hidden="false" customHeight="false" outlineLevel="0" collapsed="false"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</row>
    <row r="136" customFormat="false" ht="12.75" hidden="false" customHeight="false" outlineLevel="0" collapsed="false"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</row>
    <row r="137" customFormat="false" ht="12.75" hidden="false" customHeight="false" outlineLevel="0" collapsed="false"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</row>
    <row r="138" customFormat="false" ht="12.75" hidden="false" customHeight="false" outlineLevel="0" collapsed="false"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</row>
    <row r="139" customFormat="false" ht="12.75" hidden="false" customHeight="false" outlineLevel="0" collapsed="false"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</row>
    <row r="140" customFormat="false" ht="12.75" hidden="false" customHeight="false" outlineLevel="0" collapsed="false"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</row>
    <row r="141" customFormat="false" ht="12.75" hidden="false" customHeight="false" outlineLevel="0" collapsed="false"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</row>
    <row r="142" customFormat="false" ht="12.75" hidden="false" customHeight="false" outlineLevel="0" collapsed="false"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</row>
    <row r="143" customFormat="false" ht="12.75" hidden="false" customHeight="false" outlineLevel="0" collapsed="false"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</row>
    <row r="144" customFormat="false" ht="12.75" hidden="false" customHeight="false" outlineLevel="0" collapsed="false"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</row>
    <row r="145" customFormat="false" ht="12.75" hidden="false" customHeight="false" outlineLevel="0" collapsed="false"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</row>
    <row r="146" customFormat="false" ht="12.75" hidden="false" customHeight="false" outlineLevel="0" collapsed="false"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</row>
    <row r="147" customFormat="false" ht="12.75" hidden="false" customHeight="false" outlineLevel="0" collapsed="false"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</row>
    <row r="148" customFormat="false" ht="12.75" hidden="false" customHeight="false" outlineLevel="0" collapsed="false"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</row>
    <row r="149" customFormat="false" ht="12.75" hidden="false" customHeight="false" outlineLevel="0" collapsed="false"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</row>
    <row r="150" customFormat="false" ht="12.75" hidden="false" customHeight="false" outlineLevel="0" collapsed="false"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</row>
    <row r="151" customFormat="false" ht="12.75" hidden="false" customHeight="false" outlineLevel="0" collapsed="false"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</row>
    <row r="152" customFormat="false" ht="12.75" hidden="false" customHeight="false" outlineLevel="0" collapsed="false"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</row>
    <row r="153" customFormat="false" ht="12.75" hidden="false" customHeight="false" outlineLevel="0" collapsed="false"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</row>
    <row r="154" customFormat="false" ht="12.75" hidden="false" customHeight="false" outlineLevel="0" collapsed="false"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</row>
    <row r="155" customFormat="false" ht="12.75" hidden="false" customHeight="false" outlineLevel="0" collapsed="false"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</row>
    <row r="156" customFormat="false" ht="12.75" hidden="false" customHeight="false" outlineLevel="0" collapsed="false"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</row>
    <row r="157" customFormat="false" ht="12.75" hidden="false" customHeight="false" outlineLevel="0" collapsed="false"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</row>
    <row r="158" customFormat="false" ht="12.75" hidden="false" customHeight="false" outlineLevel="0" collapsed="false"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</row>
    <row r="159" customFormat="false" ht="12.75" hidden="false" customHeight="false" outlineLevel="0" collapsed="false">
      <c r="D159" s="184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</row>
    <row r="160" customFormat="false" ht="12.75" hidden="false" customHeight="false" outlineLevel="0" collapsed="false"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</row>
    <row r="161" customFormat="false" ht="12.75" hidden="false" customHeight="false" outlineLevel="0" collapsed="false"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</row>
    <row r="162" customFormat="false" ht="12.75" hidden="false" customHeight="false" outlineLevel="0" collapsed="false"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</row>
    <row r="163" customFormat="false" ht="12.75" hidden="false" customHeight="false" outlineLevel="0" collapsed="false"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</row>
    <row r="164" customFormat="false" ht="12.75" hidden="false" customHeight="false" outlineLevel="0" collapsed="false"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</row>
    <row r="165" customFormat="false" ht="12.75" hidden="false" customHeight="false" outlineLevel="0" collapsed="false"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</row>
    <row r="166" customFormat="false" ht="12.75" hidden="false" customHeight="false" outlineLevel="0" collapsed="false"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</row>
    <row r="167" customFormat="false" ht="12.75" hidden="false" customHeight="false" outlineLevel="0" collapsed="false"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</row>
    <row r="168" customFormat="false" ht="12.75" hidden="false" customHeight="false" outlineLevel="0" collapsed="false"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</row>
    <row r="169" customFormat="false" ht="12.75" hidden="false" customHeight="false" outlineLevel="0" collapsed="false"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</row>
    <row r="170" customFormat="false" ht="12.75" hidden="false" customHeight="false" outlineLevel="0" collapsed="false"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</row>
    <row r="171" customFormat="false" ht="12.75" hidden="false" customHeight="false" outlineLevel="0" collapsed="false"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</row>
    <row r="172" customFormat="false" ht="12.75" hidden="false" customHeight="false" outlineLevel="0" collapsed="false"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</row>
    <row r="173" customFormat="false" ht="12.75" hidden="false" customHeight="false" outlineLevel="0" collapsed="false"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</row>
    <row r="174" customFormat="false" ht="12.75" hidden="false" customHeight="false" outlineLevel="0" collapsed="false"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</row>
    <row r="175" customFormat="false" ht="12.75" hidden="false" customHeight="false" outlineLevel="0" collapsed="false"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</row>
    <row r="176" customFormat="false" ht="12.75" hidden="false" customHeight="false" outlineLevel="0" collapsed="false"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</row>
    <row r="177" customFormat="false" ht="12.75" hidden="false" customHeight="false" outlineLevel="0" collapsed="false"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</row>
    <row r="178" customFormat="false" ht="12.75" hidden="false" customHeight="false" outlineLevel="0" collapsed="false"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</row>
    <row r="179" customFormat="false" ht="12.75" hidden="false" customHeight="false" outlineLevel="0" collapsed="false"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</row>
    <row r="180" customFormat="false" ht="12.75" hidden="false" customHeight="false" outlineLevel="0" collapsed="false"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</row>
    <row r="181" customFormat="false" ht="12.75" hidden="false" customHeight="false" outlineLevel="0" collapsed="false"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</row>
    <row r="182" customFormat="false" ht="12.75" hidden="false" customHeight="false" outlineLevel="0" collapsed="false"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</row>
    <row r="183" customFormat="false" ht="12.75" hidden="false" customHeight="false" outlineLevel="0" collapsed="false"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</row>
    <row r="184" customFormat="false" ht="12.75" hidden="false" customHeight="false" outlineLevel="0" collapsed="false"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</row>
    <row r="185" customFormat="false" ht="12.75" hidden="false" customHeight="false" outlineLevel="0" collapsed="false"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</row>
    <row r="186" customFormat="false" ht="12.75" hidden="false" customHeight="false" outlineLevel="0" collapsed="false"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</row>
    <row r="187" customFormat="false" ht="12.75" hidden="false" customHeight="false" outlineLevel="0" collapsed="false"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</row>
    <row r="188" customFormat="false" ht="12.75" hidden="false" customHeight="false" outlineLevel="0" collapsed="false"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</row>
    <row r="189" customFormat="false" ht="12.75" hidden="false" customHeight="false" outlineLevel="0" collapsed="false"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</row>
    <row r="190" customFormat="false" ht="12.75" hidden="false" customHeight="false" outlineLevel="0" collapsed="false"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</row>
    <row r="191" customFormat="false" ht="12.75" hidden="false" customHeight="false" outlineLevel="0" collapsed="false"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</row>
    <row r="192" customFormat="false" ht="12.75" hidden="false" customHeight="false" outlineLevel="0" collapsed="false"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</row>
    <row r="193" customFormat="false" ht="12.75" hidden="false" customHeight="false" outlineLevel="0" collapsed="false"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</row>
    <row r="194" customFormat="false" ht="12.75" hidden="false" customHeight="false" outlineLevel="0" collapsed="false"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</row>
    <row r="195" customFormat="false" ht="12.75" hidden="false" customHeight="false" outlineLevel="0" collapsed="false"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</row>
    <row r="196" customFormat="false" ht="12.75" hidden="false" customHeight="false" outlineLevel="0" collapsed="false"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</row>
    <row r="197" customFormat="false" ht="12.75" hidden="false" customHeight="false" outlineLevel="0" collapsed="false"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4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64" t="s">
        <v>64</v>
      </c>
      <c r="B1" s="245" t="s">
        <v>0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customFormat="false" ht="15" hidden="false" customHeight="false" outlineLevel="0" collapsed="false">
      <c r="A2" s="164" t="s">
        <v>97</v>
      </c>
      <c r="B2" s="246" t="s">
        <v>98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customFormat="false" ht="12.75" hidden="false" customHeight="false" outlineLevel="0" collapsed="false">
      <c r="A3" s="164" t="s">
        <v>99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customFormat="false" ht="3" hidden="false" customHeight="true" outlineLevel="0" collapsed="false">
      <c r="A4" s="166" t="n">
        <v>36586</v>
      </c>
    </row>
    <row r="5" customFormat="false" ht="12.75" hidden="false" customHeight="false" outlineLevel="0" collapsed="false">
      <c r="A5" s="166" t="n">
        <v>36770</v>
      </c>
      <c r="B5" s="180"/>
      <c r="D5" s="181"/>
      <c r="E5" s="182"/>
      <c r="F5" s="183"/>
      <c r="G5" s="184"/>
      <c r="H5" s="181"/>
      <c r="I5" s="182"/>
      <c r="J5" s="183"/>
      <c r="K5" s="184"/>
      <c r="L5" s="181"/>
      <c r="M5" s="182"/>
      <c r="N5" s="183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</row>
    <row r="6" customFormat="false" ht="12.75" hidden="false" customHeight="false" outlineLevel="0" collapsed="false">
      <c r="A6" s="164" t="s">
        <v>67</v>
      </c>
      <c r="B6" s="248"/>
      <c r="D6" s="249" t="s">
        <v>100</v>
      </c>
      <c r="E6" s="249"/>
      <c r="F6" s="249"/>
      <c r="G6" s="184"/>
      <c r="H6" s="249" t="s">
        <v>101</v>
      </c>
      <c r="I6" s="249"/>
      <c r="J6" s="249"/>
      <c r="K6" s="184"/>
      <c r="L6" s="249" t="s">
        <v>102</v>
      </c>
      <c r="M6" s="249"/>
      <c r="N6" s="249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</row>
    <row r="7" customFormat="false" ht="12.75" hidden="false" customHeight="false" outlineLevel="0" collapsed="false">
      <c r="A7" s="164" t="s">
        <v>68</v>
      </c>
      <c r="B7" s="250" t="s">
        <v>13</v>
      </c>
      <c r="D7" s="251" t="s">
        <v>103</v>
      </c>
      <c r="E7" s="251" t="s">
        <v>104</v>
      </c>
      <c r="F7" s="251" t="s">
        <v>8</v>
      </c>
      <c r="G7" s="184"/>
      <c r="H7" s="252" t="s">
        <v>103</v>
      </c>
      <c r="I7" s="252" t="s">
        <v>104</v>
      </c>
      <c r="J7" s="252" t="s">
        <v>8</v>
      </c>
      <c r="K7" s="184"/>
      <c r="L7" s="252" t="s">
        <v>103</v>
      </c>
      <c r="M7" s="252" t="s">
        <v>104</v>
      </c>
      <c r="N7" s="252" t="s">
        <v>8</v>
      </c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</row>
    <row r="8" customFormat="false" ht="3" hidden="false" customHeight="true" outlineLevel="0" collapsed="false">
      <c r="B8" s="180"/>
      <c r="D8" s="181"/>
      <c r="E8" s="182"/>
      <c r="F8" s="183"/>
      <c r="G8" s="184"/>
      <c r="H8" s="181"/>
      <c r="I8" s="182"/>
      <c r="J8" s="183"/>
      <c r="K8" s="184"/>
      <c r="L8" s="181"/>
      <c r="M8" s="182"/>
      <c r="N8" s="183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customFormat="false" ht="13.5" hidden="false" customHeight="true" outlineLevel="0" collapsed="false">
      <c r="B9" s="194" t="s">
        <v>105</v>
      </c>
      <c r="C9" s="170"/>
      <c r="D9" s="253" t="n">
        <v>0</v>
      </c>
      <c r="E9" s="254" t="n">
        <v>0</v>
      </c>
      <c r="F9" s="255" t="n">
        <f aca="false">+D9+E9</f>
        <v>0</v>
      </c>
      <c r="G9" s="188"/>
      <c r="H9" s="253" t="n">
        <v>0</v>
      </c>
      <c r="I9" s="254" t="n">
        <v>0</v>
      </c>
      <c r="J9" s="255" t="n">
        <f aca="false">+H9+I9</f>
        <v>0</v>
      </c>
      <c r="K9" s="170"/>
      <c r="L9" s="253" t="n">
        <f aca="false">+D9-H9</f>
        <v>0</v>
      </c>
      <c r="M9" s="254" t="n">
        <f aca="false">+E9-I9</f>
        <v>0</v>
      </c>
      <c r="N9" s="255" t="n">
        <f aca="false">+L9+M9</f>
        <v>0</v>
      </c>
      <c r="O9" s="170"/>
      <c r="P9" s="193"/>
      <c r="Q9" s="193"/>
      <c r="R9" s="193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</row>
    <row r="10" customFormat="false" ht="13.5" hidden="false" customHeight="true" outlineLevel="0" collapsed="false">
      <c r="A10" s="164" t="s">
        <v>69</v>
      </c>
      <c r="B10" s="194" t="s">
        <v>21</v>
      </c>
      <c r="C10" s="170"/>
      <c r="D10" s="253" t="e">
        <f aca="false">HPVAL($A10,$A$18,$A$2,$A$5,$A$6,$A$7)</f>
        <v>#NAME?</v>
      </c>
      <c r="E10" s="254" t="e">
        <f aca="false">HPVAL($A10,$A$18,$A$3,$A$5,$A$6,$A$7)</f>
        <v>#NAME?</v>
      </c>
      <c r="F10" s="255" t="e">
        <f aca="false">+D10+E10</f>
        <v>#NAME?</v>
      </c>
      <c r="G10" s="188"/>
      <c r="H10" s="253" t="e">
        <f aca="false">HPVAL($A10,$A$1,$A$2,$A$5,$A$6,$A$7)</f>
        <v>#NAME?</v>
      </c>
      <c r="I10" s="254" t="e">
        <f aca="false">HPVAL($A10,$A$1,$A$3,$A$5,$A$6,$A$7)</f>
        <v>#NAME?</v>
      </c>
      <c r="J10" s="255" t="e">
        <f aca="false">+H10+I10</f>
        <v>#NAME?</v>
      </c>
      <c r="K10" s="170"/>
      <c r="L10" s="253" t="e">
        <f aca="false">+D10-H10</f>
        <v>#NAME?</v>
      </c>
      <c r="M10" s="254" t="e">
        <f aca="false">+E10-I10</f>
        <v>#NAME?</v>
      </c>
      <c r="N10" s="255" t="e">
        <f aca="false">+L10+M10</f>
        <v>#NAME?</v>
      </c>
      <c r="O10" s="170"/>
      <c r="P10" s="193"/>
      <c r="Q10" s="193"/>
      <c r="R10" s="193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</row>
    <row r="11" customFormat="false" ht="13.5" hidden="false" customHeight="true" outlineLevel="0" collapsed="false">
      <c r="A11" s="164" t="s">
        <v>70</v>
      </c>
      <c r="B11" s="194" t="s">
        <v>22</v>
      </c>
      <c r="C11" s="170"/>
      <c r="D11" s="253" t="e">
        <f aca="false">HPVAL($A11,$A$18,$A$2,$A$5,$A$6,$A$7)</f>
        <v>#NAME?</v>
      </c>
      <c r="E11" s="254" t="e">
        <f aca="false">HPVAL($A11,$A$18,$A$3,$A$5,$A$6,$A$7)</f>
        <v>#NAME?</v>
      </c>
      <c r="F11" s="255" t="e">
        <f aca="false">+D11+E11</f>
        <v>#NAME?</v>
      </c>
      <c r="G11" s="188"/>
      <c r="H11" s="253" t="e">
        <f aca="false">HPVAL($A11,$A$1,$A$2,$A$5,$A$6,$A$7)</f>
        <v>#NAME?</v>
      </c>
      <c r="I11" s="254" t="e">
        <f aca="false">HPVAL($A11,$A$1,$A$3,$A$5,$A$6,$A$7)</f>
        <v>#NAME?</v>
      </c>
      <c r="J11" s="255" t="e">
        <f aca="false">+H11+I11</f>
        <v>#NAME?</v>
      </c>
      <c r="K11" s="170"/>
      <c r="L11" s="253" t="e">
        <f aca="false">+D11-H11</f>
        <v>#NAME?</v>
      </c>
      <c r="M11" s="254" t="e">
        <f aca="false">+E11-I11</f>
        <v>#NAME?</v>
      </c>
      <c r="N11" s="255" t="e">
        <f aca="false">+L11+M11</f>
        <v>#NAME?</v>
      </c>
      <c r="O11" s="170"/>
      <c r="P11" s="193"/>
      <c r="Q11" s="193"/>
      <c r="R11" s="193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</row>
    <row r="12" customFormat="false" ht="13.5" hidden="false" customHeight="true" outlineLevel="0" collapsed="false">
      <c r="A12" s="164" t="s">
        <v>71</v>
      </c>
      <c r="B12" s="194" t="s">
        <v>23</v>
      </c>
      <c r="C12" s="170"/>
      <c r="D12" s="253" t="e">
        <f aca="false">HPVAL($A12,$A$18,$A$2,$A$5,$A$6,$A$7)</f>
        <v>#NAME?</v>
      </c>
      <c r="E12" s="254" t="e">
        <f aca="false">HPVAL($A12,$A$18,$A$3,$A$5,$A$6,$A$7)</f>
        <v>#NAME?</v>
      </c>
      <c r="F12" s="255" t="e">
        <f aca="false">+D12+E12</f>
        <v>#NAME?</v>
      </c>
      <c r="G12" s="188"/>
      <c r="H12" s="253" t="e">
        <f aca="false">HPVAL($A12,$A$1,$A$2,$A$5,$A$6,$A$7)</f>
        <v>#NAME?</v>
      </c>
      <c r="I12" s="254" t="e">
        <f aca="false">HPVAL($A12,$A$1,$A$3,$A$5,$A$6,$A$7)</f>
        <v>#NAME?</v>
      </c>
      <c r="J12" s="255" t="e">
        <f aca="false">+H12+I12</f>
        <v>#NAME?</v>
      </c>
      <c r="K12" s="170"/>
      <c r="L12" s="253" t="e">
        <f aca="false">+D12-H12</f>
        <v>#NAME?</v>
      </c>
      <c r="M12" s="254" t="e">
        <f aca="false">+E12-I12</f>
        <v>#NAME?</v>
      </c>
      <c r="N12" s="255" t="e">
        <f aca="false">+L12+M12</f>
        <v>#NAME?</v>
      </c>
      <c r="O12" s="170"/>
      <c r="P12" s="193"/>
      <c r="Q12" s="193"/>
      <c r="R12" s="193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</row>
    <row r="13" customFormat="false" ht="13.5" hidden="false" customHeight="true" outlineLevel="0" collapsed="false">
      <c r="A13" s="164" t="s">
        <v>72</v>
      </c>
      <c r="B13" s="194" t="s">
        <v>106</v>
      </c>
      <c r="C13" s="170"/>
      <c r="D13" s="253" t="e">
        <f aca="false">HPVAL($A13,$A$18,$A$2,$A$5,$A$6,$A$7)</f>
        <v>#NAME?</v>
      </c>
      <c r="E13" s="254" t="e">
        <f aca="false">HPVAL($A13,$A$18,$A$3,$A$5,$A$6,$A$7)</f>
        <v>#NAME?</v>
      </c>
      <c r="F13" s="255" t="e">
        <f aca="false">+D13+E13</f>
        <v>#NAME?</v>
      </c>
      <c r="G13" s="188"/>
      <c r="H13" s="253" t="e">
        <f aca="false">HPVAL($A13,$A$1,$A$2,$A$5,$A$6,$A$7)</f>
        <v>#NAME?</v>
      </c>
      <c r="I13" s="254" t="e">
        <f aca="false">HPVAL($A13,$A$1,$A$3,$A$5,$A$6,$A$7)</f>
        <v>#NAME?</v>
      </c>
      <c r="J13" s="255" t="e">
        <f aca="false">+H13+I13</f>
        <v>#NAME?</v>
      </c>
      <c r="K13" s="170"/>
      <c r="L13" s="253" t="e">
        <f aca="false">+D13-H13</f>
        <v>#NAME?</v>
      </c>
      <c r="M13" s="254" t="e">
        <f aca="false">+E13-I13</f>
        <v>#NAME?</v>
      </c>
      <c r="N13" s="255" t="e">
        <f aca="false">+L13+M13</f>
        <v>#NAME?</v>
      </c>
      <c r="O13" s="170"/>
      <c r="P13" s="193"/>
      <c r="Q13" s="193"/>
      <c r="R13" s="193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</row>
    <row r="14" customFormat="false" ht="13.5" hidden="false" customHeight="true" outlineLevel="0" collapsed="false">
      <c r="A14" s="164" t="s">
        <v>107</v>
      </c>
      <c r="B14" s="194" t="s">
        <v>25</v>
      </c>
      <c r="C14" s="170"/>
      <c r="D14" s="253" t="e">
        <f aca="false">HPVAL($A14,$A$18,$A$2,$A$5,$A$6,$A$7)</f>
        <v>#NAME?</v>
      </c>
      <c r="E14" s="254" t="e">
        <f aca="false">HPVAL($A14,$A$18,$A$3,$A$5,$A$6,$A$7)</f>
        <v>#NAME?</v>
      </c>
      <c r="F14" s="255" t="e">
        <f aca="false">+D14+E14</f>
        <v>#NAME?</v>
      </c>
      <c r="G14" s="188"/>
      <c r="H14" s="253" t="e">
        <f aca="false">HPVAL($A14,$A$1,$A$2,$A$5,$A$6,$A$7)</f>
        <v>#NAME?</v>
      </c>
      <c r="I14" s="254" t="e">
        <f aca="false">HPVAL($A14,$A$1,$A$3,$A$5,$A$6,$A$7)</f>
        <v>#NAME?</v>
      </c>
      <c r="J14" s="255" t="e">
        <f aca="false">+H14+I14</f>
        <v>#NAME?</v>
      </c>
      <c r="K14" s="170"/>
      <c r="L14" s="253" t="e">
        <f aca="false">+D14-H14</f>
        <v>#NAME?</v>
      </c>
      <c r="M14" s="254" t="e">
        <f aca="false">+E14-I14</f>
        <v>#NAME?</v>
      </c>
      <c r="N14" s="255" t="e">
        <f aca="false">+L14+M14</f>
        <v>#NAME?</v>
      </c>
      <c r="O14" s="170"/>
      <c r="P14" s="193"/>
      <c r="Q14" s="193"/>
      <c r="R14" s="193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</row>
    <row r="15" customFormat="false" ht="13.5" hidden="false" customHeight="true" outlineLevel="0" collapsed="false">
      <c r="A15" s="170"/>
      <c r="B15" s="194" t="s">
        <v>27</v>
      </c>
      <c r="C15" s="170"/>
      <c r="D15" s="253" t="n">
        <v>0</v>
      </c>
      <c r="E15" s="254" t="n">
        <v>0</v>
      </c>
      <c r="F15" s="255" t="n">
        <f aca="false">+D15+E15</f>
        <v>0</v>
      </c>
      <c r="G15" s="188"/>
      <c r="H15" s="253" t="n">
        <v>0</v>
      </c>
      <c r="I15" s="254" t="n">
        <v>0</v>
      </c>
      <c r="J15" s="255" t="n">
        <f aca="false">+H15+I15</f>
        <v>0</v>
      </c>
      <c r="K15" s="170"/>
      <c r="L15" s="253" t="n">
        <f aca="false">+D15-H15</f>
        <v>0</v>
      </c>
      <c r="M15" s="254" t="n">
        <f aca="false">+E15-I15</f>
        <v>0</v>
      </c>
      <c r="N15" s="255" t="n">
        <f aca="false">+L15+M15</f>
        <v>0</v>
      </c>
      <c r="O15" s="170"/>
      <c r="P15" s="193"/>
      <c r="Q15" s="193"/>
      <c r="R15" s="193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</row>
    <row r="16" customFormat="false" ht="13.5" hidden="false" customHeight="true" outlineLevel="0" collapsed="false">
      <c r="A16" s="164" t="s">
        <v>108</v>
      </c>
      <c r="B16" s="194" t="s">
        <v>29</v>
      </c>
      <c r="C16" s="170"/>
      <c r="D16" s="253" t="n">
        <v>0</v>
      </c>
      <c r="E16" s="254" t="n">
        <v>0</v>
      </c>
      <c r="F16" s="255" t="n">
        <f aca="false">+D16+E16</f>
        <v>0</v>
      </c>
      <c r="G16" s="188"/>
      <c r="H16" s="253" t="n">
        <v>0</v>
      </c>
      <c r="I16" s="254" t="n">
        <v>0</v>
      </c>
      <c r="J16" s="255" t="n">
        <f aca="false">+H16+I16</f>
        <v>0</v>
      </c>
      <c r="K16" s="170"/>
      <c r="L16" s="253" t="n">
        <f aca="false">+D16-H16</f>
        <v>0</v>
      </c>
      <c r="M16" s="254" t="n">
        <f aca="false">+E16-I16</f>
        <v>0</v>
      </c>
      <c r="N16" s="255" t="n">
        <f aca="false">+L16+M16</f>
        <v>0</v>
      </c>
      <c r="O16" s="170"/>
      <c r="P16" s="193"/>
      <c r="Q16" s="193"/>
      <c r="R16" s="193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</row>
    <row r="17" customFormat="false" ht="3" hidden="false" customHeight="true" outlineLevel="0" collapsed="false">
      <c r="A17" s="164" t="s">
        <v>108</v>
      </c>
      <c r="B17" s="194"/>
      <c r="C17" s="170"/>
      <c r="D17" s="253"/>
      <c r="E17" s="254"/>
      <c r="F17" s="255"/>
      <c r="G17" s="188"/>
      <c r="H17" s="253"/>
      <c r="I17" s="254"/>
      <c r="J17" s="255"/>
      <c r="K17" s="170"/>
      <c r="L17" s="253"/>
      <c r="M17" s="254"/>
      <c r="N17" s="255"/>
      <c r="O17" s="170"/>
      <c r="P17" s="193"/>
      <c r="Q17" s="193"/>
      <c r="R17" s="193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</row>
    <row r="18" customFormat="false" ht="11.25" hidden="false" customHeight="true" outlineLevel="0" collapsed="false">
      <c r="A18" s="164" t="s">
        <v>109</v>
      </c>
      <c r="B18" s="196" t="s">
        <v>110</v>
      </c>
      <c r="C18" s="170"/>
      <c r="D18" s="256" t="e">
        <f aca="false">SUM(D9:D17)</f>
        <v>#NAME?</v>
      </c>
      <c r="E18" s="257" t="e">
        <f aca="false">SUM(E9:E17)</f>
        <v>#NAME?</v>
      </c>
      <c r="F18" s="258" t="e">
        <f aca="false">SUM(F9:F16)</f>
        <v>#NAME?</v>
      </c>
      <c r="G18" s="188"/>
      <c r="H18" s="256" t="e">
        <f aca="false">SUM(H9:H17)</f>
        <v>#NAME?</v>
      </c>
      <c r="I18" s="257" t="e">
        <f aca="false">SUM(I9:I17)</f>
        <v>#NAME?</v>
      </c>
      <c r="J18" s="258" t="e">
        <f aca="false">SUM(J9:J16)</f>
        <v>#NAME?</v>
      </c>
      <c r="K18" s="170"/>
      <c r="L18" s="256" t="e">
        <f aca="false">SUM(L9:L17)</f>
        <v>#NAME?</v>
      </c>
      <c r="M18" s="257" t="e">
        <f aca="false">SUM(M9:M17)</f>
        <v>#NAME?</v>
      </c>
      <c r="N18" s="258" t="e">
        <f aca="false">SUM(N9:N16)</f>
        <v>#NAME?</v>
      </c>
      <c r="O18" s="17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</row>
    <row r="19" customFormat="false" ht="3" hidden="false" customHeight="true" outlineLevel="0" collapsed="false">
      <c r="A19" s="170"/>
      <c r="B19" s="206"/>
      <c r="C19" s="170"/>
      <c r="D19" s="207"/>
      <c r="E19" s="208"/>
      <c r="F19" s="209"/>
      <c r="G19" s="170"/>
      <c r="H19" s="207"/>
      <c r="I19" s="208"/>
      <c r="J19" s="209"/>
      <c r="K19" s="170"/>
      <c r="L19" s="207"/>
      <c r="M19" s="208"/>
      <c r="N19" s="209"/>
      <c r="O19" s="170"/>
      <c r="P19" s="193"/>
      <c r="Q19" s="193"/>
      <c r="R19" s="193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</row>
    <row r="20" customFormat="false" ht="12.75" hidden="false" customHeight="false" outlineLevel="0" collapsed="false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93"/>
      <c r="Q20" s="193"/>
      <c r="R20" s="193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</row>
    <row r="21" customFormat="false" ht="12.75" hidden="false" customHeight="false" outlineLevel="0" collapsed="false"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</row>
    <row r="22" customFormat="false" ht="12.75" hidden="false" customHeight="false" outlineLevel="0" collapsed="false"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</row>
    <row r="23" customFormat="false" ht="12.75" hidden="false" customHeight="false" outlineLevel="0" collapsed="false"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</row>
    <row r="24" customFormat="false" ht="12.75" hidden="false" customHeight="false" outlineLevel="0" collapsed="false"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</row>
    <row r="25" customFormat="false" ht="12.75" hidden="false" customHeight="false" outlineLevel="0" collapsed="false"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</row>
    <row r="26" customFormat="false" ht="12.75" hidden="false" customHeight="false" outlineLevel="0" collapsed="false"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</row>
    <row r="27" customFormat="false" ht="12.75" hidden="false" customHeight="false" outlineLevel="0" collapsed="false"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</row>
    <row r="28" customFormat="false" ht="12.75" hidden="false" customHeight="false" outlineLevel="0" collapsed="false"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</row>
    <row r="29" customFormat="false" ht="12.75" hidden="false" customHeight="false" outlineLevel="0" collapsed="false"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</row>
    <row r="30" customFormat="false" ht="12.75" hidden="false" customHeight="false" outlineLevel="0" collapsed="false"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</row>
    <row r="31" customFormat="false" ht="12.75" hidden="false" customHeight="false" outlineLevel="0" collapsed="false"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</row>
    <row r="32" customFormat="false" ht="12.75" hidden="false" customHeight="false" outlineLevel="0" collapsed="false"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</row>
    <row r="33" customFormat="false" ht="12.75" hidden="false" customHeight="false" outlineLevel="0" collapsed="false"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</row>
    <row r="34" customFormat="false" ht="12.75" hidden="false" customHeight="false" outlineLevel="0" collapsed="false"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</row>
    <row r="35" customFormat="false" ht="12.75" hidden="false" customHeight="false" outlineLevel="0" collapsed="false"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</row>
    <row r="36" customFormat="false" ht="12.75" hidden="false" customHeight="false" outlineLevel="0" collapsed="false"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</row>
    <row r="37" customFormat="false" ht="12.75" hidden="false" customHeight="false" outlineLevel="0" collapsed="false"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</row>
    <row r="38" customFormat="false" ht="12.75" hidden="false" customHeight="false" outlineLevel="0" collapsed="false"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</row>
    <row r="39" customFormat="false" ht="12.75" hidden="false" customHeight="false" outlineLevel="0" collapsed="false"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</row>
    <row r="40" customFormat="false" ht="12.75" hidden="false" customHeight="false" outlineLevel="0" collapsed="false"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</row>
    <row r="41" customFormat="false" ht="12.75" hidden="false" customHeight="false" outlineLevel="0" collapsed="false"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</row>
    <row r="42" customFormat="false" ht="12.75" hidden="false" customHeight="false" outlineLevel="0" collapsed="false"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</row>
    <row r="43" customFormat="false" ht="12.75" hidden="false" customHeight="false" outlineLevel="0" collapsed="false"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</row>
    <row r="44" customFormat="false" ht="12.75" hidden="false" customHeight="false" outlineLevel="0" collapsed="false"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</row>
    <row r="45" customFormat="false" ht="12.75" hidden="false" customHeight="false" outlineLevel="0" collapsed="false"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</row>
    <row r="46" customFormat="false" ht="12.75" hidden="false" customHeight="false" outlineLevel="0" collapsed="false"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</row>
    <row r="47" customFormat="false" ht="12.75" hidden="false" customHeight="false" outlineLevel="0" collapsed="false"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</row>
    <row r="48" customFormat="false" ht="12.75" hidden="false" customHeight="false" outlineLevel="0" collapsed="false"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</row>
    <row r="49" customFormat="false" ht="12.75" hidden="false" customHeight="false" outlineLevel="0" collapsed="false"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</row>
    <row r="50" customFormat="false" ht="12.75" hidden="false" customHeight="false" outlineLevel="0" collapsed="false"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</row>
    <row r="51" customFormat="false" ht="12.75" hidden="false" customHeight="false" outlineLevel="0" collapsed="false"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</row>
    <row r="52" customFormat="false" ht="12.75" hidden="false" customHeight="false" outlineLevel="0" collapsed="false"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</row>
    <row r="53" customFormat="false" ht="12.75" hidden="false" customHeight="false" outlineLevel="0" collapsed="false"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</row>
    <row r="54" customFormat="false" ht="12.75" hidden="false" customHeight="false" outlineLevel="0" collapsed="false"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</row>
    <row r="55" customFormat="false" ht="12.75" hidden="false" customHeight="false" outlineLevel="0" collapsed="false"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</row>
    <row r="56" customFormat="false" ht="12.75" hidden="false" customHeight="false" outlineLevel="0" collapsed="false"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</row>
    <row r="57" customFormat="false" ht="12.75" hidden="false" customHeight="false" outlineLevel="0" collapsed="false"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</row>
    <row r="58" customFormat="false" ht="12.75" hidden="false" customHeight="false" outlineLevel="0" collapsed="false"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</row>
    <row r="59" customFormat="false" ht="12.75" hidden="false" customHeight="false" outlineLevel="0" collapsed="false"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</row>
    <row r="60" customFormat="false" ht="12.75" hidden="false" customHeight="false" outlineLevel="0" collapsed="false"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</row>
    <row r="61" customFormat="false" ht="12.75" hidden="false" customHeight="false" outlineLevel="0" collapsed="false"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</row>
    <row r="62" customFormat="false" ht="12.75" hidden="false" customHeight="false" outlineLevel="0" collapsed="false"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</row>
    <row r="63" customFormat="false" ht="12.75" hidden="false" customHeight="false" outlineLevel="0" collapsed="false"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</row>
    <row r="64" customFormat="false" ht="12.75" hidden="false" customHeight="false" outlineLevel="0" collapsed="false"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</row>
    <row r="65" customFormat="false" ht="12.75" hidden="false" customHeight="false" outlineLevel="0" collapsed="false"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</row>
    <row r="66" customFormat="false" ht="12.75" hidden="false" customHeight="false" outlineLevel="0" collapsed="false"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</row>
    <row r="67" customFormat="false" ht="12.75" hidden="false" customHeight="false" outlineLevel="0" collapsed="false"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</row>
    <row r="68" customFormat="false" ht="12.75" hidden="false" customHeight="false" outlineLevel="0" collapsed="false"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</row>
    <row r="69" customFormat="false" ht="12.75" hidden="false" customHeight="false" outlineLevel="0" collapsed="false"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</row>
    <row r="70" customFormat="false" ht="12.75" hidden="false" customHeight="false" outlineLevel="0" collapsed="false"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</row>
    <row r="71" customFormat="false" ht="12.75" hidden="false" customHeight="false" outlineLevel="0" collapsed="false"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</row>
    <row r="72" customFormat="false" ht="12.75" hidden="false" customHeight="false" outlineLevel="0" collapsed="false"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</row>
    <row r="73" customFormat="false" ht="12.75" hidden="false" customHeight="false" outlineLevel="0" collapsed="false"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</row>
    <row r="74" customFormat="false" ht="12.75" hidden="false" customHeight="false" outlineLevel="0" collapsed="false"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</row>
    <row r="75" customFormat="false" ht="12.75" hidden="false" customHeight="false" outlineLevel="0" collapsed="false"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</row>
    <row r="76" customFormat="false" ht="12.75" hidden="false" customHeight="false" outlineLevel="0" collapsed="false"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</row>
    <row r="77" customFormat="false" ht="12.75" hidden="false" customHeight="false" outlineLevel="0" collapsed="false"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</row>
    <row r="78" customFormat="false" ht="12.75" hidden="false" customHeight="false" outlineLevel="0" collapsed="false"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</row>
    <row r="79" customFormat="false" ht="12.75" hidden="false" customHeight="false" outlineLevel="0" collapsed="false"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</row>
    <row r="80" customFormat="false" ht="12.75" hidden="false" customHeight="false" outlineLevel="0" collapsed="false"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</row>
    <row r="81" customFormat="false" ht="12.75" hidden="false" customHeight="false" outlineLevel="0" collapsed="false"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</row>
    <row r="82" customFormat="false" ht="12.75" hidden="false" customHeight="false" outlineLevel="0" collapsed="false"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</row>
    <row r="83" customFormat="false" ht="12.75" hidden="false" customHeight="false" outlineLevel="0" collapsed="false"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</row>
    <row r="84" customFormat="false" ht="12.75" hidden="false" customHeight="false" outlineLevel="0" collapsed="false"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</row>
    <row r="85" customFormat="false" ht="12.75" hidden="false" customHeight="false" outlineLevel="0" collapsed="false"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</row>
    <row r="86" customFormat="false" ht="12.75" hidden="false" customHeight="false" outlineLevel="0" collapsed="false"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</row>
    <row r="87" customFormat="false" ht="12.75" hidden="false" customHeight="false" outlineLevel="0" collapsed="false"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</row>
    <row r="88" customFormat="false" ht="12.75" hidden="false" customHeight="false" outlineLevel="0" collapsed="false"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</row>
    <row r="89" customFormat="false" ht="12.75" hidden="false" customHeight="false" outlineLevel="0" collapsed="false"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</row>
    <row r="90" customFormat="false" ht="12.75" hidden="false" customHeight="false" outlineLevel="0" collapsed="false"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</row>
    <row r="91" customFormat="false" ht="12.75" hidden="false" customHeight="false" outlineLevel="0" collapsed="false"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</row>
    <row r="92" customFormat="false" ht="12.75" hidden="false" customHeight="false" outlineLevel="0" collapsed="false"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</row>
    <row r="93" customFormat="false" ht="12.75" hidden="false" customHeight="false" outlineLevel="0" collapsed="false"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</row>
    <row r="94" customFormat="false" ht="12.75" hidden="false" customHeight="false" outlineLevel="0" collapsed="false"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</row>
    <row r="95" customFormat="false" ht="12.75" hidden="false" customHeight="false" outlineLevel="0" collapsed="false"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</row>
    <row r="96" customFormat="false" ht="12.75" hidden="false" customHeight="false" outlineLevel="0" collapsed="false"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</row>
    <row r="97" customFormat="false" ht="12.75" hidden="false" customHeight="false" outlineLevel="0" collapsed="false"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</row>
    <row r="98" customFormat="false" ht="12.75" hidden="false" customHeight="false" outlineLevel="0" collapsed="false"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</row>
    <row r="99" customFormat="false" ht="12.75" hidden="false" customHeight="false" outlineLevel="0" collapsed="false"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</row>
    <row r="100" customFormat="false" ht="12.75" hidden="false" customHeight="false" outlineLevel="0" collapsed="false"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</row>
    <row r="101" customFormat="false" ht="12.75" hidden="false" customHeight="false" outlineLevel="0" collapsed="false"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</row>
    <row r="102" customFormat="false" ht="12.75" hidden="false" customHeight="false" outlineLevel="0" collapsed="false"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</row>
    <row r="103" customFormat="false" ht="12.75" hidden="false" customHeight="false" outlineLevel="0" collapsed="false"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</row>
    <row r="104" customFormat="false" ht="12.75" hidden="false" customHeight="false" outlineLevel="0" collapsed="false"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</row>
    <row r="105" customFormat="false" ht="12.75" hidden="false" customHeight="false" outlineLevel="0" collapsed="false"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</row>
    <row r="106" customFormat="false" ht="12.75" hidden="false" customHeight="false" outlineLevel="0" collapsed="false"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</row>
    <row r="107" customFormat="false" ht="12.75" hidden="false" customHeight="false" outlineLevel="0" collapsed="false"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</row>
    <row r="108" customFormat="false" ht="12.75" hidden="false" customHeight="false" outlineLevel="0" collapsed="false"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</row>
    <row r="109" customFormat="false" ht="12.75" hidden="false" customHeight="false" outlineLevel="0" collapsed="false"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</row>
    <row r="110" customFormat="false" ht="12.75" hidden="false" customHeight="false" outlineLevel="0" collapsed="false"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</row>
    <row r="111" customFormat="false" ht="12.75" hidden="false" customHeight="false" outlineLevel="0" collapsed="false"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</row>
    <row r="112" customFormat="false" ht="12.75" hidden="false" customHeight="false" outlineLevel="0" collapsed="false"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</row>
    <row r="113" customFormat="false" ht="12.75" hidden="false" customHeight="false" outlineLevel="0" collapsed="false"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</row>
    <row r="114" customFormat="false" ht="12.75" hidden="false" customHeight="false" outlineLevel="0" collapsed="false"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</row>
    <row r="115" customFormat="false" ht="12.75" hidden="false" customHeight="false" outlineLevel="0" collapsed="false"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</row>
    <row r="116" customFormat="false" ht="12.75" hidden="false" customHeight="false" outlineLevel="0" collapsed="false"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</row>
    <row r="117" customFormat="false" ht="12.75" hidden="false" customHeight="false" outlineLevel="0" collapsed="false"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</row>
    <row r="118" customFormat="false" ht="12.75" hidden="false" customHeight="false" outlineLevel="0" collapsed="false"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</row>
    <row r="119" customFormat="false" ht="12.75" hidden="false" customHeight="false" outlineLevel="0" collapsed="false"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2000-10-07T16:08:24Z</cp:lastPrinted>
  <cp:revision>0</cp:revision>
  <dc:subject/>
  <dc:title/>
</cp:coreProperties>
</file>