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August 1" sheetId="1" state="hidden" r:id="rId3"/>
    <sheet name="October 25" sheetId="2" state="visible" r:id="rId4"/>
    <sheet name="Aug 15 - EGAS without Azurix" sheetId="3" state="hidden" r:id="rId5"/>
    <sheet name="Aug 15 - Azurix" sheetId="4" state="hidden" r:id="rId6"/>
    <sheet name="August 22-EGAS no Azurix" sheetId="5" state="hidden" r:id="rId7"/>
    <sheet name="August 29" sheetId="6" state="hidden" r:id="rId8"/>
    <sheet name="September 5" sheetId="7" state="hidden" r:id="rId9"/>
    <sheet name="September 12" sheetId="8" state="hidden" r:id="rId10"/>
    <sheet name="September 19" sheetId="9" state="hidden" r:id="rId11"/>
    <sheet name="September 26" sheetId="10" state="hidden" r:id="rId12"/>
    <sheet name="October 3" sheetId="11" state="hidden" r:id="rId13"/>
  </sheets>
  <definedNames>
    <definedName function="false" hidden="false" localSheetId="2" name="_xlnm.Print_Area" vbProcedure="false">'Aug 15 - EGAS without Azurix'!$A$1:$O$45</definedName>
    <definedName function="false" hidden="false" localSheetId="0" name="_xlnm.Print_Area" vbProcedure="false">'August 1'!$A$1:$O$45</definedName>
    <definedName function="false" hidden="false" localSheetId="4" name="_xlnm.Print_Area" vbProcedure="false">'August 22-EGAS no Azurix'!$A$1:$O$45</definedName>
    <definedName function="false" hidden="false" localSheetId="5" name="_xlnm.Print_Area" vbProcedure="false">'August 29'!$A$1:$O$45</definedName>
    <definedName function="false" hidden="false" localSheetId="1" name="_xlnm.Print_Area" vbProcedure="false">'October 25'!$A$1:$O$45</definedName>
    <definedName function="false" hidden="false" localSheetId="10" name="_xlnm.Print_Area" vbProcedure="false">'October 3'!$A$1:$O$48</definedName>
    <definedName function="false" hidden="false" localSheetId="7" name="_xlnm.Print_Area" vbProcedure="false">'September 12'!$A$1:$O$45</definedName>
    <definedName function="false" hidden="false" localSheetId="8" name="_xlnm.Print_Area" vbProcedure="false">'September 19'!$A$1:$O$45</definedName>
    <definedName function="false" hidden="false" localSheetId="9" name="_xlnm.Print_Area" vbProcedure="false">'September 26'!$A$1:$O$45</definedName>
    <definedName function="false" hidden="false" localSheetId="6" name="_xlnm.Print_Area" vbProcedure="false">'September 5'!$A$1:$O$45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<sst xmlns="http://schemas.openxmlformats.org/spreadsheetml/2006/main" count="371" uniqueCount="50">
  <si>
    <t xml:space="preserve">Enron Global Assets</t>
  </si>
  <si>
    <t xml:space="preserve">2001 THIRD QUARTER FORECAST </t>
  </si>
  <si>
    <t xml:space="preserve">(Millions of Dollars)</t>
  </si>
  <si>
    <t xml:space="preserve">3rd Quarter</t>
  </si>
  <si>
    <t xml:space="preserve">Variance</t>
  </si>
  <si>
    <t xml:space="preserve">From</t>
  </si>
  <si>
    <t xml:space="preserve">Forecast</t>
  </si>
  <si>
    <t xml:space="preserve">2nd CE</t>
  </si>
  <si>
    <t xml:space="preserve">Plan</t>
  </si>
  <si>
    <t xml:space="preserve">Income Before Int. Expense &amp; Income Taxes *</t>
  </si>
  <si>
    <t xml:space="preserve">Interest Expense </t>
  </si>
  <si>
    <t xml:space="preserve">3rd Party interest expense</t>
  </si>
  <si>
    <t xml:space="preserve">Intercompany capital charge expense (income)</t>
  </si>
  <si>
    <t xml:space="preserve">Other intercompany interest expense (income)</t>
  </si>
  <si>
    <t xml:space="preserve">Other - including capitalized interest</t>
  </si>
  <si>
    <t xml:space="preserve">Preferred Stock</t>
  </si>
  <si>
    <t xml:space="preserve">Pre-tax income</t>
  </si>
  <si>
    <t xml:space="preserve">Income Tax</t>
  </si>
  <si>
    <t xml:space="preserve">Net Income</t>
  </si>
  <si>
    <t xml:space="preserve">Variance Explanations (items greater than $1.0)</t>
  </si>
  <si>
    <t xml:space="preserve">Interest</t>
  </si>
  <si>
    <t xml:space="preserve">Net</t>
  </si>
  <si>
    <t xml:space="preserve">IBIT</t>
  </si>
  <si>
    <t xml:space="preserve">Expense</t>
  </si>
  <si>
    <t xml:space="preserve">Taxes</t>
  </si>
  <si>
    <t xml:space="preserve">Income</t>
  </si>
  <si>
    <t xml:space="preserve">1st Current Estimate</t>
  </si>
  <si>
    <t xml:space="preserve">Other</t>
  </si>
  <si>
    <t xml:space="preserve">Current Forecast</t>
  </si>
  <si>
    <t xml:space="preserve">*    INCOME BEFORE INTEREST EXPENSE AND INCOME TAXES INCLUDES OUTSIDE (NOT INTERCOMPANY)</t>
  </si>
  <si>
    <t xml:space="preserve">      INTEREST INCOME.</t>
  </si>
  <si>
    <t xml:space="preserve">2001 Fourth Quarter Forecast</t>
  </si>
  <si>
    <t xml:space="preserve">4th quarter</t>
  </si>
  <si>
    <t xml:space="preserve">Revised</t>
  </si>
  <si>
    <t xml:space="preserve">3rd CE</t>
  </si>
  <si>
    <t xml:space="preserve">Minority Interest</t>
  </si>
  <si>
    <t xml:space="preserve">Net Income before Financing Costs</t>
  </si>
  <si>
    <t xml:space="preserve">Prior Forecast</t>
  </si>
  <si>
    <t xml:space="preserve">Enron Global Assets - Without Azurix</t>
  </si>
  <si>
    <t xml:space="preserve">Prior</t>
  </si>
  <si>
    <t xml:space="preserve">From Prior</t>
  </si>
  <si>
    <t xml:space="preserve">Enron Global Assets - Azurix Only</t>
  </si>
  <si>
    <t xml:space="preserve">Forecast(2CE)</t>
  </si>
  <si>
    <t xml:space="preserve">Loss on sale of assets</t>
  </si>
  <si>
    <t xml:space="preserve">(Excluding Azurix and South America Merchant)</t>
  </si>
  <si>
    <t xml:space="preserve">South America Merchant not included</t>
  </si>
  <si>
    <t xml:space="preserve">Improved DPC's earnings due to no rebate as a result of non performance</t>
  </si>
  <si>
    <t xml:space="preserve">  of scheduled maintenance</t>
  </si>
  <si>
    <t xml:space="preserve">Improved TGS earnings</t>
  </si>
  <si>
    <t xml:space="preserve">Elektro's sales of excess power in the spot market 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</si>
</sst>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_(* #,##0_);_(* \(#,##0\);_(* \-_);_(@_)"/>
    <numFmt numFmtId="166" formatCode="m/d/yy\ h:mm\ AM/P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6"/>
      <name val="Small Fonts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">
        <v>3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/>
      <c r="H8" s="10"/>
      <c r="I8" s="11"/>
      <c r="J8" s="6"/>
      <c r="K8" s="13" t="s">
        <v>5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7</v>
      </c>
      <c r="J9" s="6"/>
      <c r="K9" s="16" t="s">
        <v>7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0</v>
      </c>
      <c r="H11" s="22"/>
      <c r="I11" s="23" t="n">
        <v>0</v>
      </c>
      <c r="J11" s="22"/>
      <c r="K11" s="24" t="n">
        <f aca="false">+G11-I11</f>
        <v>0</v>
      </c>
      <c r="L11" s="0"/>
      <c r="M11" s="21" t="n"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0</v>
      </c>
      <c r="H13" s="22"/>
      <c r="I13" s="26" t="n">
        <v>0</v>
      </c>
      <c r="J13" s="22"/>
      <c r="K13" s="27" t="n">
        <f aca="false">+G13-I13</f>
        <v>0</v>
      </c>
      <c r="L13" s="0"/>
      <c r="M13" s="25" t="n"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0</v>
      </c>
      <c r="H14" s="22"/>
      <c r="I14" s="26" t="n">
        <v>0</v>
      </c>
      <c r="J14" s="22"/>
      <c r="K14" s="27" t="n">
        <f aca="false">+G14-I14</f>
        <v>0</v>
      </c>
      <c r="L14" s="0"/>
      <c r="M14" s="25" t="n"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0</v>
      </c>
      <c r="H15" s="22"/>
      <c r="I15" s="26" t="n">
        <v>0</v>
      </c>
      <c r="J15" s="22"/>
      <c r="K15" s="27" t="n">
        <f aca="false">+G15-I15</f>
        <v>0</v>
      </c>
      <c r="L15" s="0"/>
      <c r="M15" s="25" t="n"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v>0</v>
      </c>
      <c r="J16" s="22"/>
      <c r="K16" s="27" t="n">
        <f aca="false">+G16-I16</f>
        <v>0</v>
      </c>
      <c r="L16" s="0"/>
      <c r="M16" s="25" t="n">
        <v>0</v>
      </c>
      <c r="N16" s="0"/>
      <c r="O16" s="0"/>
    </row>
    <row r="17" customFormat="false" ht="15.95" hidden="false" customHeight="true" outlineLevel="0" collapsed="false">
      <c r="A17" s="5" t="s">
        <v>15</v>
      </c>
      <c r="B17" s="5"/>
      <c r="C17" s="5"/>
      <c r="D17" s="5"/>
      <c r="G17" s="28" t="n">
        <v>0</v>
      </c>
      <c r="H17" s="22"/>
      <c r="I17" s="26" t="n">
        <v>0</v>
      </c>
      <c r="J17" s="22"/>
      <c r="K17" s="29" t="n">
        <f aca="false">+G17-I17</f>
        <v>0</v>
      </c>
      <c r="L17" s="0"/>
      <c r="M17" s="25" t="n"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0</v>
      </c>
      <c r="H18" s="22"/>
      <c r="I18" s="30" t="n">
        <f aca="false">+I11-I13-I15-I17-I16-I14</f>
        <v>0</v>
      </c>
      <c r="J18" s="22"/>
      <c r="K18" s="27" t="n">
        <f aca="false">+K11-K13-K15-K17-K16-K14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0</v>
      </c>
      <c r="H19" s="22"/>
      <c r="I19" s="26" t="n">
        <v>0</v>
      </c>
      <c r="J19" s="22"/>
      <c r="K19" s="29" t="n">
        <f aca="false">+G19-I19</f>
        <v>0</v>
      </c>
      <c r="L19" s="0"/>
      <c r="M19" s="25" t="n"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18</v>
      </c>
      <c r="B21" s="5"/>
      <c r="C21" s="5"/>
      <c r="D21" s="5"/>
      <c r="G21" s="32" t="n">
        <f aca="false">+G18-G19</f>
        <v>0</v>
      </c>
      <c r="H21" s="22"/>
      <c r="I21" s="33" t="n">
        <f aca="false">+I18-I19</f>
        <v>0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0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26</v>
      </c>
      <c r="B33" s="22"/>
      <c r="C33" s="22"/>
      <c r="D33" s="22"/>
      <c r="E33" s="6"/>
      <c r="I33" s="22" t="n">
        <f aca="false">+I11</f>
        <v>0</v>
      </c>
      <c r="J33" s="22"/>
      <c r="K33" s="22" t="n">
        <f aca="false">SUM(I13:I17)</f>
        <v>0</v>
      </c>
      <c r="L33" s="22"/>
      <c r="M33" s="22" t="n">
        <f aca="false">+I19</f>
        <v>0</v>
      </c>
      <c r="N33" s="22"/>
      <c r="O33" s="27" t="n">
        <f aca="false">+I33-K33-M33</f>
        <v>0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0</v>
      </c>
      <c r="J37" s="39"/>
      <c r="K37" s="56" t="n">
        <f aca="false">SUM(K33:K36)</f>
        <v>0</v>
      </c>
      <c r="L37" s="39"/>
      <c r="M37" s="56" t="n">
        <f aca="false">SUM(M33:M36)</f>
        <v>0</v>
      </c>
      <c r="N37" s="39"/>
      <c r="O37" s="34" t="n">
        <f aca="false">SUM(O33:O36)</f>
        <v>0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XML/filtered-attachments/xls/EGA_fcst.xls'#$August 1</v>
      </c>
    </row>
    <row r="45" customFormat="false" ht="12.75" hidden="false" customHeight="false" outlineLevel="0" collapsed="false">
      <c r="B45" s="64" t="n">
        <f aca="true">NOW()</f>
        <v>45926.9642191234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+'September 19'!G11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+'September 19'!G13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15.1</v>
      </c>
      <c r="H14" s="22"/>
      <c r="I14" s="26" t="n">
        <f aca="false">+'September 19'!G14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16.7</v>
      </c>
      <c r="H15" s="22"/>
      <c r="I15" s="26" t="n">
        <f aca="false">+'September 19'!G15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+'September 19'!G16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+'September 19'!G17</f>
        <v>1.4</v>
      </c>
      <c r="J17" s="22"/>
      <c r="K17" s="29" t="n">
        <f aca="false">+G24-I24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+I11-I95-I15-I17-I16-I14-I13</f>
        <v>-55.2</v>
      </c>
      <c r="J18" s="22"/>
      <c r="K18" s="27" t="n">
        <f aca="false">+K11-K13-K15-K24-K16-K14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+'September 19'!G19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XML/filtered-attachments/xls/EGA_fcst.xls'#$September 26</v>
      </c>
    </row>
    <row r="45" customFormat="false" ht="12.75" hidden="false" customHeight="false" outlineLevel="0" collapsed="false">
      <c r="B45" s="64" t="n">
        <f aca="true">NOW()</f>
        <v>45926.9642193272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6" topLeftCell="F29" activePane="bottomRight" state="frozen"/>
      <selection pane="topLeft" activeCell="A1" activeCellId="0" sqref="A1"/>
      <selection pane="topRight" activeCell="F1" activeCellId="0" sqref="F1"/>
      <selection pane="bottomLeft" activeCell="A29" activeCellId="0" sqref="A29"/>
      <selection pane="bottomRigh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2.85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2" t="s">
        <v>44</v>
      </c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0.2</v>
      </c>
      <c r="H11" s="22"/>
      <c r="I11" s="23" t="n">
        <f aca="false">'September 26'!I11</f>
        <v>-12.6</v>
      </c>
      <c r="J11" s="22"/>
      <c r="K11" s="24" t="n">
        <f aca="false">+G11-I11</f>
        <v>12.8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3.6</v>
      </c>
      <c r="H13" s="22"/>
      <c r="I13" s="26" t="n">
        <f aca="false">'September 26'!G13</f>
        <v>9.4</v>
      </c>
      <c r="J13" s="22"/>
      <c r="K13" s="27" t="n">
        <f aca="false">+G13-I13</f>
        <v>-5.8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14.3</v>
      </c>
      <c r="H14" s="22"/>
      <c r="I14" s="26" t="n">
        <f aca="false">'September 26'!G14</f>
        <v>15.1</v>
      </c>
      <c r="J14" s="22"/>
      <c r="K14" s="27" t="n">
        <f aca="false">+G14-I14</f>
        <v>-0.799999999999999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16.6</v>
      </c>
      <c r="H15" s="22"/>
      <c r="I15" s="26" t="n">
        <f aca="false">'September 26'!G15</f>
        <v>16.7</v>
      </c>
      <c r="J15" s="22"/>
      <c r="K15" s="27" t="n">
        <f aca="false">+G15-I15</f>
        <v>-0.0999999999999979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2</v>
      </c>
      <c r="H16" s="22"/>
      <c r="I16" s="26" t="n">
        <f aca="false">'September 26'!G16</f>
        <v>0</v>
      </c>
      <c r="J16" s="22"/>
      <c r="K16" s="27" t="n">
        <f aca="false">+G16-I16</f>
        <v>2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4</v>
      </c>
      <c r="H17" s="22"/>
      <c r="I17" s="26" t="n">
        <f aca="false">'September 26'!G17</f>
        <v>1.4</v>
      </c>
      <c r="J17" s="22"/>
      <c r="K17" s="29" t="n">
        <f aca="false">+G24-I24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-40.3</v>
      </c>
      <c r="H18" s="22"/>
      <c r="I18" s="30" t="n">
        <f aca="false">+I11-I98-I15-I17-I16-I14-I13</f>
        <v>-55.2</v>
      </c>
      <c r="J18" s="22"/>
      <c r="K18" s="27" t="n">
        <f aca="false">+K11-K13-K15-K24-K16-K14</f>
        <v>17.5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-10.2</v>
      </c>
      <c r="H19" s="22"/>
      <c r="I19" s="26" t="n">
        <f aca="false">'September 26'!G19</f>
        <v>-14.4</v>
      </c>
      <c r="J19" s="22"/>
      <c r="K19" s="29" t="n">
        <f aca="false">+G19-I19</f>
        <v>4.2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-30.1</v>
      </c>
      <c r="H21" s="22"/>
      <c r="I21" s="33" t="n">
        <f aca="false">+I18-I19</f>
        <v>-40.8</v>
      </c>
      <c r="J21" s="22"/>
      <c r="K21" s="34" t="n">
        <f aca="false">+K18-K19</f>
        <v>13.3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45</v>
      </c>
      <c r="C34" s="22"/>
      <c r="D34" s="22"/>
      <c r="E34" s="6"/>
      <c r="I34" s="22" t="n">
        <v>-7.5</v>
      </c>
      <c r="J34" s="22"/>
      <c r="K34" s="22" t="n">
        <v>0</v>
      </c>
      <c r="L34" s="22"/>
      <c r="M34" s="22" t="n">
        <v>-2.8</v>
      </c>
      <c r="N34" s="22"/>
      <c r="O34" s="27" t="n">
        <f aca="false">+I34-K34-M34</f>
        <v>-4.7</v>
      </c>
    </row>
    <row r="35" customFormat="false" ht="15" hidden="false" customHeight="false" outlineLevel="0" collapsed="false">
      <c r="A35" s="26"/>
      <c r="B35" s="22" t="s">
        <v>46</v>
      </c>
      <c r="C35" s="22"/>
      <c r="D35" s="22"/>
      <c r="E35" s="6"/>
      <c r="I35" s="22" t="n">
        <v>9.6</v>
      </c>
      <c r="J35" s="22"/>
      <c r="K35" s="22" t="n">
        <v>0</v>
      </c>
      <c r="L35" s="22"/>
      <c r="M35" s="22" t="n">
        <v>1.5</v>
      </c>
      <c r="N35" s="22"/>
      <c r="O35" s="27" t="n">
        <f aca="false">+I35-K35-M35</f>
        <v>8.1</v>
      </c>
    </row>
    <row r="36" customFormat="false" ht="15" hidden="false" customHeight="false" outlineLevel="0" collapsed="false">
      <c r="A36" s="26"/>
      <c r="B36" s="22" t="s">
        <v>47</v>
      </c>
      <c r="C36" s="22"/>
      <c r="D36" s="22"/>
      <c r="E36" s="6"/>
      <c r="I36" s="22"/>
      <c r="J36" s="22"/>
      <c r="K36" s="22"/>
      <c r="L36" s="22"/>
      <c r="M36" s="22"/>
      <c r="N36" s="22"/>
      <c r="O36" s="27"/>
    </row>
    <row r="37" customFormat="false" ht="15" hidden="false" customHeight="false" outlineLevel="0" collapsed="false">
      <c r="A37" s="26"/>
      <c r="B37" s="22" t="s">
        <v>48</v>
      </c>
      <c r="C37" s="22"/>
      <c r="D37" s="22"/>
      <c r="E37" s="6"/>
      <c r="I37" s="22" t="n">
        <v>6.4</v>
      </c>
      <c r="J37" s="22"/>
      <c r="K37" s="22" t="n">
        <v>0</v>
      </c>
      <c r="L37" s="22"/>
      <c r="M37" s="22" t="n">
        <v>4.4</v>
      </c>
      <c r="N37" s="22"/>
      <c r="O37" s="27" t="n">
        <f aca="false">+I37-K37-M37</f>
        <v>2</v>
      </c>
    </row>
    <row r="38" customFormat="false" ht="15" hidden="false" customHeight="false" outlineLevel="0" collapsed="false">
      <c r="A38" s="26"/>
      <c r="B38" s="22" t="s">
        <v>49</v>
      </c>
      <c r="C38" s="22"/>
      <c r="D38" s="22"/>
      <c r="E38" s="6"/>
      <c r="I38" s="22" t="n">
        <v>5.7</v>
      </c>
      <c r="J38" s="22"/>
      <c r="K38" s="22" t="n">
        <v>0</v>
      </c>
      <c r="L38" s="22"/>
      <c r="M38" s="22" t="n">
        <v>0.7</v>
      </c>
      <c r="N38" s="22"/>
      <c r="O38" s="27" t="n">
        <f aca="false">+I38-K38-M38</f>
        <v>5</v>
      </c>
    </row>
    <row r="39" customFormat="false" ht="15" hidden="false" customHeight="false" outlineLevel="0" collapsed="false">
      <c r="A39" s="26"/>
      <c r="B39" s="22" t="s">
        <v>27</v>
      </c>
      <c r="C39" s="22"/>
      <c r="D39" s="22"/>
      <c r="E39" s="6"/>
      <c r="I39" s="55" t="n">
        <f aca="false">0.2-1.6</f>
        <v>-1.4</v>
      </c>
      <c r="J39" s="22"/>
      <c r="K39" s="55" t="n">
        <v>0</v>
      </c>
      <c r="L39" s="22"/>
      <c r="M39" s="55" t="n">
        <f aca="false">30.1-31.8</f>
        <v>-1.7</v>
      </c>
      <c r="N39" s="22"/>
      <c r="O39" s="29" t="n">
        <f aca="false">+I39-K39-M39</f>
        <v>0.299999999999999</v>
      </c>
    </row>
    <row r="40" customFormat="false" ht="16.5" hidden="false" customHeight="false" outlineLevel="0" collapsed="false">
      <c r="A40" s="23" t="s">
        <v>28</v>
      </c>
      <c r="B40" s="39"/>
      <c r="C40" s="39"/>
      <c r="D40" s="39"/>
      <c r="E40" s="6"/>
      <c r="I40" s="56" t="n">
        <f aca="false">SUM(I33:I39)</f>
        <v>0.200000000000001</v>
      </c>
      <c r="J40" s="39"/>
      <c r="K40" s="56" t="n">
        <f aca="false">SUM(K33:K39)</f>
        <v>42.6</v>
      </c>
      <c r="L40" s="39"/>
      <c r="M40" s="56" t="n">
        <f aca="false">SUM(M33:M39)</f>
        <v>-12.3</v>
      </c>
      <c r="N40" s="39"/>
      <c r="O40" s="34" t="n">
        <f aca="false">SUM(O33:O39)</f>
        <v>-30.1</v>
      </c>
    </row>
    <row r="41" customFormat="false" ht="16.5" hidden="false" customHeight="false" outlineLevel="0" collapsed="false">
      <c r="A41" s="57"/>
      <c r="B41" s="40"/>
      <c r="C41" s="40"/>
      <c r="D41" s="40"/>
      <c r="E41" s="40"/>
      <c r="F41" s="40"/>
      <c r="G41" s="40"/>
      <c r="H41" s="40"/>
      <c r="I41" s="58"/>
      <c r="J41" s="36"/>
      <c r="K41" s="36"/>
      <c r="L41" s="59"/>
      <c r="M41" s="59"/>
      <c r="N41" s="59"/>
      <c r="O41" s="60"/>
    </row>
    <row r="42" customFormat="false" ht="12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4" customFormat="false" ht="12.75" hidden="false" customHeight="false" outlineLevel="0" collapsed="false">
      <c r="A44" s="61" t="s">
        <v>29</v>
      </c>
      <c r="B44" s="62"/>
    </row>
    <row r="45" customFormat="false" ht="12.75" hidden="false" customHeight="false" outlineLevel="0" collapsed="false">
      <c r="A45" s="61" t="s">
        <v>30</v>
      </c>
      <c r="B45" s="62"/>
    </row>
    <row r="46" customFormat="false" ht="8.25" hidden="false" customHeight="true" outlineLevel="0" collapsed="false">
      <c r="A46" s="61"/>
      <c r="B46" s="62"/>
    </row>
    <row r="47" customFormat="false" ht="12.75" hidden="false" customHeight="false" outlineLevel="0" collapsed="false">
      <c r="B47" s="63" t="str">
        <f aca="true">CELL("Filename",B48)</f>
        <v>'file:///mnt/12tb/@roms/datasets/enron/EDRM Enron Email Data Set v2 XML/filtered-attachments/xls/EGA_fcst.xls'#$October 3</v>
      </c>
    </row>
    <row r="48" customFormat="false" ht="12.75" hidden="false" customHeight="false" outlineLevel="0" collapsed="false">
      <c r="B48" s="64" t="n">
        <f aca="true">NOW()</f>
        <v>45926.9642193482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">
        <v>32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/>
      <c r="J8" s="6"/>
      <c r="K8" s="13" t="s">
        <v>5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34</v>
      </c>
      <c r="J9" s="6"/>
      <c r="K9" s="16" t="s">
        <v>34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-29.8</v>
      </c>
      <c r="H11" s="22"/>
      <c r="I11" s="23" t="n">
        <v>-29.8</v>
      </c>
      <c r="J11" s="22"/>
      <c r="K11" s="24" t="n">
        <f aca="false">+G11-I11</f>
        <v>0</v>
      </c>
      <c r="L11" s="0"/>
      <c r="M11" s="21" t="n">
        <v>291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16.3</v>
      </c>
      <c r="H13" s="22"/>
      <c r="I13" s="26" t="n">
        <v>16.3</v>
      </c>
      <c r="J13" s="22"/>
      <c r="K13" s="27" t="n">
        <f aca="false">+G13-I13</f>
        <v>0</v>
      </c>
      <c r="L13" s="0"/>
      <c r="M13" s="25" t="n">
        <v>27.7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15.5</v>
      </c>
      <c r="H14" s="22"/>
      <c r="I14" s="26" t="n">
        <v>15.5</v>
      </c>
      <c r="J14" s="22"/>
      <c r="K14" s="27" t="n">
        <f aca="false">+G14-I14</f>
        <v>0</v>
      </c>
      <c r="L14" s="0"/>
      <c r="M14" s="25" t="n">
        <v>129.6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</v>
      </c>
      <c r="H15" s="22"/>
      <c r="I15" s="26" t="n">
        <v>16</v>
      </c>
      <c r="J15" s="22"/>
      <c r="K15" s="27" t="n">
        <f aca="false">+G15-I15</f>
        <v>0</v>
      </c>
      <c r="L15" s="0"/>
      <c r="M15" s="25" t="n">
        <v>28.4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2</v>
      </c>
      <c r="H16" s="22"/>
      <c r="I16" s="26" t="n">
        <v>2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-0.5</v>
      </c>
      <c r="H17" s="22"/>
      <c r="I17" s="26" t="n">
        <v>-0.5</v>
      </c>
      <c r="J17" s="22"/>
      <c r="K17" s="29" t="n">
        <f aca="false">+G17-I17</f>
        <v>0</v>
      </c>
      <c r="L17" s="0"/>
      <c r="M17" s="25" t="n">
        <v>5.9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-79.1</v>
      </c>
      <c r="H18" s="22"/>
      <c r="I18" s="30" t="n">
        <f aca="false">+I11-I13-I15-I17-I16-I14</f>
        <v>-79.1</v>
      </c>
      <c r="J18" s="22"/>
      <c r="K18" s="27" t="n">
        <f aca="false">+K11-K13-K15-K17-K16-K14</f>
        <v>0</v>
      </c>
      <c r="L18" s="0"/>
      <c r="M18" s="31" t="n">
        <f aca="false">+M11-M13-M15-M17-M16-M14</f>
        <v>99.4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-9.7</v>
      </c>
      <c r="H19" s="22"/>
      <c r="I19" s="26" t="n">
        <v>-9.7</v>
      </c>
      <c r="J19" s="22"/>
      <c r="K19" s="29" t="n">
        <f aca="false">+G19-I19</f>
        <v>0</v>
      </c>
      <c r="L19" s="0"/>
      <c r="M19" s="25" t="n">
        <v>-20.6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-69.4</v>
      </c>
      <c r="H21" s="22"/>
      <c r="I21" s="33" t="n">
        <f aca="false">+I18-I19</f>
        <v>-69.4</v>
      </c>
      <c r="J21" s="22"/>
      <c r="K21" s="34" t="n">
        <f aca="false">+K18-K19</f>
        <v>0</v>
      </c>
      <c r="L21" s="0"/>
      <c r="M21" s="32" t="n">
        <f aca="false">+M18-M19</f>
        <v>120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-29.8</v>
      </c>
      <c r="J33" s="22"/>
      <c r="K33" s="22" t="n">
        <f aca="false">SUM(I13:I17)</f>
        <v>49.3</v>
      </c>
      <c r="L33" s="22"/>
      <c r="M33" s="22" t="n">
        <f aca="false">+I19</f>
        <v>-9.7</v>
      </c>
      <c r="N33" s="22"/>
      <c r="O33" s="27" t="n">
        <f aca="false">+I33-K33-M33</f>
        <v>-69.4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-29.8</v>
      </c>
      <c r="J37" s="39"/>
      <c r="K37" s="56" t="n">
        <f aca="false">SUM(K33:K36)</f>
        <v>49.3</v>
      </c>
      <c r="L37" s="39"/>
      <c r="M37" s="56" t="n">
        <f aca="false">SUM(M33:M36)</f>
        <v>-9.7</v>
      </c>
      <c r="N37" s="39"/>
      <c r="O37" s="34" t="n">
        <f aca="false">SUM(O33:O36)</f>
        <v>-69.4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XML/filtered-attachments/xls/EGA_fcst.xls'#$October 25</v>
      </c>
    </row>
    <row r="45" customFormat="false" ht="12.75" hidden="false" customHeight="false" outlineLevel="0" collapsed="false">
      <c r="B45" s="64" t="n">
        <f aca="true">NOW()</f>
        <v>45926.964219143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+'October 25'!G11-4.8</f>
        <v>-34.6</v>
      </c>
      <c r="J11" s="22"/>
      <c r="K11" s="24" t="n">
        <f aca="false">+G11-I11</f>
        <v>22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+'October 25'!G13-6</f>
        <v>10.3</v>
      </c>
      <c r="J13" s="22"/>
      <c r="K13" s="27" t="n">
        <f aca="false">+G13-I13</f>
        <v>-0.9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f aca="false">5.4+5.5+4.2</f>
        <v>15.1</v>
      </c>
      <c r="H14" s="22"/>
      <c r="I14" s="26" t="n">
        <f aca="false">+'October 25'!G14</f>
        <v>15.5</v>
      </c>
      <c r="J14" s="22"/>
      <c r="K14" s="27" t="n">
        <f aca="false">+G14-I14</f>
        <v>-0.399999999999999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f aca="false">5.5+5.6+5.6</f>
        <v>16.7</v>
      </c>
      <c r="H15" s="22"/>
      <c r="I15" s="26" t="n">
        <f aca="false">+'October 25'!G15</f>
        <v>16</v>
      </c>
      <c r="J15" s="22"/>
      <c r="K15" s="27" t="n">
        <f aca="false">+G15-I15</f>
        <v>0.699999999999999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+'October 25'!G17-0.5</f>
        <v>-1</v>
      </c>
      <c r="J17" s="22"/>
      <c r="K17" s="29" t="n">
        <f aca="false">+G17-I17</f>
        <v>2.4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+I11-I13-I15-I17-I16-I14</f>
        <v>-75.4</v>
      </c>
      <c r="J18" s="22"/>
      <c r="K18" s="27" t="n">
        <f aca="false">+K11-K13-K15-K17-K16-K14</f>
        <v>20.2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+'October 25'!G19-2.5</f>
        <v>-12.2</v>
      </c>
      <c r="J19" s="22"/>
      <c r="K19" s="29" t="n">
        <f aca="false">+G19-I19</f>
        <v>-2.2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-63.2</v>
      </c>
      <c r="J21" s="22"/>
      <c r="K21" s="34" t="n">
        <f aca="false">+K18-K19</f>
        <v>22.4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-34.6</v>
      </c>
      <c r="J33" s="22"/>
      <c r="K33" s="22" t="n">
        <f aca="false">SUM(I13:I17)</f>
        <v>40.8</v>
      </c>
      <c r="L33" s="22"/>
      <c r="M33" s="22" t="n">
        <f aca="false">+I19</f>
        <v>-12.2</v>
      </c>
      <c r="N33" s="22"/>
      <c r="O33" s="27" t="n">
        <f aca="false">+I33-K33-M33</f>
        <v>-63.2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-34.6</v>
      </c>
      <c r="J37" s="39"/>
      <c r="K37" s="56" t="n">
        <f aca="false">SUM(K33:K36)</f>
        <v>40.8</v>
      </c>
      <c r="L37" s="39"/>
      <c r="M37" s="56" t="n">
        <f aca="false">SUM(M33:M36)</f>
        <v>-12.2</v>
      </c>
      <c r="N37" s="39"/>
      <c r="O37" s="34" t="n">
        <f aca="false">SUM(O33:O36)</f>
        <v>-63.2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XML/filtered-attachments/xls/EGA_fcst.xls'#$Aug 15 - EGAS without Azurix</v>
      </c>
    </row>
    <row r="45" customFormat="false" ht="12.75" hidden="false" customHeight="false" outlineLevel="0" collapsed="false">
      <c r="B45" s="64" t="n">
        <f aca="true">NOW()</f>
        <v>45926.9642191624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42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f aca="false">-82.2-70</f>
        <v>-152.2</v>
      </c>
      <c r="H11" s="22"/>
      <c r="I11" s="23" t="n">
        <v>4.8</v>
      </c>
      <c r="J11" s="22"/>
      <c r="K11" s="24" t="n">
        <f aca="false">+G11-I11</f>
        <v>-157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6</v>
      </c>
      <c r="H13" s="22"/>
      <c r="I13" s="26" t="n">
        <v>6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0</v>
      </c>
      <c r="H14" s="22"/>
      <c r="I14" s="26" t="n">
        <v>0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0</v>
      </c>
      <c r="H15" s="22"/>
      <c r="I15" s="26" t="n">
        <v>0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-0.1</v>
      </c>
      <c r="H16" s="22"/>
      <c r="I16" s="26" t="n">
        <v>-0.1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0.5</v>
      </c>
      <c r="H17" s="22"/>
      <c r="I17" s="26" t="n">
        <v>0.5</v>
      </c>
      <c r="J17" s="22"/>
      <c r="K17" s="29" t="n">
        <f aca="false">+G17-I17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-158.6</v>
      </c>
      <c r="H18" s="22"/>
      <c r="I18" s="30" t="n">
        <f aca="false">+I11-I13-I15-I17-I16-I14</f>
        <v>-1.6</v>
      </c>
      <c r="J18" s="22"/>
      <c r="K18" s="27" t="n">
        <f aca="false">+K11-K13-K15-K17-K16-K14</f>
        <v>-157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-53</v>
      </c>
      <c r="H19" s="22"/>
      <c r="I19" s="26" t="n">
        <v>2.5</v>
      </c>
      <c r="J19" s="22"/>
      <c r="K19" s="29" t="n">
        <f aca="false">+G19-I19</f>
        <v>-55.5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-105.6</v>
      </c>
      <c r="H21" s="22"/>
      <c r="I21" s="33" t="n">
        <f aca="false">+I18-I19</f>
        <v>-4.1</v>
      </c>
      <c r="J21" s="22"/>
      <c r="K21" s="34" t="n">
        <f aca="false">+K18-K19</f>
        <v>-101.5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4.8</v>
      </c>
      <c r="J33" s="22"/>
      <c r="K33" s="22" t="n">
        <f aca="false">SUM(I13:I17)</f>
        <v>6.4</v>
      </c>
      <c r="L33" s="22"/>
      <c r="M33" s="22" t="n">
        <f aca="false">+I19</f>
        <v>2.5</v>
      </c>
      <c r="N33" s="22"/>
      <c r="O33" s="27" t="n">
        <f aca="false">+I33-K33-M33</f>
        <v>-4.1</v>
      </c>
    </row>
    <row r="34" customFormat="false" ht="15" hidden="false" customHeight="false" outlineLevel="0" collapsed="false">
      <c r="A34" s="26"/>
      <c r="B34" s="22" t="s">
        <v>43</v>
      </c>
      <c r="C34" s="22"/>
      <c r="D34" s="22"/>
      <c r="E34" s="6"/>
      <c r="I34" s="22" t="n">
        <f aca="false">-152.2-4.8</f>
        <v>-157</v>
      </c>
      <c r="J34" s="22"/>
      <c r="K34" s="22" t="n">
        <v>0</v>
      </c>
      <c r="L34" s="22"/>
      <c r="M34" s="22" t="n">
        <v>-55.5</v>
      </c>
      <c r="N34" s="22"/>
      <c r="O34" s="27" t="n">
        <f aca="false">+I34-K34-M34</f>
        <v>-101.5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-152.2</v>
      </c>
      <c r="J37" s="39"/>
      <c r="K37" s="56" t="n">
        <f aca="false">SUM(K33:K36)</f>
        <v>6.4</v>
      </c>
      <c r="L37" s="39"/>
      <c r="M37" s="56" t="n">
        <f aca="false">SUM(M33:M36)</f>
        <v>-53</v>
      </c>
      <c r="N37" s="39"/>
      <c r="O37" s="34" t="n">
        <f aca="false">SUM(O33:O36)</f>
        <v>-105.6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XML/filtered-attachments/xls/EGA_fcst.xls'#$Aug 15 - Azurix</v>
      </c>
    </row>
    <row r="45" customFormat="false" ht="12.75" hidden="false" customHeight="false" outlineLevel="0" collapsed="false">
      <c r="B45" s="64" t="n">
        <f aca="true">NOW()</f>
        <v>45926.9642191832</v>
      </c>
    </row>
  </sheetData>
  <mergeCells count="1">
    <mergeCell ref="G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+'Aug 15 - EGAS without Azurix'!G11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+'Aug 15 - EGAS without Azurix'!G13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f aca="false">5.4+5.5+4.2</f>
        <v>15.1</v>
      </c>
      <c r="H14" s="22"/>
      <c r="I14" s="26" t="n">
        <f aca="false">+'Aug 15 - EGAS without Azurix'!G14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f aca="false">5.5+5.6+5.6</f>
        <v>16.7</v>
      </c>
      <c r="H15" s="22"/>
      <c r="I15" s="26" t="n">
        <f aca="false">+'Aug 15 - EGAS without Azurix'!G15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+'Aug 15 - EGAS without Azurix'!G16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+'Aug 15 - EGAS without Azurix'!G17</f>
        <v>1.4</v>
      </c>
      <c r="J17" s="22"/>
      <c r="K17" s="29" t="n">
        <f aca="false">+G17-I17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+I11-I13-I15-I17-I16-I14</f>
        <v>-55.2</v>
      </c>
      <c r="J18" s="22"/>
      <c r="K18" s="27" t="n">
        <f aca="false">+K11-K13-K15-K17-K16-K14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+'Aug 15 - EGAS without Azurix'!G19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XML/filtered-attachments/xls/EGA_fcst.xls'#$August 22-EGAS no Azurix</v>
      </c>
    </row>
    <row r="45" customFormat="false" ht="12.75" hidden="false" customHeight="false" outlineLevel="0" collapsed="false">
      <c r="B45" s="64" t="n">
        <f aca="true">NOW()</f>
        <v>45926.9642192044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+'August 22-EGAS no Azurix'!G11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+'August 22-EGAS no Azurix'!G13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15.1</v>
      </c>
      <c r="H14" s="22"/>
      <c r="I14" s="26" t="n">
        <f aca="false">+'August 22-EGAS no Azurix'!G14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16.7</v>
      </c>
      <c r="H15" s="22"/>
      <c r="I15" s="26" t="n">
        <f aca="false">+'August 22-EGAS no Azurix'!G15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+'August 22-EGAS no Azurix'!G16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+'August 22-EGAS no Azurix'!G17</f>
        <v>1.4</v>
      </c>
      <c r="J17" s="22"/>
      <c r="K17" s="29" t="n">
        <f aca="false">+G17-I17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+I11-I95-I15-I17-I16-I14-I13</f>
        <v>-55.2</v>
      </c>
      <c r="J18" s="22"/>
      <c r="K18" s="27" t="n">
        <f aca="false">+K11-K13-K15-K17-K16-K14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+'August 22-EGAS no Azurix'!G19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XML/filtered-attachments/xls/EGA_fcst.xls'#$August 29</v>
      </c>
    </row>
    <row r="45" customFormat="false" ht="12.75" hidden="false" customHeight="false" outlineLevel="0" collapsed="false">
      <c r="B45" s="64" t="n">
        <f aca="true">NOW()</f>
        <v>45926.9642192249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+'August 29'!G11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+'August 29'!G13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15.1</v>
      </c>
      <c r="H14" s="22"/>
      <c r="I14" s="26" t="n">
        <f aca="false">+'August 29'!G14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16.7</v>
      </c>
      <c r="H15" s="22"/>
      <c r="I15" s="26" t="n">
        <f aca="false">+'August 29'!G15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+'August 29'!G16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+'August 29'!G17</f>
        <v>1.4</v>
      </c>
      <c r="J17" s="22"/>
      <c r="K17" s="29" t="n">
        <f aca="false">+G17-I17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+I11-I95-I15-I17-I16-I14-I13</f>
        <v>-55.2</v>
      </c>
      <c r="J18" s="22"/>
      <c r="K18" s="27" t="n">
        <f aca="false">+K11-K13-K15-K17-K16-K14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+'August 29'!G19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XML/filtered-attachments/xls/EGA_fcst.xls'#$September 5</v>
      </c>
    </row>
    <row r="45" customFormat="false" ht="12.75" hidden="false" customHeight="false" outlineLevel="0" collapsed="false">
      <c r="B45" s="64" t="n">
        <f aca="true">NOW()</f>
        <v>45926.9642192452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+'September 5'!G11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+'September 5'!G13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15.1</v>
      </c>
      <c r="H14" s="22"/>
      <c r="I14" s="26" t="n">
        <f aca="false">+'September 5'!G14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16.7</v>
      </c>
      <c r="H15" s="22"/>
      <c r="I15" s="26" t="n">
        <f aca="false">+'September 5'!G15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+'September 5'!G16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+'September 5'!G17</f>
        <v>1.4</v>
      </c>
      <c r="J17" s="22"/>
      <c r="K17" s="29" t="n">
        <f aca="false">+G24-I24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+I11-I95-I15-I17-I16-I14-I13</f>
        <v>-55.2</v>
      </c>
      <c r="J18" s="22"/>
      <c r="K18" s="27" t="n">
        <f aca="false">+K11-K13-K15-K24-K16-K14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+'September 5'!G19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XML/filtered-attachments/xls/EGA_fcst.xls'#$September 12</v>
      </c>
    </row>
    <row r="45" customFormat="false" ht="12.75" hidden="false" customHeight="false" outlineLevel="0" collapsed="false">
      <c r="B45" s="64" t="n">
        <f aca="true">NOW()</f>
        <v>45926.9642192648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:G2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tr">
        <f aca="false">+'August 1'!A1</f>
        <v>Enron Global Assets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tr">
        <f aca="false">+'August 1'!A2</f>
        <v>2001 THIRD QUARTER FORECAST 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tr">
        <f aca="false">+'August 1'!G6:M6</f>
        <v>3rd Quarter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 t="s">
        <v>33</v>
      </c>
      <c r="H8" s="10"/>
      <c r="I8" s="11" t="s">
        <v>39</v>
      </c>
      <c r="J8" s="6"/>
      <c r="K8" s="13" t="s">
        <v>40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6</v>
      </c>
      <c r="J9" s="6"/>
      <c r="K9" s="16" t="s">
        <v>6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-12.6</v>
      </c>
      <c r="H11" s="22"/>
      <c r="I11" s="23" t="n">
        <f aca="false">+'September 12'!G11</f>
        <v>-12.6</v>
      </c>
      <c r="J11" s="22"/>
      <c r="K11" s="24" t="n">
        <f aca="false">+G11-I11</f>
        <v>0</v>
      </c>
      <c r="L11" s="0"/>
      <c r="M11" s="21" t="n">
        <f aca="false">+'August 1'!M11</f>
        <v>0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v>9.4</v>
      </c>
      <c r="H13" s="22"/>
      <c r="I13" s="26" t="n">
        <f aca="false">+'September 12'!G13</f>
        <v>9.4</v>
      </c>
      <c r="J13" s="22"/>
      <c r="K13" s="27" t="n">
        <f aca="false">+G13-I13</f>
        <v>0</v>
      </c>
      <c r="L13" s="0"/>
      <c r="M13" s="25" t="n">
        <f aca="false">+'August 1'!M13</f>
        <v>0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15.1</v>
      </c>
      <c r="H14" s="22"/>
      <c r="I14" s="26" t="n">
        <f aca="false">+'September 12'!G14</f>
        <v>15.1</v>
      </c>
      <c r="J14" s="22"/>
      <c r="K14" s="27" t="n">
        <f aca="false">+G14-I14</f>
        <v>0</v>
      </c>
      <c r="L14" s="0"/>
      <c r="M14" s="25" t="n">
        <f aca="false">+'August 1'!M14</f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16.7</v>
      </c>
      <c r="H15" s="22"/>
      <c r="I15" s="26" t="n">
        <f aca="false">+'September 12'!G15</f>
        <v>16.7</v>
      </c>
      <c r="J15" s="22"/>
      <c r="K15" s="27" t="n">
        <f aca="false">+G15-I15</f>
        <v>0</v>
      </c>
      <c r="L15" s="0"/>
      <c r="M15" s="25" t="n">
        <f aca="false">+'August 1'!M15</f>
        <v>0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f aca="false">+'September 12'!G16</f>
        <v>0</v>
      </c>
      <c r="J16" s="22"/>
      <c r="K16" s="27" t="n">
        <f aca="false">+G16-I16</f>
        <v>0</v>
      </c>
      <c r="L16" s="0"/>
      <c r="M16" s="25" t="n">
        <f aca="false">+'August 1'!M16</f>
        <v>0</v>
      </c>
      <c r="N16" s="0"/>
      <c r="O16" s="0"/>
    </row>
    <row r="17" customFormat="false" ht="15.95" hidden="false" customHeight="true" outlineLevel="0" collapsed="false">
      <c r="A17" s="5" t="s">
        <v>35</v>
      </c>
      <c r="B17" s="5"/>
      <c r="C17" s="5"/>
      <c r="D17" s="5"/>
      <c r="G17" s="28" t="n">
        <v>1.4</v>
      </c>
      <c r="H17" s="22"/>
      <c r="I17" s="26" t="n">
        <f aca="false">+'September 12'!G17</f>
        <v>1.4</v>
      </c>
      <c r="J17" s="22"/>
      <c r="K17" s="29" t="n">
        <f aca="false">+G24-I24</f>
        <v>0</v>
      </c>
      <c r="L17" s="0"/>
      <c r="M17" s="25" t="n">
        <f aca="false">+'August 1'!M17</f>
        <v>0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-55.2</v>
      </c>
      <c r="H18" s="22"/>
      <c r="I18" s="30" t="n">
        <f aca="false">+I11-I95-I15-I17-I16-I14-I13</f>
        <v>-55.2</v>
      </c>
      <c r="J18" s="22"/>
      <c r="K18" s="27" t="n">
        <f aca="false">+K11-K13-K15-K24-K16-K14</f>
        <v>0</v>
      </c>
      <c r="L18" s="0"/>
      <c r="M18" s="31" t="n">
        <f aca="false">+M11-M13-M15-M17-M16-M14</f>
        <v>0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-14.4</v>
      </c>
      <c r="H19" s="22"/>
      <c r="I19" s="26" t="n">
        <f aca="false">+'September 12'!G19</f>
        <v>-14.4</v>
      </c>
      <c r="J19" s="22"/>
      <c r="K19" s="29" t="n">
        <f aca="false">+G19-I19</f>
        <v>0</v>
      </c>
      <c r="L19" s="0"/>
      <c r="M19" s="25" t="n">
        <f aca="false">+'August 1'!M19</f>
        <v>0</v>
      </c>
      <c r="N19" s="0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36</v>
      </c>
      <c r="B21" s="5"/>
      <c r="C21" s="5"/>
      <c r="D21" s="5"/>
      <c r="G21" s="32" t="n">
        <f aca="false">+G18-G19</f>
        <v>-40.8</v>
      </c>
      <c r="H21" s="22"/>
      <c r="I21" s="33" t="n">
        <f aca="false">+I18-I19</f>
        <v>-40.8</v>
      </c>
      <c r="J21" s="22"/>
      <c r="K21" s="34" t="n">
        <f aca="false">+K18-K19</f>
        <v>0</v>
      </c>
      <c r="L21" s="0"/>
      <c r="M21" s="32" t="n">
        <f aca="false">+M18-M19</f>
        <v>0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5"/>
      <c r="H22" s="36"/>
      <c r="I22" s="37"/>
      <c r="J22" s="36"/>
      <c r="K22" s="38"/>
      <c r="L22" s="0"/>
      <c r="M22" s="35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6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6"/>
      <c r="H25" s="6"/>
      <c r="I25" s="6"/>
      <c r="J25" s="6"/>
      <c r="K25" s="6"/>
      <c r="L25" s="6"/>
      <c r="M25" s="6"/>
      <c r="N25" s="6"/>
      <c r="O25" s="0"/>
    </row>
    <row r="26" customFormat="false" ht="12.75" hidden="false" customHeight="false" outlineLevel="0" collapsed="false"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39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39"/>
      <c r="N28" s="22"/>
      <c r="O28" s="40"/>
    </row>
    <row r="29" customFormat="false" ht="15.75" hidden="false" customHeight="true" outlineLevel="0" collapsed="false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3"/>
      <c r="M29" s="43"/>
      <c r="N29" s="43"/>
      <c r="O29" s="44"/>
    </row>
    <row r="30" customFormat="false" ht="15.75" hidden="false" customHeight="true" outlineLevel="0" collapsed="false">
      <c r="A30" s="45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46" t="s">
        <v>20</v>
      </c>
      <c r="L30" s="47"/>
      <c r="M30" s="47"/>
      <c r="N30" s="47"/>
      <c r="O30" s="48" t="s">
        <v>21</v>
      </c>
    </row>
    <row r="31" customFormat="false" ht="15.75" hidden="false" customHeight="true" outlineLevel="0" collapsed="false">
      <c r="A31" s="45"/>
      <c r="B31" s="6"/>
      <c r="C31" s="6"/>
      <c r="D31" s="6"/>
      <c r="E31" s="6"/>
      <c r="F31" s="6"/>
      <c r="G31" s="6"/>
      <c r="H31" s="6"/>
      <c r="I31" s="49" t="s">
        <v>22</v>
      </c>
      <c r="J31" s="6"/>
      <c r="K31" s="49" t="s">
        <v>23</v>
      </c>
      <c r="L31" s="47"/>
      <c r="M31" s="50" t="s">
        <v>24</v>
      </c>
      <c r="N31" s="47"/>
      <c r="O31" s="51" t="s">
        <v>25</v>
      </c>
    </row>
    <row r="32" customFormat="false" ht="15" hidden="false" customHeight="false" outlineLevel="0" collapsed="false">
      <c r="A32" s="52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3"/>
      <c r="M32" s="53"/>
      <c r="N32" s="53"/>
      <c r="O32" s="54"/>
    </row>
    <row r="33" customFormat="false" ht="15.75" hidden="false" customHeight="false" outlineLevel="0" collapsed="false">
      <c r="A33" s="23" t="s">
        <v>37</v>
      </c>
      <c r="B33" s="22"/>
      <c r="C33" s="22"/>
      <c r="D33" s="22"/>
      <c r="E33" s="6"/>
      <c r="I33" s="22" t="n">
        <f aca="false">+I11</f>
        <v>-12.6</v>
      </c>
      <c r="J33" s="22"/>
      <c r="K33" s="22" t="n">
        <f aca="false">SUM(I13:I17)</f>
        <v>42.6</v>
      </c>
      <c r="L33" s="22"/>
      <c r="M33" s="22" t="n">
        <f aca="false">+I19</f>
        <v>-14.4</v>
      </c>
      <c r="N33" s="22"/>
      <c r="O33" s="27" t="n">
        <f aca="false">+I33-K33-M33</f>
        <v>-40.8</v>
      </c>
    </row>
    <row r="34" customFormat="false" ht="15" hidden="false" customHeight="false" outlineLevel="0" collapsed="false">
      <c r="A34" s="26"/>
      <c r="B34" s="22" t="s">
        <v>4</v>
      </c>
      <c r="C34" s="22"/>
      <c r="D34" s="22"/>
      <c r="E34" s="6"/>
      <c r="I34" s="22" t="n">
        <v>0</v>
      </c>
      <c r="J34" s="22"/>
      <c r="K34" s="22" t="n">
        <v>0</v>
      </c>
      <c r="L34" s="22"/>
      <c r="M34" s="22" t="n">
        <v>0</v>
      </c>
      <c r="N34" s="22"/>
      <c r="O34" s="27" t="n">
        <f aca="false">+I34-K34-M34</f>
        <v>0</v>
      </c>
    </row>
    <row r="35" customFormat="false" ht="15" hidden="false" customHeight="false" outlineLevel="0" collapsed="false">
      <c r="A35" s="26"/>
      <c r="B35" s="22" t="s">
        <v>4</v>
      </c>
      <c r="C35" s="22"/>
      <c r="D35" s="22"/>
      <c r="E35" s="6"/>
      <c r="I35" s="22" t="n">
        <v>0</v>
      </c>
      <c r="J35" s="22"/>
      <c r="K35" s="22" t="n">
        <v>0</v>
      </c>
      <c r="L35" s="22"/>
      <c r="M35" s="22" t="n">
        <v>0</v>
      </c>
      <c r="N35" s="22"/>
      <c r="O35" s="27" t="n">
        <f aca="false">+I35-K35-M35</f>
        <v>0</v>
      </c>
    </row>
    <row r="36" customFormat="false" ht="15" hidden="false" customHeight="false" outlineLevel="0" collapsed="false">
      <c r="A36" s="26"/>
      <c r="B36" s="22" t="s">
        <v>27</v>
      </c>
      <c r="C36" s="22"/>
      <c r="D36" s="22"/>
      <c r="E36" s="6"/>
      <c r="I36" s="55" t="n">
        <v>0</v>
      </c>
      <c r="J36" s="22"/>
      <c r="K36" s="55" t="n">
        <v>0</v>
      </c>
      <c r="L36" s="22"/>
      <c r="M36" s="55" t="n">
        <v>0</v>
      </c>
      <c r="N36" s="22"/>
      <c r="O36" s="29" t="n">
        <f aca="false">+I36-K36-M36</f>
        <v>0</v>
      </c>
    </row>
    <row r="37" customFormat="false" ht="16.5" hidden="false" customHeight="false" outlineLevel="0" collapsed="false">
      <c r="A37" s="23" t="s">
        <v>28</v>
      </c>
      <c r="B37" s="39"/>
      <c r="C37" s="39"/>
      <c r="D37" s="39"/>
      <c r="E37" s="6"/>
      <c r="I37" s="56" t="n">
        <f aca="false">SUM(I33:I36)</f>
        <v>-12.6</v>
      </c>
      <c r="J37" s="39"/>
      <c r="K37" s="56" t="n">
        <f aca="false">SUM(K33:K36)</f>
        <v>42.6</v>
      </c>
      <c r="L37" s="39"/>
      <c r="M37" s="56" t="n">
        <f aca="false">SUM(M33:M36)</f>
        <v>-14.4</v>
      </c>
      <c r="N37" s="39"/>
      <c r="O37" s="34" t="n">
        <f aca="false">SUM(O33:O36)</f>
        <v>-40.8</v>
      </c>
    </row>
    <row r="38" customFormat="false" ht="16.5" hidden="false" customHeight="false" outlineLevel="0" collapsed="false">
      <c r="A38" s="57"/>
      <c r="B38" s="40"/>
      <c r="C38" s="40"/>
      <c r="D38" s="40"/>
      <c r="E38" s="40"/>
      <c r="F38" s="40"/>
      <c r="G38" s="40"/>
      <c r="H38" s="40"/>
      <c r="I38" s="58"/>
      <c r="J38" s="36"/>
      <c r="K38" s="36"/>
      <c r="L38" s="59"/>
      <c r="M38" s="59"/>
      <c r="N38" s="59"/>
      <c r="O38" s="60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1" t="s">
        <v>29</v>
      </c>
      <c r="B41" s="62"/>
    </row>
    <row r="42" customFormat="false" ht="12.75" hidden="false" customHeight="false" outlineLevel="0" collapsed="false">
      <c r="A42" s="61" t="s">
        <v>30</v>
      </c>
      <c r="B42" s="62"/>
    </row>
    <row r="43" customFormat="false" ht="8.25" hidden="false" customHeight="true" outlineLevel="0" collapsed="false">
      <c r="A43" s="61"/>
      <c r="B43" s="62"/>
    </row>
    <row r="44" customFormat="false" ht="12.75" hidden="false" customHeight="false" outlineLevel="0" collapsed="false">
      <c r="B44" s="63" t="str">
        <f aca="true">CELL("Filename",B45)</f>
        <v>'file:///mnt/12tb/@roms/datasets/enron/EDRM Enron Email Data Set v2 XML/filtered-attachments/xls/EGA_fcst.xls'#$September 19</v>
      </c>
    </row>
    <row r="45" customFormat="false" ht="12.75" hidden="false" customHeight="false" outlineLevel="0" collapsed="false">
      <c r="B45" s="64" t="n">
        <f aca="true">NOW()</f>
        <v>45926.9642193072</v>
      </c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1996-04-19T14:41:48Z</dcterms:created>
  <dc:creator>Financial Planning</dc:creator>
  <dc:description/>
  <dc:language>en-US</dc:language>
  <cp:lastModifiedBy>atran</cp:lastModifiedBy>
  <cp:lastPrinted>2001-10-02T13:41:50Z</cp:lastPrinted>
  <dcterms:modified xsi:type="dcterms:W3CDTF">2001-10-25T19:38:39Z</dcterms:modified>
  <cp:revision>0</cp:revision>
  <dc:subject/>
  <dc:title/>
</cp:coreProperties>
</file>