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DublinBMInCE" vbProcedure="false">OFFSET([1]AllQueries!$A$7,0,10,ROWS(#NAME!DUBLIN),1)</definedName>
    <definedName function="false" hidden="false" name="DUBLIN" vbProcedure="false"/>
    <definedName function="false" hidden="false" name="DublinBMKey" vbProcedure="false">OFFSET([1]AllQueries!$A$7,0,17,ROWS(#NAME!DUBLIN),1)</definedName>
    <definedName function="false" hidden="false" name="DublinPvInCE" vbProcedure="false">OFFSET([1]AllQueries!$A$7,0,9,ROWS(#NAME!DUBLIN),1)</definedName>
    <definedName function="false" hidden="false" name="PRCBASHIMONTH" vbProcedure="false">[1]AllQueries!$G$16006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<sst xmlns="http://schemas.openxmlformats.org/spreadsheetml/2006/main" count="23" uniqueCount="19">
  <si>
    <t xml:space="preserve">TIME BUCKET/KEY:</t>
  </si>
  <si>
    <t xml:space="preserve">REPORT REGION</t>
  </si>
  <si>
    <t xml:space="preserve">RISK TYPE</t>
  </si>
  <si>
    <r>
      <rPr>
        <b val="true"/>
        <sz val="10"/>
        <rFont val="Times New Roman"/>
        <family val="1"/>
      </rPr>
      <t xml:space="preserve">  </t>
    </r>
    <r>
      <rPr>
        <sz val="7.5"/>
        <rFont val="Times New Roman"/>
        <family val="0"/>
      </rPr>
      <t xml:space="preserve"> </t>
    </r>
    <r>
      <rPr>
        <i val="true"/>
        <sz val="10"/>
        <rFont val="Times New Roman"/>
        <family val="1"/>
      </rPr>
      <t xml:space="preserve">(Positions in Cont. Equiv.)</t>
    </r>
    <r>
      <rPr>
        <b val="true"/>
        <sz val="10"/>
        <rFont val="Times New Roman"/>
        <family val="1"/>
      </rPr>
      <t xml:space="preserve">     From:</t>
    </r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</si>
  <si>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</si>
  <si>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</si>
  <si>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</si>
  <si>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</si>
  <si>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</si>
  <si>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Change</t>
  </si>
  <si>
    <r>
      <rPr>
        <b val="true"/>
        <sz val="10"/>
        <rFont val="Times New Roman"/>
        <family val="1"/>
      </rPr>
      <t xml:space="preserve">EES </t>
    </r>
    <r>
      <rPr>
        <b val="true"/>
        <i val="true"/>
        <sz val="8.5"/>
        <rFont val="Times New Roman"/>
        <family val="1"/>
      </rPr>
      <t xml:space="preserve">(Lambert)</t>
    </r>
  </si>
  <si>
    <t xml:space="preserve">         Basis - Notional</t>
  </si>
  <si>
    <t xml:space="preserve">DUBLIN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</si>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</sst>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0_);_(* \(#,##0.00\);_(* \-??_);_(@_)"/>
    <numFmt numFmtId="170" formatCode="_(* #,##0.0_);_(* \(#,##0.0\);_(* \-??_);_(@_)"/>
    <numFmt numFmtId="171" formatCode="_(* #,##0.0_);_(* \(#,##0.0\);_(* \-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7.5"/>
      <name val="Times New Roman"/>
      <family val="0"/>
    </font>
    <font>
      <i val="true"/>
      <sz val="10"/>
      <name val="Times New Roman"/>
      <family val="1"/>
    </font>
    <font>
      <b val="true"/>
      <i val="true"/>
      <sz val="8.5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0</xdr:col>
      <xdr:colOff>1529640</xdr:colOff>
      <xdr:row>6</xdr:row>
      <xdr:rowOff>9720</xdr:rowOff>
    </xdr:to>
    <xdr:sp>
      <xdr:nvSpPr>
        <xdr:cNvPr id="0" name="Rectangle 1"/>
        <xdr:cNvSpPr/>
      </xdr:nvSpPr>
      <xdr:spPr>
        <a:xfrm>
          <a:off x="0" y="1085760"/>
          <a:ext cx="152964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l&apos;00/Gas%20Bench/GBM_07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Export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Print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</sheetNames>
    <sheetDataSet>
      <sheetData sheetId="0"/>
      <sheetData sheetId="1">
        <row r="1">
          <cell r="C1" t="str">
            <v>Report Dates</v>
          </cell>
        </row>
        <row r="2">
          <cell r="C2" t="str">
            <v>Begin</v>
          </cell>
          <cell r="D2" t="str">
            <v>End</v>
          </cell>
        </row>
        <row r="3">
          <cell r="C3">
            <v>36708</v>
          </cell>
          <cell r="D3">
            <v>36708</v>
          </cell>
        </row>
        <row r="4">
          <cell r="C4">
            <v>36739</v>
          </cell>
          <cell r="D4">
            <v>36739</v>
          </cell>
        </row>
        <row r="5">
          <cell r="C5">
            <v>36770</v>
          </cell>
          <cell r="D5">
            <v>36770</v>
          </cell>
        </row>
        <row r="6">
          <cell r="C6">
            <v>36800</v>
          </cell>
          <cell r="D6">
            <v>36800</v>
          </cell>
        </row>
        <row r="7">
          <cell r="C7">
            <v>36831</v>
          </cell>
          <cell r="D7">
            <v>36831</v>
          </cell>
        </row>
        <row r="8">
          <cell r="C8">
            <v>36861</v>
          </cell>
          <cell r="D8">
            <v>36861</v>
          </cell>
        </row>
        <row r="9">
          <cell r="C9">
            <v>36892</v>
          </cell>
          <cell r="D9">
            <v>36892</v>
          </cell>
        </row>
        <row r="10">
          <cell r="C10">
            <v>36923</v>
          </cell>
          <cell r="D10">
            <v>37226</v>
          </cell>
        </row>
        <row r="11">
          <cell r="C11">
            <v>37257</v>
          </cell>
          <cell r="D11">
            <v>37591</v>
          </cell>
        </row>
        <row r="12">
          <cell r="C12">
            <v>37622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I4" t="str">
            <v>POSITION   REPORT</v>
          </cell>
        </row>
        <row r="6">
          <cell r="E6">
            <v>1</v>
          </cell>
        </row>
        <row r="6">
          <cell r="I6">
            <v>3</v>
          </cell>
        </row>
        <row r="6">
          <cell r="K6">
            <v>4</v>
          </cell>
        </row>
        <row r="6">
          <cell r="M6">
            <v>5</v>
          </cell>
        </row>
        <row r="6">
          <cell r="O6">
            <v>6</v>
          </cell>
        </row>
        <row r="6">
          <cell r="Q6">
            <v>7</v>
          </cell>
        </row>
        <row r="6">
          <cell r="S6">
            <v>8</v>
          </cell>
        </row>
        <row r="6">
          <cell r="U6">
            <v>9</v>
          </cell>
        </row>
        <row r="6">
          <cell r="W6">
            <v>10</v>
          </cell>
        </row>
        <row r="6">
          <cell r="Y6">
            <v>11</v>
          </cell>
        </row>
        <row r="6">
          <cell r="AA6">
            <v>12</v>
          </cell>
        </row>
        <row r="6">
          <cell r="AC6">
            <v>13</v>
          </cell>
        </row>
        <row r="6">
          <cell r="AE6">
            <v>14</v>
          </cell>
        </row>
        <row r="6">
          <cell r="AG6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.42"/>
    <col collapsed="false" customWidth="false" hidden="true" outlineLevel="0" max="4" min="3" style="0" width="9.06"/>
    <col collapsed="false" customWidth="true" hidden="false" outlineLevel="0" max="6" min="6" style="0" width="2.7"/>
    <col collapsed="false" customWidth="true" hidden="false" outlineLevel="0" max="8" min="8" style="0" width="2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  <col collapsed="false" customWidth="true" hidden="false" outlineLevel="0" max="16" min="16" style="0" width="2.7"/>
    <col collapsed="false" customWidth="true" hidden="false" outlineLevel="0" max="18" min="18" style="0" width="2.7"/>
    <col collapsed="false" customWidth="true" hidden="false" outlineLevel="0" max="20" min="20" style="0" width="2.7"/>
    <col collapsed="false" customWidth="true" hidden="false" outlineLevel="0" max="22" min="22" style="0" width="2.7"/>
    <col collapsed="false" customWidth="true" hidden="false" outlineLevel="0" max="24" min="24" style="0" width="2.7"/>
    <col collapsed="false" customWidth="true" hidden="false" outlineLevel="0" max="26" min="26" style="0" width="2.7"/>
    <col collapsed="false" customWidth="true" hidden="false" outlineLevel="0" max="28" min="28" style="0" width="2.7"/>
    <col collapsed="false" customWidth="true" hidden="false" outlineLevel="0" max="30" min="30" style="0" width="2.7"/>
    <col collapsed="false" customWidth="true" hidden="false" outlineLevel="0" max="32" min="32" style="0" width="2.7"/>
    <col collapsed="false" customWidth="true" hidden="false" outlineLevel="0" max="34" min="34" style="0" width="2.7"/>
  </cols>
  <sheetData>
    <row r="1" customFormat="false" ht="45.75" hidden="false" customHeight="true" outlineLevel="0" collapsed="false">
      <c r="A1" s="1" t="n">
        <f aca="false">'[1]Date Master'!B1</f>
        <v>0</v>
      </c>
      <c r="B1" s="2"/>
      <c r="C1" s="3"/>
      <c r="D1" s="3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J1" s="4"/>
      <c r="AK1" s="4"/>
      <c r="AL1" s="5"/>
      <c r="AM1" s="4"/>
      <c r="AO1" s="6"/>
    </row>
    <row r="2" customFormat="false" ht="12.75" hidden="true" customHeight="true" outlineLevel="0" collapsed="false">
      <c r="A2" s="7" t="s">
        <v>0</v>
      </c>
      <c r="B2" s="8"/>
      <c r="C2" s="3" t="s">
        <v>1</v>
      </c>
      <c r="D2" s="3" t="s">
        <v>2</v>
      </c>
      <c r="E2" s="9" t="n">
        <f aca="false">'[1]Date Master'!A3</f>
        <v>0</v>
      </c>
      <c r="F2" s="9"/>
      <c r="G2" s="8"/>
      <c r="H2" s="6"/>
      <c r="I2" s="9" t="n">
        <v>3</v>
      </c>
      <c r="J2" s="8"/>
      <c r="K2" s="9" t="n">
        <v>4</v>
      </c>
      <c r="L2" s="8"/>
      <c r="M2" s="9" t="n">
        <v>5</v>
      </c>
      <c r="N2" s="8"/>
      <c r="O2" s="9" t="n">
        <v>6</v>
      </c>
      <c r="P2" s="8"/>
      <c r="Q2" s="9" t="n">
        <v>7</v>
      </c>
      <c r="R2" s="8"/>
      <c r="S2" s="9" t="n">
        <v>8</v>
      </c>
      <c r="T2" s="8"/>
      <c r="U2" s="9" t="n">
        <v>9</v>
      </c>
      <c r="V2" s="8"/>
      <c r="W2" s="9" t="n">
        <v>10</v>
      </c>
      <c r="X2" s="8"/>
      <c r="Y2" s="9" t="n">
        <v>11</v>
      </c>
      <c r="Z2" s="8"/>
      <c r="AA2" s="9" t="n">
        <v>12</v>
      </c>
      <c r="AB2" s="8"/>
      <c r="AC2" s="9" t="n">
        <v>13</v>
      </c>
      <c r="AD2" s="8"/>
      <c r="AE2" s="9" t="n">
        <v>14</v>
      </c>
      <c r="AF2" s="8"/>
      <c r="AG2" s="9" t="n">
        <v>15</v>
      </c>
      <c r="AH2" s="8"/>
      <c r="AI2" s="8"/>
      <c r="AK2" s="4"/>
      <c r="AL2" s="5"/>
      <c r="AM2" s="4"/>
    </row>
    <row r="3" customFormat="false" ht="13.5" hidden="false" customHeight="true" outlineLevel="0" collapsed="false">
      <c r="A3" s="10" t="s">
        <v>3</v>
      </c>
      <c r="B3" s="11"/>
      <c r="C3" s="12"/>
      <c r="D3" s="12"/>
      <c r="E3" s="13" t="n">
        <f aca="false">'[1]Date Master'!C3</f>
        <v>36708</v>
      </c>
      <c r="F3" s="14"/>
      <c r="G3" s="13" t="s">
        <v>4</v>
      </c>
      <c r="H3" s="2"/>
      <c r="I3" s="15" t="n">
        <f aca="false">'[1]Date Master'!C4</f>
        <v>36739</v>
      </c>
      <c r="J3" s="14"/>
      <c r="K3" s="13" t="str">
        <f aca="false">'[1]Date Master'!C1</f>
        <v>Report Dates</v>
      </c>
      <c r="L3" s="14"/>
      <c r="M3" s="13" t="str">
        <f aca="false">'[1]Date Master'!C2</f>
        <v>Begin</v>
      </c>
      <c r="N3" s="14"/>
      <c r="O3" s="13" t="n">
        <f aca="false">'[1]Date Master'!C3</f>
        <v>36708</v>
      </c>
      <c r="P3" s="14"/>
      <c r="Q3" s="13" t="n">
        <f aca="false">'[1]Date Master'!C4</f>
        <v>36739</v>
      </c>
      <c r="R3" s="14"/>
      <c r="S3" s="13" t="n">
        <f aca="false">'[1]Date Master'!C5</f>
        <v>36770</v>
      </c>
      <c r="T3" s="14"/>
      <c r="U3" s="13" t="n">
        <f aca="false">'[1]Date Master'!C6</f>
        <v>36800</v>
      </c>
      <c r="V3" s="14"/>
      <c r="W3" s="13" t="n">
        <f aca="false">'[1]Date Master'!C7</f>
        <v>36831</v>
      </c>
      <c r="X3" s="14"/>
      <c r="Y3" s="13" t="n">
        <f aca="false">'[1]Date Master'!C8</f>
        <v>36861</v>
      </c>
      <c r="Z3" s="14"/>
      <c r="AA3" s="13" t="n">
        <f aca="false">'[1]Date Master'!C9</f>
        <v>36892</v>
      </c>
      <c r="AB3" s="14"/>
      <c r="AC3" s="13" t="n">
        <f aca="false">'[1]Date Master'!C10</f>
        <v>36923</v>
      </c>
      <c r="AD3" s="14"/>
      <c r="AE3" s="13" t="n">
        <f aca="false">'[1]Date Master'!C11</f>
        <v>37257</v>
      </c>
      <c r="AF3" s="14"/>
      <c r="AG3" s="13" t="n">
        <f aca="false">'[1]Date Master'!C12</f>
        <v>37622</v>
      </c>
      <c r="AH3" s="11"/>
      <c r="AI3" s="13" t="s">
        <v>5</v>
      </c>
      <c r="AJ3" s="16"/>
      <c r="AK3" s="13" t="s">
        <v>6</v>
      </c>
      <c r="AL3" s="5"/>
      <c r="AM3" s="13"/>
      <c r="AO3" s="17" t="s">
        <v>5</v>
      </c>
    </row>
    <row r="4" customFormat="false" ht="12.75" hidden="false" customHeight="true" outlineLevel="0" collapsed="false">
      <c r="A4" s="10" t="s">
        <v>7</v>
      </c>
      <c r="B4" s="11"/>
      <c r="C4" s="12"/>
      <c r="D4" s="12"/>
      <c r="E4" s="18" t="n">
        <f aca="false">'[1]Date Master'!D3</f>
        <v>36708</v>
      </c>
      <c r="F4" s="14"/>
      <c r="G4" s="18" t="s">
        <v>8</v>
      </c>
      <c r="H4" s="2"/>
      <c r="I4" s="19" t="n">
        <f aca="false">'[1]Date Master'!D4</f>
        <v>36739</v>
      </c>
      <c r="J4" s="14"/>
      <c r="K4" s="18" t="n">
        <f aca="false">'[1]Date Master'!D1</f>
        <v>0</v>
      </c>
      <c r="L4" s="14"/>
      <c r="M4" s="18" t="str">
        <f aca="false">'[1]Date Master'!D2</f>
        <v>End</v>
      </c>
      <c r="N4" s="14"/>
      <c r="O4" s="18" t="n">
        <f aca="false">'[1]Date Master'!D3</f>
        <v>36708</v>
      </c>
      <c r="P4" s="14"/>
      <c r="Q4" s="18" t="n">
        <f aca="false">'[1]Date Master'!D4</f>
        <v>36739</v>
      </c>
      <c r="R4" s="14"/>
      <c r="S4" s="18" t="n">
        <f aca="false">'[1]Date Master'!D5</f>
        <v>36770</v>
      </c>
      <c r="T4" s="14"/>
      <c r="U4" s="18" t="n">
        <f aca="false">'[1]Date Master'!D6</f>
        <v>36800</v>
      </c>
      <c r="V4" s="14"/>
      <c r="W4" s="18" t="n">
        <f aca="false">'[1]Date Master'!D7</f>
        <v>36831</v>
      </c>
      <c r="X4" s="14"/>
      <c r="Y4" s="18" t="n">
        <f aca="false">'[1]Date Master'!D8</f>
        <v>36861</v>
      </c>
      <c r="Z4" s="14"/>
      <c r="AA4" s="18" t="n">
        <f aca="false">'[1]Date Master'!D9</f>
        <v>36892</v>
      </c>
      <c r="AB4" s="14"/>
      <c r="AC4" s="18" t="n">
        <f aca="false">'[1]Date Master'!D10</f>
        <v>37226</v>
      </c>
      <c r="AD4" s="14"/>
      <c r="AE4" s="18" t="n">
        <f aca="false">'[1]Date Master'!D11</f>
        <v>37591</v>
      </c>
      <c r="AF4" s="14"/>
      <c r="AG4" s="18" t="n">
        <f aca="false">PRCBASHIMONTH</f>
        <v>45200</v>
      </c>
      <c r="AH4" s="11"/>
      <c r="AI4" s="18" t="str">
        <f aca="false">(TEXT(E3,"mmm-yy")&amp;"/"&amp;(TEXT(AG4,"mmm-yy")))</f>
        <v>Jul-00/Oct-23</v>
      </c>
      <c r="AJ4" s="16"/>
      <c r="AK4" s="18" t="n">
        <f aca="false">'[1]Report -Benchmark Change'!K4</f>
        <v>0</v>
      </c>
      <c r="AL4" s="5"/>
      <c r="AM4" s="18" t="s">
        <v>9</v>
      </c>
      <c r="AO4" s="20" t="str">
        <f aca="false">TEXT(E3,"mmm-yy")&amp;"/"&amp;(TEXT(AG4,"mmm-yy"))</f>
        <v>Jul-00/Oct-23</v>
      </c>
    </row>
    <row r="5" customFormat="false" ht="13.5" hidden="false" customHeight="false" outlineLevel="0" collapsed="false"/>
    <row r="6" customFormat="false" ht="12.75" hidden="false" customHeight="true" outlineLevel="0" collapsed="false">
      <c r="A6" s="21" t="s">
        <v>10</v>
      </c>
      <c r="B6" s="2"/>
      <c r="C6" s="22"/>
      <c r="D6" s="22"/>
      <c r="E6" s="23"/>
      <c r="F6" s="23"/>
      <c r="G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4"/>
      <c r="AE6" s="25"/>
      <c r="AF6" s="26"/>
      <c r="AG6" s="25"/>
      <c r="AH6" s="26"/>
      <c r="AI6" s="27"/>
      <c r="AJ6" s="28"/>
      <c r="AK6" s="27"/>
      <c r="AL6" s="29"/>
      <c r="AM6" s="27"/>
      <c r="AN6" s="30"/>
      <c r="AO6" s="31"/>
      <c r="AP6" s="32"/>
    </row>
    <row r="7" customFormat="false" ht="5.25" hidden="false" customHeight="true" outlineLevel="0" collapsed="false">
      <c r="A7" s="33"/>
      <c r="B7" s="16"/>
      <c r="C7" s="34"/>
      <c r="D7" s="34"/>
      <c r="E7" s="23"/>
      <c r="F7" s="23"/>
      <c r="G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8"/>
      <c r="AK7" s="23"/>
      <c r="AL7" s="29"/>
      <c r="AM7" s="23"/>
      <c r="AN7" s="30"/>
      <c r="AO7" s="35"/>
    </row>
    <row r="8" customFormat="false" ht="12.75" hidden="false" customHeight="true" outlineLevel="0" collapsed="false">
      <c r="A8" s="36" t="s">
        <v>11</v>
      </c>
      <c r="B8" s="16"/>
      <c r="C8" s="37" t="s">
        <v>12</v>
      </c>
      <c r="D8" s="38" t="s">
        <v>13</v>
      </c>
      <c r="E8" s="39" t="e">
        <f aca="true">SUMIF(DublinBMKey,$C8&amp;$D8&amp;E$11,DublinPvInCE)+'[1]Plug Num.'!E3</f>
        <v>#VALUE!</v>
      </c>
      <c r="F8" s="23"/>
      <c r="G8" s="39"/>
      <c r="I8" s="39" t="e">
        <f aca="true">SUMIF(DublinBMKey,$C8&amp;$D8&amp;I$11,DublinPvInCE)+'[1]Plug Num.'!I3</f>
        <v>#VALUE!</v>
      </c>
      <c r="J8" s="23"/>
      <c r="K8" s="39" t="e">
        <f aca="true">SUMIF(DublinBMKey,$C8&amp;$D8&amp;K$11,DublinPvInCE)+'[1]Plug Num.'!K3</f>
        <v>#VALUE!</v>
      </c>
      <c r="L8" s="23"/>
      <c r="M8" s="39" t="e">
        <f aca="true">SUMIF(DublinBMKey,$C8&amp;$D8&amp;M$11,DublinPvInCE)+'[1]Plug Num.'!M3</f>
        <v>#VALUE!</v>
      </c>
      <c r="N8" s="23"/>
      <c r="O8" s="39" t="e">
        <f aca="true">SUMIF(DublinBMKey,$C8&amp;$D8&amp;O$11,DublinPvInCE)+'[1]Plug Num.'!O3</f>
        <v>#VALUE!</v>
      </c>
      <c r="P8" s="23"/>
      <c r="Q8" s="39" t="e">
        <f aca="true">SUMIF(DublinBMKey,$C8&amp;$D8&amp;Q$11,DublinPvInCE)+'[1]Plug Num.'!Q3</f>
        <v>#VALUE!</v>
      </c>
      <c r="R8" s="23"/>
      <c r="S8" s="39" t="e">
        <f aca="true">SUMIF(DublinBMKey,$C8&amp;$D8&amp;S$11,DublinPvInCE)+'[1]Plug Num.'!S3</f>
        <v>#VALUE!</v>
      </c>
      <c r="T8" s="23"/>
      <c r="U8" s="39" t="e">
        <f aca="true">SUMIF(DublinBMKey,$C8&amp;$D8&amp;U$11,DublinPvInCE)+'[1]Plug Num.'!U3</f>
        <v>#VALUE!</v>
      </c>
      <c r="V8" s="23"/>
      <c r="W8" s="39" t="e">
        <f aca="true">SUMIF(DublinBMKey,$C8&amp;$D8&amp;W$11,DublinPvInCE)+'[1]Plug Num.'!W3</f>
        <v>#VALUE!</v>
      </c>
      <c r="X8" s="23"/>
      <c r="Y8" s="39" t="e">
        <f aca="true">SUMIF(DublinBMKey,$C8&amp;$D8&amp;Y$11,DublinPvInCE)+'[1]Plug Num.'!Y3</f>
        <v>#VALUE!</v>
      </c>
      <c r="Z8" s="23"/>
      <c r="AA8" s="39" t="e">
        <f aca="true">SUMIF(DublinBMKey,$C8&amp;$D8&amp;AA$11,DublinPvInCE)+'[1]Plug Num.'!AA3</f>
        <v>#VALUE!</v>
      </c>
      <c r="AB8" s="23"/>
      <c r="AC8" s="39" t="e">
        <f aca="true">SUMIF(DublinBMKey,$C8&amp;$D8&amp;AC$11,DublinPvInCE)+'[1]Plug Num.'!AC3</f>
        <v>#VALUE!</v>
      </c>
      <c r="AD8" s="23"/>
      <c r="AE8" s="39" t="e">
        <f aca="true">SUMIF(DublinBMKey,$C8&amp;$D8&amp;AE$11,DublinPvInCE)+'[1]Plug Num.'!AE3</f>
        <v>#VALUE!</v>
      </c>
      <c r="AF8" s="23"/>
      <c r="AG8" s="39" t="e">
        <f aca="true">SUMIF(DublinBMKey,$C8&amp;$D8&amp;AG$11,DublinPvInCE)+'[1]Plug Num.'!AG3</f>
        <v>#VALUE!</v>
      </c>
      <c r="AH8" s="40"/>
      <c r="AI8" s="39" t="e">
        <f aca="false">SUM(E8:AG8)</f>
        <v>#VALUE!</v>
      </c>
      <c r="AJ8" s="41"/>
      <c r="AK8" s="39" t="n">
        <f aca="false">+[1]BMPosYesterday!AI3</f>
        <v>0</v>
      </c>
      <c r="AL8" s="29"/>
      <c r="AM8" s="39" t="e">
        <f aca="false">AI8-AK8</f>
        <v>#VALUE!</v>
      </c>
      <c r="AN8" s="30"/>
      <c r="AO8" s="42" t="e">
        <f aca="false">AI8</f>
        <v>#VALUE!</v>
      </c>
      <c r="AP8" s="43"/>
      <c r="AQ8" s="44" t="e">
        <f aca="false">+AM8-'[1]Report -Benchmark Change'!AI3</f>
        <v>#VALUE!</v>
      </c>
      <c r="AR8" s="45"/>
    </row>
    <row r="9" customFormat="false" ht="12.75" hidden="false" customHeight="true" outlineLevel="0" collapsed="false">
      <c r="A9" s="36" t="s">
        <v>14</v>
      </c>
      <c r="B9" s="16"/>
      <c r="C9" s="38" t="s">
        <v>12</v>
      </c>
      <c r="D9" s="38" t="s">
        <v>13</v>
      </c>
      <c r="E9" s="39" t="e">
        <f aca="true">SUMIF(DublinBMKey,$C9&amp;$D9&amp;E$11,DublinBMInCE)+'[1]Plug Num.'!E4</f>
        <v>#VALUE!</v>
      </c>
      <c r="F9" s="23"/>
      <c r="G9" s="39"/>
      <c r="I9" s="39" t="e">
        <f aca="true">SUMIF(DublinBMKey,$C9&amp;$D9&amp;I$11,DublinBMInCE)+'[1]Plug Num.'!I4</f>
        <v>#VALUE!</v>
      </c>
      <c r="J9" s="23"/>
      <c r="K9" s="39" t="e">
        <f aca="true">SUMIF(DublinBMKey,$C9&amp;$D9&amp;K$11,DublinBMInCE)+'[1]Plug Num.'!K4</f>
        <v>#VALUE!</v>
      </c>
      <c r="L9" s="23"/>
      <c r="M9" s="39" t="e">
        <f aca="true">SUMIF(DublinBMKey,$C9&amp;$D9&amp;M$11,DublinBMInCE)+'[1]Plug Num.'!M4</f>
        <v>#VALUE!</v>
      </c>
      <c r="N9" s="23"/>
      <c r="O9" s="39" t="e">
        <f aca="true">SUMIF(DublinBMKey,$C9&amp;$D9&amp;O$11,DublinBMInCE)+'[1]Plug Num.'!O4</f>
        <v>#VALUE!</v>
      </c>
      <c r="P9" s="23"/>
      <c r="Q9" s="39" t="e">
        <f aca="true">SUMIF(DublinBMKey,$C9&amp;$D9&amp;Q$11,DublinBMInCE)+'[1]Plug Num.'!Q4</f>
        <v>#VALUE!</v>
      </c>
      <c r="R9" s="23"/>
      <c r="S9" s="39" t="e">
        <f aca="true">SUMIF(DublinBMKey,$C9&amp;$D9&amp;S$11,DublinBMInCE)+'[1]Plug Num.'!S4</f>
        <v>#VALUE!</v>
      </c>
      <c r="T9" s="23"/>
      <c r="U9" s="39" t="e">
        <f aca="true">SUMIF(DublinBMKey,$C9&amp;$D9&amp;U$11,DublinBMInCE)+'[1]Plug Num.'!U4</f>
        <v>#VALUE!</v>
      </c>
      <c r="V9" s="23"/>
      <c r="W9" s="39" t="e">
        <f aca="true">SUMIF(DublinBMKey,$C9&amp;$D9&amp;W$11,DublinBMInCE)+'[1]Plug Num.'!W4</f>
        <v>#VALUE!</v>
      </c>
      <c r="X9" s="23"/>
      <c r="Y9" s="39" t="e">
        <f aca="true">SUMIF(DublinBMKey,$C9&amp;$D9&amp;Y$11,DublinBMInCE)+'[1]Plug Num.'!Y4</f>
        <v>#VALUE!</v>
      </c>
      <c r="Z9" s="23"/>
      <c r="AA9" s="39" t="e">
        <f aca="true">SUMIF(DublinBMKey,$C9&amp;$D9&amp;AA$11,DublinBMInCE)+'[1]Plug Num.'!AA4</f>
        <v>#VALUE!</v>
      </c>
      <c r="AB9" s="23"/>
      <c r="AC9" s="39" t="e">
        <f aca="true">SUMIF(DublinBMKey,$C9&amp;$D9&amp;AC$11,DublinBMInCE)+'[1]Plug Num.'!AC4</f>
        <v>#VALUE!</v>
      </c>
      <c r="AD9" s="23"/>
      <c r="AE9" s="39" t="e">
        <f aca="true">SUMIF(DublinBMKey,$C9&amp;$D9&amp;AE$11,DublinBMInCE)+'[1]Plug Num.'!AE4</f>
        <v>#VALUE!</v>
      </c>
      <c r="AF9" s="23"/>
      <c r="AG9" s="39" t="e">
        <f aca="true">SUMIF(DublinBMKey,$C9&amp;$D9&amp;AG$11,DublinBMInCE)+'[1]Plug Num.'!AG4</f>
        <v>#VALUE!</v>
      </c>
      <c r="AH9" s="40"/>
      <c r="AI9" s="39" t="e">
        <f aca="false">SUM(E9:AG9)</f>
        <v>#VALUE!</v>
      </c>
      <c r="AJ9" s="41"/>
      <c r="AK9" s="39" t="str">
        <f aca="false">+[1]BMPosYesterday!AI4</f>
        <v>POSITION   REPORT</v>
      </c>
      <c r="AL9" s="29"/>
      <c r="AM9" s="39" t="e">
        <f aca="false">AI9-AK9</f>
        <v>#VALUE!</v>
      </c>
      <c r="AN9" s="30"/>
      <c r="AO9" s="42" t="e">
        <f aca="false">AI9</f>
        <v>#VALUE!</v>
      </c>
      <c r="AP9" s="43"/>
      <c r="AQ9" s="44" t="e">
        <f aca="false">+AM9-'[1]Report -Benchmark Change'!AI4</f>
        <v>#VALUE!</v>
      </c>
      <c r="AR9" s="45"/>
    </row>
    <row r="10" customFormat="false" ht="12.75" hidden="false" customHeight="true" outlineLevel="0" collapsed="false">
      <c r="A10" s="36" t="s">
        <v>15</v>
      </c>
      <c r="B10" s="16"/>
      <c r="C10" s="38" t="s">
        <v>12</v>
      </c>
      <c r="D10" s="38" t="s">
        <v>16</v>
      </c>
      <c r="E10" s="39" t="e">
        <f aca="true">SUMIF(DublinBMKey,$C10&amp;$D10&amp;E$11,DublinBMInCE)+'[1]Plug Num.'!E5</f>
        <v>#VALUE!</v>
      </c>
      <c r="F10" s="23"/>
      <c r="G10" s="39"/>
      <c r="I10" s="39" t="e">
        <f aca="true">SUMIF(DublinBMKey,$C10&amp;$D10&amp;I$11,DublinBMInCE)+'[1]Plug Num.'!I5</f>
        <v>#VALUE!</v>
      </c>
      <c r="J10" s="23"/>
      <c r="K10" s="39" t="e">
        <f aca="true">SUMIF(DublinBMKey,$C10&amp;$D10&amp;K$11,DublinBMInCE)+'[1]Plug Num.'!K5</f>
        <v>#VALUE!</v>
      </c>
      <c r="L10" s="23"/>
      <c r="M10" s="39" t="e">
        <f aca="true">SUMIF(DublinBMKey,$C10&amp;$D10&amp;M$11,DublinBMInCE)+'[1]Plug Num.'!M5</f>
        <v>#VALUE!</v>
      </c>
      <c r="N10" s="23"/>
      <c r="O10" s="39" t="e">
        <f aca="true">SUMIF(DublinBMKey,$C10&amp;$D10&amp;O$11,DublinBMInCE)+'[1]Plug Num.'!O5</f>
        <v>#VALUE!</v>
      </c>
      <c r="P10" s="23"/>
      <c r="Q10" s="39" t="e">
        <f aca="true">SUMIF(DublinBMKey,$C10&amp;$D10&amp;Q$11,DublinBMInCE)+'[1]Plug Num.'!Q5</f>
        <v>#VALUE!</v>
      </c>
      <c r="R10" s="23"/>
      <c r="S10" s="39" t="e">
        <f aca="true">SUMIF(DublinBMKey,$C10&amp;$D10&amp;S$11,DublinBMInCE)+'[1]Plug Num.'!S5</f>
        <v>#VALUE!</v>
      </c>
      <c r="T10" s="23"/>
      <c r="U10" s="39" t="e">
        <f aca="true">SUMIF(DublinBMKey,$C10&amp;$D10&amp;U$11,DublinBMInCE)+'[1]Plug Num.'!U5</f>
        <v>#VALUE!</v>
      </c>
      <c r="V10" s="23"/>
      <c r="W10" s="39" t="e">
        <f aca="true">SUMIF(DublinBMKey,$C10&amp;$D10&amp;W$11,DublinBMInCE)+'[1]Plug Num.'!W5</f>
        <v>#VALUE!</v>
      </c>
      <c r="X10" s="23"/>
      <c r="Y10" s="39" t="e">
        <f aca="true">SUMIF(DublinBMKey,$C10&amp;$D10&amp;Y$11,DublinBMInCE)+'[1]Plug Num.'!Y5</f>
        <v>#VALUE!</v>
      </c>
      <c r="Z10" s="23"/>
      <c r="AA10" s="39" t="e">
        <f aca="true">SUMIF(DublinBMKey,$C10&amp;$D10&amp;AA$11,DublinBMInCE)+'[1]Plug Num.'!AA5</f>
        <v>#VALUE!</v>
      </c>
      <c r="AB10" s="23"/>
      <c r="AC10" s="39" t="e">
        <f aca="true">SUMIF(DublinBMKey,$C10&amp;$D10&amp;AC$11,DublinBMInCE)+'[1]Plug Num.'!AC5</f>
        <v>#VALUE!</v>
      </c>
      <c r="AD10" s="23"/>
      <c r="AE10" s="39" t="e">
        <f aca="true">SUMIF(DublinBMKey,$C10&amp;$D10&amp;AE$11,DublinBMInCE)+'[1]Plug Num.'!AE5</f>
        <v>#VALUE!</v>
      </c>
      <c r="AF10" s="23"/>
      <c r="AG10" s="39" t="e">
        <f aca="true">SUMIF(DublinBMKey,$C10&amp;$D10&amp;AG$11,DublinBMInCE)+'[1]Plug Num.'!AG5</f>
        <v>#VALUE!</v>
      </c>
      <c r="AH10" s="40"/>
      <c r="AI10" s="39" t="e">
        <f aca="false">SUM(E10:AG10)</f>
        <v>#VALUE!</v>
      </c>
      <c r="AJ10" s="41"/>
      <c r="AK10" s="39" t="n">
        <f aca="false">+[1]BMPosYesterday!AI5</f>
        <v>0</v>
      </c>
      <c r="AL10" s="29"/>
      <c r="AM10" s="39" t="e">
        <f aca="false">AI10-AK10</f>
        <v>#VALUE!</v>
      </c>
      <c r="AN10" s="30"/>
      <c r="AO10" s="42" t="e">
        <f aca="false">AI10</f>
        <v>#VALUE!</v>
      </c>
      <c r="AP10" s="43"/>
      <c r="AQ10" s="44" t="e">
        <f aca="false">+AM10-'[1]Report -Benchmark Change'!AI5</f>
        <v>#VALUE!</v>
      </c>
      <c r="AR10" s="45"/>
    </row>
    <row r="11" customFormat="false" ht="12.75" hidden="false" customHeight="true" outlineLevel="0" collapsed="false">
      <c r="A11" s="46" t="s">
        <v>17</v>
      </c>
      <c r="B11" s="16"/>
      <c r="C11" s="38"/>
      <c r="D11" s="38"/>
      <c r="E11" s="47" t="e">
        <f aca="false">E9+E10</f>
        <v>#VALUE!</v>
      </c>
      <c r="F11" s="48"/>
      <c r="G11" s="47"/>
      <c r="I11" s="47" t="e">
        <f aca="false">I9+I10</f>
        <v>#VALUE!</v>
      </c>
      <c r="J11" s="23"/>
      <c r="K11" s="47" t="e">
        <f aca="false">K9+K10</f>
        <v>#VALUE!</v>
      </c>
      <c r="L11" s="23"/>
      <c r="M11" s="47" t="e">
        <f aca="false">M9+M10</f>
        <v>#VALUE!</v>
      </c>
      <c r="N11" s="23"/>
      <c r="O11" s="47" t="e">
        <f aca="false">O9+O10</f>
        <v>#VALUE!</v>
      </c>
      <c r="P11" s="23"/>
      <c r="Q11" s="47" t="e">
        <f aca="false">Q9+Q10</f>
        <v>#VALUE!</v>
      </c>
      <c r="R11" s="23"/>
      <c r="S11" s="47" t="e">
        <f aca="false">S9+S10</f>
        <v>#VALUE!</v>
      </c>
      <c r="T11" s="23"/>
      <c r="U11" s="47" t="e">
        <f aca="false">U9+U10</f>
        <v>#VALUE!</v>
      </c>
      <c r="V11" s="23"/>
      <c r="W11" s="47" t="e">
        <f aca="false">W9+W10</f>
        <v>#VALUE!</v>
      </c>
      <c r="X11" s="23"/>
      <c r="Y11" s="47" t="e">
        <f aca="false">Y9+Y10</f>
        <v>#VALUE!</v>
      </c>
      <c r="Z11" s="23"/>
      <c r="AA11" s="47" t="e">
        <f aca="false">AA9+AA10</f>
        <v>#VALUE!</v>
      </c>
      <c r="AB11" s="23"/>
      <c r="AC11" s="47" t="e">
        <f aca="false">AC9+AC10</f>
        <v>#VALUE!</v>
      </c>
      <c r="AD11" s="23"/>
      <c r="AE11" s="47" t="e">
        <f aca="false">AE9+AE10</f>
        <v>#VALUE!</v>
      </c>
      <c r="AF11" s="23"/>
      <c r="AG11" s="47" t="e">
        <f aca="false">AG9+AG10</f>
        <v>#VALUE!</v>
      </c>
      <c r="AH11" s="23"/>
      <c r="AI11" s="47" t="e">
        <f aca="false">AI9+AI10</f>
        <v>#VALUE!</v>
      </c>
      <c r="AJ11" s="41"/>
      <c r="AK11" s="47" t="e">
        <f aca="false">AK9+AK10</f>
        <v>#VALUE!</v>
      </c>
      <c r="AL11" s="29"/>
      <c r="AM11" s="47" t="e">
        <f aca="false">AM9+AM10</f>
        <v>#VALUE!</v>
      </c>
      <c r="AN11" s="30"/>
      <c r="AO11" s="41" t="e">
        <f aca="false">AO9+AO10</f>
        <v>#VALUE!</v>
      </c>
      <c r="AP11" s="49"/>
      <c r="AQ11" s="47" t="e">
        <f aca="false">AQ9+AQ10</f>
        <v>#VALUE!</v>
      </c>
      <c r="AR11" s="50"/>
    </row>
    <row r="12" customFormat="false" ht="12.75" hidden="false" customHeight="true" outlineLevel="0" collapsed="false">
      <c r="A12" s="51" t="s">
        <v>18</v>
      </c>
      <c r="B12" s="2"/>
      <c r="C12" s="38"/>
      <c r="D12" s="38"/>
      <c r="E12" s="52" t="e">
        <f aca="false">+E11-[1]BMPosYesterday!E6</f>
        <v>#VALUE!</v>
      </c>
      <c r="F12" s="52"/>
      <c r="G12" s="52" t="n">
        <f aca="false">+G11-[1]BMPosYesterday!G6</f>
        <v>0</v>
      </c>
      <c r="I12" s="52" t="e">
        <f aca="false">+I11-[1]BMPosYesterday!I6</f>
        <v>#VALUE!</v>
      </c>
      <c r="J12" s="52"/>
      <c r="K12" s="52" t="e">
        <f aca="false">+K11-[1]BMPosYesterday!K6</f>
        <v>#VALUE!</v>
      </c>
      <c r="L12" s="52"/>
      <c r="M12" s="52" t="e">
        <f aca="false">+M11-[1]BMPosYesterday!M6</f>
        <v>#VALUE!</v>
      </c>
      <c r="N12" s="52"/>
      <c r="O12" s="52" t="e">
        <f aca="false">+O11-[1]BMPosYesterday!O6</f>
        <v>#VALUE!</v>
      </c>
      <c r="P12" s="52"/>
      <c r="Q12" s="52" t="e">
        <f aca="false">+Q11-[1]BMPosYesterday!Q6</f>
        <v>#VALUE!</v>
      </c>
      <c r="R12" s="52"/>
      <c r="S12" s="52" t="e">
        <f aca="false">+S11-[1]BMPosYesterday!S6</f>
        <v>#VALUE!</v>
      </c>
      <c r="T12" s="52"/>
      <c r="U12" s="52" t="e">
        <f aca="false">+U11-([1]BMPosYesterday!U6)</f>
        <v>#VALUE!</v>
      </c>
      <c r="V12" s="52"/>
      <c r="W12" s="52" t="e">
        <f aca="false">+W11-[1]BMPosYesterday!W6</f>
        <v>#VALUE!</v>
      </c>
      <c r="X12" s="52"/>
      <c r="Y12" s="52" t="e">
        <f aca="false">+Y11-[1]BMPosYesterday!Y6</f>
        <v>#VALUE!</v>
      </c>
      <c r="Z12" s="52"/>
      <c r="AA12" s="52" t="e">
        <f aca="false">+AA11-[1]BMPosYesterday!AA6</f>
        <v>#VALUE!</v>
      </c>
      <c r="AB12" s="52"/>
      <c r="AC12" s="52" t="e">
        <f aca="false">+AC11-[1]BMPosYesterday!AC6</f>
        <v>#VALUE!</v>
      </c>
      <c r="AD12" s="52"/>
      <c r="AE12" s="52" t="e">
        <f aca="false">+AE11-[1]BMPosYesterday!AE6</f>
        <v>#VALUE!</v>
      </c>
      <c r="AF12" s="52"/>
      <c r="AG12" s="52" t="e">
        <f aca="false">+AG11-[1]BMPosYesterday!AG6</f>
        <v>#VALUE!</v>
      </c>
      <c r="AH12" s="52"/>
      <c r="AI12" s="27" t="e">
        <f aca="false">SUM(I12:AG12)+E12</f>
        <v>#VALUE!</v>
      </c>
      <c r="AJ12" s="28"/>
      <c r="AK12" s="27"/>
      <c r="AL12" s="29"/>
      <c r="AM12" s="27"/>
      <c r="AO1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2000-07-14T19:02:48Z</dcterms:created>
  <dc:creator>rrodri2</dc:creator>
  <dc:description/>
  <dc:language>en-US</dc:language>
  <cp:lastModifiedBy>rrodri2</cp:lastModifiedBy>
  <cp:revision>0</cp:revision>
  <dc:subject/>
  <dc:title/>
</cp:coreProperties>
</file>