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18</xdr:row>
                <xdr:rowOff>7</xdr:rowOff>
              </xdr:from>
              <xdr:to>
                <xdr:col>12</xdr:col>
                <xdr:colOff>105</xdr:colOff>
                <xdr:row>22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15</xdr:row>
                <xdr:rowOff>10</xdr:rowOff>
              </xdr:from>
              <xdr:to>
                <xdr:col>16</xdr:col>
                <xdr:colOff>84</xdr:colOff>
                <xdr:row>19</xdr:row>
                <xdr:rowOff>16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15</xdr:row>
                <xdr:rowOff>7</xdr:rowOff>
              </xdr:from>
              <xdr:to>
                <xdr:col>22</xdr:col>
                <xdr:colOff>6</xdr:colOff>
                <xdr:row>19</xdr:row>
                <xdr:rowOff>13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26</xdr:row>
                <xdr:rowOff>7</xdr:rowOff>
              </xdr:from>
              <xdr:to>
                <xdr:col>22</xdr:col>
                <xdr:colOff>6</xdr:colOff>
                <xdr:row>30</xdr:row>
                <xdr:rowOff>13</xdr:rowOff>
              </xdr:to>
            </anchor>
          </commentPr>
        </mc:Choice>
        <mc:Fallback/>
      </mc:AlternateContent>
    </comment>
    <comment ref="Q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28</xdr:row>
                <xdr:rowOff>7</xdr:rowOff>
              </xdr:from>
              <xdr:to>
                <xdr:col>22</xdr:col>
                <xdr:colOff>6</xdr:colOff>
                <xdr:row>32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S3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2 day funding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8</xdr:colOff>
                <xdr:row>29</xdr:row>
                <xdr:rowOff>7</xdr:rowOff>
              </xdr:from>
              <xdr:to>
                <xdr:col>22</xdr:col>
                <xdr:colOff>45</xdr:colOff>
                <xdr:row>33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W3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3 day funding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9</xdr:colOff>
                <xdr:row>29</xdr:row>
                <xdr:rowOff>7</xdr:rowOff>
              </xdr:from>
              <xdr:to>
                <xdr:col>26</xdr:col>
                <xdr:colOff>44</xdr:colOff>
                <xdr:row>33</xdr:row>
                <xdr:rowOff>13</xdr:rowOff>
              </xdr:to>
            </anchor>
          </commentPr>
        </mc:Choice>
        <mc:Fallback/>
      </mc:AlternateContent>
    </comment>
    <comment ref="Y2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12/18 - 12/31 for PG&amp;E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26</xdr:row>
                <xdr:rowOff>7</xdr:rowOff>
              </xdr:from>
              <xdr:to>
                <xdr:col>28</xdr:col>
                <xdr:colOff>52</xdr:colOff>
                <xdr:row>30</xdr:row>
                <xdr:rowOff>13</xdr:rowOff>
              </xdr:to>
            </anchor>
          </commentPr>
        </mc:Choice>
        <mc:Fallback/>
      </mc:AlternateContent>
    </comment>
    <comment ref="Y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12/18 - 12/31 for Socal, SDG&amp;E and SWG markets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28</xdr:row>
                <xdr:rowOff>7</xdr:rowOff>
              </xdr:from>
              <xdr:to>
                <xdr:col>28</xdr:col>
                <xdr:colOff>52</xdr:colOff>
                <xdr:row>32</xdr:row>
                <xdr:rowOff>13</xdr:rowOff>
              </xdr:to>
            </anchor>
          </commentPr>
        </mc:Choice>
        <mc:Fallback/>
      </mc:AlternateContent>
    </comment>
    <comment ref="Y3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2 day funding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29</xdr:row>
                <xdr:rowOff>7</xdr:rowOff>
              </xdr:from>
              <xdr:to>
                <xdr:col>28</xdr:col>
                <xdr:colOff>52</xdr:colOff>
                <xdr:row>33</xdr:row>
                <xdr:rowOff>13</xdr:rowOff>
              </xdr:to>
            </anchor>
          </commentPr>
        </mc:Choice>
        <mc:Fallback/>
      </mc:AlternateContent>
    </comment>
    <comment ref="Y4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47</xdr:row>
                <xdr:rowOff>7</xdr:rowOff>
              </xdr:from>
              <xdr:to>
                <xdr:col>28</xdr:col>
                <xdr:colOff>52</xdr:colOff>
                <xdr:row>51</xdr:row>
                <xdr:rowOff>13</xdr:rowOff>
              </xdr:to>
            </anchor>
          </commentPr>
        </mc:Choice>
        <mc:Fallback/>
      </mc:AlternateContent>
    </comment>
    <comment ref="AA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14</xdr:row>
                <xdr:rowOff>7</xdr:rowOff>
              </xdr:from>
              <xdr:to>
                <xdr:col>30</xdr:col>
                <xdr:colOff>42</xdr:colOff>
                <xdr:row>18</xdr:row>
                <xdr:rowOff>13</xdr:rowOff>
              </xdr:to>
            </anchor>
          </commentPr>
        </mc:Choice>
        <mc:Fallback/>
      </mc:AlternateContent>
    </comment>
    <comment ref="AC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61</xdr:colOff>
                <xdr:row>14</xdr:row>
                <xdr:rowOff>7</xdr:rowOff>
              </xdr:from>
              <xdr:to>
                <xdr:col>31</xdr:col>
                <xdr:colOff>5</xdr:colOff>
                <xdr:row>18</xdr:row>
                <xdr:rowOff>13</xdr:rowOff>
              </xdr:to>
            </anchor>
          </commentPr>
        </mc:Choice>
        <mc:Fallback/>
      </mc:AlternateContent>
    </comment>
    <comment ref="AC3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2 day funding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9</xdr:colOff>
                <xdr:row>29</xdr:row>
                <xdr:rowOff>7</xdr:rowOff>
              </xdr:from>
              <xdr:to>
                <xdr:col>32</xdr:col>
                <xdr:colOff>51</xdr:colOff>
                <xdr:row>33</xdr:row>
                <xdr:rowOff>13</xdr:rowOff>
              </xdr:to>
            </anchor>
          </commentPr>
        </mc:Choice>
        <mc:Fallback/>
      </mc:AlternateContent>
    </comment>
    <comment ref="AG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Sat.,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57</xdr:colOff>
                <xdr:row>14</xdr:row>
                <xdr:rowOff>7</xdr:rowOff>
              </xdr:from>
              <xdr:to>
                <xdr:col>36</xdr:col>
                <xdr:colOff>0</xdr:colOff>
                <xdr:row>18</xdr:row>
                <xdr:rowOff>13</xdr:rowOff>
              </xdr:to>
            </anchor>
          </commentPr>
        </mc:Choice>
        <mc:Fallback/>
      </mc:AlternateContent>
    </comment>
    <comment ref="AG3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2 day funding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8</xdr:colOff>
                <xdr:row>29</xdr:row>
                <xdr:rowOff>7</xdr:rowOff>
              </xdr:from>
              <xdr:to>
                <xdr:col>36</xdr:col>
                <xdr:colOff>51</xdr:colOff>
                <xdr:row>33</xdr:row>
                <xdr:rowOff>13</xdr:rowOff>
              </xdr:to>
            </anchor>
          </commentPr>
        </mc:Choice>
        <mc:Fallback/>
      </mc:AlternateContent>
    </comment>
    <comment ref="AI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51</xdr:colOff>
                <xdr:row>14</xdr:row>
                <xdr:rowOff>7</xdr:rowOff>
              </xdr:from>
              <xdr:to>
                <xdr:col>38</xdr:col>
                <xdr:colOff>8</xdr:colOff>
                <xdr:row>18</xdr:row>
                <xdr:rowOff>13</xdr:rowOff>
              </xdr:to>
            </anchor>
          </commentPr>
        </mc:Choice>
        <mc:Fallback/>
      </mc:AlternateContent>
    </comment>
    <comment ref="AI3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2 day funding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11</xdr:colOff>
                <xdr:row>29</xdr:row>
                <xdr:rowOff>7</xdr:rowOff>
              </xdr:from>
              <xdr:to>
                <xdr:col>38</xdr:col>
                <xdr:colOff>60</xdr:colOff>
                <xdr:row>33</xdr:row>
                <xdr:rowOff>13</xdr:rowOff>
              </xdr:to>
            </anchor>
          </commentPr>
        </mc:Choice>
        <mc:Fallback/>
      </mc:AlternateContent>
    </comment>
    <comment ref="A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57</xdr:colOff>
                <xdr:row>14</xdr:row>
                <xdr:rowOff>7</xdr:rowOff>
              </xdr:from>
              <xdr:to>
                <xdr:col>42</xdr:col>
                <xdr:colOff>0</xdr:colOff>
                <xdr:row>18</xdr:row>
                <xdr:rowOff>13</xdr:rowOff>
              </xdr:to>
            </anchor>
          </commentPr>
        </mc:Choice>
        <mc:Fallback/>
      </mc:AlternateContent>
    </comment>
    <comment ref="AM3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2 day funding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12</xdr:colOff>
                <xdr:row>29</xdr:row>
                <xdr:rowOff>7</xdr:rowOff>
              </xdr:from>
              <xdr:to>
                <xdr:col>42</xdr:col>
                <xdr:colOff>54</xdr:colOff>
                <xdr:row>33</xdr:row>
                <xdr:rowOff>13</xdr:rowOff>
              </xdr:to>
            </anchor>
          </commentPr>
        </mc:Choice>
        <mc:Fallback/>
      </mc:AlternateContent>
    </comment>
    <comment ref="A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Sat.,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49</xdr:colOff>
                <xdr:row>14</xdr:row>
                <xdr:rowOff>7</xdr:rowOff>
              </xdr:from>
              <xdr:to>
                <xdr:col>45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AQ3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2 day funding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12</xdr:colOff>
                <xdr:row>29</xdr:row>
                <xdr:rowOff>7</xdr:rowOff>
              </xdr:from>
              <xdr:to>
                <xdr:col>46</xdr:col>
                <xdr:colOff>50</xdr:colOff>
                <xdr:row>33</xdr:row>
                <xdr:rowOff>13</xdr:rowOff>
              </xdr:to>
            </anchor>
          </commentPr>
        </mc:Choice>
        <mc:Fallback/>
      </mc:AlternateContent>
    </comment>
    <comment ref="A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55</xdr:colOff>
                <xdr:row>14</xdr:row>
                <xdr:rowOff>7</xdr:rowOff>
              </xdr:from>
              <xdr:to>
                <xdr:col>46</xdr:col>
                <xdr:colOff>93</xdr:colOff>
                <xdr:row>18</xdr:row>
                <xdr:rowOff>13</xdr:rowOff>
              </xdr:to>
            </anchor>
          </commentPr>
        </mc:Choice>
        <mc:Fallback/>
      </mc:AlternateContent>
    </comment>
    <comment ref="AS3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2 day funding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11</xdr:colOff>
                <xdr:row>29</xdr:row>
                <xdr:rowOff>7</xdr:rowOff>
              </xdr:from>
              <xdr:to>
                <xdr:col>47</xdr:col>
                <xdr:colOff>46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<sst xmlns="http://schemas.openxmlformats.org/spreadsheetml/2006/main" count="107" uniqueCount="86">
  <si>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</si>
  <si>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</si>
  <si>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</si>
  <si>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</si>
  <si>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</si>
  <si>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</si>
  <si>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</si>
  <si>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</si>
  <si>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</si>
  <si>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</si>
  <si>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</si>
  <si>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</si>
  <si>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</si>
  <si>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</si>
  <si>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</si>
  <si>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</si>
  <si>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</si>
  <si>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</si>
  <si>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</si>
  <si>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</si>
  <si>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</si>
  <si>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</si>
  <si>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</si>
  <si>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</si>
  <si>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Total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</si>
  <si>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</si>
  <si>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</si>
  <si>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</si>
  <si>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</si>
  <si>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</si>
  <si>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</si>
  <si>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</si>
  <si>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</si>
  <si>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</si>
  <si>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daily</t>
  </si>
  <si>
    <t xml:space="preserve">Williams Energy &amp;  Marketing</t>
  </si>
  <si>
    <t xml:space="preserve">California scheduler</t>
  </si>
  <si>
    <t xml:space="preserve">Calpine</t>
  </si>
  <si>
    <t xml:space="preserve">New York</t>
  </si>
  <si>
    <t xml:space="preserve">Energy for New York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</si>
  <si>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</si>
  <si>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</si>
  <si>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</si>
  <si>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</si>
  <si>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</si>
  <si>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</si>
  <si>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</si>
  <si>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</si>
  <si>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</si>
  <si>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Escrow amount for CA. T&amp;D charges</t>
  </si>
  <si>
    <t xml:space="preserve">Gas Purchases</t>
  </si>
  <si>
    <t xml:space="preserve">Marathon</t>
  </si>
  <si>
    <t xml:space="preserve">California</t>
  </si>
  <si>
    <t xml:space="preserve">PG&amp;E</t>
  </si>
  <si>
    <t xml:space="preserve">So. Cal Gas</t>
  </si>
  <si>
    <t xml:space="preserve">Occidental</t>
  </si>
  <si>
    <t xml:space="preserve">COH</t>
  </si>
  <si>
    <t xml:space="preserve">Misc. Gas</t>
  </si>
  <si>
    <t xml:space="preserve">Enron Facility Services</t>
  </si>
  <si>
    <t xml:space="preserve">Estimate $2.5 per day</t>
  </si>
  <si>
    <t xml:space="preserve">Estimate Receipts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</si>
  <si>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</si>
  <si>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</si>
  <si>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</si>
  <si>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</si>
  <si>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</si>
  <si>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</si>
  <si>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</si>
  <si>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</si>
  <si>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</si>
  <si>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</si>
  <si>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</si>
  <si>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Ca. Filing Fee</t>
  </si>
  <si>
    <t xml:space="preserve">TBD</t>
  </si>
  <si>
    <t xml:space="preserve">EEMC Ca. Bond</t>
  </si>
  <si>
    <t xml:space="preserve">Personnel</t>
  </si>
  <si>
    <t xml:space="preserve">EES</t>
  </si>
  <si>
    <t xml:space="preserve">Assume 105 people at $150K</t>
  </si>
  <si>
    <t xml:space="preserve">EWS serving EES</t>
  </si>
  <si>
    <t xml:space="preserve">Assume in EWS total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</si>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</sst>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0" width="12.14"/>
    <col collapsed="false" customWidth="true" hidden="false" outlineLevel="0" max="28" min="28" style="0" width="0.7"/>
    <col collapsed="false" customWidth="true" hidden="false" outlineLevel="0" max="29" min="29" style="0" width="13.14"/>
    <col collapsed="false" customWidth="true" hidden="false" outlineLevel="0" max="30" min="30" style="0" width="0.85"/>
    <col collapsed="false" customWidth="true" hidden="false" outlineLevel="0" max="31" min="31" style="0" width="11.85"/>
    <col collapsed="false" customWidth="true" hidden="false" outlineLevel="0" max="32" min="32" style="0" width="0.85"/>
    <col collapsed="false" customWidth="true" hidden="false" outlineLevel="0" max="33" min="33" style="0" width="12.42"/>
    <col collapsed="false" customWidth="true" hidden="false" outlineLevel="0" max="34" min="34" style="0" width="0.99"/>
    <col collapsed="false" customWidth="true" hidden="false" outlineLevel="0" max="35" min="35" style="0" width="11.85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0" width="11.99"/>
    <col collapsed="false" customWidth="true" hidden="false" outlineLevel="0" max="42" min="42" style="0" width="0.56"/>
    <col collapsed="false" customWidth="true" hidden="false" outlineLevel="0" max="43" min="43" style="0" width="11.7"/>
    <col collapsed="false" customWidth="true" hidden="false" outlineLevel="0" max="44" min="44" style="0" width="0.56"/>
    <col collapsed="false" customWidth="true" hidden="false" outlineLevel="0" max="45" min="45" style="0" width="12.42"/>
    <col collapsed="false" customWidth="true" hidden="false" outlineLevel="0" max="46" min="46" style="0" width="0.7"/>
    <col collapsed="false" customWidth="true" hidden="false" outlineLevel="0" max="47" min="47" style="0" width="13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2" t="n">
        <f aca="true">TODAY()</f>
        <v>45926</v>
      </c>
      <c r="D3" s="2"/>
      <c r="E3" s="2"/>
      <c r="F3" s="2"/>
      <c r="G3" s="2"/>
      <c r="H3" s="2"/>
      <c r="I3" s="2"/>
      <c r="O3" s="2"/>
      <c r="Y3" s="3"/>
      <c r="AI3" s="2"/>
      <c r="AS3" s="2"/>
    </row>
    <row r="4" customFormat="false" ht="12.75" hidden="false" customHeight="false" outlineLevel="0" collapsed="false">
      <c r="C4" s="2"/>
      <c r="D4" s="2"/>
      <c r="E4" s="2"/>
      <c r="F4" s="2"/>
      <c r="G4" s="2"/>
      <c r="H4" s="2"/>
      <c r="I4" s="2"/>
      <c r="O4" s="2"/>
      <c r="Y4" s="3"/>
      <c r="AI4" s="2"/>
      <c r="AS4" s="2"/>
    </row>
    <row r="5" customFormat="false" ht="12.75" hidden="false" customHeight="false" outlineLevel="0" collapsed="false">
      <c r="C5" s="2"/>
      <c r="D5" s="2"/>
      <c r="E5" s="2"/>
      <c r="F5" s="2"/>
      <c r="G5" s="2"/>
      <c r="H5" s="2"/>
      <c r="I5" s="4" t="s">
        <v>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customFormat="false" ht="12.75" hidden="false" customHeight="false" outlineLevel="0" collapsed="false">
      <c r="A6" s="6" t="s">
        <v>4</v>
      </c>
      <c r="B6" s="6"/>
      <c r="C6" s="6"/>
      <c r="D6" s="7"/>
      <c r="E6" s="6" t="s">
        <v>5</v>
      </c>
      <c r="F6" s="6"/>
      <c r="G6" s="6"/>
      <c r="H6" s="8"/>
      <c r="I6" s="9" t="n">
        <v>37231</v>
      </c>
      <c r="K6" s="10" t="s">
        <v>6</v>
      </c>
      <c r="M6" s="10" t="s">
        <v>7</v>
      </c>
      <c r="O6" s="10" t="s">
        <v>8</v>
      </c>
      <c r="Q6" s="10" t="s">
        <v>9</v>
      </c>
      <c r="S6" s="10" t="s">
        <v>10</v>
      </c>
      <c r="U6" s="10" t="s">
        <v>11</v>
      </c>
      <c r="W6" s="10" t="s">
        <v>12</v>
      </c>
      <c r="Y6" s="11" t="s">
        <v>13</v>
      </c>
      <c r="AA6" s="10" t="s">
        <v>14</v>
      </c>
      <c r="AC6" s="10" t="s">
        <v>15</v>
      </c>
      <c r="AE6" s="10" t="s">
        <v>16</v>
      </c>
      <c r="AG6" s="10" t="s">
        <v>17</v>
      </c>
      <c r="AI6" s="10" t="s">
        <v>18</v>
      </c>
      <c r="AK6" s="10" t="s">
        <v>19</v>
      </c>
      <c r="AM6" s="10" t="s">
        <v>20</v>
      </c>
      <c r="AO6" s="10" t="s">
        <v>21</v>
      </c>
      <c r="AQ6" s="10" t="s">
        <v>22</v>
      </c>
      <c r="AS6" s="10" t="s">
        <v>23</v>
      </c>
      <c r="AU6" s="6" t="s">
        <v>24</v>
      </c>
    </row>
    <row r="7" customFormat="false" ht="12.7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 t="s">
        <v>25</v>
      </c>
      <c r="L7" s="7"/>
      <c r="M7" s="7" t="s">
        <v>26</v>
      </c>
      <c r="N7" s="7"/>
      <c r="O7" s="7" t="s">
        <v>27</v>
      </c>
      <c r="P7" s="7"/>
      <c r="Q7" s="7" t="s">
        <v>28</v>
      </c>
      <c r="R7" s="7"/>
      <c r="S7" s="7" t="s">
        <v>29</v>
      </c>
      <c r="T7" s="7"/>
      <c r="U7" s="7" t="s">
        <v>25</v>
      </c>
      <c r="V7" s="7"/>
      <c r="W7" s="7" t="s">
        <v>26</v>
      </c>
      <c r="X7" s="7"/>
      <c r="Y7" s="12" t="s">
        <v>27</v>
      </c>
      <c r="Z7" s="7"/>
      <c r="AA7" s="7" t="s">
        <v>28</v>
      </c>
      <c r="AB7" s="7"/>
      <c r="AC7" s="7" t="s">
        <v>29</v>
      </c>
      <c r="AD7" s="7"/>
      <c r="AE7" s="7" t="s">
        <v>25</v>
      </c>
      <c r="AF7" s="7"/>
      <c r="AG7" s="7" t="s">
        <v>26</v>
      </c>
      <c r="AH7" s="7"/>
      <c r="AI7" s="7" t="s">
        <v>27</v>
      </c>
      <c r="AJ7" s="7"/>
      <c r="AK7" s="7" t="s">
        <v>28</v>
      </c>
      <c r="AL7" s="7"/>
      <c r="AM7" s="7" t="s">
        <v>29</v>
      </c>
      <c r="AN7" s="7"/>
      <c r="AO7" s="7" t="s">
        <v>25</v>
      </c>
      <c r="AP7" s="7"/>
      <c r="AQ7" s="7" t="s">
        <v>26</v>
      </c>
      <c r="AR7" s="7"/>
      <c r="AS7" s="7" t="s">
        <v>27</v>
      </c>
      <c r="AT7" s="7"/>
      <c r="AU7" s="7"/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12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customFormat="false" ht="12.75" hidden="false" customHeight="false" outlineLevel="0" collapsed="false">
      <c r="A9" s="13" t="s">
        <v>30</v>
      </c>
      <c r="B9" s="7"/>
      <c r="C9" s="7"/>
      <c r="D9" s="7"/>
      <c r="E9" s="7"/>
      <c r="F9" s="7"/>
      <c r="G9" s="7"/>
      <c r="H9" s="7"/>
      <c r="I9" s="14" t="n">
        <f aca="false">12699678+3389397+5517970</f>
        <v>21607045</v>
      </c>
      <c r="J9" s="7"/>
      <c r="K9" s="15" t="n">
        <v>4382660</v>
      </c>
      <c r="L9" s="7"/>
      <c r="M9" s="16" t="n">
        <v>2325099</v>
      </c>
      <c r="N9" s="16"/>
      <c r="O9" s="16" t="n">
        <v>7216334</v>
      </c>
      <c r="P9" s="16"/>
      <c r="Q9" s="16" t="n">
        <v>7514250</v>
      </c>
      <c r="R9" s="16"/>
      <c r="S9" s="16" t="n">
        <v>5763778.46</v>
      </c>
      <c r="T9" s="16"/>
      <c r="U9" s="16" t="n">
        <v>3306384.7</v>
      </c>
      <c r="V9" s="16"/>
      <c r="W9" s="16" t="n">
        <v>0</v>
      </c>
      <c r="X9" s="16"/>
      <c r="Y9" s="17" t="n">
        <v>0</v>
      </c>
      <c r="Z9" s="16"/>
      <c r="AA9" s="16" t="n">
        <v>0</v>
      </c>
      <c r="AB9" s="16"/>
      <c r="AC9" s="16" t="n">
        <v>0</v>
      </c>
      <c r="AD9" s="16"/>
      <c r="AE9" s="16" t="n">
        <v>0</v>
      </c>
      <c r="AF9" s="16"/>
      <c r="AG9" s="16" t="n">
        <v>0</v>
      </c>
      <c r="AH9" s="16"/>
      <c r="AI9" s="16" t="n">
        <v>0</v>
      </c>
      <c r="AJ9" s="16"/>
      <c r="AK9" s="16" t="n">
        <v>0</v>
      </c>
      <c r="AL9" s="16"/>
      <c r="AM9" s="16" t="n">
        <v>0</v>
      </c>
      <c r="AN9" s="16"/>
      <c r="AO9" s="16" t="n">
        <v>0</v>
      </c>
      <c r="AP9" s="16"/>
      <c r="AQ9" s="16" t="n">
        <v>0</v>
      </c>
      <c r="AR9" s="16"/>
      <c r="AS9" s="16" t="n">
        <v>0</v>
      </c>
      <c r="AT9" s="7"/>
      <c r="AU9" s="18" t="n">
        <f aca="false">SUM(I9:AS9)</f>
        <v>52115551.16</v>
      </c>
    </row>
    <row r="10" customFormat="false" ht="12.75" hidden="false" customHeight="false" outlineLevel="0" collapsed="false">
      <c r="A10" s="13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2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16"/>
    </row>
    <row r="11" customFormat="false" ht="12.75" hidden="false" customHeight="false" outlineLevel="0" collapsed="false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2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3" customFormat="false" ht="12.75" hidden="false" customHeight="false" outlineLevel="0" collapsed="false">
      <c r="A13" s="19" t="s">
        <v>32</v>
      </c>
      <c r="L13" s="2"/>
      <c r="V13" s="2"/>
      <c r="AF13" s="2"/>
      <c r="AP13" s="2"/>
    </row>
    <row r="14" customFormat="false" ht="12.75" hidden="false" customHeight="false" outlineLevel="0" collapsed="false">
      <c r="A14" s="18"/>
      <c r="B14" s="20" t="s">
        <v>33</v>
      </c>
      <c r="C14" s="18"/>
      <c r="D14" s="18"/>
      <c r="E14" s="21" t="s">
        <v>34</v>
      </c>
      <c r="F14" s="21"/>
      <c r="G14" s="21"/>
      <c r="H14" s="21"/>
      <c r="I14" s="21"/>
      <c r="J14" s="18"/>
      <c r="K14" s="18" t="n">
        <v>989440</v>
      </c>
      <c r="L14" s="18"/>
      <c r="M14" s="16" t="n">
        <v>206000</v>
      </c>
      <c r="N14" s="18"/>
      <c r="O14" s="18" t="n">
        <v>0</v>
      </c>
      <c r="P14" s="18"/>
      <c r="Q14" s="18" t="n">
        <v>0</v>
      </c>
      <c r="S14" s="18" t="n">
        <v>0</v>
      </c>
      <c r="T14" s="18"/>
      <c r="U14" s="18" t="n">
        <v>0</v>
      </c>
      <c r="V14" s="18"/>
      <c r="W14" s="18" t="n">
        <v>0</v>
      </c>
      <c r="X14" s="18"/>
      <c r="Y14" s="22" t="n">
        <v>0</v>
      </c>
      <c r="Z14" s="18"/>
      <c r="AA14" s="18" t="n">
        <v>0</v>
      </c>
      <c r="AB14" s="18"/>
      <c r="AC14" s="18" t="n">
        <v>92000</v>
      </c>
      <c r="AD14" s="18"/>
      <c r="AE14" s="18" t="n">
        <v>0</v>
      </c>
      <c r="AF14" s="18"/>
      <c r="AG14" s="18" t="n">
        <f aca="false">46000*3</f>
        <v>138000</v>
      </c>
      <c r="AH14" s="18"/>
      <c r="AI14" s="18" t="n">
        <v>92000</v>
      </c>
      <c r="AJ14" s="18"/>
      <c r="AK14" s="18" t="n">
        <v>0</v>
      </c>
      <c r="AL14" s="18"/>
      <c r="AM14" s="18" t="n">
        <v>92000</v>
      </c>
      <c r="AN14" s="18"/>
      <c r="AO14" s="18" t="n">
        <v>0</v>
      </c>
      <c r="AP14" s="18"/>
      <c r="AQ14" s="18" t="n">
        <f aca="false">46000*3</f>
        <v>138000</v>
      </c>
      <c r="AR14" s="18"/>
      <c r="AS14" s="18" t="n">
        <v>92000</v>
      </c>
      <c r="AT14" s="18"/>
      <c r="AU14" s="18" t="n">
        <f aca="false">SUM(K14:AS14)</f>
        <v>1839440</v>
      </c>
    </row>
    <row r="15" customFormat="false" ht="12.75" hidden="false" customHeight="false" outlineLevel="0" collapsed="false">
      <c r="A15" s="16"/>
      <c r="B15" s="23" t="s">
        <v>35</v>
      </c>
      <c r="C15" s="16"/>
      <c r="D15" s="16"/>
      <c r="E15" s="24" t="s">
        <v>36</v>
      </c>
      <c r="F15" s="24"/>
      <c r="G15" s="24"/>
      <c r="H15" s="24"/>
      <c r="I15" s="24"/>
      <c r="J15" s="16"/>
      <c r="K15" s="16" t="n">
        <v>1660560</v>
      </c>
      <c r="L15" s="16"/>
      <c r="M15" s="16" t="n">
        <v>0</v>
      </c>
      <c r="N15" s="16"/>
      <c r="O15" s="16" t="n">
        <v>0</v>
      </c>
      <c r="P15" s="16"/>
      <c r="Q15" s="16" t="n">
        <v>0</v>
      </c>
      <c r="R15" s="16"/>
      <c r="S15" s="16" t="n">
        <v>0</v>
      </c>
      <c r="T15" s="16"/>
      <c r="U15" s="16" t="n">
        <v>0</v>
      </c>
      <c r="V15" s="16"/>
      <c r="W15" s="16" t="n">
        <v>0</v>
      </c>
      <c r="X15" s="16"/>
      <c r="Y15" s="17" t="n">
        <v>0</v>
      </c>
      <c r="Z15" s="16"/>
      <c r="AA15" s="16" t="n">
        <v>0</v>
      </c>
      <c r="AB15" s="16"/>
      <c r="AC15" s="16" t="n">
        <v>0</v>
      </c>
      <c r="AD15" s="16"/>
      <c r="AE15" s="16" t="n">
        <v>0</v>
      </c>
      <c r="AF15" s="16"/>
      <c r="AG15" s="16" t="n">
        <v>0</v>
      </c>
      <c r="AH15" s="16"/>
      <c r="AI15" s="16" t="n">
        <v>0</v>
      </c>
      <c r="AJ15" s="16"/>
      <c r="AK15" s="16" t="n">
        <v>0</v>
      </c>
      <c r="AL15" s="16"/>
      <c r="AM15" s="16" t="n">
        <v>0</v>
      </c>
      <c r="AN15" s="16"/>
      <c r="AO15" s="16" t="n">
        <v>0</v>
      </c>
      <c r="AP15" s="16"/>
      <c r="AQ15" s="16" t="n">
        <v>0</v>
      </c>
      <c r="AR15" s="16"/>
      <c r="AS15" s="16" t="n">
        <v>0</v>
      </c>
      <c r="AT15" s="16"/>
      <c r="AU15" s="16" t="n">
        <f aca="false">SUM(K15:AS15)</f>
        <v>1660560</v>
      </c>
    </row>
    <row r="16" customFormat="false" ht="12.75" hidden="false" customHeight="false" outlineLevel="0" collapsed="false">
      <c r="A16" s="16"/>
      <c r="B16" s="23" t="s">
        <v>37</v>
      </c>
      <c r="C16" s="16"/>
      <c r="D16" s="16"/>
      <c r="E16" s="24" t="s">
        <v>36</v>
      </c>
      <c r="F16" s="24"/>
      <c r="G16" s="24"/>
      <c r="H16" s="24"/>
      <c r="I16" s="24"/>
      <c r="J16" s="16"/>
      <c r="K16" s="16" t="n">
        <v>0</v>
      </c>
      <c r="L16" s="16"/>
      <c r="M16" s="16" t="n">
        <v>1980800</v>
      </c>
      <c r="N16" s="16"/>
      <c r="O16" s="16" t="n">
        <v>947800</v>
      </c>
      <c r="P16" s="16"/>
      <c r="Q16" s="16" t="n">
        <v>947800</v>
      </c>
      <c r="R16" s="16"/>
      <c r="S16" s="16" t="n">
        <v>1218600</v>
      </c>
      <c r="T16" s="16"/>
      <c r="U16" s="16" t="n">
        <v>5750000</v>
      </c>
      <c r="V16" s="16"/>
      <c r="W16" s="16" t="n">
        <v>0</v>
      </c>
      <c r="X16" s="16"/>
      <c r="Y16" s="17" t="n">
        <v>0</v>
      </c>
      <c r="Z16" s="16"/>
      <c r="AA16" s="16" t="n">
        <f aca="false">1980800/2</f>
        <v>990400</v>
      </c>
      <c r="AB16" s="16"/>
      <c r="AC16" s="16" t="n">
        <v>1980800</v>
      </c>
      <c r="AD16" s="16"/>
      <c r="AE16" s="16" t="n">
        <v>0</v>
      </c>
      <c r="AF16" s="16"/>
      <c r="AG16" s="16" t="n">
        <f aca="false">1980800/2*3</f>
        <v>2971200</v>
      </c>
      <c r="AH16" s="16"/>
      <c r="AI16" s="16" t="n">
        <v>1980800</v>
      </c>
      <c r="AJ16" s="16"/>
      <c r="AK16" s="16" t="n">
        <v>0</v>
      </c>
      <c r="AL16" s="16"/>
      <c r="AM16" s="16" t="n">
        <v>1980800</v>
      </c>
      <c r="AN16" s="16"/>
      <c r="AO16" s="16" t="n">
        <v>0</v>
      </c>
      <c r="AP16" s="16"/>
      <c r="AQ16" s="16" t="n">
        <f aca="false">1980800/2*3</f>
        <v>2971200</v>
      </c>
      <c r="AR16" s="16"/>
      <c r="AS16" s="16" t="n">
        <v>1980800</v>
      </c>
      <c r="AT16" s="16"/>
      <c r="AU16" s="16" t="n">
        <f aca="false">SUM(K16:AS16)</f>
        <v>25701000</v>
      </c>
    </row>
    <row r="17" customFormat="false" ht="12.75" hidden="false" customHeight="false" outlineLevel="0" collapsed="false">
      <c r="B17" s="0" t="s">
        <v>38</v>
      </c>
      <c r="E17" s="25" t="s">
        <v>39</v>
      </c>
      <c r="F17" s="25"/>
      <c r="G17" s="25"/>
      <c r="H17" s="26"/>
      <c r="I17" s="26"/>
      <c r="K17" s="16" t="n">
        <v>0</v>
      </c>
      <c r="L17" s="16"/>
      <c r="M17" s="16" t="n">
        <v>750000</v>
      </c>
      <c r="N17" s="16"/>
      <c r="O17" s="16" t="n">
        <v>0</v>
      </c>
      <c r="P17" s="16"/>
      <c r="Q17" s="16" t="n">
        <v>760500</v>
      </c>
      <c r="R17" s="16"/>
      <c r="S17" s="16" t="n">
        <v>0</v>
      </c>
      <c r="T17" s="16"/>
      <c r="U17" s="16" t="n">
        <v>0</v>
      </c>
      <c r="V17" s="16"/>
      <c r="W17" s="16" t="n">
        <v>0</v>
      </c>
      <c r="X17" s="16"/>
      <c r="Y17" s="17" t="n">
        <v>0</v>
      </c>
      <c r="Z17" s="16"/>
      <c r="AA17" s="16" t="n">
        <v>0</v>
      </c>
      <c r="AB17" s="16"/>
      <c r="AC17" s="16" t="n">
        <v>0</v>
      </c>
      <c r="AD17" s="16"/>
      <c r="AE17" s="16" t="n">
        <v>0</v>
      </c>
      <c r="AF17" s="16"/>
      <c r="AG17" s="16" t="n">
        <v>0</v>
      </c>
      <c r="AH17" s="16"/>
      <c r="AI17" s="16" t="n">
        <v>0</v>
      </c>
      <c r="AJ17" s="16"/>
      <c r="AK17" s="16" t="n">
        <v>0</v>
      </c>
      <c r="AL17" s="16"/>
      <c r="AM17" s="16" t="n">
        <v>0</v>
      </c>
      <c r="AN17" s="16"/>
      <c r="AO17" s="16" t="n">
        <v>0</v>
      </c>
      <c r="AP17" s="16"/>
      <c r="AQ17" s="16" t="n">
        <v>0</v>
      </c>
      <c r="AR17" s="16"/>
      <c r="AS17" s="16" t="n">
        <v>0</v>
      </c>
      <c r="AT17" s="16"/>
      <c r="AU17" s="16" t="n">
        <f aca="false">SUM(K17:AS17)</f>
        <v>1510500</v>
      </c>
    </row>
    <row r="18" customFormat="false" ht="12.75" hidden="false" customHeight="false" outlineLevel="0" collapsed="false">
      <c r="B18" s="0" t="s">
        <v>40</v>
      </c>
      <c r="E18" s="25" t="s">
        <v>41</v>
      </c>
      <c r="F18" s="25"/>
      <c r="G18" s="25"/>
      <c r="H18" s="26"/>
      <c r="I18" s="26"/>
      <c r="K18" s="16" t="n">
        <v>0</v>
      </c>
      <c r="L18" s="16"/>
      <c r="M18" s="16" t="n">
        <v>0</v>
      </c>
      <c r="N18" s="16"/>
      <c r="O18" s="16" t="n">
        <v>0</v>
      </c>
      <c r="P18" s="16"/>
      <c r="Q18" s="16" t="n">
        <v>345000</v>
      </c>
      <c r="R18" s="16"/>
      <c r="S18" s="16" t="n">
        <v>0</v>
      </c>
      <c r="T18" s="16"/>
      <c r="U18" s="16" t="n">
        <v>0</v>
      </c>
      <c r="V18" s="16"/>
      <c r="W18" s="16" t="n">
        <v>0</v>
      </c>
      <c r="X18" s="16"/>
      <c r="Y18" s="17" t="n">
        <v>0</v>
      </c>
      <c r="Z18" s="16"/>
      <c r="AA18" s="16" t="n">
        <v>0</v>
      </c>
      <c r="AB18" s="16"/>
      <c r="AC18" s="16" t="n">
        <v>0</v>
      </c>
      <c r="AD18" s="16"/>
      <c r="AE18" s="16" t="n">
        <v>0</v>
      </c>
      <c r="AF18" s="16"/>
      <c r="AG18" s="16" t="n">
        <v>0</v>
      </c>
      <c r="AH18" s="16"/>
      <c r="AI18" s="16" t="n">
        <v>0</v>
      </c>
      <c r="AJ18" s="16"/>
      <c r="AK18" s="16" t="n">
        <v>0</v>
      </c>
      <c r="AL18" s="16"/>
      <c r="AM18" s="16" t="n">
        <v>0</v>
      </c>
      <c r="AN18" s="16"/>
      <c r="AO18" s="16" t="n">
        <v>0</v>
      </c>
      <c r="AP18" s="16"/>
      <c r="AQ18" s="16" t="n">
        <v>0</v>
      </c>
      <c r="AR18" s="16"/>
      <c r="AS18" s="16" t="n">
        <v>0</v>
      </c>
      <c r="AT18" s="16"/>
      <c r="AU18" s="16" t="n">
        <f aca="false">SUM(K18:AS18)</f>
        <v>345000</v>
      </c>
    </row>
    <row r="19" customFormat="false" ht="12.75" hidden="false" customHeight="false" outlineLevel="0" collapsed="false">
      <c r="B19" s="0" t="s">
        <v>42</v>
      </c>
      <c r="E19" s="25" t="s">
        <v>43</v>
      </c>
      <c r="F19" s="25"/>
      <c r="G19" s="25"/>
      <c r="H19" s="26"/>
      <c r="I19" s="26"/>
      <c r="K19" s="16" t="n">
        <v>0</v>
      </c>
      <c r="L19" s="16"/>
      <c r="M19" s="16" t="n">
        <v>0</v>
      </c>
      <c r="N19" s="16"/>
      <c r="O19" s="16" t="n">
        <v>0</v>
      </c>
      <c r="P19" s="16"/>
      <c r="Q19" s="16" t="n">
        <v>0</v>
      </c>
      <c r="R19" s="16"/>
      <c r="S19" s="16" t="n">
        <v>0</v>
      </c>
      <c r="T19" s="16"/>
      <c r="U19" s="16" t="n">
        <v>0</v>
      </c>
      <c r="V19" s="16"/>
      <c r="W19" s="16" t="n">
        <v>0</v>
      </c>
      <c r="X19" s="16"/>
      <c r="Y19" s="17" t="n">
        <v>0</v>
      </c>
      <c r="Z19" s="16"/>
      <c r="AA19" s="16" t="n">
        <v>0</v>
      </c>
      <c r="AB19" s="16"/>
      <c r="AC19" s="16" t="n">
        <v>0</v>
      </c>
      <c r="AD19" s="16"/>
      <c r="AE19" s="16" t="n">
        <v>0</v>
      </c>
      <c r="AF19" s="16"/>
      <c r="AG19" s="16" t="n">
        <v>0</v>
      </c>
      <c r="AH19" s="16"/>
      <c r="AI19" s="16" t="n">
        <v>0</v>
      </c>
      <c r="AJ19" s="16"/>
      <c r="AK19" s="16" t="n">
        <v>0</v>
      </c>
      <c r="AL19" s="16"/>
      <c r="AM19" s="16" t="n">
        <v>0</v>
      </c>
      <c r="AN19" s="16"/>
      <c r="AO19" s="16" t="n">
        <v>0</v>
      </c>
      <c r="AP19" s="16"/>
      <c r="AQ19" s="16" t="n">
        <v>0</v>
      </c>
      <c r="AR19" s="16"/>
      <c r="AS19" s="16" t="n">
        <v>0</v>
      </c>
      <c r="AT19" s="16"/>
      <c r="AU19" s="16" t="n">
        <f aca="false">SUM(K19:AS19)</f>
        <v>0</v>
      </c>
    </row>
    <row r="20" customFormat="false" ht="12.75" hidden="false" customHeight="false" outlineLevel="0" collapsed="false">
      <c r="B20" s="0" t="s">
        <v>44</v>
      </c>
      <c r="E20" s="25" t="s">
        <v>45</v>
      </c>
      <c r="F20" s="25"/>
      <c r="G20" s="25"/>
      <c r="H20" s="26"/>
      <c r="I20" s="26"/>
      <c r="K20" s="16" t="n">
        <v>840561</v>
      </c>
      <c r="L20" s="16"/>
      <c r="M20" s="16" t="n">
        <v>0</v>
      </c>
      <c r="N20" s="16"/>
      <c r="O20" s="16" t="n">
        <v>0</v>
      </c>
      <c r="P20" s="16"/>
      <c r="Q20" s="16" t="n">
        <v>0</v>
      </c>
      <c r="R20" s="16"/>
      <c r="S20" s="16" t="n">
        <v>0</v>
      </c>
      <c r="T20" s="16"/>
      <c r="U20" s="16" t="n">
        <v>0</v>
      </c>
      <c r="V20" s="16"/>
      <c r="W20" s="16" t="n">
        <v>0</v>
      </c>
      <c r="X20" s="16"/>
      <c r="Y20" s="17" t="n">
        <v>0</v>
      </c>
      <c r="Z20" s="16"/>
      <c r="AA20" s="16" t="n">
        <v>0</v>
      </c>
      <c r="AB20" s="16"/>
      <c r="AC20" s="16" t="n">
        <v>0</v>
      </c>
      <c r="AD20" s="16"/>
      <c r="AE20" s="16" t="n">
        <v>0</v>
      </c>
      <c r="AF20" s="16"/>
      <c r="AG20" s="16" t="n">
        <v>0</v>
      </c>
      <c r="AH20" s="16"/>
      <c r="AI20" s="16" t="n">
        <v>0</v>
      </c>
      <c r="AJ20" s="16"/>
      <c r="AK20" s="16" t="n">
        <v>0</v>
      </c>
      <c r="AL20" s="16"/>
      <c r="AM20" s="16" t="n">
        <v>0</v>
      </c>
      <c r="AN20" s="16"/>
      <c r="AO20" s="16" t="n">
        <v>0</v>
      </c>
      <c r="AP20" s="16"/>
      <c r="AQ20" s="16" t="n">
        <v>0</v>
      </c>
      <c r="AR20" s="16"/>
      <c r="AS20" s="16" t="n">
        <v>0</v>
      </c>
      <c r="AT20" s="16"/>
      <c r="AU20" s="16" t="n">
        <f aca="false">SUM(K20:AS20)</f>
        <v>840561</v>
      </c>
    </row>
    <row r="21" customFormat="false" ht="12.75" hidden="false" customHeight="false" outlineLevel="0" collapsed="false">
      <c r="B21" s="0" t="s">
        <v>46</v>
      </c>
      <c r="E21" s="25" t="s">
        <v>47</v>
      </c>
      <c r="F21" s="25"/>
      <c r="G21" s="25"/>
      <c r="H21" s="26"/>
      <c r="I21" s="26"/>
      <c r="K21" s="16" t="n">
        <v>0</v>
      </c>
      <c r="L21" s="16"/>
      <c r="M21" s="16" t="n">
        <v>0</v>
      </c>
      <c r="N21" s="16"/>
      <c r="O21" s="16" t="n">
        <v>250000</v>
      </c>
      <c r="P21" s="16"/>
      <c r="Q21" s="16" t="n">
        <v>0</v>
      </c>
      <c r="R21" s="16"/>
      <c r="S21" s="16" t="n">
        <v>0</v>
      </c>
      <c r="T21" s="16"/>
      <c r="U21" s="16" t="n">
        <v>0</v>
      </c>
      <c r="V21" s="16"/>
      <c r="W21" s="16" t="n">
        <v>0</v>
      </c>
      <c r="X21" s="16"/>
      <c r="Y21" s="17" t="n">
        <v>0</v>
      </c>
      <c r="Z21" s="16"/>
      <c r="AA21" s="16" t="n">
        <v>0</v>
      </c>
      <c r="AB21" s="16"/>
      <c r="AC21" s="16" t="n">
        <v>0</v>
      </c>
      <c r="AD21" s="16"/>
      <c r="AE21" s="16" t="n">
        <v>0</v>
      </c>
      <c r="AF21" s="16"/>
      <c r="AG21" s="16" t="n">
        <v>0</v>
      </c>
      <c r="AH21" s="16"/>
      <c r="AI21" s="16" t="n">
        <v>0</v>
      </c>
      <c r="AJ21" s="16"/>
      <c r="AK21" s="16" t="n">
        <v>0</v>
      </c>
      <c r="AL21" s="16"/>
      <c r="AM21" s="16" t="n">
        <v>0</v>
      </c>
      <c r="AN21" s="16"/>
      <c r="AO21" s="16" t="n">
        <v>0</v>
      </c>
      <c r="AP21" s="16"/>
      <c r="AQ21" s="16" t="n">
        <v>0</v>
      </c>
      <c r="AR21" s="16"/>
      <c r="AS21" s="16" t="n">
        <v>0</v>
      </c>
      <c r="AT21" s="16"/>
      <c r="AU21" s="16" t="n">
        <f aca="false">SUM(K21:AS21)</f>
        <v>250000</v>
      </c>
    </row>
    <row r="22" customFormat="false" ht="12.75" hidden="false" customHeight="false" outlineLevel="0" collapsed="false">
      <c r="B22" s="0" t="s">
        <v>48</v>
      </c>
      <c r="E22" s="25" t="s">
        <v>49</v>
      </c>
      <c r="F22" s="25"/>
      <c r="G22" s="25"/>
      <c r="H22" s="26"/>
      <c r="I22" s="26"/>
      <c r="K22" s="16" t="n">
        <v>0</v>
      </c>
      <c r="L22" s="16"/>
      <c r="M22" s="16" t="n">
        <v>0</v>
      </c>
      <c r="N22" s="16"/>
      <c r="O22" s="16" t="n">
        <v>0</v>
      </c>
      <c r="P22" s="16"/>
      <c r="Q22" s="16" t="n">
        <v>0</v>
      </c>
      <c r="R22" s="16"/>
      <c r="S22" s="16" t="n">
        <v>0</v>
      </c>
      <c r="T22" s="16"/>
      <c r="U22" s="16" t="n">
        <v>0</v>
      </c>
      <c r="V22" s="16"/>
      <c r="W22" s="16" t="n">
        <v>0</v>
      </c>
      <c r="X22" s="16"/>
      <c r="Y22" s="17" t="n">
        <v>0</v>
      </c>
      <c r="Z22" s="16"/>
      <c r="AA22" s="16" t="n">
        <v>0</v>
      </c>
      <c r="AB22" s="16"/>
      <c r="AC22" s="16" t="n">
        <v>12000000</v>
      </c>
      <c r="AD22" s="16"/>
      <c r="AE22" s="16" t="n">
        <v>0</v>
      </c>
      <c r="AF22" s="16"/>
      <c r="AG22" s="16" t="n">
        <v>0</v>
      </c>
      <c r="AH22" s="16"/>
      <c r="AI22" s="16" t="n">
        <v>0</v>
      </c>
      <c r="AJ22" s="16"/>
      <c r="AK22" s="16" t="n">
        <v>0</v>
      </c>
      <c r="AL22" s="16"/>
      <c r="AM22" s="16" t="n">
        <v>0</v>
      </c>
      <c r="AN22" s="16"/>
      <c r="AO22" s="16" t="n">
        <v>0</v>
      </c>
      <c r="AP22" s="16"/>
      <c r="AQ22" s="16" t="n">
        <v>0</v>
      </c>
      <c r="AR22" s="16"/>
      <c r="AS22" s="16" t="n">
        <v>0</v>
      </c>
      <c r="AT22" s="16"/>
      <c r="AU22" s="16" t="n">
        <f aca="false">SUM(K22:AS22)</f>
        <v>12000000</v>
      </c>
    </row>
    <row r="23" customFormat="false" ht="12.75" hidden="false" customHeight="false" outlineLevel="0" collapsed="false">
      <c r="E23" s="26"/>
      <c r="F23" s="26"/>
      <c r="G23" s="26"/>
      <c r="H23" s="26"/>
      <c r="I23" s="2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7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</row>
    <row r="24" customFormat="false" ht="12.75" hidden="false" customHeight="false" outlineLevel="0" collapsed="false">
      <c r="E24" s="26"/>
      <c r="F24" s="26"/>
      <c r="G24" s="26"/>
      <c r="H24" s="26"/>
      <c r="I24" s="2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</row>
    <row r="25" customFormat="false" ht="12.75" hidden="false" customHeight="false" outlineLevel="0" collapsed="false">
      <c r="A25" s="19" t="s">
        <v>50</v>
      </c>
      <c r="E25" s="26"/>
      <c r="F25" s="26"/>
      <c r="G25" s="26"/>
      <c r="H25" s="26"/>
      <c r="I25" s="2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</row>
    <row r="26" customFormat="false" ht="12.75" hidden="false" customHeight="false" outlineLevel="0" collapsed="false">
      <c r="A26" s="19"/>
      <c r="E26" s="26"/>
      <c r="F26" s="26"/>
      <c r="G26" s="26"/>
      <c r="H26" s="26"/>
      <c r="I26" s="2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</row>
    <row r="27" customFormat="false" ht="12.75" hidden="false" customHeight="false" outlineLevel="0" collapsed="false">
      <c r="B27" s="0" t="s">
        <v>51</v>
      </c>
      <c r="E27" s="25" t="s">
        <v>52</v>
      </c>
      <c r="F27" s="25"/>
      <c r="G27" s="25"/>
      <c r="H27" s="26"/>
      <c r="I27" s="26"/>
      <c r="K27" s="16" t="n">
        <v>0</v>
      </c>
      <c r="L27" s="16"/>
      <c r="M27" s="16" t="n">
        <f aca="false">49918+16020</f>
        <v>65938</v>
      </c>
      <c r="N27" s="16"/>
      <c r="O27" s="16" t="n">
        <f aca="false">70500+85254.24</f>
        <v>155754.24</v>
      </c>
      <c r="P27" s="16"/>
      <c r="Q27" s="16" t="n">
        <v>0</v>
      </c>
      <c r="R27" s="16"/>
      <c r="S27" s="16" t="n">
        <v>0</v>
      </c>
      <c r="T27" s="16"/>
      <c r="U27" s="16" t="n">
        <v>0</v>
      </c>
      <c r="V27" s="16"/>
      <c r="W27" s="16" t="n">
        <v>0</v>
      </c>
      <c r="X27" s="16"/>
      <c r="Y27" s="17" t="n">
        <v>0</v>
      </c>
      <c r="Z27" s="16"/>
      <c r="AA27" s="16" t="n">
        <v>0</v>
      </c>
      <c r="AB27" s="16"/>
      <c r="AC27" s="16"/>
      <c r="AD27" s="16"/>
      <c r="AE27" s="16" t="n">
        <v>0</v>
      </c>
      <c r="AF27" s="16"/>
      <c r="AG27" s="16" t="n">
        <v>0</v>
      </c>
      <c r="AH27" s="16"/>
      <c r="AI27" s="16" t="n">
        <v>0</v>
      </c>
      <c r="AJ27" s="16"/>
      <c r="AK27" s="16" t="n">
        <v>0</v>
      </c>
      <c r="AL27" s="16"/>
      <c r="AM27" s="16" t="n">
        <v>0</v>
      </c>
      <c r="AN27" s="16"/>
      <c r="AO27" s="16" t="n">
        <v>0</v>
      </c>
      <c r="AP27" s="16"/>
      <c r="AQ27" s="16"/>
      <c r="AR27" s="16"/>
      <c r="AS27" s="16" t="n">
        <v>0</v>
      </c>
      <c r="AT27" s="16"/>
      <c r="AU27" s="16" t="n">
        <f aca="false">SUM(K27:AS27)</f>
        <v>221692.24</v>
      </c>
    </row>
    <row r="28" customFormat="false" ht="12.75" hidden="false" customHeight="false" outlineLevel="0" collapsed="false">
      <c r="B28" s="0" t="s">
        <v>53</v>
      </c>
      <c r="E28" s="25" t="s">
        <v>52</v>
      </c>
      <c r="F28" s="25"/>
      <c r="G28" s="25"/>
      <c r="H28" s="26"/>
      <c r="I28" s="26"/>
      <c r="K28" s="16" t="n">
        <v>0</v>
      </c>
      <c r="L28" s="16"/>
      <c r="M28" s="16" t="n">
        <v>225000</v>
      </c>
      <c r="N28" s="16"/>
      <c r="O28" s="16" t="n">
        <v>200000</v>
      </c>
      <c r="P28" s="16"/>
      <c r="Q28" s="16" t="n">
        <v>1010000</v>
      </c>
      <c r="R28" s="16"/>
      <c r="S28" s="16" t="n">
        <v>0</v>
      </c>
      <c r="T28" s="16"/>
      <c r="U28" s="16" t="n">
        <v>0</v>
      </c>
      <c r="V28" s="16"/>
      <c r="W28" s="16" t="n">
        <v>0</v>
      </c>
      <c r="X28" s="16"/>
      <c r="Y28" s="17" t="n">
        <v>2867500</v>
      </c>
      <c r="Z28" s="16"/>
      <c r="AA28" s="16" t="n">
        <v>0</v>
      </c>
      <c r="AB28" s="16"/>
      <c r="AC28" s="16"/>
      <c r="AD28" s="16"/>
      <c r="AE28" s="16" t="n">
        <v>0</v>
      </c>
      <c r="AF28" s="16"/>
      <c r="AG28" s="16"/>
      <c r="AH28" s="16"/>
      <c r="AI28" s="16" t="n">
        <v>0</v>
      </c>
      <c r="AJ28" s="16"/>
      <c r="AK28" s="16" t="n">
        <v>0</v>
      </c>
      <c r="AL28" s="16"/>
      <c r="AM28" s="16" t="n">
        <v>0</v>
      </c>
      <c r="AN28" s="16"/>
      <c r="AO28" s="16" t="n">
        <v>0</v>
      </c>
      <c r="AP28" s="16"/>
      <c r="AQ28" s="16" t="n">
        <v>0</v>
      </c>
      <c r="AR28" s="16"/>
      <c r="AS28" s="16" t="n">
        <v>0</v>
      </c>
      <c r="AT28" s="16"/>
      <c r="AU28" s="16" t="n">
        <f aca="false">SUM(K28:AS28)</f>
        <v>4302500</v>
      </c>
    </row>
    <row r="29" customFormat="false" ht="12.75" hidden="false" customHeight="false" outlineLevel="0" collapsed="false">
      <c r="B29" s="0" t="s">
        <v>54</v>
      </c>
      <c r="E29" s="25" t="s">
        <v>52</v>
      </c>
      <c r="F29" s="25"/>
      <c r="G29" s="25"/>
      <c r="H29" s="26"/>
      <c r="I29" s="26"/>
      <c r="K29" s="16" t="n">
        <v>0</v>
      </c>
      <c r="L29" s="16"/>
      <c r="M29" s="16" t="n">
        <v>765000</v>
      </c>
      <c r="N29" s="16"/>
      <c r="O29" s="16" t="n">
        <v>250000</v>
      </c>
      <c r="P29" s="16"/>
      <c r="Q29" s="16" t="n">
        <v>0</v>
      </c>
      <c r="R29" s="16"/>
      <c r="S29" s="16" t="n">
        <v>0</v>
      </c>
      <c r="T29" s="16"/>
      <c r="U29" s="16" t="n">
        <v>0</v>
      </c>
      <c r="V29" s="16"/>
      <c r="W29" s="16" t="n">
        <v>663971.33</v>
      </c>
      <c r="X29" s="16"/>
      <c r="Y29" s="17" t="n">
        <v>0</v>
      </c>
      <c r="Z29" s="16"/>
      <c r="AA29" s="16" t="n">
        <v>0</v>
      </c>
      <c r="AB29" s="16"/>
      <c r="AC29" s="16"/>
      <c r="AD29" s="16"/>
      <c r="AE29" s="16" t="n">
        <v>0</v>
      </c>
      <c r="AF29" s="16"/>
      <c r="AG29" s="16" t="n">
        <v>0</v>
      </c>
      <c r="AH29" s="16"/>
      <c r="AI29" s="16" t="n">
        <v>0</v>
      </c>
      <c r="AJ29" s="16"/>
      <c r="AK29" s="16" t="n">
        <v>0</v>
      </c>
      <c r="AL29" s="16"/>
      <c r="AM29" s="16" t="n">
        <v>0</v>
      </c>
      <c r="AN29" s="16"/>
      <c r="AO29" s="16" t="n">
        <v>0</v>
      </c>
      <c r="AP29" s="16"/>
      <c r="AQ29" s="16" t="n">
        <v>0</v>
      </c>
      <c r="AR29" s="16"/>
      <c r="AS29" s="16" t="n">
        <v>0</v>
      </c>
      <c r="AT29" s="16"/>
      <c r="AU29" s="16" t="n">
        <f aca="false">SUM(K29:AS29)</f>
        <v>1678971.33</v>
      </c>
    </row>
    <row r="30" customFormat="false" ht="12.75" hidden="false" customHeight="false" outlineLevel="0" collapsed="false">
      <c r="B30" s="0" t="s">
        <v>55</v>
      </c>
      <c r="E30" s="25" t="s">
        <v>52</v>
      </c>
      <c r="F30" s="25"/>
      <c r="G30" s="25"/>
      <c r="H30" s="26"/>
      <c r="I30" s="26"/>
      <c r="K30" s="16" t="n">
        <v>0</v>
      </c>
      <c r="L30" s="16"/>
      <c r="M30" s="16" t="n">
        <v>0</v>
      </c>
      <c r="N30" s="16"/>
      <c r="O30" s="16" t="n">
        <v>0</v>
      </c>
      <c r="P30" s="16"/>
      <c r="Q30" s="16" t="n">
        <f aca="false">250000+1020000</f>
        <v>1270000</v>
      </c>
      <c r="R30" s="16"/>
      <c r="S30" s="16" t="n">
        <v>0</v>
      </c>
      <c r="T30" s="16"/>
      <c r="U30" s="16" t="n">
        <v>0</v>
      </c>
      <c r="V30" s="16"/>
      <c r="W30" s="16" t="n">
        <v>0</v>
      </c>
      <c r="X30" s="16"/>
      <c r="Y30" s="17" t="n">
        <v>3281800</v>
      </c>
      <c r="Z30" s="16"/>
      <c r="AA30" s="16" t="n">
        <v>0</v>
      </c>
      <c r="AB30" s="16"/>
      <c r="AC30" s="16" t="n">
        <v>0</v>
      </c>
      <c r="AD30" s="16"/>
      <c r="AE30" s="16" t="n">
        <v>0</v>
      </c>
      <c r="AF30" s="16"/>
      <c r="AG30" s="16"/>
      <c r="AH30" s="16"/>
      <c r="AI30" s="16" t="n">
        <v>0</v>
      </c>
      <c r="AJ30" s="16"/>
      <c r="AK30" s="16" t="n">
        <v>0</v>
      </c>
      <c r="AL30" s="16"/>
      <c r="AM30" s="16" t="n">
        <v>0</v>
      </c>
      <c r="AN30" s="16"/>
      <c r="AO30" s="16" t="n">
        <v>0</v>
      </c>
      <c r="AP30" s="16"/>
      <c r="AQ30" s="16" t="n">
        <v>0</v>
      </c>
      <c r="AR30" s="16"/>
      <c r="AS30" s="16" t="n">
        <v>0</v>
      </c>
      <c r="AT30" s="16"/>
      <c r="AU30" s="16" t="n">
        <f aca="false">SUM(K30:AS30)</f>
        <v>4551800</v>
      </c>
    </row>
    <row r="31" customFormat="false" ht="12.75" hidden="false" customHeight="false" outlineLevel="0" collapsed="false">
      <c r="B31" s="0" t="s">
        <v>51</v>
      </c>
      <c r="E31" s="25" t="s">
        <v>56</v>
      </c>
      <c r="F31" s="25"/>
      <c r="G31" s="25"/>
      <c r="H31" s="26"/>
      <c r="I31" s="26"/>
      <c r="K31" s="16" t="n">
        <v>0</v>
      </c>
      <c r="L31" s="16"/>
      <c r="M31" s="16" t="n">
        <v>0</v>
      </c>
      <c r="N31" s="16"/>
      <c r="O31" s="16" t="n">
        <v>0</v>
      </c>
      <c r="P31" s="16"/>
      <c r="Q31" s="16" t="n">
        <v>0</v>
      </c>
      <c r="R31" s="16"/>
      <c r="S31" s="16" t="n">
        <v>188172.72</v>
      </c>
      <c r="T31" s="16"/>
      <c r="U31" s="16" t="n">
        <v>80342</v>
      </c>
      <c r="V31" s="16"/>
      <c r="W31" s="16" t="n">
        <v>200790</v>
      </c>
      <c r="X31" s="16"/>
      <c r="Y31" s="17" t="n">
        <v>188172.72</v>
      </c>
      <c r="Z31" s="16"/>
      <c r="AA31" s="16" t="n">
        <v>0</v>
      </c>
      <c r="AB31" s="16"/>
      <c r="AC31" s="16" t="n">
        <v>188172.72</v>
      </c>
      <c r="AD31" s="16"/>
      <c r="AE31" s="16" t="n">
        <v>0</v>
      </c>
      <c r="AF31" s="16"/>
      <c r="AG31" s="16" t="n">
        <v>188172.72</v>
      </c>
      <c r="AH31" s="16"/>
      <c r="AI31" s="16" t="n">
        <v>188172.72</v>
      </c>
      <c r="AJ31" s="16"/>
      <c r="AK31" s="16" t="n">
        <v>0</v>
      </c>
      <c r="AL31" s="16"/>
      <c r="AM31" s="16" t="n">
        <v>188172.72</v>
      </c>
      <c r="AN31" s="16"/>
      <c r="AO31" s="16" t="n">
        <v>0</v>
      </c>
      <c r="AP31" s="16"/>
      <c r="AQ31" s="16" t="n">
        <v>188172.72</v>
      </c>
      <c r="AR31" s="16"/>
      <c r="AS31" s="16" t="n">
        <v>188172.72</v>
      </c>
      <c r="AT31" s="16"/>
      <c r="AU31" s="16" t="n">
        <f aca="false">SUM(K31:AS31)</f>
        <v>1786513.76</v>
      </c>
    </row>
    <row r="32" customFormat="false" ht="12.75" hidden="false" customHeight="false" outlineLevel="0" collapsed="false">
      <c r="E32" s="25" t="s">
        <v>57</v>
      </c>
      <c r="F32" s="25"/>
      <c r="G32" s="25"/>
      <c r="H32" s="26"/>
      <c r="I32" s="26"/>
      <c r="K32" s="16" t="n">
        <v>0</v>
      </c>
      <c r="L32" s="16"/>
      <c r="M32" s="16" t="n">
        <v>0</v>
      </c>
      <c r="N32" s="16"/>
      <c r="O32" s="16" t="n">
        <v>0</v>
      </c>
      <c r="P32" s="16"/>
      <c r="Q32" s="16" t="n">
        <v>0</v>
      </c>
      <c r="R32" s="16"/>
      <c r="S32" s="16" t="n">
        <v>0</v>
      </c>
      <c r="T32" s="16"/>
      <c r="U32" s="16" t="n">
        <v>0</v>
      </c>
      <c r="V32" s="16"/>
      <c r="W32" s="16" t="n">
        <v>0</v>
      </c>
      <c r="X32" s="16"/>
      <c r="Y32" s="17" t="n">
        <v>100000</v>
      </c>
      <c r="Z32" s="16"/>
      <c r="AA32" s="16" t="n">
        <v>100000</v>
      </c>
      <c r="AB32" s="16"/>
      <c r="AC32" s="16" t="n">
        <v>100000</v>
      </c>
      <c r="AD32" s="16"/>
      <c r="AE32" s="16" t="n">
        <v>100000</v>
      </c>
      <c r="AF32" s="16"/>
      <c r="AG32" s="16" t="n">
        <v>100000</v>
      </c>
      <c r="AH32" s="16"/>
      <c r="AI32" s="16" t="n">
        <v>100000</v>
      </c>
      <c r="AJ32" s="16"/>
      <c r="AK32" s="16"/>
      <c r="AL32" s="16"/>
      <c r="AM32" s="16" t="n">
        <v>100000</v>
      </c>
      <c r="AN32" s="16"/>
      <c r="AO32" s="16" t="n">
        <v>100000</v>
      </c>
      <c r="AP32" s="16"/>
      <c r="AQ32" s="16" t="n">
        <v>100000</v>
      </c>
      <c r="AR32" s="16"/>
      <c r="AS32" s="16" t="n">
        <v>100000</v>
      </c>
      <c r="AT32" s="16"/>
      <c r="AU32" s="16" t="n">
        <f aca="false">SUM(K32:AS32)</f>
        <v>1000000</v>
      </c>
    </row>
    <row r="33" customFormat="false" ht="12.75" hidden="false" customHeight="false" outlineLevel="0" collapsed="false">
      <c r="E33" s="26"/>
      <c r="F33" s="26"/>
      <c r="G33" s="26"/>
      <c r="H33" s="26"/>
      <c r="I33" s="2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7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</row>
    <row r="34" customFormat="false" ht="12.75" hidden="false" customHeight="false" outlineLevel="0" collapsed="false">
      <c r="A34" s="19"/>
      <c r="E34" s="26"/>
      <c r="F34" s="26"/>
      <c r="G34" s="26"/>
      <c r="H34" s="26"/>
      <c r="I34" s="2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7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</row>
    <row r="35" customFormat="false" ht="12.75" hidden="false" customHeight="false" outlineLevel="0" collapsed="false">
      <c r="A35" s="19" t="s">
        <v>58</v>
      </c>
      <c r="E35" s="0" t="s">
        <v>59</v>
      </c>
      <c r="K35" s="16" t="n">
        <v>0</v>
      </c>
      <c r="L35" s="16"/>
      <c r="M35" s="16" t="n">
        <v>0</v>
      </c>
      <c r="N35" s="16"/>
      <c r="O35" s="16" t="n">
        <v>4100000</v>
      </c>
      <c r="P35" s="16"/>
      <c r="Q35" s="16" t="n">
        <v>0</v>
      </c>
      <c r="R35" s="16"/>
      <c r="S35" s="16" t="n">
        <v>0</v>
      </c>
      <c r="T35" s="16"/>
      <c r="U35" s="16" t="n">
        <v>0</v>
      </c>
      <c r="V35" s="16"/>
      <c r="W35" s="16" t="n">
        <v>839215.85</v>
      </c>
      <c r="X35" s="16"/>
      <c r="Y35" s="17" t="n">
        <v>3101855</v>
      </c>
      <c r="Z35" s="16"/>
      <c r="AA35" s="16" t="n">
        <v>3101855</v>
      </c>
      <c r="AB35" s="16"/>
      <c r="AC35" s="16" t="n">
        <v>3101855</v>
      </c>
      <c r="AD35" s="16"/>
      <c r="AE35" s="16" t="n">
        <v>3101855</v>
      </c>
      <c r="AF35" s="16"/>
      <c r="AG35" s="16" t="n">
        <v>3101855</v>
      </c>
      <c r="AH35" s="16"/>
      <c r="AI35" s="16" t="n">
        <v>3101855</v>
      </c>
      <c r="AJ35" s="16"/>
      <c r="AK35" s="16" t="n">
        <v>0</v>
      </c>
      <c r="AL35" s="16"/>
      <c r="AM35" s="16" t="n">
        <v>3101855</v>
      </c>
      <c r="AN35" s="16"/>
      <c r="AO35" s="16" t="n">
        <v>3101855</v>
      </c>
      <c r="AP35" s="16"/>
      <c r="AQ35" s="16" t="n">
        <v>3101855</v>
      </c>
      <c r="AR35" s="16"/>
      <c r="AS35" s="16" t="n">
        <v>3101855</v>
      </c>
      <c r="AT35" s="16"/>
      <c r="AU35" s="16" t="n">
        <f aca="false">SUM(K35:AS35)</f>
        <v>35957765.85</v>
      </c>
    </row>
    <row r="36" customFormat="false" ht="12.75" hidden="false" customHeight="false" outlineLevel="0" collapsed="false">
      <c r="A36" s="19"/>
      <c r="E36" s="0" t="s">
        <v>60</v>
      </c>
      <c r="I36" s="16" t="n">
        <f aca="false">+-2197196</f>
        <v>-2197196</v>
      </c>
      <c r="K36" s="16" t="n">
        <f aca="false">+-524827</f>
        <v>-524827</v>
      </c>
      <c r="L36" s="16"/>
      <c r="M36" s="16" t="n">
        <f aca="false">+-455454</f>
        <v>-455454</v>
      </c>
      <c r="N36" s="16"/>
      <c r="O36" s="16" t="n">
        <f aca="false">+-829589</f>
        <v>-829589</v>
      </c>
      <c r="P36" s="16"/>
      <c r="Q36" s="16" t="n">
        <f aca="false">+-736612</f>
        <v>-736612</v>
      </c>
      <c r="R36" s="16"/>
      <c r="S36" s="16" t="n">
        <f aca="false">+-1211223.81</f>
        <v>-1211223.81</v>
      </c>
      <c r="T36" s="16"/>
      <c r="U36" s="16" t="n">
        <f aca="false">+-1272094.42</f>
        <v>-1272094.42</v>
      </c>
      <c r="V36" s="16"/>
      <c r="W36" s="16" t="n">
        <v>0</v>
      </c>
      <c r="X36" s="16"/>
      <c r="Y36" s="17" t="n">
        <v>-2081386</v>
      </c>
      <c r="Z36" s="16"/>
      <c r="AA36" s="16" t="n">
        <v>-2081386</v>
      </c>
      <c r="AB36" s="16"/>
      <c r="AC36" s="16" t="n">
        <v>-2081386</v>
      </c>
      <c r="AD36" s="16"/>
      <c r="AE36" s="16" t="n">
        <v>-2081386</v>
      </c>
      <c r="AF36" s="16"/>
      <c r="AG36" s="16" t="n">
        <v>-2081386</v>
      </c>
      <c r="AH36" s="16"/>
      <c r="AI36" s="16" t="n">
        <v>-2081386</v>
      </c>
      <c r="AJ36" s="16"/>
      <c r="AK36" s="16" t="n">
        <v>0</v>
      </c>
      <c r="AL36" s="16"/>
      <c r="AM36" s="16" t="n">
        <v>-2081386</v>
      </c>
      <c r="AN36" s="16"/>
      <c r="AO36" s="16" t="n">
        <v>-2081386</v>
      </c>
      <c r="AP36" s="16"/>
      <c r="AQ36" s="16" t="n">
        <v>-2081386</v>
      </c>
      <c r="AR36" s="16"/>
      <c r="AS36" s="16" t="n">
        <v>-2081386</v>
      </c>
      <c r="AT36" s="16"/>
      <c r="AU36" s="16" t="n">
        <f aca="false">SUM(K36:AS36)</f>
        <v>-25843660.23</v>
      </c>
    </row>
    <row r="37" customFormat="false" ht="12.75" hidden="false" customHeight="false" outlineLevel="0" collapsed="false"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7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</row>
    <row r="38" customFormat="false" ht="12.75" hidden="false" customHeight="false" outlineLevel="0" collapsed="false">
      <c r="A38" s="19" t="s">
        <v>61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7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</row>
    <row r="39" customFormat="false" ht="12.75" hidden="false" customHeight="false" outlineLevel="0" collapsed="false">
      <c r="B39" s="0" t="s">
        <v>62</v>
      </c>
      <c r="E39" s="0" t="s">
        <v>63</v>
      </c>
      <c r="K39" s="16" t="n">
        <v>0</v>
      </c>
      <c r="L39" s="16"/>
      <c r="M39" s="16" t="n">
        <v>0</v>
      </c>
      <c r="N39" s="16"/>
      <c r="O39" s="16" t="n">
        <v>0</v>
      </c>
      <c r="P39" s="16"/>
      <c r="Q39" s="16" t="n">
        <v>0</v>
      </c>
      <c r="R39" s="16"/>
      <c r="S39" s="16" t="n">
        <v>0</v>
      </c>
      <c r="T39" s="16"/>
      <c r="U39" s="16" t="n">
        <v>0</v>
      </c>
      <c r="V39" s="16"/>
      <c r="W39" s="16" t="n">
        <v>4126754</v>
      </c>
      <c r="X39" s="16"/>
      <c r="Y39" s="17" t="n">
        <v>0</v>
      </c>
      <c r="Z39" s="16"/>
      <c r="AA39" s="16" t="n">
        <v>0</v>
      </c>
      <c r="AB39" s="16"/>
      <c r="AC39" s="16" t="n">
        <v>0</v>
      </c>
      <c r="AD39" s="16"/>
      <c r="AE39" s="16" t="n">
        <v>0</v>
      </c>
      <c r="AF39" s="16"/>
      <c r="AG39" s="16" t="n">
        <v>0</v>
      </c>
      <c r="AH39" s="16"/>
      <c r="AI39" s="16" t="n">
        <v>0</v>
      </c>
      <c r="AJ39" s="16"/>
      <c r="AK39" s="16" t="n">
        <v>0</v>
      </c>
      <c r="AL39" s="16"/>
      <c r="AM39" s="16" t="n">
        <v>0</v>
      </c>
      <c r="AN39" s="16"/>
      <c r="AO39" s="16" t="n">
        <v>0</v>
      </c>
      <c r="AP39" s="16"/>
      <c r="AQ39" s="16" t="n">
        <v>0</v>
      </c>
      <c r="AR39" s="16"/>
      <c r="AS39" s="16" t="n">
        <v>0</v>
      </c>
      <c r="AT39" s="16"/>
      <c r="AU39" s="16" t="n">
        <f aca="false">SUM(K39:AS39)</f>
        <v>4126754</v>
      </c>
    </row>
    <row r="40" customFormat="false" ht="12.75" hidden="false" customHeight="false" outlineLevel="0" collapsed="false">
      <c r="B40" s="0" t="s">
        <v>64</v>
      </c>
      <c r="E40" s="0" t="s">
        <v>63</v>
      </c>
      <c r="K40" s="16" t="n">
        <v>0</v>
      </c>
      <c r="L40" s="16"/>
      <c r="M40" s="16" t="n">
        <v>0</v>
      </c>
      <c r="N40" s="16"/>
      <c r="O40" s="16" t="n">
        <v>0</v>
      </c>
      <c r="P40" s="16"/>
      <c r="Q40" s="16" t="n">
        <v>0</v>
      </c>
      <c r="R40" s="16"/>
      <c r="S40" s="16" t="n">
        <v>0</v>
      </c>
      <c r="T40" s="16"/>
      <c r="U40" s="16" t="n">
        <v>0</v>
      </c>
      <c r="V40" s="16"/>
      <c r="W40" s="16" t="n">
        <v>0</v>
      </c>
      <c r="X40" s="16"/>
      <c r="Y40" s="17" t="n">
        <v>0</v>
      </c>
      <c r="Z40" s="16"/>
      <c r="AA40" s="16" t="n">
        <v>0</v>
      </c>
      <c r="AB40" s="16"/>
      <c r="AC40" s="16" t="n">
        <v>0</v>
      </c>
      <c r="AD40" s="16"/>
      <c r="AE40" s="16" t="n">
        <v>0</v>
      </c>
      <c r="AF40" s="16"/>
      <c r="AG40" s="16" t="n">
        <v>0</v>
      </c>
      <c r="AH40" s="16"/>
      <c r="AI40" s="16" t="n">
        <v>0</v>
      </c>
      <c r="AJ40" s="16"/>
      <c r="AK40" s="16" t="n">
        <v>0</v>
      </c>
      <c r="AL40" s="16"/>
      <c r="AM40" s="16" t="n">
        <v>0</v>
      </c>
      <c r="AN40" s="16"/>
      <c r="AO40" s="16" t="n">
        <v>0</v>
      </c>
      <c r="AP40" s="16"/>
      <c r="AQ40" s="16" t="n">
        <v>0</v>
      </c>
      <c r="AR40" s="16"/>
      <c r="AS40" s="16" t="n">
        <v>0</v>
      </c>
      <c r="AT40" s="16"/>
      <c r="AU40" s="16" t="n">
        <f aca="false">SUM(K40:AS40)</f>
        <v>0</v>
      </c>
    </row>
    <row r="41" customFormat="false" ht="12.75" hidden="false" customHeight="false" outlineLevel="0" collapsed="false">
      <c r="B41" s="0" t="s">
        <v>65</v>
      </c>
      <c r="E41" s="0" t="s">
        <v>66</v>
      </c>
      <c r="K41" s="16" t="n">
        <v>0</v>
      </c>
      <c r="L41" s="16"/>
      <c r="M41" s="16" t="n">
        <v>0</v>
      </c>
      <c r="N41" s="16"/>
      <c r="O41" s="16" t="n">
        <v>0</v>
      </c>
      <c r="P41" s="16"/>
      <c r="Q41" s="16" t="n">
        <v>2310</v>
      </c>
      <c r="R41" s="16"/>
      <c r="S41" s="16" t="n">
        <v>0</v>
      </c>
      <c r="T41" s="16"/>
      <c r="U41" s="16" t="n">
        <v>0</v>
      </c>
      <c r="V41" s="16"/>
      <c r="W41" s="16" t="n">
        <v>0</v>
      </c>
      <c r="X41" s="16"/>
      <c r="Y41" s="17" t="n">
        <v>0</v>
      </c>
      <c r="Z41" s="16"/>
      <c r="AA41" s="16" t="n">
        <v>0</v>
      </c>
      <c r="AB41" s="16"/>
      <c r="AC41" s="16" t="n">
        <v>0</v>
      </c>
      <c r="AD41" s="16"/>
      <c r="AE41" s="16" t="n">
        <v>0</v>
      </c>
      <c r="AF41" s="16"/>
      <c r="AG41" s="16" t="n">
        <v>5000</v>
      </c>
      <c r="AH41" s="16"/>
      <c r="AI41" s="16" t="n">
        <v>0</v>
      </c>
      <c r="AJ41" s="16"/>
      <c r="AK41" s="16" t="n">
        <v>0</v>
      </c>
      <c r="AL41" s="16"/>
      <c r="AM41" s="16" t="n">
        <v>0</v>
      </c>
      <c r="AN41" s="16"/>
      <c r="AO41" s="16" t="n">
        <v>0</v>
      </c>
      <c r="AP41" s="16"/>
      <c r="AQ41" s="16" t="n">
        <v>5000</v>
      </c>
      <c r="AR41" s="16"/>
      <c r="AS41" s="16" t="n">
        <v>0</v>
      </c>
      <c r="AT41" s="16"/>
      <c r="AU41" s="16" t="n">
        <f aca="false">SUM(K41:AS41)</f>
        <v>12310</v>
      </c>
    </row>
    <row r="42" customFormat="false" ht="12.75" hidden="false" customHeight="false" outlineLevel="0" collapsed="false">
      <c r="B42" s="0" t="s">
        <v>67</v>
      </c>
      <c r="E42" s="0" t="s">
        <v>66</v>
      </c>
      <c r="K42" s="16" t="n">
        <v>0</v>
      </c>
      <c r="L42" s="16"/>
      <c r="M42" s="16" t="n">
        <v>2280</v>
      </c>
      <c r="N42" s="16"/>
      <c r="O42" s="16" t="n">
        <v>0</v>
      </c>
      <c r="P42" s="16"/>
      <c r="Q42" s="16" t="n">
        <v>0</v>
      </c>
      <c r="R42" s="16"/>
      <c r="S42" s="16" t="n">
        <v>0</v>
      </c>
      <c r="T42" s="16"/>
      <c r="U42" s="16" t="n">
        <v>0</v>
      </c>
      <c r="V42" s="16"/>
      <c r="W42" s="16" t="n">
        <v>0</v>
      </c>
      <c r="X42" s="16"/>
      <c r="Y42" s="17" t="n">
        <v>0</v>
      </c>
      <c r="Z42" s="16"/>
      <c r="AA42" s="16" t="n">
        <v>0</v>
      </c>
      <c r="AB42" s="16"/>
      <c r="AC42" s="16" t="n">
        <v>0</v>
      </c>
      <c r="AD42" s="16"/>
      <c r="AE42" s="16" t="n">
        <v>0</v>
      </c>
      <c r="AF42" s="16"/>
      <c r="AG42" s="16" t="n">
        <v>5000</v>
      </c>
      <c r="AH42" s="16"/>
      <c r="AI42" s="16" t="n">
        <v>0</v>
      </c>
      <c r="AJ42" s="16"/>
      <c r="AK42" s="16" t="n">
        <v>0</v>
      </c>
      <c r="AL42" s="16"/>
      <c r="AM42" s="16" t="n">
        <v>0</v>
      </c>
      <c r="AN42" s="16"/>
      <c r="AO42" s="16" t="n">
        <v>0</v>
      </c>
      <c r="AP42" s="16"/>
      <c r="AQ42" s="16" t="n">
        <v>5000</v>
      </c>
      <c r="AR42" s="16"/>
      <c r="AS42" s="16" t="n">
        <v>0</v>
      </c>
      <c r="AT42" s="16"/>
      <c r="AU42" s="16" t="n">
        <f aca="false">SUM(K42:AS42)</f>
        <v>12280</v>
      </c>
    </row>
    <row r="43" customFormat="false" ht="12.75" hidden="false" customHeight="false" outlineLevel="0" collapsed="false">
      <c r="B43" s="0" t="s">
        <v>68</v>
      </c>
      <c r="E43" s="0" t="s">
        <v>69</v>
      </c>
      <c r="K43" s="16" t="n">
        <v>0</v>
      </c>
      <c r="L43" s="16"/>
      <c r="M43" s="16" t="n">
        <v>16769</v>
      </c>
      <c r="N43" s="16"/>
      <c r="O43" s="16" t="n">
        <v>6408.4</v>
      </c>
      <c r="P43" s="16"/>
      <c r="Q43" s="16" t="n">
        <v>0</v>
      </c>
      <c r="R43" s="16"/>
      <c r="S43" s="16" t="n">
        <v>0</v>
      </c>
      <c r="T43" s="16"/>
      <c r="U43" s="16" t="n">
        <v>0</v>
      </c>
      <c r="V43" s="16"/>
      <c r="W43" s="16" t="n">
        <v>0</v>
      </c>
      <c r="X43" s="16"/>
      <c r="Y43" s="17" t="n">
        <v>0</v>
      </c>
      <c r="Z43" s="16"/>
      <c r="AA43" s="16" t="n">
        <v>0</v>
      </c>
      <c r="AB43" s="16"/>
      <c r="AC43" s="16" t="n">
        <v>0</v>
      </c>
      <c r="AD43" s="16"/>
      <c r="AE43" s="16" t="n">
        <v>0</v>
      </c>
      <c r="AF43" s="16"/>
      <c r="AG43" s="16" t="n">
        <v>0</v>
      </c>
      <c r="AH43" s="16"/>
      <c r="AI43" s="16" t="n">
        <v>0</v>
      </c>
      <c r="AJ43" s="16"/>
      <c r="AK43" s="16" t="n">
        <v>0</v>
      </c>
      <c r="AL43" s="16"/>
      <c r="AM43" s="16" t="n">
        <v>0</v>
      </c>
      <c r="AN43" s="16"/>
      <c r="AO43" s="16" t="n">
        <v>0</v>
      </c>
      <c r="AP43" s="16"/>
      <c r="AQ43" s="16" t="n">
        <v>0</v>
      </c>
      <c r="AR43" s="16"/>
      <c r="AS43" s="16" t="n">
        <v>0</v>
      </c>
      <c r="AT43" s="16"/>
      <c r="AU43" s="16" t="n">
        <f aca="false">SUM(K43:AS43)</f>
        <v>23177.4</v>
      </c>
    </row>
    <row r="44" customFormat="false" ht="12.75" hidden="false" customHeight="false" outlineLevel="0" collapsed="false">
      <c r="B44" s="0" t="s">
        <v>70</v>
      </c>
      <c r="E44" s="0" t="s">
        <v>71</v>
      </c>
      <c r="K44" s="16" t="n">
        <v>0</v>
      </c>
      <c r="L44" s="16"/>
      <c r="M44" s="16" t="n">
        <v>0</v>
      </c>
      <c r="N44" s="16"/>
      <c r="O44" s="16" t="n">
        <v>0</v>
      </c>
      <c r="P44" s="16"/>
      <c r="Q44" s="16" t="n">
        <v>0</v>
      </c>
      <c r="R44" s="16"/>
      <c r="S44" s="16" t="n">
        <v>0</v>
      </c>
      <c r="T44" s="16"/>
      <c r="U44" s="16" t="n">
        <v>0</v>
      </c>
      <c r="V44" s="16"/>
      <c r="W44" s="16" t="n">
        <v>55000</v>
      </c>
      <c r="X44" s="16"/>
      <c r="Y44" s="17" t="n">
        <v>0</v>
      </c>
      <c r="Z44" s="16"/>
      <c r="AA44" s="16" t="n">
        <v>0</v>
      </c>
      <c r="AB44" s="16"/>
      <c r="AC44" s="16" t="n">
        <v>0</v>
      </c>
      <c r="AD44" s="16"/>
      <c r="AE44" s="16" t="n">
        <v>0</v>
      </c>
      <c r="AF44" s="16"/>
      <c r="AG44" s="16" t="n">
        <v>55000</v>
      </c>
      <c r="AH44" s="16"/>
      <c r="AI44" s="16" t="n">
        <v>0</v>
      </c>
      <c r="AJ44" s="16"/>
      <c r="AK44" s="16" t="n">
        <v>0</v>
      </c>
      <c r="AL44" s="16"/>
      <c r="AM44" s="16" t="n">
        <v>0</v>
      </c>
      <c r="AN44" s="16"/>
      <c r="AO44" s="16" t="n">
        <v>0</v>
      </c>
      <c r="AP44" s="16"/>
      <c r="AQ44" s="16" t="n">
        <v>55000</v>
      </c>
      <c r="AR44" s="16"/>
      <c r="AS44" s="16" t="n">
        <v>0</v>
      </c>
      <c r="AT44" s="16"/>
      <c r="AU44" s="16" t="n">
        <f aca="false">SUM(K44:AS44)</f>
        <v>165000</v>
      </c>
    </row>
    <row r="45" customFormat="false" ht="12.75" hidden="false" customHeight="false" outlineLevel="0" collapsed="false">
      <c r="B45" s="0" t="s">
        <v>48</v>
      </c>
      <c r="E45" s="0" t="s">
        <v>72</v>
      </c>
      <c r="K45" s="16" t="n">
        <v>0</v>
      </c>
      <c r="L45" s="16"/>
      <c r="M45" s="16" t="n">
        <v>0</v>
      </c>
      <c r="N45" s="16"/>
      <c r="O45" s="16" t="n">
        <v>0</v>
      </c>
      <c r="P45" s="16"/>
      <c r="Q45" s="16" t="n">
        <v>0</v>
      </c>
      <c r="R45" s="16"/>
      <c r="S45" s="16" t="n">
        <v>0</v>
      </c>
      <c r="T45" s="16"/>
      <c r="U45" s="16" t="n">
        <v>1000</v>
      </c>
      <c r="V45" s="16"/>
      <c r="W45" s="16" t="n">
        <v>0</v>
      </c>
      <c r="X45" s="16"/>
      <c r="Y45" s="17" t="n">
        <v>0</v>
      </c>
      <c r="Z45" s="16"/>
      <c r="AA45" s="16" t="n">
        <v>0</v>
      </c>
      <c r="AB45" s="16"/>
      <c r="AC45" s="16" t="n">
        <v>0</v>
      </c>
      <c r="AD45" s="16"/>
      <c r="AE45" s="16" t="n">
        <v>0</v>
      </c>
      <c r="AF45" s="16"/>
      <c r="AG45" s="16" t="n">
        <v>0</v>
      </c>
      <c r="AH45" s="16"/>
      <c r="AI45" s="16" t="n">
        <v>0</v>
      </c>
      <c r="AJ45" s="16"/>
      <c r="AK45" s="16" t="n">
        <v>0</v>
      </c>
      <c r="AL45" s="16"/>
      <c r="AM45" s="16" t="n">
        <v>0</v>
      </c>
      <c r="AN45" s="16"/>
      <c r="AO45" s="16" t="n">
        <v>0</v>
      </c>
      <c r="AP45" s="16"/>
      <c r="AQ45" s="16" t="n">
        <v>0</v>
      </c>
      <c r="AR45" s="16"/>
      <c r="AS45" s="16" t="n">
        <v>0</v>
      </c>
      <c r="AT45" s="16"/>
      <c r="AU45" s="16" t="n">
        <f aca="false">SUM(K45:AS45)</f>
        <v>1000</v>
      </c>
    </row>
    <row r="46" customFormat="false" ht="12.75" hidden="false" customHeight="false" outlineLevel="0" collapsed="false">
      <c r="B46" s="0" t="s">
        <v>73</v>
      </c>
      <c r="E46" s="0" t="s">
        <v>74</v>
      </c>
      <c r="K46" s="16" t="n">
        <v>0</v>
      </c>
      <c r="L46" s="16"/>
      <c r="M46" s="16" t="n">
        <v>0</v>
      </c>
      <c r="N46" s="16"/>
      <c r="O46" s="16" t="n">
        <v>0</v>
      </c>
      <c r="P46" s="16"/>
      <c r="Q46" s="16" t="n">
        <v>0</v>
      </c>
      <c r="R46" s="16"/>
      <c r="S46" s="16" t="n">
        <v>0</v>
      </c>
      <c r="T46" s="16"/>
      <c r="U46" s="16" t="n">
        <v>0</v>
      </c>
      <c r="V46" s="16"/>
      <c r="W46" s="16" t="n">
        <v>0</v>
      </c>
      <c r="X46" s="16"/>
      <c r="Y46" s="17" t="n">
        <v>0</v>
      </c>
      <c r="Z46" s="16"/>
      <c r="AA46" s="16" t="n">
        <v>0</v>
      </c>
      <c r="AB46" s="16"/>
      <c r="AC46" s="16" t="n">
        <v>0</v>
      </c>
      <c r="AD46" s="16"/>
      <c r="AE46" s="16" t="n">
        <v>0</v>
      </c>
      <c r="AF46" s="16"/>
      <c r="AG46" s="16" t="n">
        <v>0</v>
      </c>
      <c r="AH46" s="16"/>
      <c r="AI46" s="16" t="n">
        <v>100000</v>
      </c>
      <c r="AJ46" s="16"/>
      <c r="AK46" s="16" t="n">
        <v>0</v>
      </c>
      <c r="AL46" s="16"/>
      <c r="AM46" s="16" t="n">
        <v>0</v>
      </c>
      <c r="AN46" s="16"/>
      <c r="AO46" s="16" t="n">
        <v>0</v>
      </c>
      <c r="AP46" s="16"/>
      <c r="AQ46" s="16" t="n">
        <v>0</v>
      </c>
      <c r="AR46" s="16"/>
      <c r="AS46" s="16" t="n">
        <v>0</v>
      </c>
      <c r="AT46" s="16"/>
      <c r="AU46" s="16" t="n">
        <f aca="false">SUM(K46:AS46)</f>
        <v>100000</v>
      </c>
    </row>
    <row r="47" customFormat="false" ht="12.75" hidden="false" customHeight="false" outlineLevel="0" collapsed="false"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7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</row>
    <row r="48" customFormat="false" ht="12.75" hidden="false" customHeight="false" outlineLevel="0" collapsed="false">
      <c r="A48" s="19" t="s">
        <v>75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7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</row>
    <row r="49" customFormat="false" ht="12.75" hidden="false" customHeight="false" outlineLevel="0" collapsed="false">
      <c r="B49" s="0" t="s">
        <v>76</v>
      </c>
      <c r="E49" s="0" t="s">
        <v>77</v>
      </c>
      <c r="K49" s="16" t="n">
        <v>0</v>
      </c>
      <c r="L49" s="16"/>
      <c r="M49" s="16" t="n">
        <v>0</v>
      </c>
      <c r="N49" s="16"/>
      <c r="O49" s="16" t="n">
        <v>0</v>
      </c>
      <c r="P49" s="16"/>
      <c r="Q49" s="16" t="n">
        <v>0</v>
      </c>
      <c r="R49" s="16"/>
      <c r="S49" s="16" t="n">
        <v>0</v>
      </c>
      <c r="T49" s="16"/>
      <c r="U49" s="16" t="n">
        <v>0</v>
      </c>
      <c r="V49" s="16"/>
      <c r="W49" s="16" t="n">
        <v>584500</v>
      </c>
      <c r="X49" s="16"/>
      <c r="Y49" s="17" t="n">
        <v>50000</v>
      </c>
      <c r="Z49" s="16"/>
      <c r="AA49" s="16" t="n">
        <v>0</v>
      </c>
      <c r="AB49" s="16"/>
      <c r="AC49" s="16" t="n">
        <v>0</v>
      </c>
      <c r="AD49" s="16"/>
      <c r="AE49" s="16" t="n">
        <v>0</v>
      </c>
      <c r="AF49" s="16"/>
      <c r="AG49" s="16" t="n">
        <v>0</v>
      </c>
      <c r="AH49" s="16"/>
      <c r="AI49" s="16" t="n">
        <v>0</v>
      </c>
      <c r="AJ49" s="16"/>
      <c r="AK49" s="16" t="n">
        <v>0</v>
      </c>
      <c r="AL49" s="16"/>
      <c r="AM49" s="16" t="n">
        <v>0</v>
      </c>
      <c r="AN49" s="16"/>
      <c r="AO49" s="16" t="n">
        <v>0</v>
      </c>
      <c r="AP49" s="16"/>
      <c r="AQ49" s="16" t="n">
        <v>0</v>
      </c>
      <c r="AR49" s="16"/>
      <c r="AS49" s="16" t="n">
        <v>584500</v>
      </c>
      <c r="AT49" s="16"/>
      <c r="AU49" s="16" t="n">
        <f aca="false">SUM(K49:AS49)</f>
        <v>1219000</v>
      </c>
    </row>
    <row r="50" customFormat="false" ht="12.75" hidden="false" customHeight="false" outlineLevel="0" collapsed="false">
      <c r="B50" s="0" t="s">
        <v>78</v>
      </c>
      <c r="E50" s="0" t="s">
        <v>79</v>
      </c>
      <c r="K50" s="16" t="n">
        <v>0</v>
      </c>
      <c r="L50" s="16"/>
      <c r="M50" s="16" t="n">
        <v>0</v>
      </c>
      <c r="N50" s="16"/>
      <c r="O50" s="16" t="n">
        <v>0</v>
      </c>
      <c r="P50" s="16"/>
      <c r="Q50" s="16" t="n">
        <v>0</v>
      </c>
      <c r="R50" s="16"/>
      <c r="S50" s="16" t="n">
        <v>0</v>
      </c>
      <c r="T50" s="16"/>
      <c r="U50" s="16" t="n">
        <v>0</v>
      </c>
      <c r="V50" s="16"/>
      <c r="W50" s="16" t="n">
        <v>0</v>
      </c>
      <c r="X50" s="16"/>
      <c r="Y50" s="17" t="n">
        <v>0</v>
      </c>
      <c r="Z50" s="16"/>
      <c r="AA50" s="16" t="n">
        <v>0</v>
      </c>
      <c r="AB50" s="16"/>
      <c r="AC50" s="16" t="n">
        <v>0</v>
      </c>
      <c r="AD50" s="16"/>
      <c r="AE50" s="16" t="n">
        <v>0</v>
      </c>
      <c r="AF50" s="16"/>
      <c r="AG50" s="16" t="n">
        <v>0</v>
      </c>
      <c r="AH50" s="16"/>
      <c r="AI50" s="16" t="n">
        <v>0</v>
      </c>
      <c r="AJ50" s="16"/>
      <c r="AK50" s="16" t="n">
        <v>0</v>
      </c>
      <c r="AL50" s="16"/>
      <c r="AM50" s="16" t="n">
        <v>0</v>
      </c>
      <c r="AN50" s="16"/>
      <c r="AO50" s="16" t="n">
        <v>0</v>
      </c>
      <c r="AP50" s="16"/>
      <c r="AQ50" s="16" t="n">
        <v>0</v>
      </c>
      <c r="AR50" s="16"/>
      <c r="AS50" s="16" t="n">
        <v>0</v>
      </c>
      <c r="AT50" s="16"/>
      <c r="AU50" s="16" t="n">
        <f aca="false">SUM(K50:AS50)</f>
        <v>0</v>
      </c>
    </row>
    <row r="51" customFormat="false" ht="12.75" hidden="false" customHeight="false" outlineLevel="0" collapsed="false">
      <c r="B51" s="0" t="s">
        <v>80</v>
      </c>
      <c r="E51" s="0" t="s">
        <v>81</v>
      </c>
      <c r="K51" s="16" t="n">
        <v>0</v>
      </c>
      <c r="L51" s="16"/>
      <c r="M51" s="16" t="n">
        <v>0</v>
      </c>
      <c r="N51" s="16"/>
      <c r="O51" s="16" t="n">
        <v>0</v>
      </c>
      <c r="P51" s="16"/>
      <c r="Q51" s="16" t="n">
        <v>0</v>
      </c>
      <c r="R51" s="16"/>
      <c r="S51" s="16" t="n">
        <v>0</v>
      </c>
      <c r="T51" s="16"/>
      <c r="U51" s="16" t="n">
        <v>0</v>
      </c>
      <c r="V51" s="16"/>
      <c r="W51" s="16" t="n">
        <v>0</v>
      </c>
      <c r="X51" s="16"/>
      <c r="Y51" s="17" t="n">
        <v>0</v>
      </c>
      <c r="Z51" s="16"/>
      <c r="AA51" s="16" t="n">
        <v>0</v>
      </c>
      <c r="AB51" s="16"/>
      <c r="AC51" s="16" t="n">
        <v>0</v>
      </c>
      <c r="AD51" s="16"/>
      <c r="AE51" s="16" t="n">
        <v>0</v>
      </c>
      <c r="AF51" s="16"/>
      <c r="AG51" s="16" t="n">
        <v>0</v>
      </c>
      <c r="AH51" s="16"/>
      <c r="AI51" s="16" t="n">
        <v>0</v>
      </c>
      <c r="AJ51" s="16"/>
      <c r="AK51" s="16" t="n">
        <v>0</v>
      </c>
      <c r="AL51" s="16"/>
      <c r="AM51" s="16" t="n">
        <v>0</v>
      </c>
      <c r="AN51" s="16"/>
      <c r="AO51" s="16" t="n">
        <v>0</v>
      </c>
      <c r="AP51" s="16"/>
      <c r="AQ51" s="16" t="n">
        <v>0</v>
      </c>
      <c r="AR51" s="16"/>
      <c r="AS51" s="16" t="n">
        <v>0</v>
      </c>
      <c r="AT51" s="16"/>
      <c r="AU51" s="16" t="n">
        <f aca="false">SUM(K51:AS51)</f>
        <v>0</v>
      </c>
    </row>
    <row r="52" customFormat="false" ht="12.75" hidden="false" customHeight="false" outlineLevel="0" collapsed="false">
      <c r="B52" s="0" t="s">
        <v>82</v>
      </c>
      <c r="E52" s="0" t="s">
        <v>83</v>
      </c>
      <c r="K52" s="16" t="n">
        <v>0</v>
      </c>
      <c r="L52" s="16"/>
      <c r="M52" s="16" t="n">
        <v>0</v>
      </c>
      <c r="N52" s="16"/>
      <c r="O52" s="16" t="n">
        <v>0</v>
      </c>
      <c r="P52" s="16"/>
      <c r="Q52" s="16" t="n">
        <v>0</v>
      </c>
      <c r="R52" s="16"/>
      <c r="S52" s="16" t="n">
        <v>0</v>
      </c>
      <c r="T52" s="16"/>
      <c r="U52" s="16" t="n">
        <v>0</v>
      </c>
      <c r="V52" s="16"/>
      <c r="W52" s="16" t="n">
        <v>0</v>
      </c>
      <c r="X52" s="16"/>
      <c r="Y52" s="17" t="n">
        <v>0</v>
      </c>
      <c r="Z52" s="16"/>
      <c r="AA52" s="16" t="n">
        <v>0</v>
      </c>
      <c r="AB52" s="16"/>
      <c r="AC52" s="16" t="n">
        <v>0</v>
      </c>
      <c r="AD52" s="16"/>
      <c r="AE52" s="16" t="n">
        <v>0</v>
      </c>
      <c r="AF52" s="16"/>
      <c r="AG52" s="16" t="n">
        <v>0</v>
      </c>
      <c r="AH52" s="16"/>
      <c r="AI52" s="16" t="n">
        <v>0</v>
      </c>
      <c r="AJ52" s="16"/>
      <c r="AK52" s="16" t="n">
        <v>0</v>
      </c>
      <c r="AL52" s="16"/>
      <c r="AM52" s="16" t="n">
        <v>0</v>
      </c>
      <c r="AN52" s="16"/>
      <c r="AO52" s="16" t="n">
        <v>0</v>
      </c>
      <c r="AP52" s="16"/>
      <c r="AQ52" s="16" t="n">
        <v>0</v>
      </c>
      <c r="AR52" s="16"/>
      <c r="AS52" s="16" t="n">
        <v>0</v>
      </c>
      <c r="AT52" s="16"/>
      <c r="AU52" s="16" t="n">
        <f aca="false">SUM(K52:AS52)</f>
        <v>0</v>
      </c>
    </row>
    <row r="53" customFormat="false" ht="12.75" hidden="false" customHeight="false" outlineLevel="0" collapsed="false"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7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</row>
    <row r="54" customFormat="false" ht="12.75" hidden="false" customHeight="false" outlineLevel="0" collapsed="false"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7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</row>
    <row r="55" customFormat="false" ht="12.75" hidden="false" customHeight="false" outlineLevel="0" collapsed="false"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7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</row>
    <row r="56" customFormat="false" ht="12.75" hidden="false" customHeight="false" outlineLevel="0" collapsed="false">
      <c r="A56" s="27" t="s">
        <v>84</v>
      </c>
      <c r="B56" s="16"/>
      <c r="C56" s="16"/>
      <c r="D56" s="16"/>
      <c r="E56" s="16"/>
      <c r="F56" s="16"/>
      <c r="G56" s="16"/>
      <c r="H56" s="16"/>
      <c r="I56" s="28" t="n">
        <f aca="false">SUM(I14:I52)</f>
        <v>-2197196</v>
      </c>
      <c r="J56" s="16"/>
      <c r="K56" s="28" t="n">
        <f aca="false">SUM(K14:K52)</f>
        <v>2965734</v>
      </c>
      <c r="L56" s="16"/>
      <c r="M56" s="28" t="n">
        <f aca="false">SUM(M14:M52)</f>
        <v>3556333</v>
      </c>
      <c r="N56" s="16"/>
      <c r="O56" s="28" t="n">
        <f aca="false">SUM(O14:O52)</f>
        <v>5080373.64</v>
      </c>
      <c r="P56" s="16"/>
      <c r="Q56" s="28" t="n">
        <f aca="false">SUM(Q14:Q52)</f>
        <v>3598998</v>
      </c>
      <c r="R56" s="16"/>
      <c r="S56" s="28" t="n">
        <f aca="false">SUM(S14:S52)</f>
        <v>195548.91</v>
      </c>
      <c r="T56" s="16"/>
      <c r="U56" s="28" t="n">
        <f aca="false">SUM(U14:U52)</f>
        <v>4559247.58</v>
      </c>
      <c r="V56" s="16"/>
      <c r="W56" s="28" t="n">
        <f aca="false">SUM(W14:W52)</f>
        <v>6470231.18</v>
      </c>
      <c r="X56" s="16"/>
      <c r="Y56" s="29" t="n">
        <f aca="false">SUM(Y14:Y52)</f>
        <v>7507941.72</v>
      </c>
      <c r="Z56" s="16"/>
      <c r="AA56" s="28" t="n">
        <f aca="false">SUM(AA14:AA52)</f>
        <v>2110869</v>
      </c>
      <c r="AB56" s="16"/>
      <c r="AC56" s="28" t="n">
        <f aca="false">SUM(AC14:AC52)</f>
        <v>15381441.72</v>
      </c>
      <c r="AD56" s="16"/>
      <c r="AE56" s="28" t="n">
        <f aca="false">SUM(AE14:AE52)</f>
        <v>1120469</v>
      </c>
      <c r="AF56" s="16"/>
      <c r="AG56" s="28" t="n">
        <f aca="false">SUM(AG14:AG52)</f>
        <v>4482841.72</v>
      </c>
      <c r="AH56" s="16"/>
      <c r="AI56" s="28" t="n">
        <f aca="false">SUM(AI14:AI52)</f>
        <v>3481441.72</v>
      </c>
      <c r="AJ56" s="16"/>
      <c r="AK56" s="28" t="n">
        <f aca="false">SUM(AK14:AK52)</f>
        <v>0</v>
      </c>
      <c r="AL56" s="16"/>
      <c r="AM56" s="28" t="n">
        <f aca="false">SUM(AM14:AM52)</f>
        <v>3381441.72</v>
      </c>
      <c r="AN56" s="16"/>
      <c r="AO56" s="28" t="n">
        <f aca="false">SUM(AO14:AO52)</f>
        <v>1120469</v>
      </c>
      <c r="AP56" s="16"/>
      <c r="AQ56" s="28" t="n">
        <f aca="false">SUM(AQ14:AQ52)</f>
        <v>4482841.72</v>
      </c>
      <c r="AR56" s="16"/>
      <c r="AS56" s="28" t="n">
        <f aca="false">SUM(AS14:AS52)</f>
        <v>3965941.72</v>
      </c>
      <c r="AT56" s="16"/>
      <c r="AU56" s="28" t="n">
        <f aca="false">SUM(AU14:AU52)</f>
        <v>73462165.35</v>
      </c>
    </row>
    <row r="57" customFormat="false" ht="12.75" hidden="false" customHeight="false" outlineLevel="0" collapsed="false"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7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</row>
    <row r="58" customFormat="false" ht="13.5" hidden="false" customHeight="false" outlineLevel="0" collapsed="false">
      <c r="A58" s="19" t="s">
        <v>85</v>
      </c>
      <c r="I58" s="30" t="n">
        <f aca="false">I9-I56</f>
        <v>23804241</v>
      </c>
      <c r="K58" s="30" t="n">
        <f aca="false">K9-K56</f>
        <v>1416926</v>
      </c>
      <c r="L58" s="16"/>
      <c r="M58" s="30" t="n">
        <f aca="false">M9-M56</f>
        <v>-1231234</v>
      </c>
      <c r="N58" s="16"/>
      <c r="O58" s="30" t="n">
        <f aca="false">O9-O56</f>
        <v>2135960.36</v>
      </c>
      <c r="P58" s="16"/>
      <c r="Q58" s="30" t="n">
        <f aca="false">Q9-Q56</f>
        <v>3915252</v>
      </c>
      <c r="R58" s="16"/>
      <c r="S58" s="30" t="n">
        <f aca="false">S9-S56</f>
        <v>5568229.55</v>
      </c>
      <c r="T58" s="16"/>
      <c r="U58" s="30" t="n">
        <f aca="false">U9-U56</f>
        <v>-1252862.88</v>
      </c>
      <c r="V58" s="16"/>
      <c r="W58" s="30" t="n">
        <f aca="false">W9-W56</f>
        <v>-6470231.18</v>
      </c>
      <c r="X58" s="16"/>
      <c r="Y58" s="31" t="n">
        <f aca="false">Y9-Y56</f>
        <v>-7507941.72</v>
      </c>
      <c r="Z58" s="16"/>
      <c r="AA58" s="30" t="n">
        <f aca="false">AA9-AA56</f>
        <v>-2110869</v>
      </c>
      <c r="AB58" s="16"/>
      <c r="AC58" s="30" t="n">
        <f aca="false">AC9-AC56</f>
        <v>-15381441.72</v>
      </c>
      <c r="AD58" s="16"/>
      <c r="AE58" s="30" t="n">
        <f aca="false">AE9-AE56</f>
        <v>-1120469</v>
      </c>
      <c r="AF58" s="16"/>
      <c r="AG58" s="30" t="n">
        <f aca="false">AG9-AG56</f>
        <v>-4482841.72</v>
      </c>
      <c r="AH58" s="16"/>
      <c r="AI58" s="30" t="n">
        <f aca="false">AI9-AI56</f>
        <v>-3481441.72</v>
      </c>
      <c r="AJ58" s="16"/>
      <c r="AK58" s="30" t="n">
        <f aca="false">AK9-AK56</f>
        <v>0</v>
      </c>
      <c r="AL58" s="16"/>
      <c r="AM58" s="30" t="n">
        <f aca="false">AM9-AM56</f>
        <v>-3381441.72</v>
      </c>
      <c r="AN58" s="16"/>
      <c r="AO58" s="30" t="n">
        <f aca="false">AO9-AO56</f>
        <v>-1120469</v>
      </c>
      <c r="AP58" s="16"/>
      <c r="AQ58" s="30" t="n">
        <f aca="false">AQ9-AQ56</f>
        <v>-4482841.72</v>
      </c>
      <c r="AR58" s="16"/>
      <c r="AS58" s="30" t="n">
        <f aca="false">AS9-AS56</f>
        <v>-3965941.72</v>
      </c>
      <c r="AT58" s="16"/>
      <c r="AU58" s="30" t="n">
        <f aca="false">AU9-AU56</f>
        <v>-21346614.19</v>
      </c>
    </row>
    <row r="59" customFormat="false" ht="13.5" hidden="false" customHeight="false" outlineLevel="0" collapsed="false"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7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</row>
    <row r="60" customFormat="false" ht="12.75" hidden="false" customHeight="false" outlineLevel="0" collapsed="false"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7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</row>
    <row r="61" customFormat="false" ht="12.75" hidden="false" customHeight="false" outlineLevel="0" collapsed="false"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7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</row>
    <row r="62" customFormat="false" ht="12.75" hidden="false" customHeight="false" outlineLevel="0" collapsed="false"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7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</row>
    <row r="63" customFormat="false" ht="12.75" hidden="false" customHeight="false" outlineLevel="0" collapsed="false"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7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</row>
    <row r="64" customFormat="false" ht="12.75" hidden="false" customHeight="false" outlineLevel="0" collapsed="false"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7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</row>
    <row r="65" customFormat="false" ht="12.75" hidden="false" customHeight="false" outlineLevel="0" collapsed="false"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7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</row>
    <row r="66" customFormat="false" ht="12.75" hidden="false" customHeight="false" outlineLevel="0" collapsed="false"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7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</row>
    <row r="67" customFormat="false" ht="12.75" hidden="false" customHeight="false" outlineLevel="0" collapsed="false"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7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</row>
    <row r="68" customFormat="false" ht="12.75" hidden="false" customHeight="false" outlineLevel="0" collapsed="false"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7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</row>
    <row r="69" customFormat="false" ht="12.75" hidden="false" customHeight="false" outlineLevel="0" collapsed="false"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7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</row>
    <row r="70" customFormat="false" ht="12.75" hidden="false" customHeight="false" outlineLevel="0" collapsed="false"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7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</row>
    <row r="71" customFormat="false" ht="12.75" hidden="false" customHeight="false" outlineLevel="0" collapsed="false"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7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</row>
    <row r="72" customFormat="false" ht="12.75" hidden="false" customHeight="false" outlineLevel="0" collapsed="false"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7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</row>
    <row r="73" customFormat="false" ht="12.75" hidden="false" customHeight="false" outlineLevel="0" collapsed="false"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7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</row>
    <row r="74" customFormat="false" ht="12.75" hidden="false" customHeight="false" outlineLevel="0" collapsed="false"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7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</row>
    <row r="75" customFormat="false" ht="12.75" hidden="false" customHeight="false" outlineLevel="0" collapsed="false"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7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</row>
    <row r="76" customFormat="false" ht="12.75" hidden="false" customHeight="false" outlineLevel="0" collapsed="false"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7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</row>
    <row r="77" customFormat="false" ht="12.75" hidden="false" customHeight="false" outlineLevel="0" collapsed="false"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7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</row>
    <row r="78" customFormat="false" ht="12.75" hidden="false" customHeight="false" outlineLevel="0" collapsed="false"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7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</row>
    <row r="79" customFormat="false" ht="12.75" hidden="false" customHeight="false" outlineLevel="0" collapsed="false"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7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</row>
    <row r="80" customFormat="false" ht="12.75" hidden="false" customHeight="false" outlineLevel="0" collapsed="false"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7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</row>
    <row r="81" customFormat="false" ht="12.75" hidden="false" customHeight="false" outlineLevel="0" collapsed="false"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7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</row>
    <row r="82" customFormat="false" ht="12.75" hidden="false" customHeight="false" outlineLevel="0" collapsed="false"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7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</row>
    <row r="83" customFormat="false" ht="12.75" hidden="false" customHeight="false" outlineLevel="0" collapsed="false"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7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</row>
    <row r="84" customFormat="false" ht="12.75" hidden="false" customHeight="false" outlineLevel="0" collapsed="false"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7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</row>
    <row r="85" customFormat="false" ht="12.75" hidden="false" customHeight="false" outlineLevel="0" collapsed="false"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7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</row>
    <row r="86" customFormat="false" ht="12.75" hidden="false" customHeight="false" outlineLevel="0" collapsed="false"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7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</row>
    <row r="87" customFormat="false" ht="12.75" hidden="false" customHeight="false" outlineLevel="0" collapsed="false"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7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</row>
    <row r="88" customFormat="false" ht="12.75" hidden="false" customHeight="false" outlineLevel="0" collapsed="false"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7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</row>
    <row r="89" customFormat="false" ht="12.75" hidden="false" customHeight="false" outlineLevel="0" collapsed="false"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7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</row>
    <row r="90" customFormat="false" ht="12.75" hidden="false" customHeight="false" outlineLevel="0" collapsed="false"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7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</row>
    <row r="91" customFormat="false" ht="12.75" hidden="false" customHeight="false" outlineLevel="0" collapsed="false"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7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</row>
    <row r="92" customFormat="false" ht="12.75" hidden="false" customHeight="false" outlineLevel="0" collapsed="false"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7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</row>
    <row r="93" customFormat="false" ht="12.75" hidden="false" customHeight="false" outlineLevel="0" collapsed="false"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7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</row>
    <row r="94" customFormat="false" ht="12.75" hidden="false" customHeight="false" outlineLevel="0" collapsed="false"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7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</row>
    <row r="95" customFormat="false" ht="12.75" hidden="false" customHeight="false" outlineLevel="0" collapsed="false"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7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</row>
    <row r="96" customFormat="false" ht="12.75" hidden="false" customHeight="false" outlineLevel="0" collapsed="false"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7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</row>
    <row r="97" customFormat="false" ht="12.75" hidden="false" customHeight="false" outlineLevel="0" collapsed="false"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7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</row>
    <row r="98" customFormat="false" ht="12.75" hidden="false" customHeight="false" outlineLevel="0" collapsed="false"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7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</row>
    <row r="99" customFormat="false" ht="12.75" hidden="false" customHeight="false" outlineLevel="0" collapsed="false"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7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</row>
    <row r="100" customFormat="false" ht="12.75" hidden="false" customHeight="false" outlineLevel="0" collapsed="false"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7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customFormat="false" ht="12.75" hidden="false" customHeight="false" outlineLevel="0" collapsed="false"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7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2" customFormat="false" ht="12.75" hidden="false" customHeight="false" outlineLevel="0" collapsed="false"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7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customFormat="false" ht="12.75" hidden="false" customHeight="false" outlineLevel="0" collapsed="false"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7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4" customFormat="false" ht="12.75" hidden="false" customHeight="false" outlineLevel="0" collapsed="false"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7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</row>
    <row r="105" customFormat="false" ht="12.75" hidden="false" customHeight="false" outlineLevel="0" collapsed="false"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7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</row>
    <row r="106" customFormat="false" ht="12.75" hidden="false" customHeight="false" outlineLevel="0" collapsed="false"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7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customFormat="false" ht="12.75" hidden="false" customHeight="false" outlineLevel="0" collapsed="false"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7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8" customFormat="false" ht="12.75" hidden="false" customHeight="false" outlineLevel="0" collapsed="false"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7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customFormat="false" ht="12.75" hidden="false" customHeight="false" outlineLevel="0" collapsed="false"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7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customFormat="false" ht="12.75" hidden="false" customHeight="false" outlineLevel="0" collapsed="false"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7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</sheetData>
  <mergeCells count="18">
    <mergeCell ref="K5:AS5"/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7:G27"/>
    <mergeCell ref="E28:G28"/>
    <mergeCell ref="E29:G29"/>
    <mergeCell ref="E30:G30"/>
    <mergeCell ref="E31:G31"/>
    <mergeCell ref="E32:G32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Wade Stubblefield</cp:lastModifiedBy>
  <cp:lastPrinted>2001-12-13T20:15:19Z</cp:lastPrinted>
  <dcterms:modified xsi:type="dcterms:W3CDTF">2001-12-14T20:23:17Z</dcterms:modified>
  <cp:revision>0</cp:revision>
  <dc:subject/>
  <dc:title/>
</cp:coreProperties>
</file>