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<sst xmlns="http://schemas.openxmlformats.org/spreadsheetml/2006/main" count="102" uniqueCount="102">
  <si>
    <t xml:space="preserve">Bank One, Texas N.A.</t>
  </si>
  <si>
    <t xml:space="preserve">Funds Required</t>
  </si>
  <si>
    <t xml:space="preserve">Application No:</t>
  </si>
  <si>
    <t xml:space="preserve">Bishops Corner Apartments</t>
  </si>
  <si>
    <t xml:space="preserve">Loan Amount</t>
  </si>
  <si>
    <t xml:space="preserve">Application Date:</t>
  </si>
  <si>
    <t xml:space="preserve">Construction And Draw Schedule </t>
  </si>
  <si>
    <t xml:space="preserve">Equity Required</t>
  </si>
  <si>
    <t xml:space="preserve">Period To:</t>
  </si>
  <si>
    <t xml:space="preserve">A</t>
  </si>
  <si>
    <t xml:space="preserve">B</t>
  </si>
  <si>
    <t xml:space="preserve">% Total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</si>
  <si>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</si>
  <si>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</si>
  <si>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</si>
  <si>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</si>
  <si>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</si>
  <si>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</si>
  <si>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</si>
  <si>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</si>
  <si>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</si>
  <si>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</si>
  <si>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</si>
  <si>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Item No.</t>
  </si>
  <si>
    <t xml:space="preserve">Description Of Work</t>
  </si>
  <si>
    <t xml:space="preserve">Scheduled Value</t>
  </si>
  <si>
    <t xml:space="preserve">From Previous Application (D + E)</t>
  </si>
  <si>
    <t xml:space="preserve">This Period</t>
  </si>
  <si>
    <t xml:space="preserve">Materials Presently Stored (Not In D or E)</t>
  </si>
  <si>
    <t xml:space="preserve">Total Completed And Stored To Date (D + E + F)</t>
  </si>
  <si>
    <t xml:space="preserve">% (G / C)</t>
  </si>
  <si>
    <t xml:space="preserve">Balance To Finish (C - G)</t>
  </si>
  <si>
    <t xml:space="preserve">Retainage (If Variable Rate)        E * 10%</t>
  </si>
  <si>
    <t xml:space="preserve">Net Draw         ( E - L )</t>
  </si>
  <si>
    <t xml:space="preserve">Retained From Previous Applications</t>
  </si>
  <si>
    <t xml:space="preserve">Cumulative Retained         ( L + N )</t>
  </si>
  <si>
    <t xml:space="preserve">General Conditions</t>
  </si>
  <si>
    <t xml:space="preserve">Earthwork (Bldg. Pads &amp; Drives)</t>
  </si>
  <si>
    <t xml:space="preserve">Utilities</t>
  </si>
  <si>
    <t xml:space="preserve">Paving, Curbs, &amp; Approaches</t>
  </si>
  <si>
    <t xml:space="preserve">Site Devel. (Flatwork, Fence &amp; Gates)</t>
  </si>
  <si>
    <t xml:space="preserve">Landscape, Irrigation, &amp; Topsoil</t>
  </si>
  <si>
    <t xml:space="preserve">Retaining Walls</t>
  </si>
  <si>
    <t xml:space="preserve">Volleyball Court</t>
  </si>
  <si>
    <t xml:space="preserve">Concrete</t>
  </si>
  <si>
    <t xml:space="preserve">Masonary</t>
  </si>
  <si>
    <t xml:space="preserve">Carpentry - Rough</t>
  </si>
  <si>
    <t xml:space="preserve">Finish Carpentry</t>
  </si>
  <si>
    <t xml:space="preserve">Cabinets</t>
  </si>
  <si>
    <t xml:space="preserve">Insulation &amp; Fireproofing</t>
  </si>
  <si>
    <t xml:space="preserve">Roofing</t>
  </si>
  <si>
    <t xml:space="preserve">Doors</t>
  </si>
  <si>
    <t xml:space="preserve">Windows</t>
  </si>
  <si>
    <t xml:space="preserve">Hardware</t>
  </si>
  <si>
    <t xml:space="preserve">Drywall</t>
  </si>
  <si>
    <t xml:space="preserve">Painting</t>
  </si>
  <si>
    <t xml:space="preserve">Flooring</t>
  </si>
  <si>
    <t xml:space="preserve">Specialties</t>
  </si>
  <si>
    <t xml:space="preserve">Appliances</t>
  </si>
  <si>
    <t xml:space="preserve">Plumbing</t>
  </si>
  <si>
    <t xml:space="preserve">HVAC</t>
  </si>
  <si>
    <t xml:space="preserve">Electrical</t>
  </si>
  <si>
    <t xml:space="preserve">Swimming Pool</t>
  </si>
  <si>
    <t xml:space="preserve">Contractor Hard Costs</t>
  </si>
  <si>
    <t xml:space="preserve">Builders Overhead</t>
  </si>
  <si>
    <t xml:space="preserve">Bond</t>
  </si>
  <si>
    <t xml:space="preserve">Builders Risk</t>
  </si>
  <si>
    <t xml:space="preserve">Contractor Soft Costs</t>
  </si>
  <si>
    <t xml:space="preserve">Total Contractor Costs</t>
  </si>
  <si>
    <t xml:space="preserve">I certify that the work covered by this requisition has been completed in accordance with the contract documents, and that I have actually received $_________________ for work previously performed and materials purchased up to</t>
  </si>
  <si>
    <t xml:space="preserve">the ________ day of __________ , 2001 (date of previous requisition).</t>
  </si>
  <si>
    <t xml:space="preserve">Date________</t>
  </si>
  <si>
    <t xml:space="preserve">Contractor Authorized Signature</t>
  </si>
  <si>
    <t xml:space="preserve">_______________________________________</t>
  </si>
  <si>
    <t xml:space="preserve">Owner Rep. Signature  _________________________________________</t>
  </si>
  <si>
    <t xml:space="preserve">Permits, Impact Fees, Mort. Other Fees</t>
  </si>
  <si>
    <t xml:space="preserve">Architects Fee &amp; Design</t>
  </si>
  <si>
    <t xml:space="preserve">Architect's Fee-Supervisory </t>
  </si>
  <si>
    <t xml:space="preserve">Taxes</t>
  </si>
  <si>
    <t xml:space="preserve">Insurance</t>
  </si>
  <si>
    <t xml:space="preserve">Financing Fee</t>
  </si>
  <si>
    <t xml:space="preserve">Title and Recording</t>
  </si>
  <si>
    <t xml:space="preserve">Legal</t>
  </si>
  <si>
    <t xml:space="preserve">Organization</t>
  </si>
  <si>
    <t xml:space="preserve">Cost Certification Contractor</t>
  </si>
  <si>
    <t xml:space="preserve">Pre-Lease and Operating Capital</t>
  </si>
  <si>
    <t xml:space="preserve">Developer Profit and Risk</t>
  </si>
  <si>
    <t xml:space="preserve">Hard Cost Contingency</t>
  </si>
  <si>
    <t xml:space="preserve">Soft Cost Contingency</t>
  </si>
  <si>
    <t xml:space="preserve">Total Soft Costs</t>
  </si>
  <si>
    <t xml:space="preserve">Total Hard &amp; Soft Costs</t>
  </si>
  <si>
    <t xml:space="preserve">Interest Carry</t>
  </si>
  <si>
    <t xml:space="preserve">Land Purchase</t>
  </si>
  <si>
    <t xml:space="preserve">Total Project Costs</t>
  </si>
  <si>
    <t xml:space="preserve">Cash Funds Required</t>
  </si>
  <si>
    <t xml:space="preserve">Draw # 1</t>
  </si>
  <si>
    <t xml:space="preserve">Less - Non-Cash Items</t>
  </si>
  <si>
    <t xml:space="preserve"> - Architects Fees</t>
  </si>
  <si>
    <t xml:space="preserve"> - Legal</t>
  </si>
  <si>
    <t xml:space="preserve"> - Developer Profit and Risk</t>
  </si>
  <si>
    <t xml:space="preserve"> - Land Contribution</t>
  </si>
  <si>
    <t xml:space="preserve">Cash Funding Required To Close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</si>
</sst>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\$* #,##0_);_(\$* \(#,##0\);_(\$* \-??_);_(@_)"/>
    <numFmt numFmtId="169" formatCode="_(* #,##0.00_);_(* \(#,##0.00\);_(* \-??_);_(@_)"/>
    <numFmt numFmtId="170" formatCode="_(* #,##0_);_(* \(#,##0\);_(* \-??_);_(@_)"/>
    <numFmt numFmtId="171" formatCode="d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u val="single"/>
      <sz val="11"/>
      <name val="Times New Roman"/>
      <family val="1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1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2" borderId="12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2" borderId="13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5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5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2" borderId="16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2" borderId="17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2" style="0" width="33.87"/>
    <col collapsed="false" customWidth="true" hidden="false" outlineLevel="0" max="4" min="4" style="0" width="14.99"/>
    <col collapsed="false" customWidth="true" hidden="false" outlineLevel="0" max="5" min="5" style="0" width="14.87"/>
    <col collapsed="false" customWidth="true" hidden="false" outlineLevel="0" max="6" min="6" style="0" width="14.1"/>
    <col collapsed="false" customWidth="true" hidden="false" outlineLevel="0" max="7" min="7" style="0" width="12.76"/>
    <col collapsed="false" customWidth="true" hidden="false" outlineLevel="0" max="8" min="8" style="0" width="15.43"/>
    <col collapsed="false" customWidth="true" hidden="false" outlineLevel="0" max="9" min="9" style="1" width="10.32"/>
    <col collapsed="false" customWidth="true" hidden="false" outlineLevel="0" max="10" min="10" style="0" width="15.32"/>
    <col collapsed="false" customWidth="true" hidden="false" outlineLevel="0" max="11" min="11" style="0" width="12.55"/>
    <col collapsed="false" customWidth="true" hidden="false" outlineLevel="0" max="12" min="12" style="0" width="13.76"/>
    <col collapsed="false" customWidth="true" hidden="false" outlineLevel="0" max="13" min="13" style="0" width="11.55"/>
    <col collapsed="false" customWidth="true" hidden="false" outlineLevel="0" max="14" min="14" style="0" width="12.21"/>
  </cols>
  <sheetData>
    <row r="1" customFormat="false" ht="15.6" hidden="false" customHeight="false" outlineLevel="0" collapsed="false">
      <c r="A1" s="2" t="s">
        <v>0</v>
      </c>
      <c r="B1" s="3"/>
      <c r="C1" s="4"/>
      <c r="D1" s="5"/>
      <c r="E1" s="5" t="s">
        <v>1</v>
      </c>
      <c r="F1" s="6" t="n">
        <v>10740980.8664804</v>
      </c>
      <c r="G1" s="5"/>
      <c r="H1" s="7"/>
      <c r="I1" s="8" t="s">
        <v>2</v>
      </c>
      <c r="J1" s="9" t="n">
        <v>1</v>
      </c>
      <c r="K1" s="5"/>
      <c r="L1" s="5"/>
      <c r="M1" s="5"/>
      <c r="N1" s="10"/>
    </row>
    <row r="2" customFormat="false" ht="15.6" hidden="false" customHeight="false" outlineLevel="0" collapsed="false">
      <c r="A2" s="11" t="s">
        <v>3</v>
      </c>
      <c r="B2" s="12"/>
      <c r="C2" s="13"/>
      <c r="D2" s="14"/>
      <c r="E2" s="14" t="s">
        <v>4</v>
      </c>
      <c r="F2" s="15" t="n">
        <v>8062278.35456496</v>
      </c>
      <c r="G2" s="14"/>
      <c r="H2" s="16"/>
      <c r="I2" s="17" t="s">
        <v>5</v>
      </c>
      <c r="J2" s="18" t="n">
        <f aca="true">NOW()</f>
        <v>45926.9816641299</v>
      </c>
      <c r="K2" s="14"/>
      <c r="L2" s="14"/>
      <c r="M2" s="14"/>
      <c r="N2" s="19"/>
    </row>
    <row r="3" customFormat="false" ht="16.2" hidden="false" customHeight="false" outlineLevel="0" collapsed="false">
      <c r="A3" s="11" t="s">
        <v>6</v>
      </c>
      <c r="B3" s="12"/>
      <c r="C3" s="13"/>
      <c r="D3" s="14"/>
      <c r="E3" s="14" t="s">
        <v>7</v>
      </c>
      <c r="F3" s="15" t="n">
        <v>2673399.67409345</v>
      </c>
      <c r="G3" s="14"/>
      <c r="H3" s="16"/>
      <c r="I3" s="17" t="s">
        <v>8</v>
      </c>
      <c r="J3" s="18" t="n">
        <v>37195</v>
      </c>
      <c r="K3" s="14"/>
      <c r="L3" s="14"/>
      <c r="M3" s="14"/>
      <c r="N3" s="19"/>
    </row>
    <row r="4" customFormat="false" ht="14.4" hidden="false" customHeight="false" outlineLevel="0" collapsed="false">
      <c r="A4" s="20" t="s">
        <v>9</v>
      </c>
      <c r="B4" s="21" t="s">
        <v>10</v>
      </c>
      <c r="C4" s="22" t="s">
        <v>11</v>
      </c>
      <c r="D4" s="23" t="s">
        <v>12</v>
      </c>
      <c r="E4" s="23" t="s">
        <v>13</v>
      </c>
      <c r="F4" s="23" t="s">
        <v>14</v>
      </c>
      <c r="G4" s="23" t="s">
        <v>15</v>
      </c>
      <c r="H4" s="23" t="s">
        <v>16</v>
      </c>
      <c r="I4" s="22" t="s">
        <v>17</v>
      </c>
      <c r="J4" s="23" t="s">
        <v>18</v>
      </c>
      <c r="K4" s="23" t="s">
        <v>19</v>
      </c>
      <c r="L4" s="24" t="s">
        <v>20</v>
      </c>
      <c r="M4" s="23" t="s">
        <v>21</v>
      </c>
      <c r="N4" s="25" t="s">
        <v>22</v>
      </c>
    </row>
    <row r="5" customFormat="false" ht="55.2" hidden="false" customHeight="true" outlineLevel="0" collapsed="false">
      <c r="A5" s="26" t="s">
        <v>23</v>
      </c>
      <c r="B5" s="27" t="s">
        <v>24</v>
      </c>
      <c r="C5" s="27"/>
      <c r="D5" s="28" t="s">
        <v>25</v>
      </c>
      <c r="E5" s="28" t="s">
        <v>26</v>
      </c>
      <c r="F5" s="28" t="s">
        <v>27</v>
      </c>
      <c r="G5" s="28" t="s">
        <v>28</v>
      </c>
      <c r="H5" s="28" t="s">
        <v>29</v>
      </c>
      <c r="I5" s="29" t="s">
        <v>30</v>
      </c>
      <c r="J5" s="28" t="s">
        <v>31</v>
      </c>
      <c r="K5" s="30" t="s">
        <v>32</v>
      </c>
      <c r="L5" s="31" t="s">
        <v>33</v>
      </c>
      <c r="M5" s="30" t="s">
        <v>34</v>
      </c>
      <c r="N5" s="32" t="s">
        <v>35</v>
      </c>
    </row>
    <row r="6" customFormat="false" ht="13.8" hidden="false" customHeight="false" outlineLevel="0" collapsed="false">
      <c r="A6" s="33"/>
      <c r="B6" s="34"/>
      <c r="C6" s="35"/>
      <c r="D6" s="36"/>
      <c r="E6" s="36"/>
      <c r="F6" s="36"/>
      <c r="G6" s="36"/>
      <c r="H6" s="36"/>
      <c r="I6" s="35"/>
      <c r="J6" s="36"/>
      <c r="K6" s="37"/>
      <c r="L6" s="38"/>
      <c r="M6" s="37"/>
      <c r="N6" s="39"/>
    </row>
    <row r="7" customFormat="false" ht="13.8" hidden="false" customHeight="false" outlineLevel="0" collapsed="false">
      <c r="A7" s="40" t="n">
        <v>1</v>
      </c>
      <c r="B7" s="41" t="s">
        <v>36</v>
      </c>
      <c r="C7" s="42" t="n">
        <v>0.0399880611779492</v>
      </c>
      <c r="D7" s="43" t="n">
        <v>429511</v>
      </c>
      <c r="E7" s="43" t="n">
        <v>0</v>
      </c>
      <c r="F7" s="43" t="n">
        <v>24571.62</v>
      </c>
      <c r="G7" s="43"/>
      <c r="H7" s="43" t="n">
        <f aca="false">E7+F7+G7</f>
        <v>24571.62</v>
      </c>
      <c r="I7" s="42" t="n">
        <f aca="false">H7/D7</f>
        <v>0.0572083602049773</v>
      </c>
      <c r="J7" s="43" t="n">
        <f aca="false">D7-H7</f>
        <v>404939.38</v>
      </c>
      <c r="K7" s="43" t="n">
        <f aca="false">F7*0.1</f>
        <v>2457.162</v>
      </c>
      <c r="L7" s="44" t="n">
        <f aca="false">F7-K7</f>
        <v>22114.458</v>
      </c>
      <c r="M7" s="43" t="n">
        <v>0</v>
      </c>
      <c r="N7" s="45" t="n">
        <f aca="false">K7+M7</f>
        <v>2457.162</v>
      </c>
    </row>
    <row r="8" customFormat="false" ht="13.8" hidden="false" customHeight="false" outlineLevel="0" collapsed="false">
      <c r="A8" s="40" t="n">
        <v>2</v>
      </c>
      <c r="B8" s="41" t="s">
        <v>37</v>
      </c>
      <c r="C8" s="42" t="n">
        <v>0.0280189494554621</v>
      </c>
      <c r="D8" s="43" t="n">
        <v>300951</v>
      </c>
      <c r="E8" s="43" t="n">
        <v>0</v>
      </c>
      <c r="F8" s="43" t="n">
        <v>90285.3</v>
      </c>
      <c r="G8" s="43"/>
      <c r="H8" s="43" t="n">
        <f aca="false">E8+F8+G8</f>
        <v>90285.3</v>
      </c>
      <c r="I8" s="42" t="n">
        <f aca="false">H8/D8</f>
        <v>0.3</v>
      </c>
      <c r="J8" s="43" t="n">
        <f aca="false">D8-H8</f>
        <v>210665.7</v>
      </c>
      <c r="K8" s="43" t="n">
        <f aca="false">F8*0.1</f>
        <v>9028.53</v>
      </c>
      <c r="L8" s="44" t="n">
        <f aca="false">F8-K8</f>
        <v>81256.77</v>
      </c>
      <c r="M8" s="43" t="n">
        <v>0</v>
      </c>
      <c r="N8" s="45" t="n">
        <f aca="false">K8+M8</f>
        <v>9028.53</v>
      </c>
    </row>
    <row r="9" customFormat="false" ht="13.8" hidden="false" customHeight="false" outlineLevel="0" collapsed="false">
      <c r="A9" s="40" t="n">
        <v>3</v>
      </c>
      <c r="B9" s="41" t="s">
        <v>38</v>
      </c>
      <c r="C9" s="42" t="n">
        <v>0.023823243256912</v>
      </c>
      <c r="D9" s="43" t="n">
        <v>255885</v>
      </c>
      <c r="E9" s="43" t="n">
        <v>0</v>
      </c>
      <c r="F9" s="43" t="n">
        <v>25588.5</v>
      </c>
      <c r="G9" s="43"/>
      <c r="H9" s="43" t="n">
        <f aca="false">E9+F9+G9</f>
        <v>25588.5</v>
      </c>
      <c r="I9" s="42" t="n">
        <f aca="false">H9/D9</f>
        <v>0.1</v>
      </c>
      <c r="J9" s="43" t="n">
        <f aca="false">D9-H9</f>
        <v>230296.5</v>
      </c>
      <c r="K9" s="43" t="n">
        <f aca="false">F9*0.1</f>
        <v>2558.85</v>
      </c>
      <c r="L9" s="44" t="n">
        <f aca="false">F9-K9</f>
        <v>23029.65</v>
      </c>
      <c r="M9" s="43" t="n">
        <v>0</v>
      </c>
      <c r="N9" s="45" t="n">
        <f aca="false">K9+M9</f>
        <v>2558.85</v>
      </c>
    </row>
    <row r="10" customFormat="false" ht="13.8" hidden="false" customHeight="false" outlineLevel="0" collapsed="false">
      <c r="A10" s="40" t="n">
        <v>4</v>
      </c>
      <c r="B10" s="41" t="s">
        <v>39</v>
      </c>
      <c r="C10" s="42" t="n">
        <v>0.0282397858976349</v>
      </c>
      <c r="D10" s="43" t="n">
        <v>303323</v>
      </c>
      <c r="E10" s="43" t="n">
        <v>0</v>
      </c>
      <c r="F10" s="43"/>
      <c r="G10" s="43"/>
      <c r="H10" s="43" t="n">
        <f aca="false">E10+F10+G10</f>
        <v>0</v>
      </c>
      <c r="I10" s="42" t="n">
        <f aca="false">H10/D10</f>
        <v>0</v>
      </c>
      <c r="J10" s="43" t="n">
        <f aca="false">D10-H10</f>
        <v>303323</v>
      </c>
      <c r="K10" s="43" t="n">
        <f aca="false">F10*0.1</f>
        <v>0</v>
      </c>
      <c r="L10" s="44" t="n">
        <f aca="false">F10-K10</f>
        <v>0</v>
      </c>
      <c r="M10" s="43" t="n">
        <v>0</v>
      </c>
      <c r="N10" s="45" t="n">
        <f aca="false">K10+M10</f>
        <v>0</v>
      </c>
    </row>
    <row r="11" customFormat="false" ht="13.8" hidden="false" customHeight="false" outlineLevel="0" collapsed="false">
      <c r="A11" s="40" t="n">
        <v>5</v>
      </c>
      <c r="B11" s="41" t="s">
        <v>40</v>
      </c>
      <c r="C11" s="42" t="n">
        <v>0.0120501099116483</v>
      </c>
      <c r="D11" s="43" t="n">
        <v>129430</v>
      </c>
      <c r="E11" s="43" t="n">
        <v>0</v>
      </c>
      <c r="F11" s="43"/>
      <c r="G11" s="43"/>
      <c r="H11" s="43" t="n">
        <f aca="false">E11+F11+G11</f>
        <v>0</v>
      </c>
      <c r="I11" s="42" t="n">
        <f aca="false">H11/D11</f>
        <v>0</v>
      </c>
      <c r="J11" s="43" t="n">
        <f aca="false">D11-H11</f>
        <v>129430</v>
      </c>
      <c r="K11" s="43" t="n">
        <f aca="false">F11*0.1</f>
        <v>0</v>
      </c>
      <c r="L11" s="44" t="n">
        <f aca="false">F11-K11</f>
        <v>0</v>
      </c>
      <c r="M11" s="43" t="n">
        <v>0</v>
      </c>
      <c r="N11" s="45" t="n">
        <f aca="false">K11+M11</f>
        <v>0</v>
      </c>
    </row>
    <row r="12" customFormat="false" ht="13.8" hidden="false" customHeight="false" outlineLevel="0" collapsed="false">
      <c r="A12" s="40" t="n">
        <v>6</v>
      </c>
      <c r="B12" s="41" t="s">
        <v>41</v>
      </c>
      <c r="C12" s="42" t="n">
        <v>0.0162927391990918</v>
      </c>
      <c r="D12" s="43" t="n">
        <v>175000</v>
      </c>
      <c r="E12" s="43" t="n">
        <v>0</v>
      </c>
      <c r="F12" s="43"/>
      <c r="G12" s="43"/>
      <c r="H12" s="43" t="n">
        <f aca="false">E12+F12+G12</f>
        <v>0</v>
      </c>
      <c r="I12" s="42" t="n">
        <f aca="false">H12/D12</f>
        <v>0</v>
      </c>
      <c r="J12" s="43" t="n">
        <f aca="false">D12-H12</f>
        <v>175000</v>
      </c>
      <c r="K12" s="43" t="n">
        <f aca="false">F12*0.1</f>
        <v>0</v>
      </c>
      <c r="L12" s="44" t="n">
        <f aca="false">F12-K12</f>
        <v>0</v>
      </c>
      <c r="M12" s="43" t="n">
        <v>0</v>
      </c>
      <c r="N12" s="45" t="n">
        <f aca="false">K12+M12</f>
        <v>0</v>
      </c>
    </row>
    <row r="13" customFormat="false" ht="13.8" hidden="false" customHeight="false" outlineLevel="0" collapsed="false">
      <c r="A13" s="40" t="n">
        <v>7</v>
      </c>
      <c r="B13" s="41" t="s">
        <v>42</v>
      </c>
      <c r="C13" s="42" t="n">
        <v>0.00186202733703906</v>
      </c>
      <c r="D13" s="43" t="n">
        <v>20000</v>
      </c>
      <c r="E13" s="43" t="n">
        <v>0</v>
      </c>
      <c r="F13" s="43"/>
      <c r="G13" s="43"/>
      <c r="H13" s="43" t="n">
        <f aca="false">E13+F13+G13</f>
        <v>0</v>
      </c>
      <c r="I13" s="42" t="n">
        <f aca="false">H13/D13</f>
        <v>0</v>
      </c>
      <c r="J13" s="43" t="n">
        <f aca="false">D13-H13</f>
        <v>20000</v>
      </c>
      <c r="K13" s="43" t="n">
        <f aca="false">F13*0.1</f>
        <v>0</v>
      </c>
      <c r="L13" s="44" t="n">
        <f aca="false">F13-K13</f>
        <v>0</v>
      </c>
      <c r="M13" s="43" t="n">
        <v>0</v>
      </c>
      <c r="N13" s="45" t="n">
        <f aca="false">K13+M13</f>
        <v>0</v>
      </c>
    </row>
    <row r="14" customFormat="false" ht="13.8" hidden="false" customHeight="false" outlineLevel="0" collapsed="false">
      <c r="A14" s="40" t="n">
        <v>8</v>
      </c>
      <c r="B14" s="41" t="s">
        <v>43</v>
      </c>
      <c r="C14" s="42" t="n">
        <v>0.000465506834259765</v>
      </c>
      <c r="D14" s="43" t="n">
        <v>5000</v>
      </c>
      <c r="E14" s="43" t="n">
        <v>0</v>
      </c>
      <c r="F14" s="43"/>
      <c r="G14" s="43"/>
      <c r="H14" s="43" t="n">
        <f aca="false">E14+F14+G14</f>
        <v>0</v>
      </c>
      <c r="I14" s="42" t="n">
        <f aca="false">H14/D14</f>
        <v>0</v>
      </c>
      <c r="J14" s="43" t="n">
        <f aca="false">D14-H14</f>
        <v>5000</v>
      </c>
      <c r="K14" s="43" t="n">
        <f aca="false">F14*0.1</f>
        <v>0</v>
      </c>
      <c r="L14" s="44" t="n">
        <f aca="false">F14-K14</f>
        <v>0</v>
      </c>
      <c r="M14" s="43" t="n">
        <v>0</v>
      </c>
      <c r="N14" s="45" t="n">
        <f aca="false">K14+M14</f>
        <v>0</v>
      </c>
    </row>
    <row r="15" customFormat="false" ht="13.8" hidden="false" customHeight="false" outlineLevel="0" collapsed="false">
      <c r="A15" s="40" t="n">
        <v>9</v>
      </c>
      <c r="B15" s="41" t="s">
        <v>44</v>
      </c>
      <c r="C15" s="42" t="n">
        <v>0.0499405972944229</v>
      </c>
      <c r="D15" s="43" t="n">
        <v>536411</v>
      </c>
      <c r="E15" s="43" t="n">
        <v>0</v>
      </c>
      <c r="F15" s="43"/>
      <c r="G15" s="43"/>
      <c r="H15" s="43" t="n">
        <f aca="false">E15+F15+G15</f>
        <v>0</v>
      </c>
      <c r="I15" s="42" t="n">
        <f aca="false">H15/D15</f>
        <v>0</v>
      </c>
      <c r="J15" s="43" t="n">
        <f aca="false">D15-H15</f>
        <v>536411</v>
      </c>
      <c r="K15" s="43" t="n">
        <f aca="false">F15*0.1</f>
        <v>0</v>
      </c>
      <c r="L15" s="44" t="n">
        <f aca="false">F15-K15</f>
        <v>0</v>
      </c>
      <c r="M15" s="43" t="n">
        <v>0</v>
      </c>
      <c r="N15" s="45" t="n">
        <f aca="false">K15+M15</f>
        <v>0</v>
      </c>
    </row>
    <row r="16" customFormat="false" ht="13.8" hidden="false" customHeight="false" outlineLevel="0" collapsed="false">
      <c r="A16" s="40" t="n">
        <v>10</v>
      </c>
      <c r="B16" s="41" t="s">
        <v>45</v>
      </c>
      <c r="C16" s="42" t="n">
        <v>0.0283070981858689</v>
      </c>
      <c r="D16" s="43" t="n">
        <v>304046</v>
      </c>
      <c r="E16" s="43" t="n">
        <v>0</v>
      </c>
      <c r="F16" s="43"/>
      <c r="G16" s="43"/>
      <c r="H16" s="43" t="n">
        <f aca="false">E16+F16+G16</f>
        <v>0</v>
      </c>
      <c r="I16" s="42" t="n">
        <f aca="false">H16/D16</f>
        <v>0</v>
      </c>
      <c r="J16" s="43" t="n">
        <f aca="false">D16-H16</f>
        <v>304046</v>
      </c>
      <c r="K16" s="43" t="n">
        <f aca="false">F16*0.1</f>
        <v>0</v>
      </c>
      <c r="L16" s="44" t="n">
        <f aca="false">F16-K16</f>
        <v>0</v>
      </c>
      <c r="M16" s="43" t="n">
        <v>0</v>
      </c>
      <c r="N16" s="45" t="n">
        <f aca="false">K16+M16</f>
        <v>0</v>
      </c>
    </row>
    <row r="17" customFormat="false" ht="13.8" hidden="false" customHeight="false" outlineLevel="0" collapsed="false">
      <c r="A17" s="40" t="n">
        <v>11</v>
      </c>
      <c r="B17" s="41" t="s">
        <v>46</v>
      </c>
      <c r="C17" s="42" t="n">
        <v>0.130481938048479</v>
      </c>
      <c r="D17" s="43" t="n">
        <v>1401504</v>
      </c>
      <c r="E17" s="43" t="n">
        <v>0</v>
      </c>
      <c r="F17" s="43"/>
      <c r="G17" s="43"/>
      <c r="H17" s="43" t="n">
        <f aca="false">E17+F17+G17</f>
        <v>0</v>
      </c>
      <c r="I17" s="42" t="n">
        <f aca="false">H17/D17</f>
        <v>0</v>
      </c>
      <c r="J17" s="43" t="n">
        <f aca="false">D17-H17</f>
        <v>1401504</v>
      </c>
      <c r="K17" s="43" t="n">
        <f aca="false">F17*0.1</f>
        <v>0</v>
      </c>
      <c r="L17" s="44" t="n">
        <f aca="false">F17-K17</f>
        <v>0</v>
      </c>
      <c r="M17" s="43" t="n">
        <v>0</v>
      </c>
      <c r="N17" s="45" t="n">
        <f aca="false">K17+M17</f>
        <v>0</v>
      </c>
    </row>
    <row r="18" customFormat="false" ht="13.8" hidden="false" customHeight="false" outlineLevel="0" collapsed="false">
      <c r="A18" s="40" t="n">
        <v>12</v>
      </c>
      <c r="B18" s="41" t="s">
        <v>47</v>
      </c>
      <c r="C18" s="42" t="n">
        <v>0.00764548424588237</v>
      </c>
      <c r="D18" s="43" t="n">
        <v>82120</v>
      </c>
      <c r="E18" s="43" t="n">
        <v>0</v>
      </c>
      <c r="F18" s="43"/>
      <c r="G18" s="43"/>
      <c r="H18" s="43" t="n">
        <f aca="false">E18+F18+G18</f>
        <v>0</v>
      </c>
      <c r="I18" s="42" t="n">
        <f aca="false">H18/D18</f>
        <v>0</v>
      </c>
      <c r="J18" s="43" t="n">
        <f aca="false">D18-H18</f>
        <v>82120</v>
      </c>
      <c r="K18" s="43" t="n">
        <f aca="false">F18*0.1</f>
        <v>0</v>
      </c>
      <c r="L18" s="44" t="n">
        <f aca="false">F18-K18</f>
        <v>0</v>
      </c>
      <c r="M18" s="43" t="n">
        <v>0</v>
      </c>
      <c r="N18" s="45" t="n">
        <f aca="false">K18+M18</f>
        <v>0</v>
      </c>
    </row>
    <row r="19" customFormat="false" ht="13.8" hidden="false" customHeight="false" outlineLevel="0" collapsed="false">
      <c r="A19" s="40" t="n">
        <v>13</v>
      </c>
      <c r="B19" s="41" t="s">
        <v>48</v>
      </c>
      <c r="C19" s="42" t="n">
        <v>0.0137231414739779</v>
      </c>
      <c r="D19" s="43" t="n">
        <v>147400</v>
      </c>
      <c r="E19" s="43" t="n">
        <v>0</v>
      </c>
      <c r="F19" s="43"/>
      <c r="G19" s="43"/>
      <c r="H19" s="43" t="n">
        <f aca="false">E19+F19+G19</f>
        <v>0</v>
      </c>
      <c r="I19" s="42" t="n">
        <f aca="false">H19/D19</f>
        <v>0</v>
      </c>
      <c r="J19" s="43" t="n">
        <f aca="false">D19-H19</f>
        <v>147400</v>
      </c>
      <c r="K19" s="43" t="n">
        <f aca="false">F19*0.1</f>
        <v>0</v>
      </c>
      <c r="L19" s="44" t="n">
        <f aca="false">F19-K19</f>
        <v>0</v>
      </c>
      <c r="M19" s="43" t="n">
        <v>0</v>
      </c>
      <c r="N19" s="45" t="n">
        <f aca="false">K19+M19</f>
        <v>0</v>
      </c>
    </row>
    <row r="20" customFormat="false" ht="13.8" hidden="false" customHeight="false" outlineLevel="0" collapsed="false">
      <c r="A20" s="40" t="n">
        <v>14</v>
      </c>
      <c r="B20" s="41" t="s">
        <v>49</v>
      </c>
      <c r="C20" s="42" t="n">
        <v>0.00835305463395722</v>
      </c>
      <c r="D20" s="43" t="n">
        <v>89720</v>
      </c>
      <c r="E20" s="43" t="n">
        <v>0</v>
      </c>
      <c r="F20" s="43"/>
      <c r="G20" s="43"/>
      <c r="H20" s="43" t="n">
        <f aca="false">E20+F20+G20</f>
        <v>0</v>
      </c>
      <c r="I20" s="42" t="n">
        <f aca="false">H20/D20</f>
        <v>0</v>
      </c>
      <c r="J20" s="43" t="n">
        <f aca="false">D20-H20</f>
        <v>89720</v>
      </c>
      <c r="K20" s="43" t="n">
        <f aca="false">F20*0.1</f>
        <v>0</v>
      </c>
      <c r="L20" s="44" t="n">
        <f aca="false">F20-K20</f>
        <v>0</v>
      </c>
      <c r="M20" s="43" t="n">
        <v>0</v>
      </c>
      <c r="N20" s="45" t="n">
        <f aca="false">K20+M20</f>
        <v>0</v>
      </c>
    </row>
    <row r="21" customFormat="false" ht="13.8" hidden="false" customHeight="false" outlineLevel="0" collapsed="false">
      <c r="A21" s="40" t="n">
        <v>15</v>
      </c>
      <c r="B21" s="41" t="s">
        <v>50</v>
      </c>
      <c r="C21" s="42" t="n">
        <v>0.0136018303929698</v>
      </c>
      <c r="D21" s="43" t="n">
        <v>146097</v>
      </c>
      <c r="E21" s="43" t="n">
        <v>0</v>
      </c>
      <c r="F21" s="43"/>
      <c r="G21" s="43"/>
      <c r="H21" s="43" t="n">
        <f aca="false">E21+F21+G21</f>
        <v>0</v>
      </c>
      <c r="I21" s="42" t="n">
        <f aca="false">H21/D21</f>
        <v>0</v>
      </c>
      <c r="J21" s="43" t="n">
        <f aca="false">D21-H21</f>
        <v>146097</v>
      </c>
      <c r="K21" s="43" t="n">
        <f aca="false">F21*0.1</f>
        <v>0</v>
      </c>
      <c r="L21" s="44" t="n">
        <f aca="false">F21-K21</f>
        <v>0</v>
      </c>
      <c r="M21" s="43" t="n">
        <v>0</v>
      </c>
      <c r="N21" s="45" t="n">
        <f aca="false">K21+M21</f>
        <v>0</v>
      </c>
    </row>
    <row r="22" customFormat="false" ht="13.8" hidden="false" customHeight="false" outlineLevel="0" collapsed="false">
      <c r="A22" s="40" t="n">
        <v>16</v>
      </c>
      <c r="B22" s="41" t="s">
        <v>51</v>
      </c>
      <c r="C22" s="42" t="n">
        <v>0.0124613386490333</v>
      </c>
      <c r="D22" s="43" t="n">
        <v>133847</v>
      </c>
      <c r="E22" s="43" t="n">
        <v>0</v>
      </c>
      <c r="F22" s="43"/>
      <c r="G22" s="43"/>
      <c r="H22" s="43" t="n">
        <f aca="false">E22+F22+G22</f>
        <v>0</v>
      </c>
      <c r="I22" s="42" t="n">
        <f aca="false">H22/D22</f>
        <v>0</v>
      </c>
      <c r="J22" s="43" t="n">
        <f aca="false">D22-H22</f>
        <v>133847</v>
      </c>
      <c r="K22" s="43" t="n">
        <f aca="false">F22*0.1</f>
        <v>0</v>
      </c>
      <c r="L22" s="44" t="n">
        <f aca="false">F22-K22</f>
        <v>0</v>
      </c>
      <c r="M22" s="43" t="n">
        <v>0</v>
      </c>
      <c r="N22" s="45" t="n">
        <f aca="false">K22+M22</f>
        <v>0</v>
      </c>
    </row>
    <row r="23" customFormat="false" ht="13.8" hidden="false" customHeight="false" outlineLevel="0" collapsed="false">
      <c r="A23" s="40" t="n">
        <v>17</v>
      </c>
      <c r="B23" s="41" t="s">
        <v>52</v>
      </c>
      <c r="C23" s="42" t="n">
        <v>0.00723667614403545</v>
      </c>
      <c r="D23" s="43" t="n">
        <v>77729</v>
      </c>
      <c r="E23" s="43" t="n">
        <v>0</v>
      </c>
      <c r="F23" s="43"/>
      <c r="G23" s="43"/>
      <c r="H23" s="43" t="n">
        <f aca="false">E23+F23+G23</f>
        <v>0</v>
      </c>
      <c r="I23" s="42" t="n">
        <f aca="false">H23/D23</f>
        <v>0</v>
      </c>
      <c r="J23" s="43" t="n">
        <f aca="false">D23-H23</f>
        <v>77729</v>
      </c>
      <c r="K23" s="43" t="n">
        <f aca="false">F23*0.1</f>
        <v>0</v>
      </c>
      <c r="L23" s="44" t="n">
        <f aca="false">F23-K23</f>
        <v>0</v>
      </c>
      <c r="M23" s="43" t="n">
        <v>0</v>
      </c>
      <c r="N23" s="45" t="n">
        <f aca="false">K23+M23</f>
        <v>0</v>
      </c>
    </row>
    <row r="24" customFormat="false" ht="13.8" hidden="false" customHeight="false" outlineLevel="0" collapsed="false">
      <c r="A24" s="40" t="n">
        <v>18</v>
      </c>
      <c r="B24" s="41" t="s">
        <v>53</v>
      </c>
      <c r="C24" s="42" t="n">
        <v>0.00212084913688749</v>
      </c>
      <c r="D24" s="43" t="n">
        <v>22780</v>
      </c>
      <c r="E24" s="43" t="n">
        <v>0</v>
      </c>
      <c r="F24" s="43"/>
      <c r="G24" s="43"/>
      <c r="H24" s="43" t="n">
        <f aca="false">E24+F24+G24</f>
        <v>0</v>
      </c>
      <c r="I24" s="42" t="n">
        <f aca="false">H24/D24</f>
        <v>0</v>
      </c>
      <c r="J24" s="43" t="n">
        <f aca="false">D24-H24</f>
        <v>22780</v>
      </c>
      <c r="K24" s="43" t="n">
        <f aca="false">F24*0.1</f>
        <v>0</v>
      </c>
      <c r="L24" s="44" t="n">
        <f aca="false">F24-K24</f>
        <v>0</v>
      </c>
      <c r="M24" s="43" t="n">
        <v>0</v>
      </c>
      <c r="N24" s="45" t="n">
        <f aca="false">K24+M24</f>
        <v>0</v>
      </c>
    </row>
    <row r="25" customFormat="false" ht="13.8" hidden="false" customHeight="false" outlineLevel="0" collapsed="false">
      <c r="A25" s="40" t="n">
        <v>19</v>
      </c>
      <c r="B25" s="41" t="s">
        <v>54</v>
      </c>
      <c r="C25" s="42" t="n">
        <v>0.0327120962571022</v>
      </c>
      <c r="D25" s="43" t="n">
        <v>351360</v>
      </c>
      <c r="E25" s="43" t="n">
        <v>0</v>
      </c>
      <c r="F25" s="43"/>
      <c r="G25" s="43"/>
      <c r="H25" s="43" t="n">
        <f aca="false">E25+F25+G25</f>
        <v>0</v>
      </c>
      <c r="I25" s="42" t="n">
        <f aca="false">H25/D25</f>
        <v>0</v>
      </c>
      <c r="J25" s="43" t="n">
        <f aca="false">D25-H25</f>
        <v>351360</v>
      </c>
      <c r="K25" s="43" t="n">
        <f aca="false">F25*0.1</f>
        <v>0</v>
      </c>
      <c r="L25" s="44" t="n">
        <f aca="false">F25-K25</f>
        <v>0</v>
      </c>
      <c r="M25" s="43" t="n">
        <v>0</v>
      </c>
      <c r="N25" s="45" t="n">
        <f aca="false">K25+M25</f>
        <v>0</v>
      </c>
    </row>
    <row r="26" customFormat="false" ht="13.8" hidden="false" customHeight="false" outlineLevel="0" collapsed="false">
      <c r="A26" s="40" t="n">
        <v>20</v>
      </c>
      <c r="B26" s="41" t="s">
        <v>55</v>
      </c>
      <c r="C26" s="42" t="n">
        <v>0.0139652050277929</v>
      </c>
      <c r="D26" s="43" t="n">
        <v>150000</v>
      </c>
      <c r="E26" s="43" t="n">
        <v>0</v>
      </c>
      <c r="F26" s="43"/>
      <c r="G26" s="43"/>
      <c r="H26" s="43" t="n">
        <f aca="false">E26+F26+G26</f>
        <v>0</v>
      </c>
      <c r="I26" s="42" t="n">
        <f aca="false">H26/D26</f>
        <v>0</v>
      </c>
      <c r="J26" s="43" t="n">
        <f aca="false">D26-H26</f>
        <v>150000</v>
      </c>
      <c r="K26" s="43" t="n">
        <f aca="false">F26*0.1</f>
        <v>0</v>
      </c>
      <c r="L26" s="44" t="n">
        <f aca="false">F26-K26</f>
        <v>0</v>
      </c>
      <c r="M26" s="43" t="n">
        <v>0</v>
      </c>
      <c r="N26" s="45" t="n">
        <f aca="false">K26+M26</f>
        <v>0</v>
      </c>
    </row>
    <row r="27" customFormat="false" ht="13.8" hidden="false" customHeight="false" outlineLevel="0" collapsed="false">
      <c r="A27" s="40" t="n">
        <v>21</v>
      </c>
      <c r="B27" s="41" t="s">
        <v>56</v>
      </c>
      <c r="C27" s="42" t="n">
        <v>0.017637122936434</v>
      </c>
      <c r="D27" s="43" t="n">
        <v>189440</v>
      </c>
      <c r="E27" s="43" t="n">
        <v>0</v>
      </c>
      <c r="F27" s="43"/>
      <c r="G27" s="43"/>
      <c r="H27" s="43" t="n">
        <f aca="false">E27+F27+G27</f>
        <v>0</v>
      </c>
      <c r="I27" s="42" t="n">
        <f aca="false">H27/D27</f>
        <v>0</v>
      </c>
      <c r="J27" s="43" t="n">
        <f aca="false">D27-H27</f>
        <v>189440</v>
      </c>
      <c r="K27" s="43" t="n">
        <f aca="false">F27*0.1</f>
        <v>0</v>
      </c>
      <c r="L27" s="44" t="n">
        <f aca="false">F27-K27</f>
        <v>0</v>
      </c>
      <c r="M27" s="43" t="n">
        <v>0</v>
      </c>
      <c r="N27" s="45" t="n">
        <f aca="false">K27+M27</f>
        <v>0</v>
      </c>
    </row>
    <row r="28" customFormat="false" ht="13.8" hidden="false" customHeight="false" outlineLevel="0" collapsed="false">
      <c r="A28" s="40" t="n">
        <v>22</v>
      </c>
      <c r="B28" s="41" t="s">
        <v>57</v>
      </c>
      <c r="C28" s="42" t="n">
        <v>0.00959968193610486</v>
      </c>
      <c r="D28" s="43" t="n">
        <v>103110</v>
      </c>
      <c r="E28" s="43" t="n">
        <v>0</v>
      </c>
      <c r="F28" s="43"/>
      <c r="G28" s="43"/>
      <c r="H28" s="43" t="n">
        <f aca="false">E28+F28+G28</f>
        <v>0</v>
      </c>
      <c r="I28" s="42" t="n">
        <f aca="false">H28/D28</f>
        <v>0</v>
      </c>
      <c r="J28" s="43" t="n">
        <f aca="false">D28-H28</f>
        <v>103110</v>
      </c>
      <c r="K28" s="43" t="n">
        <f aca="false">F28*0.1</f>
        <v>0</v>
      </c>
      <c r="L28" s="44" t="n">
        <f aca="false">F28-K28</f>
        <v>0</v>
      </c>
      <c r="M28" s="43" t="n">
        <v>0</v>
      </c>
      <c r="N28" s="45" t="n">
        <f aca="false">K28+M28</f>
        <v>0</v>
      </c>
    </row>
    <row r="29" customFormat="false" ht="13.8" hidden="false" customHeight="false" outlineLevel="0" collapsed="false">
      <c r="A29" s="40" t="n">
        <v>23</v>
      </c>
      <c r="B29" s="41" t="s">
        <v>58</v>
      </c>
      <c r="C29" s="42" t="n">
        <v>0.0190003131498803</v>
      </c>
      <c r="D29" s="43" t="n">
        <v>204082</v>
      </c>
      <c r="E29" s="43" t="n">
        <v>0</v>
      </c>
      <c r="F29" s="43"/>
      <c r="G29" s="43"/>
      <c r="H29" s="43" t="n">
        <f aca="false">E29+F29+G29</f>
        <v>0</v>
      </c>
      <c r="I29" s="42" t="n">
        <f aca="false">H29/D29</f>
        <v>0</v>
      </c>
      <c r="J29" s="43" t="n">
        <f aca="false">D29-H29</f>
        <v>204082</v>
      </c>
      <c r="K29" s="43" t="n">
        <f aca="false">F29*0.1</f>
        <v>0</v>
      </c>
      <c r="L29" s="44" t="n">
        <f aca="false">F29-K29</f>
        <v>0</v>
      </c>
      <c r="M29" s="43" t="n">
        <v>0</v>
      </c>
      <c r="N29" s="45" t="n">
        <f aca="false">K29+M29</f>
        <v>0</v>
      </c>
    </row>
    <row r="30" customFormat="false" ht="13.8" hidden="false" customHeight="false" outlineLevel="0" collapsed="false">
      <c r="A30" s="40" t="n">
        <v>24</v>
      </c>
      <c r="B30" s="41" t="s">
        <v>59</v>
      </c>
      <c r="C30" s="42" t="n">
        <v>0.0523805979168789</v>
      </c>
      <c r="D30" s="43" t="n">
        <v>562619</v>
      </c>
      <c r="E30" s="43" t="n">
        <v>0</v>
      </c>
      <c r="F30" s="43"/>
      <c r="G30" s="43"/>
      <c r="H30" s="43" t="n">
        <f aca="false">E30+F30+G30</f>
        <v>0</v>
      </c>
      <c r="I30" s="42" t="n">
        <f aca="false">H30/D30</f>
        <v>0</v>
      </c>
      <c r="J30" s="43" t="n">
        <f aca="false">D30-H30</f>
        <v>562619</v>
      </c>
      <c r="K30" s="43" t="n">
        <f aca="false">F30*0.1</f>
        <v>0</v>
      </c>
      <c r="L30" s="44" t="n">
        <f aca="false">F30-K30</f>
        <v>0</v>
      </c>
      <c r="M30" s="43" t="n">
        <v>0</v>
      </c>
      <c r="N30" s="45" t="n">
        <f aca="false">K30+M30</f>
        <v>0</v>
      </c>
    </row>
    <row r="31" customFormat="false" ht="13.8" hidden="false" customHeight="false" outlineLevel="0" collapsed="false">
      <c r="A31" s="40" t="n">
        <v>25</v>
      </c>
      <c r="B31" s="41" t="s">
        <v>60</v>
      </c>
      <c r="C31" s="42" t="n">
        <v>0.0200233109688495</v>
      </c>
      <c r="D31" s="43" t="n">
        <v>215070</v>
      </c>
      <c r="E31" s="43" t="n">
        <v>0</v>
      </c>
      <c r="F31" s="43"/>
      <c r="G31" s="43"/>
      <c r="H31" s="43" t="n">
        <f aca="false">E31+F31+G31</f>
        <v>0</v>
      </c>
      <c r="I31" s="42" t="n">
        <f aca="false">H31/D31</f>
        <v>0</v>
      </c>
      <c r="J31" s="43" t="n">
        <f aca="false">D31-H31</f>
        <v>215070</v>
      </c>
      <c r="K31" s="43" t="n">
        <f aca="false">F31*0.1</f>
        <v>0</v>
      </c>
      <c r="L31" s="44" t="n">
        <f aca="false">F31-K31</f>
        <v>0</v>
      </c>
      <c r="M31" s="43" t="n">
        <v>0</v>
      </c>
      <c r="N31" s="45" t="n">
        <f aca="false">K31+M31</f>
        <v>0</v>
      </c>
    </row>
    <row r="32" customFormat="false" ht="13.8" hidden="false" customHeight="false" outlineLevel="0" collapsed="false">
      <c r="A32" s="40" t="n">
        <v>26</v>
      </c>
      <c r="B32" s="41" t="s">
        <v>61</v>
      </c>
      <c r="C32" s="42" t="n">
        <v>0.0674984909676659</v>
      </c>
      <c r="D32" s="43" t="n">
        <v>725000</v>
      </c>
      <c r="E32" s="43" t="n">
        <v>0</v>
      </c>
      <c r="F32" s="43"/>
      <c r="G32" s="43"/>
      <c r="H32" s="43" t="n">
        <f aca="false">E32+F32+G32</f>
        <v>0</v>
      </c>
      <c r="I32" s="42" t="n">
        <f aca="false">H32/D32</f>
        <v>0</v>
      </c>
      <c r="J32" s="43" t="n">
        <f aca="false">D32-H32</f>
        <v>725000</v>
      </c>
      <c r="K32" s="43" t="n">
        <f aca="false">F32*0.1</f>
        <v>0</v>
      </c>
      <c r="L32" s="44" t="n">
        <f aca="false">F32-K32</f>
        <v>0</v>
      </c>
      <c r="M32" s="43" t="n">
        <v>0</v>
      </c>
      <c r="N32" s="45" t="n">
        <f aca="false">K32+M32</f>
        <v>0</v>
      </c>
    </row>
    <row r="33" customFormat="false" ht="14.4" hidden="false" customHeight="false" outlineLevel="0" collapsed="false">
      <c r="A33" s="40" t="n">
        <v>27</v>
      </c>
      <c r="B33" s="41" t="s">
        <v>62</v>
      </c>
      <c r="C33" s="42" t="n">
        <v>0.00931013668519529</v>
      </c>
      <c r="D33" s="43" t="n">
        <v>100000</v>
      </c>
      <c r="E33" s="43" t="n">
        <v>0</v>
      </c>
      <c r="F33" s="43"/>
      <c r="G33" s="43"/>
      <c r="H33" s="43" t="n">
        <f aca="false">E33+F33+G33</f>
        <v>0</v>
      </c>
      <c r="I33" s="42" t="n">
        <f aca="false">H33/D33</f>
        <v>0</v>
      </c>
      <c r="J33" s="43" t="n">
        <f aca="false">D33-H33</f>
        <v>100000</v>
      </c>
      <c r="K33" s="43" t="n">
        <f aca="false">F33*0.1</f>
        <v>0</v>
      </c>
      <c r="L33" s="44" t="n">
        <f aca="false">F33-K33</f>
        <v>0</v>
      </c>
      <c r="M33" s="43" t="n">
        <v>0</v>
      </c>
      <c r="N33" s="45" t="n">
        <f aca="false">K33+M33</f>
        <v>0</v>
      </c>
    </row>
    <row r="34" customFormat="false" ht="14.4" hidden="false" customHeight="false" outlineLevel="0" collapsed="false">
      <c r="A34" s="46"/>
      <c r="B34" s="47" t="s">
        <v>63</v>
      </c>
      <c r="C34" s="48" t="n">
        <v>0.666739387121415</v>
      </c>
      <c r="D34" s="49" t="n">
        <v>7161435</v>
      </c>
      <c r="E34" s="49" t="n">
        <v>0</v>
      </c>
      <c r="F34" s="49" t="n">
        <f aca="false">SUM(F7:F33)</f>
        <v>140445.42</v>
      </c>
      <c r="G34" s="49"/>
      <c r="H34" s="49" t="n">
        <f aca="false">SUM(H7:H33)</f>
        <v>140445.42</v>
      </c>
      <c r="I34" s="48" t="n">
        <f aca="false">H34/D34</f>
        <v>0.0196113516355311</v>
      </c>
      <c r="J34" s="49" t="n">
        <f aca="false">D34-H34</f>
        <v>7020989.58</v>
      </c>
      <c r="K34" s="49" t="n">
        <f aca="false">SUM(K7:K33)</f>
        <v>14044.542</v>
      </c>
      <c r="L34" s="50" t="n">
        <f aca="false">SUM(L7:L33)</f>
        <v>126400.878</v>
      </c>
      <c r="M34" s="49" t="n">
        <v>0</v>
      </c>
      <c r="N34" s="51" t="n">
        <f aca="false">K34+M34</f>
        <v>14044.542</v>
      </c>
    </row>
    <row r="35" customFormat="false" ht="13.8" hidden="false" customHeight="false" outlineLevel="0" collapsed="false">
      <c r="A35" s="52" t="n">
        <v>28</v>
      </c>
      <c r="B35" s="53" t="s">
        <v>64</v>
      </c>
      <c r="C35" s="54" t="n">
        <v>0.06</v>
      </c>
      <c r="D35" s="55" t="n">
        <v>435000</v>
      </c>
      <c r="E35" s="55" t="n">
        <v>0</v>
      </c>
      <c r="F35" s="55" t="n">
        <v>22653.78</v>
      </c>
      <c r="G35" s="55"/>
      <c r="H35" s="55" t="n">
        <f aca="false">E35+F35+G35</f>
        <v>22653.78</v>
      </c>
      <c r="I35" s="54" t="n">
        <f aca="false">H35/D35</f>
        <v>0.0520776551724138</v>
      </c>
      <c r="J35" s="55" t="n">
        <f aca="false">D35-H35</f>
        <v>412346.22</v>
      </c>
      <c r="K35" s="55"/>
      <c r="L35" s="56" t="n">
        <f aca="false">F35-K35</f>
        <v>22653.78</v>
      </c>
      <c r="M35" s="55"/>
      <c r="N35" s="57"/>
    </row>
    <row r="36" customFormat="false" ht="13.8" hidden="false" customHeight="false" outlineLevel="0" collapsed="false">
      <c r="A36" s="40" t="n">
        <v>29</v>
      </c>
      <c r="B36" s="41" t="s">
        <v>65</v>
      </c>
      <c r="C36" s="42" t="n">
        <v>0.00627549763265589</v>
      </c>
      <c r="D36" s="43" t="n">
        <v>67405</v>
      </c>
      <c r="E36" s="43" t="n">
        <v>0</v>
      </c>
      <c r="F36" s="43" t="n">
        <v>67405</v>
      </c>
      <c r="G36" s="43"/>
      <c r="H36" s="43" t="n">
        <f aca="false">E36+F36+G36</f>
        <v>67405</v>
      </c>
      <c r="I36" s="42" t="n">
        <f aca="false">H36/D36</f>
        <v>1</v>
      </c>
      <c r="J36" s="43" t="n">
        <f aca="false">D36-H36</f>
        <v>0</v>
      </c>
      <c r="K36" s="43"/>
      <c r="L36" s="44" t="n">
        <f aca="false">F36-K36</f>
        <v>67405</v>
      </c>
      <c r="M36" s="43"/>
      <c r="N36" s="45"/>
    </row>
    <row r="37" customFormat="false" ht="14.4" hidden="false" customHeight="false" outlineLevel="0" collapsed="false">
      <c r="A37" s="40" t="n">
        <v>30</v>
      </c>
      <c r="B37" s="41" t="s">
        <v>66</v>
      </c>
      <c r="C37" s="42" t="n">
        <v>0.00218415806634682</v>
      </c>
      <c r="D37" s="43" t="n">
        <v>23460</v>
      </c>
      <c r="E37" s="43" t="n">
        <v>0</v>
      </c>
      <c r="F37" s="43" t="n">
        <v>23460</v>
      </c>
      <c r="G37" s="43"/>
      <c r="H37" s="43" t="n">
        <f aca="false">E37+F37+G37</f>
        <v>23460</v>
      </c>
      <c r="I37" s="42" t="n">
        <f aca="false">H37/D37</f>
        <v>1</v>
      </c>
      <c r="J37" s="43" t="n">
        <f aca="false">D37-H37</f>
        <v>0</v>
      </c>
      <c r="K37" s="43"/>
      <c r="L37" s="44" t="n">
        <f aca="false">F37-K37</f>
        <v>23460</v>
      </c>
      <c r="M37" s="43"/>
      <c r="N37" s="45"/>
    </row>
    <row r="38" customFormat="false" ht="14.4" hidden="false" customHeight="false" outlineLevel="0" collapsed="false">
      <c r="A38" s="46"/>
      <c r="B38" s="47" t="s">
        <v>67</v>
      </c>
      <c r="C38" s="48" t="n">
        <v>0.0489587502796022</v>
      </c>
      <c r="D38" s="49" t="n">
        <v>525865</v>
      </c>
      <c r="E38" s="49" t="n">
        <v>0</v>
      </c>
      <c r="F38" s="49" t="n">
        <f aca="false">SUM(F35:F37)</f>
        <v>113518.78</v>
      </c>
      <c r="G38" s="49"/>
      <c r="H38" s="49" t="n">
        <f aca="false">SUM(H35:H37)</f>
        <v>113518.78</v>
      </c>
      <c r="I38" s="48" t="n">
        <f aca="false">H38/D38</f>
        <v>0.215870575147614</v>
      </c>
      <c r="J38" s="49" t="n">
        <f aca="false">D38-H38</f>
        <v>412346.22</v>
      </c>
      <c r="K38" s="49"/>
      <c r="L38" s="58" t="n">
        <f aca="false">F38-K38</f>
        <v>113518.78</v>
      </c>
      <c r="M38" s="49"/>
      <c r="N38" s="59"/>
    </row>
    <row r="39" customFormat="false" ht="14.4" hidden="false" customHeight="false" outlineLevel="0" collapsed="false">
      <c r="A39" s="60"/>
      <c r="B39" s="61"/>
      <c r="C39" s="62"/>
      <c r="D39" s="63"/>
      <c r="E39" s="63"/>
      <c r="F39" s="63"/>
      <c r="G39" s="63"/>
      <c r="H39" s="63"/>
      <c r="I39" s="62"/>
      <c r="J39" s="63"/>
      <c r="K39" s="63"/>
      <c r="L39" s="14"/>
      <c r="M39" s="63"/>
      <c r="N39" s="19"/>
    </row>
    <row r="40" customFormat="false" ht="14.4" hidden="false" customHeight="false" outlineLevel="0" collapsed="false">
      <c r="A40" s="46"/>
      <c r="B40" s="47" t="s">
        <v>68</v>
      </c>
      <c r="C40" s="48" t="n">
        <v>0.715698137401018</v>
      </c>
      <c r="D40" s="49" t="n">
        <v>7687300</v>
      </c>
      <c r="E40" s="49" t="n">
        <v>0</v>
      </c>
      <c r="F40" s="49" t="n">
        <f aca="false">F34+F38</f>
        <v>253964.2</v>
      </c>
      <c r="G40" s="49"/>
      <c r="H40" s="49" t="n">
        <f aca="false">H34+H38</f>
        <v>253964.2</v>
      </c>
      <c r="I40" s="48" t="n">
        <f aca="false">H40/D40</f>
        <v>0.0330368529912973</v>
      </c>
      <c r="J40" s="49" t="n">
        <f aca="false">D40-H40</f>
        <v>7433335.8</v>
      </c>
      <c r="K40" s="49"/>
      <c r="L40" s="50" t="n">
        <f aca="false">L34+L38</f>
        <v>239919.658</v>
      </c>
      <c r="M40" s="49"/>
      <c r="N40" s="51"/>
    </row>
    <row r="41" customFormat="false" ht="14.4" hidden="false" customHeight="false" outlineLevel="0" collapsed="false">
      <c r="A41" s="12"/>
      <c r="B41" s="12"/>
      <c r="C41" s="13"/>
      <c r="D41" s="14"/>
      <c r="E41" s="14"/>
      <c r="F41" s="14"/>
      <c r="G41" s="14"/>
      <c r="H41" s="14"/>
      <c r="I41" s="13"/>
      <c r="J41" s="14"/>
      <c r="K41" s="14"/>
      <c r="L41" s="5"/>
      <c r="M41" s="14"/>
      <c r="N41" s="14"/>
    </row>
    <row r="42" customFormat="false" ht="13.2" hidden="false" customHeight="false" outlineLevel="0" collapsed="false">
      <c r="A42" s="64"/>
      <c r="B42" s="7" t="s">
        <v>69</v>
      </c>
      <c r="C42" s="7"/>
      <c r="D42" s="7"/>
      <c r="E42" s="7"/>
      <c r="F42" s="7"/>
      <c r="G42" s="7"/>
      <c r="H42" s="7"/>
      <c r="I42" s="65"/>
      <c r="J42" s="7"/>
      <c r="K42" s="7"/>
      <c r="L42" s="7"/>
      <c r="M42" s="7"/>
      <c r="N42" s="66"/>
    </row>
    <row r="43" customFormat="false" ht="13.2" hidden="false" customHeight="false" outlineLevel="0" collapsed="false">
      <c r="A43" s="67"/>
      <c r="B43" s="16" t="s">
        <v>70</v>
      </c>
      <c r="C43" s="16"/>
      <c r="D43" s="16"/>
      <c r="E43" s="16"/>
      <c r="F43" s="16"/>
      <c r="G43" s="16"/>
      <c r="H43" s="16"/>
      <c r="J43" s="16"/>
      <c r="K43" s="16"/>
      <c r="L43" s="16"/>
      <c r="M43" s="16"/>
      <c r="N43" s="68"/>
    </row>
    <row r="44" customFormat="false" ht="13.2" hidden="false" customHeight="false" outlineLevel="0" collapsed="false">
      <c r="A44" s="67"/>
      <c r="B44" s="16"/>
      <c r="C44" s="16"/>
      <c r="D44" s="16"/>
      <c r="E44" s="16"/>
      <c r="F44" s="16"/>
      <c r="G44" s="16"/>
      <c r="H44" s="16"/>
      <c r="J44" s="16"/>
      <c r="K44" s="16"/>
      <c r="L44" s="16"/>
      <c r="M44" s="16"/>
      <c r="N44" s="68"/>
    </row>
    <row r="45" customFormat="false" ht="13.2" hidden="false" customHeight="false" outlineLevel="0" collapsed="false">
      <c r="A45" s="67"/>
      <c r="B45" s="16" t="s">
        <v>71</v>
      </c>
      <c r="C45" s="16"/>
      <c r="D45" s="16" t="s">
        <v>72</v>
      </c>
      <c r="E45" s="16"/>
      <c r="F45" s="16" t="s">
        <v>73</v>
      </c>
      <c r="G45" s="16"/>
      <c r="H45" s="16"/>
      <c r="I45" s="1" t="s">
        <v>74</v>
      </c>
      <c r="J45" s="16"/>
      <c r="K45" s="16"/>
      <c r="L45" s="16"/>
      <c r="M45" s="16"/>
      <c r="N45" s="68"/>
    </row>
    <row r="46" customFormat="false" ht="13.8" hidden="false" customHeight="false" outlineLevel="0" collapsed="false">
      <c r="A46" s="69"/>
      <c r="B46" s="70"/>
      <c r="C46" s="70"/>
      <c r="D46" s="70"/>
      <c r="E46" s="70"/>
      <c r="F46" s="70"/>
      <c r="G46" s="70"/>
      <c r="H46" s="70"/>
      <c r="I46" s="71"/>
      <c r="J46" s="70"/>
      <c r="K46" s="70"/>
      <c r="L46" s="70"/>
      <c r="M46" s="70"/>
      <c r="N46" s="72"/>
    </row>
    <row r="47" customFormat="false" ht="13.8" hidden="false" customHeight="false" outlineLevel="0" collapsed="false">
      <c r="A47" s="70"/>
      <c r="B47" s="70"/>
      <c r="C47" s="70"/>
      <c r="D47" s="70"/>
      <c r="E47" s="70"/>
      <c r="F47" s="70"/>
      <c r="G47" s="70"/>
      <c r="H47" s="70"/>
      <c r="I47" s="71"/>
      <c r="J47" s="70"/>
      <c r="K47" s="70"/>
      <c r="L47" s="70"/>
      <c r="M47" s="70"/>
      <c r="N47" s="70"/>
    </row>
    <row r="48" customFormat="false" ht="13.8" hidden="false" customHeight="false" outlineLevel="0" collapsed="false">
      <c r="A48" s="52" t="n">
        <v>31</v>
      </c>
      <c r="B48" s="53" t="s">
        <v>75</v>
      </c>
      <c r="C48" s="54" t="n">
        <v>0.0102411503537148</v>
      </c>
      <c r="D48" s="55" t="n">
        <v>110000</v>
      </c>
      <c r="E48" s="55" t="n">
        <v>0</v>
      </c>
      <c r="F48" s="55" t="n">
        <v>55000</v>
      </c>
      <c r="G48" s="55"/>
      <c r="H48" s="55" t="n">
        <f aca="false">E48+F48+G48</f>
        <v>55000</v>
      </c>
      <c r="I48" s="54" t="n">
        <f aca="false">H48/D48</f>
        <v>0.5</v>
      </c>
      <c r="J48" s="55" t="n">
        <f aca="false">D48-H48</f>
        <v>55000</v>
      </c>
      <c r="K48" s="55"/>
      <c r="L48" s="56" t="n">
        <f aca="false">F48-K48</f>
        <v>55000</v>
      </c>
      <c r="M48" s="55"/>
      <c r="N48" s="57"/>
    </row>
    <row r="49" customFormat="false" ht="13.8" hidden="false" customHeight="false" outlineLevel="0" collapsed="false">
      <c r="A49" s="40" t="n">
        <v>32</v>
      </c>
      <c r="B49" s="41" t="s">
        <v>76</v>
      </c>
      <c r="C49" s="42" t="n">
        <v>0.0159562708592888</v>
      </c>
      <c r="D49" s="43" t="n">
        <v>171386</v>
      </c>
      <c r="E49" s="43" t="n">
        <v>0</v>
      </c>
      <c r="F49" s="43" t="n">
        <v>171386</v>
      </c>
      <c r="G49" s="43"/>
      <c r="H49" s="43" t="n">
        <f aca="false">E49+F49+G49</f>
        <v>171386</v>
      </c>
      <c r="I49" s="42" t="n">
        <f aca="false">H49/D49</f>
        <v>1</v>
      </c>
      <c r="J49" s="43" t="n">
        <f aca="false">D49-H49</f>
        <v>0</v>
      </c>
      <c r="K49" s="43"/>
      <c r="L49" s="44" t="n">
        <f aca="false">F49-K49</f>
        <v>171386</v>
      </c>
      <c r="M49" s="43"/>
      <c r="N49" s="45"/>
    </row>
    <row r="50" customFormat="false" ht="13.8" hidden="false" customHeight="false" outlineLevel="0" collapsed="false">
      <c r="A50" s="40" t="n">
        <v>33</v>
      </c>
      <c r="B50" s="41" t="s">
        <v>77</v>
      </c>
      <c r="C50" s="42" t="n">
        <v>0.00521833161205196</v>
      </c>
      <c r="D50" s="43" t="n">
        <v>56050</v>
      </c>
      <c r="E50" s="43" t="n">
        <v>0</v>
      </c>
      <c r="F50" s="43"/>
      <c r="G50" s="43"/>
      <c r="H50" s="43" t="n">
        <f aca="false">E50+F50+G50</f>
        <v>0</v>
      </c>
      <c r="I50" s="42" t="n">
        <f aca="false">H50/D50</f>
        <v>0</v>
      </c>
      <c r="J50" s="43" t="n">
        <f aca="false">D50-H50</f>
        <v>56050</v>
      </c>
      <c r="K50" s="43"/>
      <c r="L50" s="44" t="n">
        <f aca="false">F50-K50</f>
        <v>0</v>
      </c>
      <c r="M50" s="43"/>
      <c r="N50" s="45"/>
    </row>
    <row r="51" customFormat="false" ht="13.8" hidden="false" customHeight="false" outlineLevel="0" collapsed="false">
      <c r="A51" s="40" t="n">
        <v>34</v>
      </c>
      <c r="B51" s="41" t="s">
        <v>78</v>
      </c>
      <c r="C51" s="42" t="n">
        <v>0.0107997585548265</v>
      </c>
      <c r="D51" s="43" t="n">
        <v>116000</v>
      </c>
      <c r="E51" s="43" t="n">
        <v>0</v>
      </c>
      <c r="F51" s="43"/>
      <c r="G51" s="43"/>
      <c r="H51" s="43" t="n">
        <f aca="false">E51+F51+G51</f>
        <v>0</v>
      </c>
      <c r="I51" s="42" t="n">
        <f aca="false">H51/D51</f>
        <v>0</v>
      </c>
      <c r="J51" s="43" t="n">
        <f aca="false">D51-H51</f>
        <v>116000</v>
      </c>
      <c r="K51" s="43"/>
      <c r="L51" s="44" t="n">
        <f aca="false">F51-K51</f>
        <v>0</v>
      </c>
      <c r="M51" s="43"/>
      <c r="N51" s="45"/>
    </row>
    <row r="52" customFormat="false" ht="13.8" hidden="false" customHeight="false" outlineLevel="0" collapsed="false">
      <c r="A52" s="40" t="n">
        <v>35</v>
      </c>
      <c r="B52" s="41" t="s">
        <v>79</v>
      </c>
      <c r="C52" s="42" t="n">
        <v>0.0049343724431535</v>
      </c>
      <c r="D52" s="43" t="n">
        <v>53000</v>
      </c>
      <c r="E52" s="43" t="n">
        <v>0</v>
      </c>
      <c r="F52" s="43"/>
      <c r="G52" s="43"/>
      <c r="H52" s="43" t="n">
        <f aca="false">E52+F52+G52</f>
        <v>0</v>
      </c>
      <c r="I52" s="42" t="n">
        <f aca="false">H52/D52</f>
        <v>0</v>
      </c>
      <c r="J52" s="43" t="n">
        <f aca="false">D52-H52</f>
        <v>53000</v>
      </c>
      <c r="K52" s="43"/>
      <c r="L52" s="44" t="n">
        <f aca="false">F52-K52</f>
        <v>0</v>
      </c>
      <c r="M52" s="43"/>
      <c r="N52" s="45"/>
    </row>
    <row r="53" customFormat="false" ht="13.8" hidden="false" customHeight="false" outlineLevel="0" collapsed="false">
      <c r="A53" s="40" t="n">
        <v>36</v>
      </c>
      <c r="B53" s="41" t="s">
        <v>80</v>
      </c>
      <c r="C53" s="42" t="n">
        <v>0.00744810934815623</v>
      </c>
      <c r="D53" s="43" t="n">
        <v>80000</v>
      </c>
      <c r="E53" s="43" t="n">
        <v>0</v>
      </c>
      <c r="F53" s="43" t="n">
        <v>80000</v>
      </c>
      <c r="G53" s="43"/>
      <c r="H53" s="43" t="n">
        <f aca="false">E53+F53+G53</f>
        <v>80000</v>
      </c>
      <c r="I53" s="42" t="n">
        <f aca="false">H53/D53</f>
        <v>1</v>
      </c>
      <c r="J53" s="43" t="n">
        <f aca="false">D53-H53</f>
        <v>0</v>
      </c>
      <c r="K53" s="43"/>
      <c r="L53" s="44" t="n">
        <f aca="false">F53-K53</f>
        <v>80000</v>
      </c>
      <c r="M53" s="43"/>
      <c r="N53" s="45"/>
    </row>
    <row r="54" customFormat="false" ht="13.8" hidden="false" customHeight="false" outlineLevel="0" collapsed="false">
      <c r="A54" s="40" t="n">
        <v>37</v>
      </c>
      <c r="B54" s="41" t="s">
        <v>81</v>
      </c>
      <c r="C54" s="42" t="n">
        <v>0.00389368536448237</v>
      </c>
      <c r="D54" s="43" t="n">
        <v>41822</v>
      </c>
      <c r="E54" s="43" t="n">
        <v>0</v>
      </c>
      <c r="F54" s="43" t="n">
        <v>41822</v>
      </c>
      <c r="G54" s="43"/>
      <c r="H54" s="43" t="n">
        <f aca="false">E54+F54+G54</f>
        <v>41822</v>
      </c>
      <c r="I54" s="42" t="n">
        <f aca="false">H54/D54</f>
        <v>1</v>
      </c>
      <c r="J54" s="43" t="n">
        <f aca="false">D54-H54</f>
        <v>0</v>
      </c>
      <c r="K54" s="43"/>
      <c r="L54" s="44" t="n">
        <f aca="false">F54-K54</f>
        <v>41822</v>
      </c>
      <c r="M54" s="43"/>
      <c r="N54" s="45"/>
    </row>
    <row r="55" customFormat="false" ht="13.8" hidden="false" customHeight="false" outlineLevel="0" collapsed="false">
      <c r="A55" s="40" t="n">
        <v>38</v>
      </c>
      <c r="B55" s="41" t="s">
        <v>82</v>
      </c>
      <c r="C55" s="42" t="n">
        <v>0.00186202733703906</v>
      </c>
      <c r="D55" s="43" t="n">
        <v>20000</v>
      </c>
      <c r="E55" s="43" t="n">
        <v>0</v>
      </c>
      <c r="F55" s="43" t="n">
        <v>20000</v>
      </c>
      <c r="G55" s="43"/>
      <c r="H55" s="43" t="n">
        <f aca="false">E55+F55+G55</f>
        <v>20000</v>
      </c>
      <c r="I55" s="42" t="n">
        <f aca="false">H55/D55</f>
        <v>1</v>
      </c>
      <c r="J55" s="43" t="n">
        <f aca="false">D55-H55</f>
        <v>0</v>
      </c>
      <c r="K55" s="43"/>
      <c r="L55" s="44" t="n">
        <f aca="false">F55-K55</f>
        <v>20000</v>
      </c>
      <c r="M55" s="43"/>
      <c r="N55" s="45"/>
    </row>
    <row r="56" customFormat="false" ht="13.8" hidden="false" customHeight="false" outlineLevel="0" collapsed="false">
      <c r="A56" s="40" t="n">
        <v>39</v>
      </c>
      <c r="B56" s="41" t="s">
        <v>83</v>
      </c>
      <c r="C56" s="42" t="n">
        <v>0</v>
      </c>
      <c r="D56" s="43" t="n">
        <v>0</v>
      </c>
      <c r="E56" s="43" t="n">
        <v>0</v>
      </c>
      <c r="F56" s="43"/>
      <c r="G56" s="43"/>
      <c r="H56" s="43" t="n">
        <f aca="false">E56+F56+G56</f>
        <v>0</v>
      </c>
      <c r="I56" s="42" t="n">
        <v>0</v>
      </c>
      <c r="J56" s="43" t="n">
        <f aca="false">D56-H56</f>
        <v>0</v>
      </c>
      <c r="K56" s="43"/>
      <c r="L56" s="44" t="n">
        <f aca="false">F56-K56</f>
        <v>0</v>
      </c>
      <c r="M56" s="43"/>
      <c r="N56" s="45"/>
    </row>
    <row r="57" customFormat="false" ht="13.8" hidden="false" customHeight="false" outlineLevel="0" collapsed="false">
      <c r="A57" s="40" t="n">
        <v>40</v>
      </c>
      <c r="B57" s="41" t="s">
        <v>84</v>
      </c>
      <c r="C57" s="42" t="n">
        <v>0.00139652050277929</v>
      </c>
      <c r="D57" s="43" t="n">
        <v>15000</v>
      </c>
      <c r="E57" s="43" t="n">
        <v>0</v>
      </c>
      <c r="F57" s="43"/>
      <c r="G57" s="43"/>
      <c r="H57" s="43" t="n">
        <f aca="false">E57+F57+G57</f>
        <v>0</v>
      </c>
      <c r="I57" s="42" t="n">
        <f aca="false">H57/D57</f>
        <v>0</v>
      </c>
      <c r="J57" s="43" t="n">
        <f aca="false">D57-H57</f>
        <v>15000</v>
      </c>
      <c r="K57" s="43"/>
      <c r="L57" s="44" t="n">
        <f aca="false">F57-K57</f>
        <v>0</v>
      </c>
      <c r="M57" s="43"/>
      <c r="N57" s="45"/>
    </row>
    <row r="58" customFormat="false" ht="13.8" hidden="false" customHeight="false" outlineLevel="0" collapsed="false">
      <c r="A58" s="40" t="n">
        <v>41</v>
      </c>
      <c r="B58" s="41" t="s">
        <v>85</v>
      </c>
      <c r="C58" s="42" t="n">
        <v>0.0279781710567809</v>
      </c>
      <c r="D58" s="43" t="n">
        <v>300513</v>
      </c>
      <c r="E58" s="43" t="n">
        <v>0</v>
      </c>
      <c r="F58" s="43"/>
      <c r="G58" s="43"/>
      <c r="H58" s="43" t="n">
        <f aca="false">E58+F58+G58</f>
        <v>0</v>
      </c>
      <c r="I58" s="42" t="n">
        <f aca="false">H58/D58</f>
        <v>0</v>
      </c>
      <c r="J58" s="43" t="n">
        <f aca="false">D58-H58</f>
        <v>300513</v>
      </c>
      <c r="K58" s="43"/>
      <c r="L58" s="44" t="n">
        <f aca="false">F58-K58</f>
        <v>0</v>
      </c>
      <c r="M58" s="43"/>
      <c r="N58" s="45"/>
    </row>
    <row r="59" customFormat="false" ht="13.8" hidden="false" customHeight="false" outlineLevel="0" collapsed="false">
      <c r="A59" s="40" t="n">
        <v>42</v>
      </c>
      <c r="B59" s="41" t="s">
        <v>86</v>
      </c>
      <c r="C59" s="42" t="n">
        <v>0.0303699051376199</v>
      </c>
      <c r="D59" s="43" t="n">
        <v>326202.57</v>
      </c>
      <c r="E59" s="43" t="n">
        <v>0</v>
      </c>
      <c r="F59" s="43" t="n">
        <v>326202.57</v>
      </c>
      <c r="G59" s="43"/>
      <c r="H59" s="43" t="n">
        <f aca="false">E59+F59+G59</f>
        <v>326202.57</v>
      </c>
      <c r="I59" s="42" t="n">
        <f aca="false">H59/D59</f>
        <v>1</v>
      </c>
      <c r="J59" s="43" t="n">
        <f aca="false">D59-H59</f>
        <v>0</v>
      </c>
      <c r="K59" s="43"/>
      <c r="L59" s="44" t="n">
        <f aca="false">F59-K59</f>
        <v>326202.57</v>
      </c>
      <c r="M59" s="43"/>
      <c r="N59" s="45"/>
    </row>
    <row r="60" customFormat="false" ht="13.8" hidden="false" customHeight="false" outlineLevel="0" collapsed="false">
      <c r="A60" s="40" t="n">
        <v>43</v>
      </c>
      <c r="B60" s="41" t="s">
        <v>87</v>
      </c>
      <c r="C60" s="42" t="n">
        <v>0.0279304100555859</v>
      </c>
      <c r="D60" s="43" t="n">
        <v>300000</v>
      </c>
      <c r="E60" s="43" t="n">
        <v>0</v>
      </c>
      <c r="F60" s="43"/>
      <c r="G60" s="43"/>
      <c r="H60" s="43" t="n">
        <f aca="false">E60+F60+G60</f>
        <v>0</v>
      </c>
      <c r="I60" s="42" t="n">
        <f aca="false">H60/D60</f>
        <v>0</v>
      </c>
      <c r="J60" s="43" t="n">
        <f aca="false">D60-H60</f>
        <v>300000</v>
      </c>
      <c r="K60" s="43"/>
      <c r="L60" s="44" t="n">
        <f aca="false">F60-K60</f>
        <v>0</v>
      </c>
      <c r="M60" s="43"/>
      <c r="N60" s="45"/>
    </row>
    <row r="61" customFormat="false" ht="13.8" hidden="false" customHeight="false" outlineLevel="0" collapsed="false">
      <c r="A61" s="40" t="n">
        <v>44</v>
      </c>
      <c r="B61" s="41" t="s">
        <v>88</v>
      </c>
      <c r="C61" s="42" t="n">
        <v>0.00372405467407812</v>
      </c>
      <c r="D61" s="43" t="n">
        <v>40000</v>
      </c>
      <c r="E61" s="43" t="n">
        <v>0</v>
      </c>
      <c r="F61" s="43"/>
      <c r="G61" s="43"/>
      <c r="H61" s="43" t="n">
        <f aca="false">E61+F61+G61</f>
        <v>0</v>
      </c>
      <c r="I61" s="42" t="n">
        <f aca="false">H61/D61</f>
        <v>0</v>
      </c>
      <c r="J61" s="43" t="n">
        <f aca="false">D61-H61</f>
        <v>40000</v>
      </c>
      <c r="K61" s="43"/>
      <c r="L61" s="44" t="n">
        <f aca="false">F61-K61</f>
        <v>0</v>
      </c>
      <c r="M61" s="43"/>
      <c r="N61" s="45"/>
    </row>
    <row r="62" customFormat="false" ht="14.4" hidden="false" customHeight="false" outlineLevel="0" collapsed="false">
      <c r="A62" s="73"/>
      <c r="B62" s="74"/>
      <c r="C62" s="75"/>
      <c r="D62" s="76"/>
      <c r="E62" s="76"/>
      <c r="F62" s="76"/>
      <c r="G62" s="76"/>
      <c r="H62" s="76"/>
      <c r="I62" s="75"/>
      <c r="J62" s="76"/>
      <c r="K62" s="76"/>
      <c r="L62" s="77"/>
      <c r="M62" s="76"/>
      <c r="N62" s="78"/>
    </row>
    <row r="63" customFormat="false" ht="14.4" hidden="false" customHeight="false" outlineLevel="0" collapsed="false">
      <c r="A63" s="79"/>
      <c r="B63" s="47" t="s">
        <v>89</v>
      </c>
      <c r="C63" s="48" t="n">
        <v>0.151752767299557</v>
      </c>
      <c r="D63" s="49" t="n">
        <v>1629973.57</v>
      </c>
      <c r="E63" s="49" t="n">
        <f aca="false">SUM(E48:E61)</f>
        <v>0</v>
      </c>
      <c r="F63" s="49" t="n">
        <f aca="false">SUM(F48:F61)</f>
        <v>694410.57</v>
      </c>
      <c r="G63" s="49" t="n">
        <f aca="false">SUM(G48:G61)</f>
        <v>0</v>
      </c>
      <c r="H63" s="49" t="n">
        <f aca="false">SUM(H48:H62)</f>
        <v>694410.57</v>
      </c>
      <c r="I63" s="48" t="n">
        <f aca="false">H63/D63</f>
        <v>0.42602566248973</v>
      </c>
      <c r="J63" s="49" t="n">
        <f aca="false">D63-H63</f>
        <v>935563</v>
      </c>
      <c r="K63" s="49"/>
      <c r="L63" s="58" t="n">
        <f aca="false">SUM(L48:L62)</f>
        <v>694410.57</v>
      </c>
      <c r="M63" s="49"/>
      <c r="N63" s="51"/>
    </row>
    <row r="64" customFormat="false" ht="14.4" hidden="false" customHeight="false" outlineLevel="0" collapsed="false">
      <c r="A64" s="80"/>
      <c r="B64" s="61"/>
      <c r="C64" s="62"/>
      <c r="D64" s="63"/>
      <c r="E64" s="63"/>
      <c r="F64" s="63"/>
      <c r="G64" s="63"/>
      <c r="H64" s="63"/>
      <c r="I64" s="62"/>
      <c r="J64" s="63"/>
      <c r="K64" s="63"/>
      <c r="L64" s="14"/>
      <c r="M64" s="63"/>
      <c r="N64" s="19"/>
    </row>
    <row r="65" customFormat="false" ht="14.4" hidden="false" customHeight="false" outlineLevel="0" collapsed="false">
      <c r="A65" s="79"/>
      <c r="B65" s="47" t="s">
        <v>90</v>
      </c>
      <c r="C65" s="48" t="n">
        <v>0.867450904700575</v>
      </c>
      <c r="D65" s="49" t="n">
        <v>9317273.57</v>
      </c>
      <c r="E65" s="49" t="n">
        <f aca="false">E63+E40</f>
        <v>0</v>
      </c>
      <c r="F65" s="49" t="n">
        <f aca="false">F63+F40</f>
        <v>948374.77</v>
      </c>
      <c r="G65" s="49" t="n">
        <f aca="false">G63+G40</f>
        <v>0</v>
      </c>
      <c r="H65" s="49" t="n">
        <f aca="false">H63+H40</f>
        <v>948374.77</v>
      </c>
      <c r="I65" s="48" t="n">
        <f aca="false">H65/D65</f>
        <v>0.101786725792146</v>
      </c>
      <c r="J65" s="49" t="n">
        <f aca="false">D65-H65</f>
        <v>8368898.8</v>
      </c>
      <c r="K65" s="49"/>
      <c r="L65" s="50" t="n">
        <f aca="false">L63+L40</f>
        <v>934330.228</v>
      </c>
      <c r="M65" s="49"/>
      <c r="N65" s="51"/>
    </row>
    <row r="66" customFormat="false" ht="13.8" hidden="false" customHeight="false" outlineLevel="0" collapsed="false">
      <c r="A66" s="81"/>
      <c r="B66" s="82"/>
      <c r="C66" s="83"/>
      <c r="D66" s="84"/>
      <c r="E66" s="84"/>
      <c r="F66" s="84"/>
      <c r="G66" s="84"/>
      <c r="H66" s="84"/>
      <c r="I66" s="83"/>
      <c r="J66" s="84"/>
      <c r="K66" s="84"/>
      <c r="L66" s="85"/>
      <c r="M66" s="84"/>
      <c r="N66" s="86"/>
    </row>
    <row r="67" customFormat="false" ht="13.8" hidden="false" customHeight="false" outlineLevel="0" collapsed="false">
      <c r="A67" s="40" t="n">
        <v>45</v>
      </c>
      <c r="B67" s="41" t="s">
        <v>91</v>
      </c>
      <c r="C67" s="42"/>
      <c r="D67" s="43" t="n">
        <v>303707.296480413</v>
      </c>
      <c r="E67" s="43" t="n">
        <v>0</v>
      </c>
      <c r="F67" s="43"/>
      <c r="G67" s="43"/>
      <c r="H67" s="43" t="n">
        <f aca="false">E67+F67+G67</f>
        <v>0</v>
      </c>
      <c r="I67" s="42" t="n">
        <f aca="false">H67/D67</f>
        <v>0</v>
      </c>
      <c r="J67" s="43" t="n">
        <f aca="false">D67-H67</f>
        <v>303707.296480413</v>
      </c>
      <c r="K67" s="43"/>
      <c r="L67" s="44" t="n">
        <f aca="false">F67-K67</f>
        <v>0</v>
      </c>
      <c r="M67" s="43"/>
      <c r="N67" s="45"/>
    </row>
    <row r="68" customFormat="false" ht="13.8" hidden="false" customHeight="false" outlineLevel="0" collapsed="false">
      <c r="A68" s="87"/>
      <c r="B68" s="41"/>
      <c r="C68" s="42"/>
      <c r="D68" s="43"/>
      <c r="E68" s="43"/>
      <c r="F68" s="43"/>
      <c r="G68" s="43"/>
      <c r="H68" s="43"/>
      <c r="I68" s="42"/>
      <c r="J68" s="43"/>
      <c r="K68" s="43"/>
      <c r="L68" s="44"/>
      <c r="M68" s="43"/>
      <c r="N68" s="45"/>
    </row>
    <row r="69" customFormat="false" ht="13.8" hidden="false" customHeight="false" outlineLevel="0" collapsed="false">
      <c r="A69" s="40" t="n">
        <v>46</v>
      </c>
      <c r="B69" s="41" t="s">
        <v>92</v>
      </c>
      <c r="C69" s="42" t="n">
        <v>0.104273530874187</v>
      </c>
      <c r="D69" s="43" t="n">
        <v>1120000</v>
      </c>
      <c r="E69" s="43" t="n">
        <v>0</v>
      </c>
      <c r="F69" s="43" t="n">
        <v>1120000</v>
      </c>
      <c r="G69" s="43"/>
      <c r="H69" s="43" t="n">
        <f aca="false">E69+F69+G69</f>
        <v>1120000</v>
      </c>
      <c r="I69" s="42" t="n">
        <f aca="false">H69/D69</f>
        <v>1</v>
      </c>
      <c r="J69" s="43" t="n">
        <f aca="false">D69-H69</f>
        <v>0</v>
      </c>
      <c r="K69" s="43"/>
      <c r="L69" s="44" t="n">
        <f aca="false">F69-K69</f>
        <v>1120000</v>
      </c>
      <c r="M69" s="43"/>
      <c r="N69" s="45"/>
    </row>
    <row r="70" customFormat="false" ht="14.4" hidden="false" customHeight="false" outlineLevel="0" collapsed="false">
      <c r="A70" s="88"/>
      <c r="B70" s="74"/>
      <c r="C70" s="75"/>
      <c r="D70" s="76"/>
      <c r="E70" s="76"/>
      <c r="F70" s="76"/>
      <c r="G70" s="76"/>
      <c r="H70" s="76"/>
      <c r="I70" s="75"/>
      <c r="J70" s="76"/>
      <c r="K70" s="76"/>
      <c r="L70" s="77"/>
      <c r="M70" s="76"/>
      <c r="N70" s="78"/>
    </row>
    <row r="71" customFormat="false" ht="14.4" hidden="false" customHeight="false" outlineLevel="0" collapsed="false">
      <c r="A71" s="46"/>
      <c r="B71" s="47" t="s">
        <v>93</v>
      </c>
      <c r="C71" s="48" t="n">
        <v>1</v>
      </c>
      <c r="D71" s="49" t="n">
        <v>10740980.8664804</v>
      </c>
      <c r="E71" s="49" t="n">
        <f aca="false">E65+E67+E69</f>
        <v>0</v>
      </c>
      <c r="F71" s="49" t="n">
        <f aca="false">F65+F67+F69</f>
        <v>2068374.77</v>
      </c>
      <c r="G71" s="49" t="n">
        <f aca="false">G65+G67+G69</f>
        <v>0</v>
      </c>
      <c r="H71" s="49" t="n">
        <f aca="false">E71+F71+G71</f>
        <v>2068374.77</v>
      </c>
      <c r="I71" s="48" t="n">
        <f aca="false">H71/D71</f>
        <v>0.192568518249094</v>
      </c>
      <c r="J71" s="49" t="n">
        <f aca="false">D71-H71</f>
        <v>8672606.09648041</v>
      </c>
      <c r="K71" s="49"/>
      <c r="L71" s="58" t="n">
        <f aca="false">F71-K71</f>
        <v>2068374.77</v>
      </c>
      <c r="M71" s="49"/>
      <c r="N71" s="51"/>
    </row>
    <row r="72" customFormat="false" ht="14.4" hidden="false" customHeight="false" outlineLevel="0" collapsed="false">
      <c r="A72" s="89"/>
      <c r="B72" s="90"/>
      <c r="C72" s="91"/>
      <c r="D72" s="92"/>
      <c r="E72" s="92"/>
      <c r="F72" s="92"/>
      <c r="G72" s="92"/>
      <c r="H72" s="92"/>
      <c r="I72" s="91"/>
      <c r="J72" s="92"/>
      <c r="K72" s="92"/>
      <c r="L72" s="93"/>
      <c r="M72" s="92"/>
      <c r="N72" s="94"/>
    </row>
    <row r="74" customFormat="false" ht="13.2" hidden="false" customHeight="false" outlineLevel="0" collapsed="false">
      <c r="B74" s="95" t="s">
        <v>94</v>
      </c>
      <c r="C74" s="95"/>
      <c r="D74" s="95"/>
    </row>
    <row r="75" customFormat="false" ht="13.8" hidden="false" customHeight="false" outlineLevel="0" collapsed="false">
      <c r="B75" s="95"/>
      <c r="C75" s="95"/>
      <c r="D75" s="95"/>
    </row>
    <row r="76" customFormat="false" ht="13.8" hidden="false" customHeight="false" outlineLevel="0" collapsed="false">
      <c r="B76" s="96" t="s">
        <v>95</v>
      </c>
      <c r="C76" s="97"/>
      <c r="D76" s="98" t="n">
        <f aca="false">F71</f>
        <v>2068374.77</v>
      </c>
    </row>
    <row r="77" customFormat="false" ht="13.2" hidden="false" customHeight="false" outlineLevel="0" collapsed="false">
      <c r="B77" s="95"/>
      <c r="C77" s="95"/>
      <c r="D77" s="95"/>
    </row>
    <row r="78" customFormat="false" ht="13.2" hidden="false" customHeight="false" outlineLevel="0" collapsed="false">
      <c r="B78" s="95" t="s">
        <v>96</v>
      </c>
      <c r="C78" s="95"/>
      <c r="D78" s="95"/>
    </row>
    <row r="79" customFormat="false" ht="13.2" hidden="false" customHeight="false" outlineLevel="0" collapsed="false">
      <c r="B79" s="95" t="s">
        <v>97</v>
      </c>
      <c r="C79" s="95"/>
      <c r="D79" s="99" t="n">
        <f aca="false">-F49</f>
        <v>-171386</v>
      </c>
    </row>
    <row r="80" customFormat="false" ht="13.2" hidden="false" customHeight="false" outlineLevel="0" collapsed="false">
      <c r="B80" s="95" t="s">
        <v>98</v>
      </c>
      <c r="C80" s="95"/>
      <c r="D80" s="99" t="n">
        <f aca="false">-F55</f>
        <v>-20000</v>
      </c>
    </row>
    <row r="81" customFormat="false" ht="13.2" hidden="false" customHeight="false" outlineLevel="0" collapsed="false">
      <c r="B81" s="95" t="s">
        <v>99</v>
      </c>
      <c r="C81" s="95"/>
      <c r="D81" s="99" t="n">
        <f aca="false">-F59</f>
        <v>-326202.57</v>
      </c>
    </row>
    <row r="82" customFormat="false" ht="13.2" hidden="false" customHeight="false" outlineLevel="0" collapsed="false">
      <c r="B82" s="95" t="s">
        <v>100</v>
      </c>
      <c r="C82" s="95"/>
      <c r="D82" s="99" t="n">
        <f aca="false">-F69</f>
        <v>-1120000</v>
      </c>
    </row>
    <row r="83" customFormat="false" ht="13.8" hidden="false" customHeight="false" outlineLevel="0" collapsed="false">
      <c r="B83" s="95"/>
      <c r="C83" s="95"/>
      <c r="D83" s="95"/>
    </row>
    <row r="84" customFormat="false" ht="13.8" hidden="false" customHeight="false" outlineLevel="0" collapsed="false">
      <c r="B84" s="96" t="s">
        <v>101</v>
      </c>
      <c r="C84" s="97"/>
      <c r="D84" s="98" t="n">
        <f aca="false">SUM(D76:D82)</f>
        <v>430786.2</v>
      </c>
    </row>
  </sheetData>
  <mergeCells count="1">
    <mergeCell ref="B5:C5"/>
  </mergeCells>
  <printOptions headings="false" gridLines="false" gridLinesSet="true" horizontalCentered="false" verticalCentered="false"/>
  <pageMargins left="0.459722222222222" right="0.209722222222222" top="0.240277777777778" bottom="0.2" header="0.511811023622047" footer="0.170138888888889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</oddFooter>
  </headerFooter>
  <rowBreaks count="1" manualBreakCount="1">
    <brk id="4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2001-10-25T10:04:31Z</dcterms:created>
  <dc:creator>Greg Thorse</dc:creator>
  <dc:description/>
  <dc:language>en-US</dc:language>
  <cp:lastModifiedBy>Greg Thorse</cp:lastModifiedBy>
  <cp:lastPrinted>2001-10-25T12:00:18Z</cp:lastPrinted>
  <cp:revision>0</cp:revision>
  <dc:subject/>
  <dc:title/>
</cp:coreProperties>
</file>