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valdate" vbProcedure="false">Sheet1!$C$6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<sst xmlns="http://schemas.openxmlformats.org/spreadsheetml/2006/main" count="35" uniqueCount="35">
  <si>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Digital Option on Asian Strip</t>
  </si>
  <si>
    <t xml:space="preserve">Valuation Date</t>
  </si>
  <si>
    <t xml:space="preserve">no. of months in avg</t>
  </si>
  <si>
    <t xml:space="preserve">Correlation Matrix</t>
  </si>
  <si>
    <t xml:space="preserve">Average Start</t>
  </si>
  <si>
    <t xml:space="preserve">toAvgStart</t>
  </si>
  <si>
    <t xml:space="preserve">I</t>
  </si>
  <si>
    <t xml:space="preserve">Average End</t>
  </si>
  <si>
    <t xml:space="preserve">toAvgEnd</t>
  </si>
  <si>
    <t xml:space="preserve">J</t>
  </si>
  <si>
    <t xml:space="preserve">K</t>
  </si>
  <si>
    <t xml:space="preserve">Option Strike</t>
  </si>
  <si>
    <t xml:space="preserve">L</t>
  </si>
  <si>
    <t xml:space="preserve">Digital Payout</t>
  </si>
  <si>
    <t xml:space="preserve">M</t>
  </si>
  <si>
    <t xml:space="preserve">interest rate</t>
  </si>
  <si>
    <t xml:space="preserve">N</t>
  </si>
  <si>
    <t xml:space="preserve">setAvg</t>
  </si>
  <si>
    <t xml:space="preserve">O</t>
  </si>
  <si>
    <t xml:space="preserve">nRun </t>
  </si>
  <si>
    <t xml:space="preserve">P</t>
  </si>
  <si>
    <t xml:space="preserve">Call/Put</t>
  </si>
  <si>
    <t xml:space="preserve">Q</t>
  </si>
  <si>
    <t xml:space="preserve">R</t>
  </si>
  <si>
    <t xml:space="preserve">Digital on AsnStrip</t>
  </si>
  <si>
    <t xml:space="preserve">Euro AsnStrip</t>
  </si>
  <si>
    <t xml:space="preserve">O:\research\custom\emc.dll</t>
  </si>
  <si>
    <t xml:space="preserve">AsnStripMC</t>
  </si>
  <si>
    <t xml:space="preserve">BJKKKKBBBBJJbj!</t>
  </si>
  <si>
    <t xml:space="preserve">Contract</t>
  </si>
  <si>
    <t xml:space="preserve">WTI forward</t>
  </si>
  <si>
    <t xml:space="preserve">vol</t>
  </si>
  <si>
    <t xml:space="preserve">Contract Maturity</t>
  </si>
  <si>
    <t xml:space="preserve">tm</t>
  </si>
  <si>
    <t xml:space="preserve">Selection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</si>
</sst>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%"/>
    <numFmt numFmtId="167" formatCode="0.000"/>
    <numFmt numFmtId="168" formatCode="m/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42"/>
    <col collapsed="false" customWidth="true" hidden="false" outlineLevel="0" max="3" min="3" style="0" width="11.28"/>
    <col collapsed="false" customWidth="true" hidden="false" outlineLevel="0" max="5" min="5" style="0" width="18.28"/>
    <col collapsed="false" customWidth="true" hidden="false" outlineLevel="0" max="6" min="6" style="0" width="12.28"/>
    <col collapsed="false" customWidth="true" hidden="false" outlineLevel="0" max="9" min="9" style="0" width="11.56"/>
    <col collapsed="false" customWidth="true" hidden="false" outlineLevel="0" max="11" min="11" style="0" width="10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6.25" hidden="false" customHeight="false" outlineLevel="0" collapsed="false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25.5" hidden="false" customHeight="false" outlineLevel="0" collapsed="false">
      <c r="A6" s="3"/>
      <c r="B6" s="4" t="s">
        <v>1</v>
      </c>
      <c r="C6" s="5" t="n">
        <v>36535</v>
      </c>
      <c r="D6" s="3"/>
      <c r="E6" s="6" t="s">
        <v>2</v>
      </c>
      <c r="F6" s="7" t="n">
        <f aca="false">(YEAR(C8)-YEAR(C7))*12+(MONTH(C8)-MONTH(C7))+1</f>
        <v>7</v>
      </c>
      <c r="G6" s="3"/>
      <c r="H6" s="8" t="s">
        <v>3</v>
      </c>
      <c r="I6" s="9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2.75" hidden="false" customHeight="false" outlineLevel="0" collapsed="false">
      <c r="A7" s="3"/>
      <c r="B7" s="4" t="s">
        <v>4</v>
      </c>
      <c r="C7" s="5" t="n">
        <v>36678</v>
      </c>
      <c r="D7" s="3"/>
      <c r="E7" s="4" t="s">
        <v>5</v>
      </c>
      <c r="F7" s="7" t="n">
        <f aca="false">C7-valdate</f>
        <v>143</v>
      </c>
      <c r="G7" s="3"/>
      <c r="H7" s="10" t="str">
        <f aca="false">CONCATENATE("I8:",VLOOKUP($F$6,$U$7:$V$16,2),ROW(I8)+F6-1)</f>
        <v>I8:O14</v>
      </c>
      <c r="I7" s="4" t="n">
        <v>1</v>
      </c>
      <c r="J7" s="4" t="n">
        <v>2</v>
      </c>
      <c r="K7" s="4" t="n">
        <v>3</v>
      </c>
      <c r="L7" s="4" t="n">
        <v>4</v>
      </c>
      <c r="M7" s="4" t="n">
        <v>5</v>
      </c>
      <c r="N7" s="4" t="n">
        <v>6</v>
      </c>
      <c r="O7" s="4" t="n">
        <v>7</v>
      </c>
      <c r="P7" s="4" t="n">
        <v>8</v>
      </c>
      <c r="Q7" s="4" t="n">
        <v>9</v>
      </c>
      <c r="R7" s="4" t="n">
        <v>10</v>
      </c>
      <c r="S7" s="3"/>
      <c r="U7" s="0" t="n">
        <v>1</v>
      </c>
      <c r="V7" s="0" t="s">
        <v>6</v>
      </c>
    </row>
    <row r="8" customFormat="false" ht="12.75" hidden="false" customHeight="false" outlineLevel="0" collapsed="false">
      <c r="A8" s="3"/>
      <c r="B8" s="4" t="s">
        <v>7</v>
      </c>
      <c r="C8" s="5" t="n">
        <v>36891</v>
      </c>
      <c r="D8" s="3"/>
      <c r="E8" s="4" t="s">
        <v>8</v>
      </c>
      <c r="F8" s="7" t="n">
        <f aca="false">C8-valdate</f>
        <v>356</v>
      </c>
      <c r="G8" s="3"/>
      <c r="H8" s="4" t="n">
        <v>1</v>
      </c>
      <c r="I8" s="11" t="n">
        <v>1</v>
      </c>
      <c r="J8" s="12" t="n">
        <v>0.99</v>
      </c>
      <c r="K8" s="12" t="n">
        <v>0.98</v>
      </c>
      <c r="L8" s="12" t="n">
        <v>0.97</v>
      </c>
      <c r="M8" s="12" t="n">
        <v>0.96</v>
      </c>
      <c r="N8" s="12" t="n">
        <v>0.95</v>
      </c>
      <c r="O8" s="12" t="n">
        <v>0.94</v>
      </c>
      <c r="P8" s="12" t="n">
        <v>0.93</v>
      </c>
      <c r="Q8" s="12" t="n">
        <v>0.92</v>
      </c>
      <c r="R8" s="12" t="n">
        <v>0.91</v>
      </c>
      <c r="S8" s="3"/>
      <c r="U8" s="0" t="n">
        <v>2</v>
      </c>
      <c r="V8" s="0" t="s">
        <v>9</v>
      </c>
    </row>
    <row r="9" customFormat="false" ht="12.75" hidden="false" customHeight="false" outlineLevel="0" collapsed="false">
      <c r="A9" s="3"/>
      <c r="B9" s="4"/>
      <c r="C9" s="13"/>
      <c r="D9" s="3"/>
      <c r="E9" s="3"/>
      <c r="F9" s="3"/>
      <c r="G9" s="3"/>
      <c r="H9" s="4" t="n">
        <v>2</v>
      </c>
      <c r="I9" s="11" t="n">
        <f aca="false">J8</f>
        <v>0.99</v>
      </c>
      <c r="J9" s="10" t="n">
        <v>1</v>
      </c>
      <c r="K9" s="12" t="n">
        <v>0.99</v>
      </c>
      <c r="L9" s="12" t="n">
        <v>0.98</v>
      </c>
      <c r="M9" s="12" t="n">
        <v>0.97</v>
      </c>
      <c r="N9" s="12" t="n">
        <v>0.96</v>
      </c>
      <c r="O9" s="12" t="n">
        <v>0.95</v>
      </c>
      <c r="P9" s="12" t="n">
        <v>0.94</v>
      </c>
      <c r="Q9" s="12" t="n">
        <v>0.93</v>
      </c>
      <c r="R9" s="12" t="n">
        <v>0.92</v>
      </c>
      <c r="S9" s="3"/>
      <c r="U9" s="0" t="n">
        <v>3</v>
      </c>
      <c r="V9" s="0" t="s">
        <v>10</v>
      </c>
    </row>
    <row r="10" customFormat="false" ht="12.75" hidden="false" customHeight="false" outlineLevel="0" collapsed="false">
      <c r="A10" s="3"/>
      <c r="B10" s="4" t="s">
        <v>11</v>
      </c>
      <c r="C10" s="13" t="n">
        <v>19</v>
      </c>
      <c r="D10" s="3"/>
      <c r="E10" s="3"/>
      <c r="F10" s="3"/>
      <c r="G10" s="3"/>
      <c r="H10" s="4" t="n">
        <v>3</v>
      </c>
      <c r="I10" s="11" t="n">
        <f aca="false">K8</f>
        <v>0.98</v>
      </c>
      <c r="J10" s="10" t="n">
        <f aca="false">K9</f>
        <v>0.99</v>
      </c>
      <c r="K10" s="10" t="n">
        <v>1</v>
      </c>
      <c r="L10" s="12" t="n">
        <v>0.99</v>
      </c>
      <c r="M10" s="12" t="n">
        <v>0.98</v>
      </c>
      <c r="N10" s="12" t="n">
        <v>0.97</v>
      </c>
      <c r="O10" s="12" t="n">
        <v>0.96</v>
      </c>
      <c r="P10" s="12" t="n">
        <v>0.95</v>
      </c>
      <c r="Q10" s="12" t="n">
        <v>0.94</v>
      </c>
      <c r="R10" s="12" t="n">
        <v>0.93</v>
      </c>
      <c r="S10" s="3"/>
      <c r="U10" s="0" t="n">
        <v>4</v>
      </c>
      <c r="V10" s="0" t="s">
        <v>12</v>
      </c>
    </row>
    <row r="11" customFormat="false" ht="12.75" hidden="false" customHeight="false" outlineLevel="0" collapsed="false">
      <c r="A11" s="3"/>
      <c r="B11" s="4" t="s">
        <v>13</v>
      </c>
      <c r="C11" s="13" t="n">
        <v>2</v>
      </c>
      <c r="D11" s="3"/>
      <c r="E11" s="3"/>
      <c r="F11" s="3"/>
      <c r="G11" s="3"/>
      <c r="H11" s="4" t="n">
        <v>4</v>
      </c>
      <c r="I11" s="11" t="n">
        <f aca="false">L8</f>
        <v>0.97</v>
      </c>
      <c r="J11" s="10" t="n">
        <f aca="false">L9</f>
        <v>0.98</v>
      </c>
      <c r="K11" s="10" t="n">
        <f aca="false">L10</f>
        <v>0.99</v>
      </c>
      <c r="L11" s="10" t="n">
        <v>1</v>
      </c>
      <c r="M11" s="12" t="n">
        <v>0.99</v>
      </c>
      <c r="N11" s="12" t="n">
        <v>0.98</v>
      </c>
      <c r="O11" s="12" t="n">
        <v>0.97</v>
      </c>
      <c r="P11" s="12" t="n">
        <v>0.96</v>
      </c>
      <c r="Q11" s="12" t="n">
        <v>0.95</v>
      </c>
      <c r="R11" s="12" t="n">
        <v>0.94</v>
      </c>
      <c r="S11" s="3"/>
      <c r="U11" s="0" t="n">
        <v>5</v>
      </c>
      <c r="V11" s="0" t="s">
        <v>14</v>
      </c>
    </row>
    <row r="12" customFormat="false" ht="12.75" hidden="false" customHeight="false" outlineLevel="0" collapsed="false">
      <c r="A12" s="3"/>
      <c r="B12" s="4" t="s">
        <v>15</v>
      </c>
      <c r="C12" s="14" t="n">
        <v>0.06</v>
      </c>
      <c r="D12" s="3"/>
      <c r="E12" s="3"/>
      <c r="F12" s="3"/>
      <c r="G12" s="3"/>
      <c r="H12" s="4" t="n">
        <v>5</v>
      </c>
      <c r="I12" s="11" t="n">
        <f aca="false">M8</f>
        <v>0.96</v>
      </c>
      <c r="J12" s="10" t="n">
        <f aca="false">M9</f>
        <v>0.97</v>
      </c>
      <c r="K12" s="10" t="n">
        <f aca="false">M10</f>
        <v>0.98</v>
      </c>
      <c r="L12" s="10" t="n">
        <f aca="false">M11</f>
        <v>0.99</v>
      </c>
      <c r="M12" s="10" t="n">
        <v>1</v>
      </c>
      <c r="N12" s="12" t="n">
        <v>0.99</v>
      </c>
      <c r="O12" s="12" t="n">
        <v>0.98</v>
      </c>
      <c r="P12" s="12" t="n">
        <v>0.97</v>
      </c>
      <c r="Q12" s="12" t="n">
        <v>0.96</v>
      </c>
      <c r="R12" s="12" t="n">
        <v>0.95</v>
      </c>
      <c r="S12" s="3"/>
      <c r="U12" s="0" t="n">
        <v>6</v>
      </c>
      <c r="V12" s="0" t="s">
        <v>16</v>
      </c>
    </row>
    <row r="13" customFormat="false" ht="12.75" hidden="false" customHeight="false" outlineLevel="0" collapsed="false">
      <c r="A13" s="3"/>
      <c r="B13" s="4" t="s">
        <v>17</v>
      </c>
      <c r="C13" s="13" t="n">
        <v>0</v>
      </c>
      <c r="D13" s="3"/>
      <c r="E13" s="3"/>
      <c r="F13" s="3"/>
      <c r="G13" s="3"/>
      <c r="H13" s="4" t="n">
        <v>6</v>
      </c>
      <c r="I13" s="11" t="n">
        <f aca="false">N8</f>
        <v>0.95</v>
      </c>
      <c r="J13" s="10" t="n">
        <f aca="false">N9</f>
        <v>0.96</v>
      </c>
      <c r="K13" s="10" t="n">
        <f aca="false">N10</f>
        <v>0.97</v>
      </c>
      <c r="L13" s="10" t="n">
        <f aca="false">N11</f>
        <v>0.98</v>
      </c>
      <c r="M13" s="10" t="n">
        <f aca="false">N12</f>
        <v>0.99</v>
      </c>
      <c r="N13" s="10" t="n">
        <v>1</v>
      </c>
      <c r="O13" s="12" t="n">
        <v>0.99</v>
      </c>
      <c r="P13" s="12" t="n">
        <v>0.98</v>
      </c>
      <c r="Q13" s="12" t="n">
        <v>0.97</v>
      </c>
      <c r="R13" s="12" t="n">
        <v>0.96</v>
      </c>
      <c r="S13" s="3"/>
      <c r="U13" s="0" t="n">
        <v>7</v>
      </c>
      <c r="V13" s="0" t="s">
        <v>18</v>
      </c>
    </row>
    <row r="14" customFormat="false" ht="12.75" hidden="false" customHeight="false" outlineLevel="0" collapsed="false">
      <c r="A14" s="3"/>
      <c r="B14" s="4" t="s">
        <v>19</v>
      </c>
      <c r="C14" s="13" t="n">
        <v>7000</v>
      </c>
      <c r="D14" s="3"/>
      <c r="E14" s="3"/>
      <c r="F14" s="3"/>
      <c r="G14" s="3"/>
      <c r="H14" s="4" t="n">
        <v>7</v>
      </c>
      <c r="I14" s="11" t="n">
        <f aca="false">O8</f>
        <v>0.94</v>
      </c>
      <c r="J14" s="10" t="n">
        <f aca="false">O9</f>
        <v>0.95</v>
      </c>
      <c r="K14" s="10" t="n">
        <f aca="false">O10</f>
        <v>0.96</v>
      </c>
      <c r="L14" s="10" t="n">
        <f aca="false">O11</f>
        <v>0.97</v>
      </c>
      <c r="M14" s="10" t="n">
        <f aca="false">O12</f>
        <v>0.98</v>
      </c>
      <c r="N14" s="10" t="n">
        <f aca="false">O13</f>
        <v>0.99</v>
      </c>
      <c r="O14" s="10" t="n">
        <v>1</v>
      </c>
      <c r="P14" s="12" t="n">
        <v>0.99</v>
      </c>
      <c r="Q14" s="12" t="n">
        <v>0.98</v>
      </c>
      <c r="R14" s="12" t="n">
        <v>0.97</v>
      </c>
      <c r="S14" s="3"/>
      <c r="U14" s="0" t="n">
        <v>8</v>
      </c>
      <c r="V14" s="0" t="s">
        <v>20</v>
      </c>
    </row>
    <row r="15" customFormat="false" ht="12.75" hidden="false" customHeight="false" outlineLevel="0" collapsed="false">
      <c r="A15" s="3"/>
      <c r="B15" s="4" t="s">
        <v>21</v>
      </c>
      <c r="C15" s="13" t="n">
        <v>0</v>
      </c>
      <c r="D15" s="3"/>
      <c r="E15" s="3"/>
      <c r="F15" s="3"/>
      <c r="G15" s="3"/>
      <c r="H15" s="4" t="n">
        <v>8</v>
      </c>
      <c r="I15" s="11" t="n">
        <f aca="false">P8</f>
        <v>0.93</v>
      </c>
      <c r="J15" s="10" t="n">
        <f aca="false">P9</f>
        <v>0.94</v>
      </c>
      <c r="K15" s="10" t="n">
        <f aca="false">P10</f>
        <v>0.95</v>
      </c>
      <c r="L15" s="10" t="n">
        <f aca="false">P11</f>
        <v>0.96</v>
      </c>
      <c r="M15" s="10" t="n">
        <f aca="false">P12</f>
        <v>0.97</v>
      </c>
      <c r="N15" s="10" t="n">
        <f aca="false">P13</f>
        <v>0.98</v>
      </c>
      <c r="O15" s="10" t="n">
        <f aca="false">P14</f>
        <v>0.99</v>
      </c>
      <c r="P15" s="10" t="n">
        <v>1</v>
      </c>
      <c r="Q15" s="12" t="n">
        <v>0.99</v>
      </c>
      <c r="R15" s="12" t="n">
        <v>0.98</v>
      </c>
      <c r="S15" s="3"/>
      <c r="U15" s="0" t="n">
        <v>9</v>
      </c>
      <c r="V15" s="0" t="s">
        <v>22</v>
      </c>
    </row>
    <row r="16" customFormat="false" ht="12.75" hidden="false" customHeight="false" outlineLevel="0" collapsed="false">
      <c r="A16" s="3"/>
      <c r="B16" s="3"/>
      <c r="C16" s="3"/>
      <c r="D16" s="3"/>
      <c r="E16" s="3"/>
      <c r="F16" s="3"/>
      <c r="G16" s="3"/>
      <c r="H16" s="4" t="n">
        <v>9</v>
      </c>
      <c r="I16" s="11" t="n">
        <f aca="false">Q8</f>
        <v>0.92</v>
      </c>
      <c r="J16" s="10" t="n">
        <f aca="false">Q9</f>
        <v>0.93</v>
      </c>
      <c r="K16" s="10" t="n">
        <f aca="false">Q10</f>
        <v>0.94</v>
      </c>
      <c r="L16" s="10" t="n">
        <f aca="false">Q11</f>
        <v>0.95</v>
      </c>
      <c r="M16" s="10" t="n">
        <f aca="false">Q12</f>
        <v>0.96</v>
      </c>
      <c r="N16" s="10" t="n">
        <f aca="false">Q13</f>
        <v>0.97</v>
      </c>
      <c r="O16" s="10" t="n">
        <f aca="false">Q14</f>
        <v>0.98</v>
      </c>
      <c r="P16" s="10" t="n">
        <f aca="false">Q15</f>
        <v>0.99</v>
      </c>
      <c r="Q16" s="10" t="n">
        <v>1</v>
      </c>
      <c r="R16" s="12" t="n">
        <v>0.99</v>
      </c>
      <c r="S16" s="3"/>
      <c r="U16" s="0" t="n">
        <v>10</v>
      </c>
      <c r="V16" s="0" t="s">
        <v>23</v>
      </c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3"/>
      <c r="H17" s="4" t="n">
        <v>10</v>
      </c>
      <c r="I17" s="11" t="n">
        <f aca="false">R8</f>
        <v>0.91</v>
      </c>
      <c r="J17" s="10" t="n">
        <f aca="false">R9</f>
        <v>0.92</v>
      </c>
      <c r="K17" s="10" t="n">
        <f aca="false">R10</f>
        <v>0.93</v>
      </c>
      <c r="L17" s="10" t="n">
        <f aca="false">R11</f>
        <v>0.94</v>
      </c>
      <c r="M17" s="10" t="n">
        <f aca="false">R12</f>
        <v>0.95</v>
      </c>
      <c r="N17" s="10" t="n">
        <f aca="false">R13</f>
        <v>0.96</v>
      </c>
      <c r="O17" s="10" t="n">
        <f aca="false">R14</f>
        <v>0.97</v>
      </c>
      <c r="P17" s="10" t="n">
        <f aca="false">R15</f>
        <v>0.98</v>
      </c>
      <c r="Q17" s="10" t="n">
        <f aca="false">R16</f>
        <v>0.99</v>
      </c>
      <c r="R17" s="10" t="n">
        <v>1</v>
      </c>
      <c r="S17" s="3"/>
    </row>
    <row r="18" customFormat="false" ht="12.75" hidden="false" customHeight="false" outlineLevel="0" collapsed="false">
      <c r="A18" s="3"/>
      <c r="B18" s="4" t="s">
        <v>24</v>
      </c>
      <c r="C18" s="15" t="e">
        <f aca="false">#NAME!()</f>
        <v>#NAME?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"/>
      <c r="B20" s="4" t="s">
        <v>25</v>
      </c>
      <c r="C20" s="15" t="e">
        <f aca="false">#NAME!()</f>
        <v>#NAME?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 t="s">
        <v>26</v>
      </c>
      <c r="J21" s="3"/>
      <c r="K21" s="3"/>
      <c r="L21" s="3"/>
      <c r="M21" s="3"/>
      <c r="N21" s="3"/>
      <c r="O21" s="3"/>
      <c r="P21" s="3"/>
      <c r="Q21" s="3"/>
      <c r="R21" s="3"/>
      <c r="S21" s="3"/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 t="s">
        <v>27</v>
      </c>
      <c r="J22" s="3"/>
      <c r="K22" s="3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 t="s">
        <v>28</v>
      </c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3"/>
      <c r="B24" s="16" t="s">
        <v>29</v>
      </c>
      <c r="C24" s="16" t="s">
        <v>30</v>
      </c>
      <c r="D24" s="16" t="s">
        <v>31</v>
      </c>
      <c r="E24" s="16" t="s">
        <v>32</v>
      </c>
      <c r="F24" s="16" t="s">
        <v>33</v>
      </c>
      <c r="G24" s="3"/>
      <c r="H24" s="3" t="s">
        <v>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3"/>
      <c r="B25" s="17" t="n">
        <v>36526</v>
      </c>
      <c r="C25" s="10" t="n">
        <v>22</v>
      </c>
      <c r="D25" s="18" t="n">
        <v>0.36</v>
      </c>
      <c r="E25" s="17" t="n">
        <f aca="false">EOMONTH(B25,-1)</f>
        <v>36525</v>
      </c>
      <c r="F25" s="10" t="n">
        <f aca="false">E25-valdate</f>
        <v>-10</v>
      </c>
      <c r="G25" s="3"/>
      <c r="H25" s="19" t="str">
        <f aca="false">IF(E25&gt;$C$7,IF(E25&lt;=$C$8,ROW(E25),""),"")</f>
        <v/>
      </c>
      <c r="I25" s="3" t="str">
        <f aca="false">CONCATENATE("C",MIN(H25:H37),":C",MAX(H25:H37))</f>
        <v>C31:C37</v>
      </c>
      <c r="J25" s="3"/>
      <c r="K25" s="3"/>
      <c r="L25" s="3"/>
      <c r="M25" s="3"/>
      <c r="N25" s="3"/>
      <c r="O25" s="3"/>
      <c r="P25" s="3"/>
      <c r="Q25" s="3"/>
      <c r="R25" s="3"/>
      <c r="S25" s="3"/>
    </row>
    <row r="26" customFormat="false" ht="12.75" hidden="false" customHeight="false" outlineLevel="0" collapsed="false">
      <c r="A26" s="3"/>
      <c r="B26" s="17" t="n">
        <v>36557</v>
      </c>
      <c r="C26" s="10" t="n">
        <v>22</v>
      </c>
      <c r="D26" s="18" t="n">
        <v>0.36</v>
      </c>
      <c r="E26" s="17" t="n">
        <f aca="false">EOMONTH(B26,-1)</f>
        <v>36556</v>
      </c>
      <c r="F26" s="10" t="n">
        <f aca="false">E26-valdate</f>
        <v>21</v>
      </c>
      <c r="G26" s="3"/>
      <c r="H26" s="19" t="str">
        <f aca="false">IF(E26&gt;$C$7,IF(E26&lt;=$C$8,ROW(E26),""),"")</f>
        <v/>
      </c>
      <c r="I26" s="3" t="str">
        <f aca="false">CONCATENATE("D",MIN(H25:H37),":D",MAX(H25:H37))</f>
        <v>D31:D37</v>
      </c>
      <c r="J26" s="3"/>
      <c r="K26" s="3"/>
      <c r="L26" s="3"/>
      <c r="M26" s="3"/>
      <c r="N26" s="3"/>
      <c r="O26" s="3"/>
      <c r="P26" s="3"/>
      <c r="Q26" s="3"/>
      <c r="R26" s="3"/>
      <c r="S26" s="3"/>
    </row>
    <row r="27" customFormat="false" ht="12.75" hidden="false" customHeight="false" outlineLevel="0" collapsed="false">
      <c r="A27" s="3"/>
      <c r="B27" s="17" t="n">
        <v>36586</v>
      </c>
      <c r="C27" s="10" t="n">
        <v>22</v>
      </c>
      <c r="D27" s="18" t="n">
        <v>0.36</v>
      </c>
      <c r="E27" s="17" t="n">
        <f aca="false">EOMONTH(B27,-1)</f>
        <v>36585</v>
      </c>
      <c r="F27" s="10" t="n">
        <f aca="false">E27-valdate</f>
        <v>50</v>
      </c>
      <c r="G27" s="3"/>
      <c r="H27" s="19" t="str">
        <f aca="false">IF(E27&gt;$C$7,IF(E27&lt;=$C$8,ROW(E27),""),"")</f>
        <v/>
      </c>
      <c r="I27" s="3" t="str">
        <f aca="false">CONCATENATE("F",MIN(H25:H37),":F",MAX(H25:H37))</f>
        <v>F31:F37</v>
      </c>
      <c r="J27" s="3"/>
      <c r="K27" s="3"/>
      <c r="L27" s="3"/>
      <c r="M27" s="3"/>
      <c r="N27" s="3"/>
      <c r="O27" s="3"/>
      <c r="P27" s="3"/>
      <c r="Q27" s="3"/>
      <c r="R27" s="3"/>
      <c r="S27" s="3"/>
    </row>
    <row r="28" customFormat="false" ht="12.75" hidden="false" customHeight="false" outlineLevel="0" collapsed="false">
      <c r="A28" s="3"/>
      <c r="B28" s="17" t="n">
        <v>36617</v>
      </c>
      <c r="C28" s="10" t="n">
        <v>22</v>
      </c>
      <c r="D28" s="18" t="n">
        <v>0.36</v>
      </c>
      <c r="E28" s="17" t="n">
        <f aca="false">EOMONTH(B28,-1)</f>
        <v>36616</v>
      </c>
      <c r="F28" s="10" t="n">
        <f aca="false">E28-valdate</f>
        <v>81</v>
      </c>
      <c r="G28" s="3"/>
      <c r="H28" s="19" t="str">
        <f aca="false">IF(E28&gt;$C$7,IF(E28&lt;=$C$8,ROW(E28),""),"")</f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customFormat="false" ht="12.75" hidden="false" customHeight="false" outlineLevel="0" collapsed="false">
      <c r="A29" s="3"/>
      <c r="B29" s="17" t="n">
        <v>36647</v>
      </c>
      <c r="C29" s="10" t="n">
        <v>22</v>
      </c>
      <c r="D29" s="18" t="n">
        <v>0.36</v>
      </c>
      <c r="E29" s="17" t="n">
        <f aca="false">EOMONTH(B29,-1)</f>
        <v>36646</v>
      </c>
      <c r="F29" s="10" t="n">
        <f aca="false">E29-valdate</f>
        <v>111</v>
      </c>
      <c r="G29" s="3"/>
      <c r="H29" s="19" t="str">
        <f aca="false">IF(E29&gt;$C$7,IF(E29&lt;=$C$8,ROW(E29),""),"")</f>
        <v/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customFormat="false" ht="12.75" hidden="false" customHeight="false" outlineLevel="0" collapsed="false">
      <c r="A30" s="3"/>
      <c r="B30" s="20" t="n">
        <v>36678</v>
      </c>
      <c r="C30" s="21" t="n">
        <v>22</v>
      </c>
      <c r="D30" s="18" t="n">
        <v>0.36</v>
      </c>
      <c r="E30" s="20" t="n">
        <f aca="false">EOMONTH(B30,-1)</f>
        <v>36677</v>
      </c>
      <c r="F30" s="21" t="n">
        <f aca="false">E30-valdate</f>
        <v>142</v>
      </c>
      <c r="G30" s="3"/>
      <c r="H30" s="19" t="str">
        <f aca="false">IF(E30&gt;$C$7,IF(E30&lt;=$C$8,ROW(E30),""),"")</f>
        <v/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customFormat="false" ht="12.75" hidden="false" customHeight="false" outlineLevel="0" collapsed="false">
      <c r="A31" s="3"/>
      <c r="B31" s="22" t="n">
        <v>36708</v>
      </c>
      <c r="C31" s="23" t="n">
        <v>22</v>
      </c>
      <c r="D31" s="18" t="n">
        <v>0.36</v>
      </c>
      <c r="E31" s="22" t="n">
        <f aca="false">EOMONTH(B31,-1)</f>
        <v>36707</v>
      </c>
      <c r="F31" s="23" t="n">
        <f aca="false">E31-valdate</f>
        <v>172</v>
      </c>
      <c r="G31" s="3"/>
      <c r="H31" s="19" t="n">
        <f aca="false">IF(E31&gt;$C$7,IF(E31&lt;=$C$8,ROW(E31),""),"")</f>
        <v>31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customFormat="false" ht="12.75" hidden="false" customHeight="false" outlineLevel="0" collapsed="false">
      <c r="A32" s="3"/>
      <c r="B32" s="22" t="n">
        <v>36739</v>
      </c>
      <c r="C32" s="23" t="n">
        <v>22</v>
      </c>
      <c r="D32" s="18" t="n">
        <v>0.36</v>
      </c>
      <c r="E32" s="22" t="n">
        <f aca="false">EOMONTH(B32,-1)</f>
        <v>36738</v>
      </c>
      <c r="F32" s="23" t="n">
        <f aca="false">E32-valdate</f>
        <v>203</v>
      </c>
      <c r="G32" s="3"/>
      <c r="H32" s="19" t="n">
        <f aca="false">IF(E32&gt;$C$7,IF(E32&lt;=$C$8,ROW(E32),""),"")</f>
        <v>32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customFormat="false" ht="12.75" hidden="false" customHeight="false" outlineLevel="0" collapsed="false">
      <c r="A33" s="3"/>
      <c r="B33" s="22" t="n">
        <v>36770</v>
      </c>
      <c r="C33" s="23" t="n">
        <v>22</v>
      </c>
      <c r="D33" s="18" t="n">
        <v>0.36</v>
      </c>
      <c r="E33" s="22" t="n">
        <f aca="false">EOMONTH(B33,-1)</f>
        <v>36769</v>
      </c>
      <c r="F33" s="23" t="n">
        <f aca="false">E33-valdate</f>
        <v>234</v>
      </c>
      <c r="G33" s="3"/>
      <c r="H33" s="19" t="n">
        <f aca="false">IF(E33&gt;$C$7,IF(E33&lt;=$C$8,ROW(E33),""),"")</f>
        <v>33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customFormat="false" ht="12.75" hidden="false" customHeight="false" outlineLevel="0" collapsed="false">
      <c r="A34" s="3"/>
      <c r="B34" s="22" t="n">
        <v>36800</v>
      </c>
      <c r="C34" s="23" t="n">
        <v>22</v>
      </c>
      <c r="D34" s="18" t="n">
        <v>0.36</v>
      </c>
      <c r="E34" s="22" t="n">
        <f aca="false">EOMONTH(B34,-1)</f>
        <v>36799</v>
      </c>
      <c r="F34" s="23" t="n">
        <f aca="false">E34-valdate</f>
        <v>264</v>
      </c>
      <c r="G34" s="3"/>
      <c r="H34" s="19" t="n">
        <f aca="false">IF(E34&gt;$C$7,IF(E34&lt;=$C$8,ROW(E34),""),"")</f>
        <v>34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customFormat="false" ht="12.75" hidden="false" customHeight="false" outlineLevel="0" collapsed="false">
      <c r="A35" s="3"/>
      <c r="B35" s="22" t="n">
        <v>36831</v>
      </c>
      <c r="C35" s="23" t="n">
        <v>22</v>
      </c>
      <c r="D35" s="18" t="n">
        <v>0.36</v>
      </c>
      <c r="E35" s="22" t="n">
        <f aca="false">EOMONTH(B35,-1)</f>
        <v>36830</v>
      </c>
      <c r="F35" s="23" t="n">
        <f aca="false">E35-valdate</f>
        <v>295</v>
      </c>
      <c r="G35" s="3"/>
      <c r="H35" s="19" t="n">
        <f aca="false">IF(E35&gt;$C$7,IF(E35&lt;=$C$8,ROW(E35),""),"")</f>
        <v>35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customFormat="false" ht="12.75" hidden="false" customHeight="false" outlineLevel="0" collapsed="false">
      <c r="A36" s="3"/>
      <c r="B36" s="22" t="n">
        <v>36861</v>
      </c>
      <c r="C36" s="23" t="n">
        <v>22</v>
      </c>
      <c r="D36" s="18" t="n">
        <v>0.36</v>
      </c>
      <c r="E36" s="22" t="n">
        <f aca="false">EOMONTH(B36,-1)</f>
        <v>36860</v>
      </c>
      <c r="F36" s="23" t="n">
        <f aca="false">E36-valdate</f>
        <v>325</v>
      </c>
      <c r="G36" s="3"/>
      <c r="H36" s="19" t="n">
        <f aca="false">IF(E36&gt;$C$7,IF(E36&lt;=$C$8,ROW(E36),""),"")</f>
        <v>36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customFormat="false" ht="12.75" hidden="false" customHeight="false" outlineLevel="0" collapsed="false">
      <c r="A37" s="3"/>
      <c r="B37" s="22" t="n">
        <v>36892</v>
      </c>
      <c r="C37" s="23" t="n">
        <v>22</v>
      </c>
      <c r="D37" s="18" t="n">
        <v>0.36</v>
      </c>
      <c r="E37" s="22" t="n">
        <f aca="false">EOMONTH(B37,-1)</f>
        <v>36891</v>
      </c>
      <c r="F37" s="23" t="n">
        <f aca="false">E37-valdate</f>
        <v>356</v>
      </c>
      <c r="G37" s="3"/>
      <c r="H37" s="19" t="n">
        <f aca="false">IF(E37&gt;$C$7,IF(E37&lt;=$C$8,ROW(E37),""),"")</f>
        <v>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customFormat="false" ht="12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customFormat="false" ht="12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customFormat="false" ht="12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customFormat="false" ht="12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customFormat="false" ht="12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6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G3" s="0" t="n">
        <v>143</v>
      </c>
      <c r="H3" s="0" t="n">
        <v>1</v>
      </c>
    </row>
    <row r="4" customFormat="false" ht="12.75" hidden="false" customHeight="false" outlineLevel="0" collapsed="false">
      <c r="G4" s="0" t="n">
        <f aca="false">G3/365.25</f>
        <v>0.391512662559891</v>
      </c>
      <c r="H4" s="0" t="n">
        <f aca="false">H3/365.25</f>
        <v>0.0027378507871321</v>
      </c>
    </row>
    <row r="5" customFormat="false" ht="12.75" hidden="false" customHeight="false" outlineLevel="0" collapsed="false">
      <c r="G5" s="0" t="n">
        <f aca="false">SQRT(G4)</f>
        <v>0.625709727077892</v>
      </c>
      <c r="H5" s="0" t="n">
        <f aca="false">SQRT(H4)</f>
        <v>0.0523244759852605</v>
      </c>
    </row>
    <row r="6" customFormat="false" ht="12.75" hidden="false" customHeight="false" outlineLevel="0" collapsed="false">
      <c r="E6" s="0" t="n">
        <v>22</v>
      </c>
    </row>
    <row r="7" customFormat="false" ht="12.75" hidden="false" customHeight="false" outlineLevel="0" collapsed="false">
      <c r="B7" s="0" t="n">
        <v>-0.354016</v>
      </c>
      <c r="C7" s="0" t="n">
        <v>0</v>
      </c>
      <c r="D7" s="0" t="n">
        <v>-0.354016</v>
      </c>
      <c r="E7" s="0" t="n">
        <f aca="false">E6*EXP(-0.36*0.36*0.5*$G$4+D7*$G$5)</f>
        <v>17.1871356745189</v>
      </c>
    </row>
    <row r="8" customFormat="false" ht="12.75" hidden="false" customHeight="false" outlineLevel="0" collapsed="false">
      <c r="B8" s="0" t="n">
        <v>-0.308052</v>
      </c>
      <c r="C8" s="0" t="n">
        <v>1</v>
      </c>
      <c r="D8" s="0" t="n">
        <v>-0.308052</v>
      </c>
      <c r="E8" s="0" t="n">
        <f aca="false">E7*EXP(-0.36*0.36*0.5*$H$4+D8*$H$5)</f>
        <v>16.9093226491134</v>
      </c>
      <c r="G8" s="0" t="n">
        <v>16.909324</v>
      </c>
    </row>
    <row r="9" customFormat="false" ht="12.75" hidden="false" customHeight="false" outlineLevel="0" collapsed="false">
      <c r="B9" s="0" t="n">
        <v>0.07712</v>
      </c>
      <c r="C9" s="0" t="n">
        <v>2</v>
      </c>
      <c r="D9" s="0" t="n">
        <v>0.07712</v>
      </c>
      <c r="E9" s="0" t="n">
        <f aca="false">E8*EXP(-0.36*0.36*0.5*$H$4+D9*$H$5)</f>
        <v>16.9746822867909</v>
      </c>
      <c r="G9" s="0" t="n">
        <v>16.974683</v>
      </c>
    </row>
    <row r="10" customFormat="false" ht="12.75" hidden="false" customHeight="false" outlineLevel="0" collapsed="false">
      <c r="B10" s="0" t="n">
        <v>-0.288963</v>
      </c>
      <c r="C10" s="0" t="n">
        <v>3</v>
      </c>
      <c r="D10" s="0" t="n">
        <v>-0.288963</v>
      </c>
      <c r="E10" s="0" t="n">
        <f aca="false">E9*EXP(-0.36*0.36*0.5*$H$4+D10*$H$5)</f>
        <v>16.716992322341</v>
      </c>
      <c r="G10" s="0" t="n">
        <v>16.716993</v>
      </c>
    </row>
    <row r="11" customFormat="false" ht="12.75" hidden="false" customHeight="false" outlineLevel="0" collapsed="false">
      <c r="B11" s="0" t="n">
        <v>0.255187</v>
      </c>
      <c r="C11" s="0" t="n">
        <v>4</v>
      </c>
      <c r="D11" s="0" t="n">
        <v>0.255187</v>
      </c>
      <c r="E11" s="0" t="n">
        <f aca="false">E10*EXP(-0.36*0.36*0.5*$H$4+D11*$H$5)</f>
        <v>16.9386978814996</v>
      </c>
      <c r="G11" s="0" t="n">
        <v>16.938699</v>
      </c>
    </row>
    <row r="12" customFormat="false" ht="12.75" hidden="false" customHeight="false" outlineLevel="0" collapsed="false">
      <c r="B12" s="0" t="n">
        <v>-0.021534</v>
      </c>
      <c r="C12" s="0" t="n">
        <v>5</v>
      </c>
      <c r="D12" s="0" t="n">
        <v>-0.021534</v>
      </c>
      <c r="E12" s="0" t="n">
        <f aca="false">E11*EXP(-0.36*0.36*0.5*$H$4+D12*$H$5)</f>
        <v>16.9166213726811</v>
      </c>
      <c r="G12" s="0" t="n">
        <v>16.916622</v>
      </c>
    </row>
    <row r="13" customFormat="false" ht="12.75" hidden="false" customHeight="false" outlineLevel="0" collapsed="false">
      <c r="B13" s="0" t="n">
        <v>-0.082122</v>
      </c>
      <c r="C13" s="0" t="n">
        <v>6</v>
      </c>
      <c r="D13" s="0" t="n">
        <v>-0.082122</v>
      </c>
      <c r="E13" s="0" t="n">
        <f aca="false">E12*EXP(-0.36*0.36*0.5*$H$4+D13*$H$5)</f>
        <v>16.8410986708902</v>
      </c>
      <c r="G13" s="0" t="n">
        <v>16.8411</v>
      </c>
    </row>
    <row r="14" customFormat="false" ht="12.75" hidden="false" customHeight="false" outlineLevel="0" collapsed="false">
      <c r="B14" s="0" t="n">
        <v>-0.364149</v>
      </c>
      <c r="C14" s="0" t="n">
        <v>7</v>
      </c>
      <c r="D14" s="0" t="n">
        <v>-0.364149</v>
      </c>
      <c r="E14" s="0" t="n">
        <f aca="false">E13*EXP(-0.36*0.36*0.5*$H$4+D14*$H$5)</f>
        <v>16.5203165592062</v>
      </c>
      <c r="G14" s="0" t="n">
        <v>16.520318</v>
      </c>
    </row>
    <row r="15" customFormat="false" ht="12.75" hidden="false" customHeight="false" outlineLevel="0" collapsed="false">
      <c r="B15" s="0" t="n">
        <v>-0.35015</v>
      </c>
      <c r="C15" s="0" t="n">
        <v>8</v>
      </c>
      <c r="D15" s="0" t="n">
        <v>-0.35015</v>
      </c>
      <c r="E15" s="0" t="n">
        <f aca="false">E14*EXP(-0.36*0.36*0.5*$H$4+D15*$H$5)</f>
        <v>16.2175193959223</v>
      </c>
      <c r="G15" s="0" t="n">
        <v>16.21752</v>
      </c>
    </row>
    <row r="16" customFormat="false" ht="12.75" hidden="false" customHeight="false" outlineLevel="0" collapsed="false">
      <c r="B16" s="0" t="n">
        <v>0.030095</v>
      </c>
      <c r="C16" s="0" t="n">
        <v>9</v>
      </c>
      <c r="D16" s="0" t="n">
        <v>0.030095</v>
      </c>
      <c r="E16" s="0" t="n">
        <f aca="false">E15*EXP(-0.36*0.36*0.5*$H$4+D16*$H$5)</f>
        <v>16.2401958512252</v>
      </c>
      <c r="G16" s="0" t="n">
        <v>16.240196</v>
      </c>
    </row>
    <row r="17" customFormat="false" ht="12.75" hidden="false" customHeight="false" outlineLevel="0" collapsed="false">
      <c r="B17" s="0" t="n">
        <v>0.604111</v>
      </c>
      <c r="C17" s="0" t="n">
        <v>10</v>
      </c>
      <c r="D17" s="0" t="n">
        <v>0.604111</v>
      </c>
      <c r="E17" s="0" t="n">
        <f aca="false">E16*EXP(-0.36*0.36*0.5*$H$4+D17*$H$5)</f>
        <v>16.7587711715536</v>
      </c>
      <c r="G17" s="0" t="n">
        <v>16.758772</v>
      </c>
    </row>
    <row r="18" customFormat="false" ht="12.75" hidden="false" customHeight="false" outlineLevel="0" collapsed="false">
      <c r="B18" s="0" t="n">
        <v>-0.403069</v>
      </c>
      <c r="C18" s="0" t="n">
        <v>11</v>
      </c>
      <c r="D18" s="0" t="n">
        <v>-0.403069</v>
      </c>
      <c r="E18" s="0" t="n">
        <f aca="false">E17*EXP(-0.36*0.36*0.5*$H$4+D18*$H$5)</f>
        <v>16.4061126230449</v>
      </c>
      <c r="G18" s="0" t="n">
        <v>16.406113</v>
      </c>
    </row>
    <row r="19" customFormat="false" ht="12.75" hidden="false" customHeight="false" outlineLevel="0" collapsed="false">
      <c r="B19" s="0" t="n">
        <v>0.365487</v>
      </c>
      <c r="C19" s="0" t="n">
        <v>12</v>
      </c>
      <c r="D19" s="0" t="n">
        <v>0.365487</v>
      </c>
      <c r="E19" s="0" t="n">
        <f aca="false">E18*EXP(-0.36*0.36*0.5*$H$4+D19*$H$5)</f>
        <v>16.7199144217614</v>
      </c>
      <c r="G19" s="0" t="n">
        <v>16.719915</v>
      </c>
    </row>
    <row r="20" customFormat="false" ht="12.75" hidden="false" customHeight="false" outlineLevel="0" collapsed="false">
      <c r="B20" s="0" t="n">
        <v>0.686735</v>
      </c>
      <c r="C20" s="0" t="n">
        <v>13</v>
      </c>
      <c r="D20" s="0" t="n">
        <v>0.686735</v>
      </c>
      <c r="E20" s="0" t="n">
        <f aca="false">E19*EXP(-0.36*0.36*0.5*$H$4+D20*$H$5)</f>
        <v>17.3285620489266</v>
      </c>
      <c r="G20" s="0" t="n">
        <v>17.328563</v>
      </c>
    </row>
    <row r="21" customFormat="false" ht="12.75" hidden="false" customHeight="false" outlineLevel="0" collapsed="false">
      <c r="B21" s="0" t="n">
        <v>-0.52966</v>
      </c>
      <c r="C21" s="0" t="n">
        <v>14</v>
      </c>
      <c r="D21" s="0" t="n">
        <v>-0.52966</v>
      </c>
      <c r="E21" s="0" t="n">
        <f aca="false">E20*EXP(-0.36*0.36*0.5*$H$4+D21*$H$5)</f>
        <v>16.8519188883907</v>
      </c>
      <c r="G21" s="0" t="n">
        <v>16.85192</v>
      </c>
    </row>
    <row r="22" customFormat="false" ht="12.75" hidden="false" customHeight="false" outlineLevel="0" collapsed="false">
      <c r="B22" s="0" t="n">
        <v>-0.443998</v>
      </c>
      <c r="C22" s="0" t="n">
        <v>15</v>
      </c>
      <c r="D22" s="0" t="n">
        <v>-0.443998</v>
      </c>
      <c r="E22" s="0" t="n">
        <f aca="false">E21*EXP(-0.36*0.36*0.5*$H$4+D22*$H$5)</f>
        <v>16.4620075883444</v>
      </c>
      <c r="G22" s="0" t="n">
        <v>16.462008</v>
      </c>
    </row>
    <row r="23" customFormat="false" ht="12.75" hidden="false" customHeight="false" outlineLevel="0" collapsed="false">
      <c r="B23" s="0" t="n">
        <v>0.118447</v>
      </c>
      <c r="C23" s="0" t="n">
        <v>16</v>
      </c>
      <c r="D23" s="0" t="n">
        <v>0.118447</v>
      </c>
      <c r="E23" s="0" t="n">
        <f aca="false">E22*EXP(-0.36*0.36*0.5*$H$4+D23*$H$5)</f>
        <v>16.5614121484723</v>
      </c>
      <c r="G23" s="0" t="n">
        <v>16.561413</v>
      </c>
    </row>
    <row r="24" customFormat="false" ht="12.75" hidden="false" customHeight="false" outlineLevel="0" collapsed="false">
      <c r="B24" s="0" t="n">
        <v>-0.500483</v>
      </c>
      <c r="C24" s="0" t="n">
        <v>17</v>
      </c>
      <c r="D24" s="0" t="n">
        <v>-0.500483</v>
      </c>
      <c r="E24" s="0" t="n">
        <f aca="false">E23*EXP(-0.36*0.36*0.5*$H$4+D24*$H$5)</f>
        <v>16.1304775261208</v>
      </c>
      <c r="G24" s="0" t="n">
        <v>16.130478</v>
      </c>
    </row>
    <row r="25" customFormat="false" ht="12.75" hidden="false" customHeight="false" outlineLevel="0" collapsed="false">
      <c r="B25" s="0" t="n">
        <v>-0.461747</v>
      </c>
      <c r="C25" s="0" t="n">
        <v>18</v>
      </c>
      <c r="D25" s="0" t="n">
        <v>-0.461747</v>
      </c>
      <c r="E25" s="0" t="n">
        <f aca="false">E24*EXP(-0.36*0.36*0.5*$H$4+D25*$H$5)</f>
        <v>15.7426314916312</v>
      </c>
      <c r="G25" s="0" t="n">
        <v>15.742632</v>
      </c>
    </row>
    <row r="26" customFormat="false" ht="12.75" hidden="false" customHeight="false" outlineLevel="0" collapsed="false">
      <c r="B26" s="0" t="n">
        <v>-0.580816</v>
      </c>
      <c r="C26" s="0" t="n">
        <v>19</v>
      </c>
      <c r="D26" s="0" t="n">
        <v>-0.580816</v>
      </c>
      <c r="E26" s="0" t="n">
        <f aca="false">E25*EXP(-0.36*0.36*0.5*$H$4+D26*$H$5)</f>
        <v>15.268686671457</v>
      </c>
      <c r="G26" s="0" t="n">
        <v>15.268687</v>
      </c>
    </row>
    <row r="27" customFormat="false" ht="12.75" hidden="false" customHeight="false" outlineLevel="0" collapsed="false">
      <c r="B27" s="0" t="n">
        <v>-0.358819</v>
      </c>
      <c r="C27" s="0" t="n">
        <v>20</v>
      </c>
      <c r="D27" s="0" t="n">
        <v>-0.358819</v>
      </c>
      <c r="E27" s="0" t="n">
        <f aca="false">E26*EXP(-0.36*0.36*0.5*$H$4+D27*$H$5)</f>
        <v>14.9820329457271</v>
      </c>
      <c r="G27" s="0" t="n">
        <v>14.982033</v>
      </c>
    </row>
    <row r="28" customFormat="false" ht="12.75" hidden="false" customHeight="false" outlineLevel="0" collapsed="false">
      <c r="B28" s="0" t="n">
        <v>-0.704897</v>
      </c>
      <c r="C28" s="0" t="n">
        <v>21</v>
      </c>
      <c r="D28" s="0" t="n">
        <v>-0.704897</v>
      </c>
      <c r="E28" s="0" t="n">
        <f aca="false">E27*EXP(-0.36*0.36*0.5*$H$4+D28*$H$5)</f>
        <v>14.4369501204914</v>
      </c>
      <c r="G28" s="0" t="n">
        <v>14.436951</v>
      </c>
    </row>
    <row r="29" customFormat="false" ht="12.75" hidden="false" customHeight="false" outlineLevel="0" collapsed="false">
      <c r="B29" s="0" t="n">
        <v>0.136874</v>
      </c>
      <c r="C29" s="0" t="n">
        <v>22</v>
      </c>
      <c r="D29" s="0" t="n">
        <v>0.136874</v>
      </c>
      <c r="E29" s="0" t="n">
        <f aca="false">E28*EXP(-0.36*0.36*0.5*$H$4+D29*$H$5)</f>
        <v>14.5381371986155</v>
      </c>
      <c r="G29" s="0" t="n">
        <v>14.538138</v>
      </c>
    </row>
    <row r="30" customFormat="false" ht="12.75" hidden="false" customHeight="false" outlineLevel="0" collapsed="false">
      <c r="B30" s="0" t="n">
        <v>-0.373283</v>
      </c>
      <c r="C30" s="0" t="n">
        <v>23</v>
      </c>
      <c r="D30" s="0" t="n">
        <v>-0.373283</v>
      </c>
      <c r="E30" s="0" t="n">
        <f aca="false">E29*EXP(-0.36*0.36*0.5*$H$4+D30*$H$5)</f>
        <v>14.2544066592989</v>
      </c>
      <c r="G30" s="0" t="n">
        <v>14.254408</v>
      </c>
    </row>
    <row r="31" customFormat="false" ht="12.75" hidden="false" customHeight="false" outlineLevel="0" collapsed="false">
      <c r="B31" s="0" t="n">
        <v>-0.280337</v>
      </c>
      <c r="C31" s="0" t="n">
        <v>24</v>
      </c>
      <c r="D31" s="0" t="n">
        <v>-0.280337</v>
      </c>
      <c r="E31" s="0" t="n">
        <f aca="false">E30*EXP(-0.36*0.36*0.5*$H$4+D31*$H$5)</f>
        <v>14.0443502687167</v>
      </c>
      <c r="G31" s="0" t="n">
        <v>14.044351</v>
      </c>
    </row>
    <row r="32" customFormat="false" ht="12.75" hidden="false" customHeight="false" outlineLevel="0" collapsed="false">
      <c r="B32" s="0" t="n">
        <v>0.439932</v>
      </c>
      <c r="C32" s="0" t="n">
        <v>25</v>
      </c>
      <c r="D32" s="0" t="n">
        <v>0.439932</v>
      </c>
      <c r="E32" s="0" t="n">
        <f aca="false">E31*EXP(-0.36*0.36*0.5*$H$4+D32*$H$5)</f>
        <v>14.3688403497283</v>
      </c>
      <c r="G32" s="0" t="n">
        <v>14.368841</v>
      </c>
    </row>
    <row r="33" customFormat="false" ht="12.75" hidden="false" customHeight="false" outlineLevel="0" collapsed="false">
      <c r="B33" s="0" t="n">
        <v>-0.190491</v>
      </c>
      <c r="C33" s="0" t="n">
        <v>26</v>
      </c>
      <c r="D33" s="0" t="n">
        <v>-0.190491</v>
      </c>
      <c r="E33" s="0" t="n">
        <f aca="false">E32*EXP(-0.36*0.36*0.5*$H$4+D33*$H$5)</f>
        <v>14.2238088902441</v>
      </c>
      <c r="G33" s="0" t="n">
        <v>14.22381</v>
      </c>
    </row>
    <row r="34" customFormat="false" ht="12.75" hidden="false" customHeight="false" outlineLevel="0" collapsed="false">
      <c r="B34" s="0" t="n">
        <v>0.262896</v>
      </c>
      <c r="C34" s="0" t="n">
        <v>27</v>
      </c>
      <c r="D34" s="0" t="n">
        <v>0.262896</v>
      </c>
      <c r="E34" s="0" t="n">
        <f aca="false">E33*EXP(-0.36*0.36*0.5*$H$4+D34*$H$5)</f>
        <v>14.4182638472188</v>
      </c>
      <c r="G34" s="0" t="n">
        <v>14.418265</v>
      </c>
    </row>
    <row r="35" customFormat="false" ht="12.75" hidden="false" customHeight="false" outlineLevel="0" collapsed="false">
      <c r="B35" s="0" t="n">
        <v>0.242014</v>
      </c>
      <c r="C35" s="0" t="n">
        <v>28</v>
      </c>
      <c r="D35" s="0" t="n">
        <v>0.242014</v>
      </c>
      <c r="E35" s="0" t="n">
        <f aca="false">E34*EXP(-0.36*0.36*0.5*$H$4+D35*$H$5)</f>
        <v>14.5994165949186</v>
      </c>
      <c r="G35" s="0" t="n">
        <v>14.599417</v>
      </c>
    </row>
    <row r="36" customFormat="false" ht="12.75" hidden="false" customHeight="false" outlineLevel="0" collapsed="false">
      <c r="B36" s="0" t="n">
        <v>0.084815</v>
      </c>
      <c r="C36" s="0" t="n">
        <v>29</v>
      </c>
      <c r="D36" s="0" t="n">
        <v>0.084815</v>
      </c>
      <c r="E36" s="0" t="n">
        <f aca="false">E35*EXP(-0.36*0.36*0.5*$H$4+D36*$H$5)</f>
        <v>14.6617499206394</v>
      </c>
      <c r="F36" s="0" t="n">
        <f aca="false">AVERAGE(E8:E36)</f>
        <v>15.8287551160335</v>
      </c>
    </row>
    <row r="37" customFormat="false" ht="12.75" hidden="false" customHeight="false" outlineLevel="0" collapsed="false">
      <c r="B37" s="0" t="n">
        <v>16.909324</v>
      </c>
      <c r="F37" s="0" t="n">
        <f aca="false">(19-Sheet2!F36)*EXP(-0.06*Sheet1!F8/365.25)</f>
        <v>2.99110751706011</v>
      </c>
    </row>
    <row r="38" customFormat="false" ht="12.75" hidden="false" customHeight="false" outlineLevel="0" collapsed="false">
      <c r="B38" s="0" t="n">
        <v>16.974683</v>
      </c>
    </row>
    <row r="39" customFormat="false" ht="12.75" hidden="false" customHeight="false" outlineLevel="0" collapsed="false">
      <c r="B39" s="0" t="n">
        <v>16.716993</v>
      </c>
    </row>
    <row r="40" customFormat="false" ht="12.75" hidden="false" customHeight="false" outlineLevel="0" collapsed="false">
      <c r="B40" s="0" t="n">
        <v>16.938699</v>
      </c>
    </row>
    <row r="41" customFormat="false" ht="12.75" hidden="false" customHeight="false" outlineLevel="0" collapsed="false">
      <c r="B41" s="0" t="n">
        <v>16.916622</v>
      </c>
    </row>
    <row r="42" customFormat="false" ht="12.75" hidden="false" customHeight="false" outlineLevel="0" collapsed="false">
      <c r="B42" s="0" t="n">
        <v>16.8411</v>
      </c>
    </row>
    <row r="43" customFormat="false" ht="12.75" hidden="false" customHeight="false" outlineLevel="0" collapsed="false">
      <c r="B43" s="0" t="n">
        <v>16.520318</v>
      </c>
    </row>
    <row r="44" customFormat="false" ht="12.75" hidden="false" customHeight="false" outlineLevel="0" collapsed="false">
      <c r="B44" s="0" t="n">
        <v>16.21752</v>
      </c>
    </row>
    <row r="45" customFormat="false" ht="12.75" hidden="false" customHeight="false" outlineLevel="0" collapsed="false">
      <c r="B45" s="0" t="n">
        <v>16.240196</v>
      </c>
    </row>
    <row r="46" customFormat="false" ht="12.75" hidden="false" customHeight="false" outlineLevel="0" collapsed="false">
      <c r="B46" s="0" t="n">
        <v>16.758772</v>
      </c>
    </row>
    <row r="47" customFormat="false" ht="12.75" hidden="false" customHeight="false" outlineLevel="0" collapsed="false">
      <c r="B47" s="0" t="n">
        <v>16.406113</v>
      </c>
    </row>
    <row r="48" customFormat="false" ht="12.75" hidden="false" customHeight="false" outlineLevel="0" collapsed="false">
      <c r="B48" s="0" t="n">
        <v>16.719915</v>
      </c>
    </row>
    <row r="49" customFormat="false" ht="12.75" hidden="false" customHeight="false" outlineLevel="0" collapsed="false">
      <c r="B49" s="0" t="n">
        <v>17.328563</v>
      </c>
    </row>
    <row r="50" customFormat="false" ht="12.75" hidden="false" customHeight="false" outlineLevel="0" collapsed="false">
      <c r="B50" s="0" t="n">
        <v>16.85192</v>
      </c>
    </row>
    <row r="51" customFormat="false" ht="12.75" hidden="false" customHeight="false" outlineLevel="0" collapsed="false">
      <c r="B51" s="0" t="n">
        <v>16.462008</v>
      </c>
    </row>
    <row r="52" customFormat="false" ht="12.75" hidden="false" customHeight="false" outlineLevel="0" collapsed="false">
      <c r="B52" s="0" t="n">
        <v>16.561413</v>
      </c>
    </row>
    <row r="53" customFormat="false" ht="12.75" hidden="false" customHeight="false" outlineLevel="0" collapsed="false">
      <c r="B53" s="0" t="n">
        <v>16.130478</v>
      </c>
    </row>
    <row r="54" customFormat="false" ht="12.75" hidden="false" customHeight="false" outlineLevel="0" collapsed="false">
      <c r="B54" s="0" t="n">
        <v>15.742632</v>
      </c>
    </row>
    <row r="55" customFormat="false" ht="12.75" hidden="false" customHeight="false" outlineLevel="0" collapsed="false">
      <c r="B55" s="0" t="n">
        <v>15.268687</v>
      </c>
    </row>
    <row r="56" customFormat="false" ht="12.75" hidden="false" customHeight="false" outlineLevel="0" collapsed="false">
      <c r="B56" s="0" t="n">
        <v>14.982033</v>
      </c>
    </row>
    <row r="57" customFormat="false" ht="12.75" hidden="false" customHeight="false" outlineLevel="0" collapsed="false">
      <c r="B57" s="0" t="n">
        <v>14.436951</v>
      </c>
    </row>
    <row r="58" customFormat="false" ht="12.75" hidden="false" customHeight="false" outlineLevel="0" collapsed="false">
      <c r="B58" s="0" t="n">
        <v>14.538138</v>
      </c>
    </row>
    <row r="59" customFormat="false" ht="12.75" hidden="false" customHeight="false" outlineLevel="0" collapsed="false">
      <c r="B59" s="0" t="n">
        <v>14.254408</v>
      </c>
    </row>
    <row r="60" customFormat="false" ht="12.75" hidden="false" customHeight="false" outlineLevel="0" collapsed="false">
      <c r="B60" s="0" t="n">
        <v>14.044351</v>
      </c>
    </row>
    <row r="61" customFormat="false" ht="12.75" hidden="false" customHeight="false" outlineLevel="0" collapsed="false">
      <c r="B61" s="0" t="n">
        <v>14.368841</v>
      </c>
    </row>
    <row r="62" customFormat="false" ht="12.75" hidden="false" customHeight="false" outlineLevel="0" collapsed="false">
      <c r="B62" s="0" t="n">
        <v>14.22381</v>
      </c>
    </row>
    <row r="63" customFormat="false" ht="12.75" hidden="false" customHeight="false" outlineLevel="0" collapsed="false">
      <c r="B63" s="0" t="n">
        <v>14.418265</v>
      </c>
    </row>
    <row r="64" customFormat="false" ht="12.75" hidden="false" customHeight="false" outlineLevel="0" collapsed="false">
      <c r="B64" s="0" t="n">
        <v>14.599417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2000-01-11T18:12:08Z</dcterms:created>
  <dc:creator>zlu</dc:creator>
  <dc:description/>
  <dc:language>en-US</dc:language>
  <cp:lastModifiedBy>zlu</cp:lastModifiedBy>
  <cp:revision>0</cp:revision>
  <dc:subject/>
  <dc:title/>
</cp:coreProperties>
</file>