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S-TWrestatemt" sheetId="1" state="visible" r:id="rId3"/>
    <sheet name="ETS" sheetId="2" state="visible" r:id="rId4"/>
  </sheets>
  <definedNames>
    <definedName function="false" hidden="false" localSheetId="1" name="_xlnm.Print_Area" vbProcedure="false">ETS!$A$1:$AD$140</definedName>
    <definedName function="false" hidden="false" localSheetId="0" name="_xlnm.Print_Area" vbProcedure="false">'ETS-TWrestatemt'!$A$1:$AC$143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42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+.1 to tie to Hyperion.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40</xdr:row>
                <xdr:rowOff>7</xdr:rowOff>
              </xdr:from>
              <xdr:to>
                <xdr:col>13</xdr:col>
                <xdr:colOff>20</xdr:colOff>
                <xdr:row>44</xdr:row>
                <xdr:rowOff>13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-.1 to tie to Hyperion.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72</xdr:row>
                <xdr:rowOff>7</xdr:rowOff>
              </xdr:from>
              <xdr:to>
                <xdr:col>13</xdr:col>
                <xdr:colOff>15</xdr:colOff>
                <xdr:row>74</xdr:row>
                <xdr:rowOff>15</xdr:rowOff>
              </xdr:to>
            </anchor>
          </commentPr>
        </mc:Choice>
        <mc:Fallback/>
      </mc:AlternateContent>
    </comment>
    <comment ref="K79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-.2 to tie to Hyperion.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23</xdr:colOff>
                <xdr:row>74</xdr:row>
                <xdr:rowOff>16</xdr:rowOff>
              </xdr:from>
              <xdr:to>
                <xdr:col>9</xdr:col>
                <xdr:colOff>24</xdr:colOff>
                <xdr:row>77</xdr:row>
                <xdr:rowOff>6</xdr:rowOff>
              </xdr:to>
            </anchor>
          </commentPr>
        </mc:Choice>
        <mc:Fallback/>
      </mc:AlternateContent>
    </comment>
    <comment ref="K80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+.1 to tie to Hyperion.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78</xdr:row>
                <xdr:rowOff>7</xdr:rowOff>
              </xdr:from>
              <xdr:to>
                <xdr:col>13</xdr:col>
                <xdr:colOff>17</xdr:colOff>
                <xdr:row>81</xdr:row>
                <xdr:rowOff>9</xdr:rowOff>
              </xdr:to>
            </anchor>
          </commentPr>
        </mc:Choice>
        <mc:Fallback/>
      </mc:AlternateContent>
    </comment>
    <comment ref="K81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+.1 to tie to Hyperion.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82</xdr:row>
                <xdr:rowOff>3</xdr:rowOff>
              </xdr:from>
              <xdr:to>
                <xdr:col>13</xdr:col>
                <xdr:colOff>14</xdr:colOff>
                <xdr:row>84</xdr:row>
                <xdr:rowOff>13</xdr:rowOff>
              </xdr:to>
            </anchor>
          </commentPr>
        </mc:Choice>
        <mc:Fallback/>
      </mc:AlternateContent>
    </comment>
    <comment ref="K93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-7.3 to tie
 to Hyperion.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91</xdr:row>
                <xdr:rowOff>7</xdr:rowOff>
              </xdr:from>
              <xdr:to>
                <xdr:col>13</xdr:col>
                <xdr:colOff>14</xdr:colOff>
                <xdr:row>93</xdr:row>
                <xdr:rowOff>15</xdr:rowOff>
              </xdr:to>
            </anchor>
          </commentPr>
        </mc:Choice>
        <mc:Fallback/>
      </mc:AlternateContent>
    </comment>
    <comment ref="S88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Per Flash w/s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64</xdr:colOff>
                <xdr:row>82</xdr:row>
                <xdr:rowOff>8</xdr:rowOff>
              </xdr:from>
              <xdr:to>
                <xdr:col>13</xdr:col>
                <xdr:colOff>3</xdr:colOff>
                <xdr:row>86</xdr:row>
                <xdr:rowOff>17</xdr:rowOff>
              </xdr:to>
            </anchor>
          </commentPr>
        </mc:Choice>
        <mc:Fallback/>
      </mc:AlternateContent>
    </comment>
    <comment ref="S90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Per Flash w/s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64</xdr:colOff>
                <xdr:row>84</xdr:row>
                <xdr:rowOff>8</xdr:rowOff>
              </xdr:from>
              <xdr:to>
                <xdr:col>13</xdr:col>
                <xdr:colOff>3</xdr:colOff>
                <xdr:row>88</xdr:row>
                <xdr:rowOff>16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Per Flash w/s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64</xdr:colOff>
                <xdr:row>87</xdr:row>
                <xdr:rowOff>8</xdr:rowOff>
              </xdr:from>
              <xdr:to>
                <xdr:col>13</xdr:col>
                <xdr:colOff>3</xdr:colOff>
                <xdr:row>91</xdr:row>
                <xdr:rowOff>16</xdr:rowOff>
              </xdr:to>
            </anchor>
          </commentPr>
        </mc:Choice>
        <mc:Fallback/>
      </mc:AlternateContent>
    </comment>
    <comment ref="AA88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Per Flash s/s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13</xdr:colOff>
                <xdr:row>82</xdr:row>
                <xdr:rowOff>8</xdr:rowOff>
              </xdr:from>
              <xdr:to>
                <xdr:col>21</xdr:col>
                <xdr:colOff>17</xdr:colOff>
                <xdr:row>86</xdr:row>
                <xdr:rowOff>17</xdr:rowOff>
              </xdr:to>
            </anchor>
          </commentPr>
        </mc:Choice>
        <mc:Fallback/>
      </mc:AlternateContent>
    </comment>
    <comment ref="AA9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Per Flash s/s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13</xdr:colOff>
                <xdr:row>84</xdr:row>
                <xdr:rowOff>8</xdr:rowOff>
              </xdr:from>
              <xdr:to>
                <xdr:col>21</xdr:col>
                <xdr:colOff>17</xdr:colOff>
                <xdr:row>88</xdr:row>
                <xdr:rowOff>16</xdr:rowOff>
              </xdr:to>
            </anchor>
          </commentPr>
        </mc:Choice>
        <mc:Fallback/>
      </mc:AlternateContent>
    </comment>
    <comment ref="AA93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Per Flash s/s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13</xdr:colOff>
                <xdr:row>87</xdr:row>
                <xdr:rowOff>8</xdr:rowOff>
              </xdr:from>
              <xdr:to>
                <xdr:col>21</xdr:col>
                <xdr:colOff>17</xdr:colOff>
                <xdr:row>91</xdr:row>
                <xdr:rowOff>16</xdr:rowOff>
              </xdr:to>
            </anchor>
          </commentPr>
        </mc:Choice>
        <mc:Fallback/>
      </mc:AlternateContent>
    </comment>
    <comment ref="AB88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2.6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13</xdr:colOff>
                <xdr:row>82</xdr:row>
                <xdr:rowOff>8</xdr:rowOff>
              </xdr:from>
              <xdr:to>
                <xdr:col>22</xdr:col>
                <xdr:colOff>55</xdr:colOff>
                <xdr:row>86</xdr:row>
                <xdr:rowOff>17</xdr:rowOff>
              </xdr:to>
            </anchor>
          </commentPr>
        </mc:Choice>
        <mc:Fallback/>
      </mc:AlternateContent>
    </comment>
    <comment ref="AB89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2.5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13</xdr:colOff>
                <xdr:row>83</xdr:row>
                <xdr:rowOff>8</xdr:rowOff>
              </xdr:from>
              <xdr:to>
                <xdr:col>22</xdr:col>
                <xdr:colOff>55</xdr:colOff>
                <xdr:row>87</xdr:row>
                <xdr:rowOff>16</xdr:rowOff>
              </xdr:to>
            </anchor>
          </commentPr>
        </mc:Choice>
        <mc:Fallback/>
      </mc:AlternateContent>
    </comment>
    <comment ref="AB93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13</xdr:colOff>
                <xdr:row>87</xdr:row>
                <xdr:rowOff>8</xdr:rowOff>
              </xdr:from>
              <xdr:to>
                <xdr:col>22</xdr:col>
                <xdr:colOff>55</xdr:colOff>
                <xdr:row>91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6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Reduced by .5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4</xdr:col>
                <xdr:colOff>47</xdr:colOff>
                <xdr:row>18</xdr:row>
                <xdr:rowOff>15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.4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4</xdr:col>
                <xdr:colOff>47</xdr:colOff>
                <xdr:row>30</xdr:row>
                <xdr:rowOff>15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7</xdr:rowOff>
              </xdr:from>
              <xdr:to>
                <xdr:col>4</xdr:col>
                <xdr:colOff>47</xdr:colOff>
                <xdr:row>32</xdr:row>
                <xdr:rowOff>15</xdr:rowOff>
              </xdr:to>
            </anchor>
          </commentPr>
        </mc:Choice>
        <mc:Fallback/>
      </mc:AlternateContent>
    </comment>
    <comment ref="D41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7</xdr:rowOff>
              </xdr:from>
              <xdr:to>
                <xdr:col>4</xdr:col>
                <xdr:colOff>47</xdr:colOff>
                <xdr:row>43</xdr:row>
                <xdr:rowOff>15</xdr:rowOff>
              </xdr:to>
            </anchor>
          </commentPr>
        </mc:Choice>
        <mc:Fallback/>
      </mc:AlternateContent>
    </comment>
    <comment ref="D53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.1 to tie with Hyperion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</xdr:row>
                <xdr:rowOff>0</xdr:rowOff>
              </xdr:from>
              <xdr:to>
                <xdr:col>4</xdr:col>
                <xdr:colOff>47</xdr:colOff>
                <xdr:row>52</xdr:row>
                <xdr:rowOff>15</xdr:rowOff>
              </xdr:to>
            </anchor>
          </commentPr>
        </mc:Choice>
        <mc:Fallback/>
      </mc:AlternateContent>
    </comment>
    <comment ref="D62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0.3 to agree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56</xdr:row>
                <xdr:rowOff>7</xdr:rowOff>
              </xdr:from>
              <xdr:to>
                <xdr:col>4</xdr:col>
                <xdr:colOff>48</xdr:colOff>
                <xdr:row>60</xdr:row>
                <xdr:rowOff>15</xdr:rowOff>
              </xdr:to>
            </anchor>
          </commentPr>
        </mc:Choice>
        <mc:Fallback/>
      </mc:AlternateContent>
    </comment>
    <comment ref="D71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0.3 to agree with 4q99 earnings
Reduced by .6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65</xdr:row>
                <xdr:rowOff>7</xdr:rowOff>
              </xdr:from>
              <xdr:to>
                <xdr:col>4</xdr:col>
                <xdr:colOff>48</xdr:colOff>
                <xdr:row>71</xdr:row>
                <xdr:rowOff>14</xdr:rowOff>
              </xdr:to>
            </anchor>
          </commentPr>
        </mc:Choice>
        <mc:Fallback/>
      </mc:AlternateContent>
    </comment>
    <comment ref="D8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0.3 to agree with 4q99 earnings
Reduced by .3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74</xdr:row>
                <xdr:rowOff>10</xdr:rowOff>
              </xdr:from>
              <xdr:to>
                <xdr:col>4</xdr:col>
                <xdr:colOff>48</xdr:colOff>
                <xdr:row>81</xdr:row>
                <xdr:rowOff>3</xdr:rowOff>
              </xdr:to>
            </anchor>
          </commentPr>
        </mc:Choice>
        <mc:Fallback/>
      </mc:AlternateContent>
    </comment>
    <comment ref="K40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+.1 to tie to Hyperion.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38</xdr:row>
                <xdr:rowOff>7</xdr:rowOff>
              </xdr:from>
              <xdr:to>
                <xdr:col>13</xdr:col>
                <xdr:colOff>20</xdr:colOff>
                <xdr:row>42</xdr:row>
                <xdr:rowOff>13</xdr:rowOff>
              </xdr:to>
            </anchor>
          </commentPr>
        </mc:Choice>
        <mc:Fallback/>
      </mc:AlternateContent>
    </comment>
    <comment ref="K71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-.1 to tie to Hyperion.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69</xdr:row>
                <xdr:rowOff>7</xdr:rowOff>
              </xdr:from>
              <xdr:to>
                <xdr:col>13</xdr:col>
                <xdr:colOff>15</xdr:colOff>
                <xdr:row>71</xdr:row>
                <xdr:rowOff>14</xdr:rowOff>
              </xdr:to>
            </anchor>
          </commentPr>
        </mc:Choice>
        <mc:Fallback/>
      </mc:AlternateContent>
    </comment>
    <comment ref="K76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-.2 to tie to Hyperion.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23</xdr:colOff>
                <xdr:row>71</xdr:row>
                <xdr:rowOff>15</xdr:rowOff>
              </xdr:from>
              <xdr:to>
                <xdr:col>9</xdr:col>
                <xdr:colOff>24</xdr:colOff>
                <xdr:row>74</xdr:row>
                <xdr:rowOff>6</xdr:rowOff>
              </xdr:to>
            </anchor>
          </commentPr>
        </mc:Choice>
        <mc:Fallback/>
      </mc:AlternateContent>
    </comment>
    <comment ref="K77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+.1 to tie to Hyperion.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75</xdr:row>
                <xdr:rowOff>7</xdr:rowOff>
              </xdr:from>
              <xdr:to>
                <xdr:col>13</xdr:col>
                <xdr:colOff>17</xdr:colOff>
                <xdr:row>78</xdr:row>
                <xdr:rowOff>2</xdr:rowOff>
              </xdr:to>
            </anchor>
          </commentPr>
        </mc:Choice>
        <mc:Fallback/>
      </mc:AlternateContent>
    </comment>
    <comment ref="K78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+.1 to tie to Hyperion.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79</xdr:row>
                <xdr:rowOff>3</xdr:rowOff>
              </xdr:from>
              <xdr:to>
                <xdr:col>13</xdr:col>
                <xdr:colOff>14</xdr:colOff>
                <xdr:row>81</xdr:row>
                <xdr:rowOff>13</xdr:rowOff>
              </xdr:to>
            </anchor>
          </commentPr>
        </mc:Choice>
        <mc:Fallback/>
      </mc:AlternateContent>
    </comment>
    <comment ref="K90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Adjusted by -7.3 to tie
 to Hyperion.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88</xdr:row>
                <xdr:rowOff>7</xdr:rowOff>
              </xdr:from>
              <xdr:to>
                <xdr:col>13</xdr:col>
                <xdr:colOff>14</xdr:colOff>
                <xdr:row>90</xdr:row>
                <xdr:rowOff>15</xdr:rowOff>
              </xdr:to>
            </anchor>
          </commentPr>
        </mc:Choice>
        <mc:Fallback/>
      </mc:AlternateContent>
    </comment>
    <comment ref="L29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.2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27</xdr:row>
                <xdr:rowOff>7</xdr:rowOff>
              </xdr:from>
              <xdr:to>
                <xdr:col>6</xdr:col>
                <xdr:colOff>54</xdr:colOff>
                <xdr:row>31</xdr:row>
                <xdr:rowOff>15</xdr:rowOff>
              </xdr:to>
            </anchor>
          </commentPr>
        </mc:Choice>
        <mc:Fallback/>
      </mc:AlternateContent>
    </comment>
    <comment ref="L3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28</xdr:row>
                <xdr:rowOff>7</xdr:rowOff>
              </xdr:from>
              <xdr:to>
                <xdr:col>6</xdr:col>
                <xdr:colOff>54</xdr:colOff>
                <xdr:row>32</xdr:row>
                <xdr:rowOff>15</xdr:rowOff>
              </xdr:to>
            </anchor>
          </commentPr>
        </mc:Choice>
        <mc:Fallback/>
      </mc:AlternateContent>
    </comment>
    <comment ref="L5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.1 to tie with Hyperion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48</xdr:row>
                <xdr:rowOff>0</xdr:rowOff>
              </xdr:from>
              <xdr:to>
                <xdr:col>6</xdr:col>
                <xdr:colOff>54</xdr:colOff>
                <xdr:row>52</xdr:row>
                <xdr:rowOff>15</xdr:rowOff>
              </xdr:to>
            </anchor>
          </commentPr>
        </mc:Choice>
        <mc:Fallback/>
      </mc:AlternateContent>
    </comment>
    <comment ref="L62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17.4 to tie to 3Q99 Earnings Release Details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56</xdr:row>
                <xdr:rowOff>7</xdr:rowOff>
              </xdr:from>
              <xdr:to>
                <xdr:col>6</xdr:col>
                <xdr:colOff>54</xdr:colOff>
                <xdr:row>60</xdr:row>
                <xdr:rowOff>15</xdr:rowOff>
              </xdr:to>
            </anchor>
          </commentPr>
        </mc:Choice>
        <mc:Fallback/>
      </mc:AlternateContent>
    </comment>
    <comment ref="L85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79</xdr:row>
                <xdr:rowOff>8</xdr:rowOff>
              </xdr:from>
              <xdr:to>
                <xdr:col>6</xdr:col>
                <xdr:colOff>54</xdr:colOff>
                <xdr:row>83</xdr:row>
                <xdr:rowOff>17</xdr:rowOff>
              </xdr:to>
            </anchor>
          </commentPr>
        </mc:Choice>
        <mc:Fallback/>
      </mc:AlternateContent>
    </comment>
    <comment ref="L86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Added 2.8 to tie with 3Q99 Earnings Release Details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80</xdr:row>
                <xdr:rowOff>8</xdr:rowOff>
              </xdr:from>
              <xdr:to>
                <xdr:col>6</xdr:col>
                <xdr:colOff>54</xdr:colOff>
                <xdr:row>84</xdr:row>
                <xdr:rowOff>16</xdr:rowOff>
              </xdr:to>
            </anchor>
          </commentPr>
        </mc:Choice>
        <mc:Fallback/>
      </mc:AlternateContent>
    </comment>
    <comment ref="L87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.2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81</xdr:row>
                <xdr:rowOff>8</xdr:rowOff>
              </xdr:from>
              <xdr:to>
                <xdr:col>6</xdr:col>
                <xdr:colOff>54</xdr:colOff>
                <xdr:row>85</xdr:row>
                <xdr:rowOff>16</xdr:rowOff>
              </xdr:to>
            </anchor>
          </commentPr>
        </mc:Choice>
        <mc:Fallback/>
      </mc:AlternateContent>
    </comment>
    <comment ref="L9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19</xdr:colOff>
                <xdr:row>84</xdr:row>
                <xdr:rowOff>8</xdr:rowOff>
              </xdr:from>
              <xdr:to>
                <xdr:col>6</xdr:col>
                <xdr:colOff>54</xdr:colOff>
                <xdr:row>88</xdr:row>
                <xdr:rowOff>16</xdr:rowOff>
              </xdr:to>
            </anchor>
          </commentPr>
        </mc:Choice>
        <mc:Fallback/>
      </mc:AlternateContent>
    </comment>
    <comment ref="S85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Per Flash w/s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64</xdr:colOff>
                <xdr:row>79</xdr:row>
                <xdr:rowOff>8</xdr:rowOff>
              </xdr:from>
              <xdr:to>
                <xdr:col>13</xdr:col>
                <xdr:colOff>3</xdr:colOff>
                <xdr:row>83</xdr:row>
                <xdr:rowOff>17</xdr:rowOff>
              </xdr:to>
            </anchor>
          </commentPr>
        </mc:Choice>
        <mc:Fallback/>
      </mc:AlternateContent>
    </comment>
    <comment ref="S87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Per Flash w/s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64</xdr:colOff>
                <xdr:row>81</xdr:row>
                <xdr:rowOff>8</xdr:rowOff>
              </xdr:from>
              <xdr:to>
                <xdr:col>13</xdr:col>
                <xdr:colOff>3</xdr:colOff>
                <xdr:row>85</xdr:row>
                <xdr:rowOff>16</xdr:rowOff>
              </xdr:to>
            </anchor>
          </commentPr>
        </mc:Choice>
        <mc:Fallback/>
      </mc:AlternateContent>
    </comment>
    <comment ref="S90" authorId="0">
      <text>
        <r>
          <rPr>
            <b val="true"/>
            <sz val="8"/>
            <color rgb="FF000000"/>
            <rFont val="Tahoma"/>
            <family val="0"/>
          </rPr>
          <t xml:space="preserve">gclemin:
</t>
        </r>
        <r>
          <rPr>
            <sz val="8"/>
            <color rgb="FF000000"/>
            <rFont val="Tahoma"/>
            <family val="0"/>
          </rPr>
          <t xml:space="preserve">Per Flash w/s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64</xdr:colOff>
                <xdr:row>84</xdr:row>
                <xdr:rowOff>8</xdr:rowOff>
              </xdr:from>
              <xdr:to>
                <xdr:col>13</xdr:col>
                <xdr:colOff>3</xdr:colOff>
                <xdr:row>88</xdr:row>
                <xdr:rowOff>16</xdr:rowOff>
              </xdr:to>
            </anchor>
          </commentPr>
        </mc:Choice>
        <mc:Fallback/>
      </mc:AlternateContent>
    </comment>
    <comment ref="T85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.4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64</xdr:colOff>
                <xdr:row>79</xdr:row>
                <xdr:rowOff>8</xdr:rowOff>
              </xdr:from>
              <xdr:to>
                <xdr:col>14</xdr:col>
                <xdr:colOff>41</xdr:colOff>
                <xdr:row>83</xdr:row>
                <xdr:rowOff>17</xdr:rowOff>
              </xdr:to>
            </anchor>
          </commentPr>
        </mc:Choice>
        <mc:Fallback/>
      </mc:AlternateContent>
    </comment>
    <comment ref="T86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.3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64</xdr:colOff>
                <xdr:row>80</xdr:row>
                <xdr:rowOff>8</xdr:rowOff>
              </xdr:from>
              <xdr:to>
                <xdr:col>14</xdr:col>
                <xdr:colOff>41</xdr:colOff>
                <xdr:row>84</xdr:row>
                <xdr:rowOff>16</xdr:rowOff>
              </xdr:to>
            </anchor>
          </commentPr>
        </mc:Choice>
        <mc:Fallback/>
      </mc:AlternateContent>
    </comment>
    <comment ref="T9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64</xdr:colOff>
                <xdr:row>84</xdr:row>
                <xdr:rowOff>8</xdr:rowOff>
              </xdr:from>
              <xdr:to>
                <xdr:col>14</xdr:col>
                <xdr:colOff>41</xdr:colOff>
                <xdr:row>88</xdr:row>
                <xdr:rowOff>16</xdr:rowOff>
              </xdr:to>
            </anchor>
          </commentPr>
        </mc:Choice>
        <mc:Fallback/>
      </mc:AlternateContent>
    </comment>
    <comment ref="AA85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Per Flash s/s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13</xdr:colOff>
                <xdr:row>79</xdr:row>
                <xdr:rowOff>8</xdr:rowOff>
              </xdr:from>
              <xdr:to>
                <xdr:col>21</xdr:col>
                <xdr:colOff>17</xdr:colOff>
                <xdr:row>83</xdr:row>
                <xdr:rowOff>17</xdr:rowOff>
              </xdr:to>
            </anchor>
          </commentPr>
        </mc:Choice>
        <mc:Fallback/>
      </mc:AlternateContent>
    </comment>
    <comment ref="AA87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Per Flash s/s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13</xdr:colOff>
                <xdr:row>81</xdr:row>
                <xdr:rowOff>8</xdr:rowOff>
              </xdr:from>
              <xdr:to>
                <xdr:col>21</xdr:col>
                <xdr:colOff>17</xdr:colOff>
                <xdr:row>85</xdr:row>
                <xdr:rowOff>16</xdr:rowOff>
              </xdr:to>
            </anchor>
          </commentPr>
        </mc:Choice>
        <mc:Fallback/>
      </mc:AlternateContent>
    </comment>
    <comment ref="AA9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Per Flash s/s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13</xdr:colOff>
                <xdr:row>84</xdr:row>
                <xdr:rowOff>8</xdr:rowOff>
              </xdr:from>
              <xdr:to>
                <xdr:col>21</xdr:col>
                <xdr:colOff>17</xdr:colOff>
                <xdr:row>88</xdr:row>
                <xdr:rowOff>16</xdr:rowOff>
              </xdr:to>
            </anchor>
          </commentPr>
        </mc:Choice>
        <mc:Fallback/>
      </mc:AlternateContent>
    </comment>
    <comment ref="AB85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2.6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13</xdr:colOff>
                <xdr:row>79</xdr:row>
                <xdr:rowOff>8</xdr:rowOff>
              </xdr:from>
              <xdr:to>
                <xdr:col>22</xdr:col>
                <xdr:colOff>55</xdr:colOff>
                <xdr:row>83</xdr:row>
                <xdr:rowOff>17</xdr:rowOff>
              </xdr:to>
            </anchor>
          </commentPr>
        </mc:Choice>
        <mc:Fallback/>
      </mc:AlternateContent>
    </comment>
    <comment ref="AB86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2.5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13</xdr:colOff>
                <xdr:row>80</xdr:row>
                <xdr:rowOff>8</xdr:rowOff>
              </xdr:from>
              <xdr:to>
                <xdr:col>22</xdr:col>
                <xdr:colOff>55</xdr:colOff>
                <xdr:row>84</xdr:row>
                <xdr:rowOff>16</xdr:rowOff>
              </xdr:to>
            </anchor>
          </commentPr>
        </mc:Choice>
        <mc:Fallback/>
      </mc:AlternateContent>
    </comment>
    <comment ref="AB90" authorId="0">
      <text>
        <r>
          <rPr>
            <b val="true"/>
            <sz val="8"/>
            <color rgb="FF000000"/>
            <rFont val="Tahoma"/>
            <family val="0"/>
          </rPr>
          <t xml:space="preserve">Raul Maldonado:
</t>
        </r>
        <r>
          <rPr>
            <sz val="8"/>
            <color rgb="FF000000"/>
            <rFont val="Tahoma"/>
            <family val="0"/>
          </rPr>
          <t xml:space="preserve">Adjusted by .1 to tie with Hyperion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13</xdr:colOff>
                <xdr:row>84</xdr:row>
                <xdr:rowOff>8</xdr:rowOff>
              </xdr:from>
              <xdr:to>
                <xdr:col>22</xdr:col>
                <xdr:colOff>55</xdr:colOff>
                <xdr:row>88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<sst xmlns="http://schemas.openxmlformats.org/spreadsheetml/2006/main" count="496" uniqueCount="142">
  <si>
    <t xml:space="preserve">Enron Corp</t>
  </si>
  <si>
    <t xml:space="preserve">Enron Transportation Services  (EGPG4)</t>
  </si>
  <si>
    <t xml:space="preserve">Detailed Variation Analysis</t>
  </si>
  <si>
    <t xml:space="preserve">Restatement of TW Cost of Sales to O&amp;M</t>
  </si>
  <si>
    <t xml:space="preserve">4th Quarter</t>
  </si>
  <si>
    <t xml:space="preserve">Cy 2000</t>
  </si>
  <si>
    <t xml:space="preserve">Year Ended Dec 31</t>
  </si>
  <si>
    <t xml:space="preserve">Fourth Quarter</t>
  </si>
  <si>
    <t xml:space="preserve">9 mo Ended Sept 30</t>
  </si>
  <si>
    <t xml:space="preserve">Third Quarter</t>
  </si>
  <si>
    <t xml:space="preserve">6 Mo Ended June 30</t>
  </si>
  <si>
    <t xml:space="preserve">Second Quarter</t>
  </si>
  <si>
    <t xml:space="preserve">First Quarter</t>
  </si>
  <si>
    <t xml:space="preserve">As</t>
  </si>
  <si>
    <t xml:space="preserve">Reclass</t>
  </si>
  <si>
    <t xml:space="preserve">Reported</t>
  </si>
  <si>
    <t xml:space="preserve">Restated</t>
  </si>
  <si>
    <t xml:space="preserve">Revenues</t>
  </si>
  <si>
    <t xml:space="preserve">NNG</t>
  </si>
  <si>
    <t xml:space="preserve">TW</t>
  </si>
  <si>
    <t xml:space="preserve">Other Ops</t>
  </si>
  <si>
    <t xml:space="preserve">Cost of Sales</t>
  </si>
  <si>
    <t xml:space="preserve">Gross Margin</t>
  </si>
  <si>
    <t xml:space="preserve">Other P/L Ops</t>
  </si>
  <si>
    <t xml:space="preserve">Operating Expenses (incl taxes)</t>
  </si>
  <si>
    <t xml:space="preserve">EOTT</t>
  </si>
  <si>
    <t xml:space="preserve">NNG - depreciation</t>
  </si>
  <si>
    <t xml:space="preserve">TW - depreciation</t>
  </si>
  <si>
    <t xml:space="preserve">Other Ops - depreciation</t>
  </si>
  <si>
    <t xml:space="preserve">Operating Income</t>
  </si>
  <si>
    <t xml:space="preserve">Equity Earnings</t>
  </si>
  <si>
    <t xml:space="preserve">NNG (Trailblazer, Overthrust)</t>
  </si>
  <si>
    <t xml:space="preserve">Citrus</t>
  </si>
  <si>
    <t xml:space="preserve">Northern Border</t>
  </si>
  <si>
    <t xml:space="preserve">Other</t>
  </si>
  <si>
    <t xml:space="preserve">TOTAL</t>
  </si>
  <si>
    <t xml:space="preserve">Gains on Sales</t>
  </si>
  <si>
    <t xml:space="preserve">NNG (Overthrust/Kingman Land/Zavala)</t>
  </si>
  <si>
    <t xml:space="preserve">NNG (Tejas/Champlin)</t>
  </si>
  <si>
    <t xml:space="preserve">NNG (Seagull '00)</t>
  </si>
  <si>
    <t xml:space="preserve">TW (Burton Flats)</t>
  </si>
  <si>
    <t xml:space="preserve">Trailblazer Monetization</t>
  </si>
  <si>
    <t xml:space="preserve">Customer County Assets</t>
  </si>
  <si>
    <t xml:space="preserve">Other Income</t>
  </si>
  <si>
    <t xml:space="preserve">Interest Income</t>
  </si>
  <si>
    <t xml:space="preserve">99 Interest Lock / '98 KN Deposit</t>
  </si>
  <si>
    <t xml:space="preserve">99 Conoco / '98 Kansas Ad valorem refund</t>
  </si>
  <si>
    <t xml:space="preserve">99 Bear Paw &amp; KMI / '98 Vehicles sales</t>
  </si>
  <si>
    <t xml:space="preserve">NP (Reimb. Of Transcanada Payment)</t>
  </si>
  <si>
    <t xml:space="preserve">NNG Overthrust 2000</t>
  </si>
  <si>
    <t xml:space="preserve">NNG Conoco 2000</t>
  </si>
  <si>
    <t xml:space="preserve">ENA swap 2000</t>
  </si>
  <si>
    <t xml:space="preserve">NNG ( Cooper Cameron inventory sale)</t>
  </si>
  <si>
    <t xml:space="preserve">IBIT</t>
  </si>
  <si>
    <t xml:space="preserve">TOTAL IBIT</t>
  </si>
  <si>
    <t xml:space="preserve">Interest Expense</t>
  </si>
  <si>
    <t xml:space="preserve">Int on 3rd party debt</t>
  </si>
  <si>
    <t xml:space="preserve">Other trade interest</t>
  </si>
  <si>
    <t xml:space="preserve">Capitalized interest</t>
  </si>
  <si>
    <t xml:space="preserve">Int exp - trade</t>
  </si>
  <si>
    <t xml:space="preserve">Interco interest (inc)/exp</t>
  </si>
  <si>
    <t xml:space="preserve">A</t>
  </si>
  <si>
    <t xml:space="preserve">Margins increased $9mm primarily due to new rates in 2000, rate case reserve of $9.4mm in 1999 and $4.2mm rate case refund reserve reversal in 2000. </t>
  </si>
  <si>
    <t xml:space="preserve">B</t>
  </si>
  <si>
    <t xml:space="preserve">Bloomfield Bisti contract buyout in 1999 of $3.6mm partially offset by $2.8mm of operational gas sales in 2000.</t>
  </si>
  <si>
    <t xml:space="preserve">C</t>
  </si>
  <si>
    <t xml:space="preserve">Operational gas sales</t>
  </si>
  <si>
    <t xml:space="preserve">D</t>
  </si>
  <si>
    <t xml:space="preserve">Higher Corporate allocations in 2000.</t>
  </si>
  <si>
    <t xml:space="preserve">E</t>
  </si>
  <si>
    <t xml:space="preserve">Fuel used in operations in 1999.</t>
  </si>
  <si>
    <t xml:space="preserve">F</t>
  </si>
  <si>
    <t xml:space="preserve">Primarily due to SAP system costs of $2.5mm in 2000.</t>
  </si>
  <si>
    <t xml:space="preserve">G</t>
  </si>
  <si>
    <t xml:space="preserve">Trailblazer Partnership income</t>
  </si>
  <si>
    <t xml:space="preserve">H</t>
  </si>
  <si>
    <t xml:space="preserve">EOTT was reported in Corp &amp; Other in 1999.</t>
  </si>
  <si>
    <t xml:space="preserve">I </t>
  </si>
  <si>
    <t xml:space="preserve">Base Gas Sale in 2000 resulted in $51.2MM of revenue and $9.1MM in costs.</t>
  </si>
  <si>
    <t xml:space="preserve">J</t>
  </si>
  <si>
    <t xml:space="preserve">Primarily operational gas sales (sale of linepack) in 2000.  </t>
  </si>
  <si>
    <t xml:space="preserve">K</t>
  </si>
  <si>
    <t xml:space="preserve">SBA Fees in 2000 $2.4mm, Regulatory Amortization in 2000 $2.3, Higher Corporate allocations in 2000 $3.3, Other $1.4mm.</t>
  </si>
  <si>
    <t xml:space="preserve">L</t>
  </si>
  <si>
    <t xml:space="preserve">Unaccounted fuel percentage dropped in 2000, compared to 1999, resulting in upside.</t>
  </si>
  <si>
    <t xml:space="preserve">M</t>
  </si>
  <si>
    <t xml:space="preserve">Lower financing costs, due to interest hedge on debt.</t>
  </si>
  <si>
    <t xml:space="preserve">N</t>
  </si>
  <si>
    <t xml:space="preserve">Lower EOTT interest income</t>
  </si>
  <si>
    <t xml:space="preserve">O</t>
  </si>
  <si>
    <t xml:space="preserve">Earnings from derivative related to '99 Base Gas transaction were locked in during 2Q00.</t>
  </si>
  <si>
    <t xml:space="preserve">P</t>
  </si>
  <si>
    <t xml:space="preserve">Base Gas Sale in 1999 resulted in $33.8 in revenue and $11.1 in costs.</t>
  </si>
  <si>
    <t xml:space="preserve">Q</t>
  </si>
  <si>
    <t xml:space="preserve">R</t>
  </si>
  <si>
    <t xml:space="preserve">Unaccounted fuel percentage dropped in 2000, compared to 1999, resulting in upside, and higher gas prices in 2000 resulted in upside in fuel over-retainage.</t>
  </si>
  <si>
    <t xml:space="preserve">S</t>
  </si>
  <si>
    <t xml:space="preserve">Compensation plan accrual</t>
  </si>
  <si>
    <t xml:space="preserve">T</t>
  </si>
  <si>
    <t xml:space="preserve">Timing of depreciation will be offset in 4Q2000.</t>
  </si>
  <si>
    <t xml:space="preserve">U</t>
  </si>
  <si>
    <t xml:space="preserve">Change due to FAS 133</t>
  </si>
  <si>
    <t xml:space="preserve">V</t>
  </si>
  <si>
    <t xml:space="preserve">Gain from sale of inventory parts to Cooper Cameron in 2000.</t>
  </si>
  <si>
    <t xml:space="preserve">W</t>
  </si>
  <si>
    <t xml:space="preserve">Primarily due to larger base gas sale in 2000 ($51.2MM) versus 1999 ($33.8MM).</t>
  </si>
  <si>
    <t xml:space="preserve">X</t>
  </si>
  <si>
    <t xml:space="preserve">Primarily due to costs of base gas sale in 1999 ($11.1MM) versus 2000 ($9.1MM).</t>
  </si>
  <si>
    <t xml:space="preserve">Y</t>
  </si>
  <si>
    <t xml:space="preserve">SBA Fees in 2000 $3.7mm, Regulatory Amortization in 2000 $5.8, Other ($.4MM)</t>
  </si>
  <si>
    <t xml:space="preserve">4TH Quarter Variance Explanations</t>
  </si>
  <si>
    <t xml:space="preserve">AA</t>
  </si>
  <si>
    <t xml:space="preserve">Primarily operational gas sales (sale of linepack) in 2000 $10.7 and margins increased $3.5 in 2000 primarily due to a higher index price.</t>
  </si>
  <si>
    <t xml:space="preserve">BB</t>
  </si>
  <si>
    <t xml:space="preserve">Primarily costs associated with operational gas sales (sale of linepack) in 2000.</t>
  </si>
  <si>
    <t xml:space="preserve">CC</t>
  </si>
  <si>
    <t xml:space="preserve">SBA Fees in 2000.</t>
  </si>
  <si>
    <t xml:space="preserve">DD</t>
  </si>
  <si>
    <t xml:space="preserve">EE</t>
  </si>
  <si>
    <t xml:space="preserve">Higher depreciation in 4th qtr. due to timing.  Only a .4 increase from 1999, for the year. </t>
  </si>
  <si>
    <t xml:space="preserve">FF</t>
  </si>
  <si>
    <t xml:space="preserve">GG</t>
  </si>
  <si>
    <t xml:space="preserve">Higher margins and lower financing costs</t>
  </si>
  <si>
    <t xml:space="preserve">HH</t>
  </si>
  <si>
    <t xml:space="preserve">Gain on sale of Seagull asset in 2000.</t>
  </si>
  <si>
    <t xml:space="preserve">II</t>
  </si>
  <si>
    <t xml:space="preserve">Deferral of gain on sale of inventory sale to Cooper ($4.5), Gain on TransCanada Swap $1.5, NW Alaska Pipeline Indemnification ($.5), Other ($1.3)</t>
  </si>
  <si>
    <t xml:space="preserve">YTD 2000 Variance Explanations</t>
  </si>
  <si>
    <t xml:space="preserve">JJ</t>
  </si>
  <si>
    <t xml:space="preserve">KK</t>
  </si>
  <si>
    <t xml:space="preserve">Primarily operational gas sales (sale of linepack) in 2000 $22.9 and margins increased in 2000 primarily due to a higher index price.</t>
  </si>
  <si>
    <t xml:space="preserve">LL</t>
  </si>
  <si>
    <t xml:space="preserve">MM</t>
  </si>
  <si>
    <t xml:space="preserve">Primarily SBA Fees in 2000 $8.6, Corporate Allocations in 2000 $2.6.,  and other $2.0.</t>
  </si>
  <si>
    <t xml:space="preserve">NN</t>
  </si>
  <si>
    <t xml:space="preserve">Conoco litigation reserve in 2000.</t>
  </si>
  <si>
    <t xml:space="preserve">OO</t>
  </si>
  <si>
    <t xml:space="preserve">PP</t>
  </si>
  <si>
    <t xml:space="preserve">2000</t>
  </si>
  <si>
    <t xml:space="preserve">1999</t>
  </si>
  <si>
    <t xml:space="preserve">Incr (Decr)</t>
  </si>
  <si>
    <t xml:space="preserve">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</si>
</sst>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_);\(#,##0.0\);&quot; -  &quot;"/>
    <numFmt numFmtId="166" formatCode="#,##0_);\(#,##0\);&quot; -  &quot;"/>
    <numFmt numFmtId="167" formatCode="@"/>
    <numFmt numFmtId="168" formatCode="_(* #,##0.00_);_(* \(#,##0.00\);_(* \-??_);_(@_)"/>
    <numFmt numFmtId="169" formatCode="dd\-mmm\-yy"/>
    <numFmt numFmtId="170" formatCode="_(* #,##0_);_(* \(#,##0\);_(* \-??_);_(@_)"/>
    <numFmt numFmtId="171" formatCode="_(* #,##0_);_(* \(#,##0\);_(* \-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2" width="36.14"/>
    <col collapsed="false" customWidth="true" hidden="false" outlineLevel="0" max="3" min="3" style="2" width="8.7"/>
    <col collapsed="false" customWidth="true" hidden="false" outlineLevel="0" max="4" min="4" style="2" width="8.56"/>
    <col collapsed="false" customWidth="true" hidden="false" outlineLevel="0" max="5" min="5" style="2" width="9.85"/>
    <col collapsed="false" customWidth="true" hidden="false" outlineLevel="0" max="6" min="6" style="3" width="3.7"/>
    <col collapsed="false" customWidth="true" hidden="false" outlineLevel="0" max="7" min="7" style="2" width="8.7"/>
    <col collapsed="false" customWidth="true" hidden="false" outlineLevel="0" max="9" min="8" style="2" width="8.85"/>
    <col collapsed="false" customWidth="true" hidden="false" outlineLevel="0" max="10" min="10" style="4" width="3.7"/>
    <col collapsed="false" customWidth="true" hidden="false" outlineLevel="0" max="13" min="11" style="2" width="8.85"/>
    <col collapsed="false" customWidth="true" hidden="false" outlineLevel="0" max="14" min="14" style="5" width="3.7"/>
    <col collapsed="false" customWidth="true" hidden="false" outlineLevel="0" max="15" min="15" style="2" width="6.99"/>
    <col collapsed="false" customWidth="true" hidden="false" outlineLevel="0" max="17" min="16" style="2" width="8.85"/>
    <col collapsed="false" customWidth="true" hidden="false" outlineLevel="0" max="18" min="18" style="6" width="3.7"/>
    <col collapsed="false" customWidth="true" hidden="false" outlineLevel="0" max="21" min="19" style="2" width="8.85"/>
    <col collapsed="false" customWidth="true" hidden="false" outlineLevel="0" max="22" min="22" style="7" width="3.7"/>
    <col collapsed="false" customWidth="true" hidden="false" outlineLevel="0" max="25" min="23" style="2" width="8.85"/>
    <col collapsed="false" customWidth="true" hidden="false" outlineLevel="0" max="26" min="26" style="8" width="3.7"/>
    <col collapsed="false" customWidth="true" hidden="false" outlineLevel="0" max="27" min="27" style="2" width="11.28"/>
    <col collapsed="false" customWidth="true" hidden="false" outlineLevel="0" max="29" min="28" style="2" width="8.85"/>
    <col collapsed="false" customWidth="true" hidden="false" outlineLevel="0" max="30" min="30" style="9" width="2.7"/>
    <col collapsed="false" customWidth="true" hidden="false" outlineLevel="0" max="31" min="31" style="2" width="3.7"/>
    <col collapsed="false" customWidth="true" hidden="false" outlineLevel="0" max="32" min="32" style="2" width="3.56"/>
    <col collapsed="false" customWidth="false" hidden="false" outlineLevel="0" max="257" min="33" style="2" width="9.14"/>
  </cols>
  <sheetData>
    <row r="1" customFormat="false" ht="12.75" hidden="false" customHeight="false" outlineLevel="0" collapsed="false">
      <c r="B1" s="2" t="s">
        <v>0</v>
      </c>
    </row>
    <row r="2" customFormat="false" ht="12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2" t="s">
        <v>2</v>
      </c>
      <c r="C3" s="10" t="s">
        <v>3</v>
      </c>
    </row>
    <row r="4" customFormat="false" ht="12.75" hidden="false" customHeight="false" outlineLevel="0" collapsed="false">
      <c r="B4" s="2" t="s">
        <v>4</v>
      </c>
    </row>
    <row r="5" customFormat="false" ht="12.75" hidden="false" customHeight="false" outlineLevel="0" collapsed="false">
      <c r="B5" s="2" t="s">
        <v>5</v>
      </c>
    </row>
    <row r="6" customFormat="false" ht="12.75" hidden="false" customHeight="false" outlineLevel="0" collapsed="false">
      <c r="B6" s="11" t="n">
        <f aca="true">NOW()</f>
        <v>45926.9362476723</v>
      </c>
      <c r="C6" s="12" t="s">
        <v>6</v>
      </c>
      <c r="D6" s="12"/>
      <c r="E6" s="12"/>
      <c r="G6" s="12" t="s">
        <v>7</v>
      </c>
      <c r="H6" s="12"/>
      <c r="I6" s="12"/>
      <c r="K6" s="12" t="s">
        <v>8</v>
      </c>
      <c r="L6" s="12"/>
      <c r="M6" s="12"/>
      <c r="O6" s="12" t="s">
        <v>9</v>
      </c>
      <c r="P6" s="12"/>
      <c r="Q6" s="12"/>
      <c r="S6" s="12" t="s">
        <v>10</v>
      </c>
      <c r="T6" s="12"/>
      <c r="U6" s="12"/>
      <c r="W6" s="12" t="s">
        <v>11</v>
      </c>
      <c r="X6" s="12"/>
      <c r="Y6" s="12"/>
      <c r="AA6" s="12" t="s">
        <v>12</v>
      </c>
      <c r="AB6" s="12"/>
      <c r="AC6" s="12"/>
    </row>
    <row r="7" customFormat="false" ht="12.75" hidden="false" customHeight="false" outlineLevel="0" collapsed="false">
      <c r="C7" s="13" t="s">
        <v>13</v>
      </c>
      <c r="D7" s="13" t="s">
        <v>14</v>
      </c>
      <c r="E7" s="14" t="s">
        <v>13</v>
      </c>
      <c r="G7" s="13" t="s">
        <v>13</v>
      </c>
      <c r="H7" s="13" t="s">
        <v>14</v>
      </c>
      <c r="I7" s="14" t="s">
        <v>13</v>
      </c>
      <c r="K7" s="13" t="s">
        <v>13</v>
      </c>
      <c r="L7" s="13" t="s">
        <v>14</v>
      </c>
      <c r="M7" s="14" t="s">
        <v>13</v>
      </c>
      <c r="O7" s="13" t="s">
        <v>13</v>
      </c>
      <c r="P7" s="13" t="s">
        <v>14</v>
      </c>
      <c r="Q7" s="14" t="s">
        <v>13</v>
      </c>
      <c r="S7" s="13" t="s">
        <v>13</v>
      </c>
      <c r="T7" s="13" t="s">
        <v>14</v>
      </c>
      <c r="U7" s="14" t="s">
        <v>13</v>
      </c>
      <c r="V7" s="15"/>
      <c r="W7" s="13" t="s">
        <v>13</v>
      </c>
      <c r="X7" s="13" t="s">
        <v>14</v>
      </c>
      <c r="Y7" s="14" t="s">
        <v>13</v>
      </c>
      <c r="AA7" s="13" t="s">
        <v>13</v>
      </c>
      <c r="AB7" s="13" t="s">
        <v>14</v>
      </c>
      <c r="AC7" s="14" t="s">
        <v>13</v>
      </c>
    </row>
    <row r="8" customFormat="false" ht="12.75" hidden="false" customHeight="false" outlineLevel="0" collapsed="false">
      <c r="C8" s="12" t="s">
        <v>15</v>
      </c>
      <c r="D8" s="12"/>
      <c r="E8" s="16" t="s">
        <v>16</v>
      </c>
      <c r="G8" s="12" t="s">
        <v>15</v>
      </c>
      <c r="H8" s="12"/>
      <c r="I8" s="16" t="s">
        <v>16</v>
      </c>
      <c r="K8" s="12" t="s">
        <v>15</v>
      </c>
      <c r="L8" s="12"/>
      <c r="M8" s="16" t="s">
        <v>16</v>
      </c>
      <c r="O8" s="12" t="s">
        <v>15</v>
      </c>
      <c r="P8" s="12"/>
      <c r="Q8" s="16" t="s">
        <v>16</v>
      </c>
      <c r="S8" s="12" t="s">
        <v>15</v>
      </c>
      <c r="T8" s="12"/>
      <c r="U8" s="16" t="s">
        <v>16</v>
      </c>
      <c r="V8" s="15"/>
      <c r="W8" s="12" t="s">
        <v>15</v>
      </c>
      <c r="X8" s="12"/>
      <c r="Y8" s="16" t="s">
        <v>16</v>
      </c>
      <c r="AA8" s="12" t="s">
        <v>15</v>
      </c>
      <c r="AB8" s="12"/>
      <c r="AC8" s="16" t="s">
        <v>16</v>
      </c>
    </row>
    <row r="9" customFormat="false" ht="12.75" hidden="false" customHeight="false" outlineLevel="0" collapsed="false">
      <c r="C9" s="13"/>
      <c r="D9" s="13"/>
      <c r="E9" s="13"/>
      <c r="G9" s="13"/>
      <c r="H9" s="13"/>
      <c r="I9" s="13"/>
      <c r="K9" s="13"/>
      <c r="L9" s="13"/>
      <c r="M9" s="13"/>
      <c r="O9" s="13"/>
      <c r="P9" s="13"/>
      <c r="Q9" s="13"/>
      <c r="S9" s="13"/>
      <c r="T9" s="13"/>
      <c r="U9" s="13"/>
      <c r="V9" s="15"/>
      <c r="W9" s="13"/>
      <c r="X9" s="13"/>
      <c r="Y9" s="13"/>
      <c r="AA9" s="13"/>
      <c r="AB9" s="13"/>
      <c r="AC9" s="13"/>
    </row>
    <row r="10" customFormat="false" ht="12.75" hidden="false" customHeight="false" outlineLevel="0" collapsed="false">
      <c r="B10" s="17" t="s">
        <v>17</v>
      </c>
      <c r="V10" s="15"/>
    </row>
    <row r="11" customFormat="false" ht="12.75" hidden="false" customHeight="false" outlineLevel="0" collapsed="false">
      <c r="B11" s="2" t="s">
        <v>18</v>
      </c>
      <c r="C11" s="2" t="n">
        <v>505.5</v>
      </c>
      <c r="D11" s="2" t="n">
        <f aca="false">X11+AB11+P11+H11</f>
        <v>0</v>
      </c>
      <c r="E11" s="2" t="n">
        <f aca="false">SUM(C11:D11)</f>
        <v>505.5</v>
      </c>
      <c r="G11" s="2" t="n">
        <f aca="false">+C11-K11</f>
        <v>137.9</v>
      </c>
      <c r="H11" s="2" t="n">
        <v>0</v>
      </c>
      <c r="I11" s="2" t="n">
        <f aca="false">SUM(G11:H11)</f>
        <v>137.9</v>
      </c>
      <c r="K11" s="2" t="n">
        <v>367.6</v>
      </c>
      <c r="L11" s="2" t="n">
        <f aca="false">X11+AB11+P11</f>
        <v>0</v>
      </c>
      <c r="M11" s="2" t="n">
        <f aca="false">SUM(K11:L11)</f>
        <v>367.6</v>
      </c>
      <c r="O11" s="2" t="n">
        <f aca="false">+K11-S11</f>
        <v>80.2000000000001</v>
      </c>
      <c r="Q11" s="2" t="n">
        <f aca="false">SUM(O11:P11)</f>
        <v>80.2000000000001</v>
      </c>
      <c r="S11" s="2" t="n">
        <v>287.4</v>
      </c>
      <c r="T11" s="2" t="n">
        <f aca="false">X11+AB11</f>
        <v>0</v>
      </c>
      <c r="U11" s="2" t="n">
        <f aca="false">SUM(S11:T11)</f>
        <v>287.4</v>
      </c>
      <c r="V11" s="18"/>
      <c r="W11" s="2" t="n">
        <f aca="false">+S11-AA11</f>
        <v>121.6</v>
      </c>
      <c r="X11" s="2" t="n">
        <v>0</v>
      </c>
      <c r="Y11" s="2" t="n">
        <f aca="false">SUM(W11:X11)</f>
        <v>121.6</v>
      </c>
      <c r="Z11" s="6"/>
      <c r="AA11" s="2" t="n">
        <v>165.8</v>
      </c>
      <c r="AC11" s="2" t="n">
        <f aca="false">SUM(AA11:AB11)</f>
        <v>165.8</v>
      </c>
      <c r="AD11" s="6"/>
      <c r="AE11" s="19"/>
    </row>
    <row r="12" customFormat="false" ht="12.75" hidden="false" customHeight="false" outlineLevel="0" collapsed="false">
      <c r="B12" s="2" t="s">
        <v>19</v>
      </c>
      <c r="C12" s="2" t="n">
        <v>184.9</v>
      </c>
      <c r="D12" s="2" t="n">
        <f aca="false">X12+AB12+P12+H12</f>
        <v>0</v>
      </c>
      <c r="E12" s="2" t="n">
        <f aca="false">SUM(C12:D12)</f>
        <v>184.9</v>
      </c>
      <c r="G12" s="2" t="n">
        <f aca="false">+C12-K12</f>
        <v>53.9</v>
      </c>
      <c r="H12" s="2" t="n">
        <v>0</v>
      </c>
      <c r="I12" s="2" t="n">
        <f aca="false">SUM(G12:H12)</f>
        <v>53.9</v>
      </c>
      <c r="K12" s="2" t="n">
        <v>131</v>
      </c>
      <c r="L12" s="2" t="n">
        <f aca="false">X12+AB12+P12</f>
        <v>0</v>
      </c>
      <c r="M12" s="2" t="n">
        <f aca="false">SUM(K12:L12)</f>
        <v>131</v>
      </c>
      <c r="O12" s="2" t="n">
        <f aca="false">+K12-S12</f>
        <v>48.4</v>
      </c>
      <c r="Q12" s="2" t="n">
        <f aca="false">SUM(O12:P12)</f>
        <v>48.4</v>
      </c>
      <c r="S12" s="2" t="n">
        <v>82.6</v>
      </c>
      <c r="T12" s="2" t="n">
        <f aca="false">X12+AB12</f>
        <v>0</v>
      </c>
      <c r="U12" s="2" t="n">
        <f aca="false">SUM(S12:T12)</f>
        <v>82.6</v>
      </c>
      <c r="W12" s="2" t="n">
        <f aca="false">+S12-AA12</f>
        <v>43.3</v>
      </c>
      <c r="X12" s="2" t="n">
        <v>0</v>
      </c>
      <c r="Y12" s="2" t="n">
        <f aca="false">SUM(W12:X12)</f>
        <v>43.3</v>
      </c>
      <c r="Z12" s="6"/>
      <c r="AA12" s="2" t="n">
        <v>39.3</v>
      </c>
      <c r="AB12" s="2" t="n">
        <v>0</v>
      </c>
      <c r="AC12" s="2" t="n">
        <f aca="false">SUM(AA12:AB12)</f>
        <v>39.3</v>
      </c>
      <c r="AD12" s="6"/>
      <c r="AE12" s="20"/>
    </row>
    <row r="13" customFormat="false" ht="12.75" hidden="false" customHeight="false" outlineLevel="0" collapsed="false">
      <c r="B13" s="2" t="s">
        <v>20</v>
      </c>
      <c r="C13" s="2" t="n">
        <v>8.5</v>
      </c>
      <c r="D13" s="2" t="n">
        <f aca="false">X13+AB13+P13+H13</f>
        <v>0</v>
      </c>
      <c r="E13" s="2" t="n">
        <f aca="false">SUM(C13:D13)</f>
        <v>8.5</v>
      </c>
      <c r="G13" s="2" t="n">
        <f aca="false">+C13-K13</f>
        <v>5.7</v>
      </c>
      <c r="H13" s="2" t="n">
        <v>0</v>
      </c>
      <c r="I13" s="2" t="n">
        <f aca="false">SUM(G13:H13)</f>
        <v>5.7</v>
      </c>
      <c r="K13" s="2" t="n">
        <v>2.8</v>
      </c>
      <c r="L13" s="2" t="n">
        <f aca="false">X13+AB13+P13</f>
        <v>0</v>
      </c>
      <c r="M13" s="2" t="n">
        <f aca="false">SUM(K13:L13)</f>
        <v>2.8</v>
      </c>
      <c r="O13" s="2" t="n">
        <f aca="false">+K13-S13</f>
        <v>1.2</v>
      </c>
      <c r="Q13" s="2" t="n">
        <f aca="false">SUM(O13:P13)</f>
        <v>1.2</v>
      </c>
      <c r="S13" s="2" t="n">
        <v>1.6</v>
      </c>
      <c r="T13" s="2" t="n">
        <f aca="false">X13+AB13</f>
        <v>0</v>
      </c>
      <c r="U13" s="2" t="n">
        <f aca="false">SUM(S13:T13)</f>
        <v>1.6</v>
      </c>
      <c r="W13" s="2" t="n">
        <f aca="false">+S13-AA13</f>
        <v>0.8</v>
      </c>
      <c r="X13" s="2" t="n">
        <v>0</v>
      </c>
      <c r="Y13" s="2" t="n">
        <f aca="false">SUM(W13:X13)</f>
        <v>0.8</v>
      </c>
      <c r="Z13" s="6"/>
      <c r="AA13" s="2" t="n">
        <v>0.8</v>
      </c>
      <c r="AB13" s="2" t="n">
        <v>0</v>
      </c>
      <c r="AC13" s="2" t="n">
        <f aca="false">SUM(AA13:AB13)</f>
        <v>0.8</v>
      </c>
      <c r="AD13" s="6"/>
      <c r="AE13" s="20"/>
    </row>
    <row r="14" customFormat="false" ht="12.75" hidden="false" customHeight="false" outlineLevel="0" collapsed="false">
      <c r="B14" s="21"/>
      <c r="C14" s="22" t="n">
        <f aca="false">SUM(C11:C13)</f>
        <v>698.9</v>
      </c>
      <c r="D14" s="22" t="n">
        <f aca="false">SUM(D11:D13)</f>
        <v>0</v>
      </c>
      <c r="E14" s="22" t="n">
        <f aca="false">SUM(E11:E13)</f>
        <v>698.9</v>
      </c>
      <c r="G14" s="22" t="n">
        <f aca="false">SUM(G11:G13)</f>
        <v>197.5</v>
      </c>
      <c r="H14" s="22" t="n">
        <f aca="false">SUM(H11:H13)</f>
        <v>0</v>
      </c>
      <c r="I14" s="22" t="n">
        <f aca="false">SUM(I11:I13)</f>
        <v>197.5</v>
      </c>
      <c r="K14" s="22" t="n">
        <f aca="false">SUM(K11:K13)</f>
        <v>501.4</v>
      </c>
      <c r="L14" s="22" t="n">
        <f aca="false">SUM(L11:L13)</f>
        <v>0</v>
      </c>
      <c r="M14" s="22" t="n">
        <f aca="false">SUM(M11:M13)</f>
        <v>501.4</v>
      </c>
      <c r="O14" s="22" t="n">
        <f aca="false">SUM(O11:O13)</f>
        <v>129.8</v>
      </c>
      <c r="P14" s="22" t="n">
        <f aca="false">SUM(P11:P13)</f>
        <v>0</v>
      </c>
      <c r="Q14" s="22" t="n">
        <f aca="false">SUM(Q11:Q13)</f>
        <v>129.8</v>
      </c>
      <c r="S14" s="22" t="n">
        <f aca="false">SUM(S11:S13)</f>
        <v>371.6</v>
      </c>
      <c r="T14" s="22" t="n">
        <f aca="false">SUM(T11:T13)</f>
        <v>0</v>
      </c>
      <c r="U14" s="22" t="n">
        <f aca="false">SUM(U11:U13)</f>
        <v>371.6</v>
      </c>
      <c r="W14" s="22" t="n">
        <f aca="false">SUM(W11:W13)</f>
        <v>165.7</v>
      </c>
      <c r="X14" s="22" t="n">
        <f aca="false">SUM(X11:X13)</f>
        <v>0</v>
      </c>
      <c r="Y14" s="22" t="n">
        <f aca="false">SUM(Y11:Y13)</f>
        <v>165.7</v>
      </c>
      <c r="Z14" s="6"/>
      <c r="AA14" s="22" t="n">
        <f aca="false">SUM(AA11:AA13)</f>
        <v>205.9</v>
      </c>
      <c r="AB14" s="22" t="n">
        <f aca="false">SUM(AB11:AB13)</f>
        <v>0</v>
      </c>
      <c r="AC14" s="22" t="n">
        <f aca="false">SUM(AC11:AC13)</f>
        <v>205.9</v>
      </c>
      <c r="AD14" s="6"/>
      <c r="AE14" s="20"/>
    </row>
    <row r="15" customFormat="false" ht="12.75" hidden="false" customHeight="false" outlineLevel="0" collapsed="false">
      <c r="B15" s="23"/>
      <c r="Z15" s="6"/>
      <c r="AD15" s="6"/>
      <c r="AE15" s="20"/>
    </row>
    <row r="16" customFormat="false" ht="12.75" hidden="false" customHeight="false" outlineLevel="0" collapsed="false">
      <c r="B16" s="17" t="s">
        <v>21</v>
      </c>
      <c r="Z16" s="6"/>
      <c r="AD16" s="6"/>
      <c r="AE16" s="20"/>
    </row>
    <row r="17" customFormat="false" ht="12.75" hidden="false" customHeight="false" outlineLevel="0" collapsed="false">
      <c r="B17" s="2" t="s">
        <v>18</v>
      </c>
      <c r="C17" s="2" t="n">
        <v>13.7</v>
      </c>
      <c r="D17" s="2" t="n">
        <f aca="false">X17+AB17+P17+H17</f>
        <v>0</v>
      </c>
      <c r="E17" s="2" t="n">
        <f aca="false">SUM(C17:D17)</f>
        <v>13.7</v>
      </c>
      <c r="G17" s="2" t="n">
        <f aca="false">+C17-K17</f>
        <v>1.4</v>
      </c>
      <c r="H17" s="2" t="n">
        <v>0</v>
      </c>
      <c r="I17" s="2" t="n">
        <f aca="false">SUM(G17:H17)</f>
        <v>1.4</v>
      </c>
      <c r="K17" s="2" t="n">
        <v>12.3</v>
      </c>
      <c r="L17" s="2" t="n">
        <f aca="false">X17+AB17+P17</f>
        <v>0</v>
      </c>
      <c r="M17" s="2" t="n">
        <f aca="false">SUM(K17:L17)</f>
        <v>12.3</v>
      </c>
      <c r="O17" s="2" t="n">
        <f aca="false">+K17-S17</f>
        <v>1.2</v>
      </c>
      <c r="P17" s="2" t="n">
        <v>0</v>
      </c>
      <c r="Q17" s="2" t="n">
        <f aca="false">SUM(O17:P17)</f>
        <v>1.2</v>
      </c>
      <c r="S17" s="2" t="n">
        <v>11.1</v>
      </c>
      <c r="T17" s="2" t="n">
        <f aca="false">X17+AB17</f>
        <v>0</v>
      </c>
      <c r="U17" s="2" t="n">
        <f aca="false">SUM(S17:T17)</f>
        <v>11.1</v>
      </c>
      <c r="W17" s="2" t="n">
        <f aca="false">+S17-AA17</f>
        <v>10.3</v>
      </c>
      <c r="X17" s="2" t="n">
        <v>0</v>
      </c>
      <c r="Y17" s="2" t="n">
        <f aca="false">SUM(W17:X17)</f>
        <v>10.3</v>
      </c>
      <c r="Z17" s="6"/>
      <c r="AA17" s="2" t="n">
        <v>0.8</v>
      </c>
      <c r="AB17" s="2" t="n">
        <v>0</v>
      </c>
      <c r="AC17" s="2" t="n">
        <f aca="false">SUM(AA17:AB17)</f>
        <v>0.8</v>
      </c>
      <c r="AD17" s="6"/>
      <c r="AE17" s="20"/>
    </row>
    <row r="18" customFormat="false" ht="12.75" hidden="false" customHeight="false" outlineLevel="0" collapsed="false">
      <c r="B18" s="2" t="s">
        <v>19</v>
      </c>
      <c r="C18" s="2" t="n">
        <v>35.4</v>
      </c>
      <c r="D18" s="2" t="n">
        <f aca="false">X18+AB18+P18+H18</f>
        <v>-35.4</v>
      </c>
      <c r="E18" s="2" t="n">
        <f aca="false">SUM(C18:D18)</f>
        <v>0</v>
      </c>
      <c r="G18" s="2" t="n">
        <f aca="false">+C18-K18</f>
        <v>14.7</v>
      </c>
      <c r="H18" s="2" t="n">
        <v>-14.7</v>
      </c>
      <c r="I18" s="2" t="n">
        <f aca="false">SUM(G18:H18)</f>
        <v>0</v>
      </c>
      <c r="K18" s="2" t="n">
        <v>20.7</v>
      </c>
      <c r="L18" s="2" t="n">
        <f aca="false">X18+AB18+P18</f>
        <v>-20.7</v>
      </c>
      <c r="M18" s="2" t="n">
        <f aca="false">SUM(K18:L18)</f>
        <v>0</v>
      </c>
      <c r="O18" s="2" t="n">
        <f aca="false">+K18-S18</f>
        <v>9</v>
      </c>
      <c r="P18" s="2" t="n">
        <v>-9</v>
      </c>
      <c r="Q18" s="2" t="n">
        <f aca="false">SUM(O18:P18)</f>
        <v>0</v>
      </c>
      <c r="S18" s="2" t="n">
        <v>11.7</v>
      </c>
      <c r="T18" s="2" t="n">
        <f aca="false">X18+AB18</f>
        <v>-11.7</v>
      </c>
      <c r="U18" s="2" t="n">
        <f aca="false">SUM(S18:T18)</f>
        <v>0</v>
      </c>
      <c r="V18" s="18"/>
      <c r="W18" s="2" t="n">
        <f aca="false">+S18-AA18</f>
        <v>7.8</v>
      </c>
      <c r="X18" s="2" t="n">
        <v>-7.8</v>
      </c>
      <c r="Y18" s="2" t="n">
        <f aca="false">SUM(W18:X18)</f>
        <v>0</v>
      </c>
      <c r="Z18" s="6"/>
      <c r="AA18" s="2" t="n">
        <v>3.9</v>
      </c>
      <c r="AB18" s="2" t="n">
        <v>-3.9</v>
      </c>
      <c r="AC18" s="2" t="n">
        <f aca="false">SUM(AA18:AB18)</f>
        <v>0</v>
      </c>
      <c r="AD18" s="6"/>
      <c r="AE18" s="20"/>
    </row>
    <row r="19" customFormat="false" ht="12.75" hidden="false" customHeight="false" outlineLevel="0" collapsed="false">
      <c r="B19" s="2" t="s">
        <v>20</v>
      </c>
      <c r="C19" s="2" t="n">
        <v>0</v>
      </c>
      <c r="D19" s="2" t="n">
        <f aca="false">X19+AB19+P19+H19</f>
        <v>0</v>
      </c>
      <c r="E19" s="2" t="n">
        <f aca="false">SUM(C19:D19)</f>
        <v>0</v>
      </c>
      <c r="G19" s="2" t="n">
        <f aca="false">+C19-K19</f>
        <v>0</v>
      </c>
      <c r="H19" s="2" t="n">
        <v>0</v>
      </c>
      <c r="I19" s="2" t="n">
        <f aca="false">SUM(G19:H19)</f>
        <v>0</v>
      </c>
      <c r="K19" s="2" t="n">
        <v>0</v>
      </c>
      <c r="L19" s="2" t="n">
        <f aca="false">X19+AB19+P19</f>
        <v>0</v>
      </c>
      <c r="M19" s="2" t="n">
        <f aca="false">SUM(K19:L19)</f>
        <v>0</v>
      </c>
      <c r="O19" s="2" t="n">
        <f aca="false">+K19-S19</f>
        <v>0</v>
      </c>
      <c r="P19" s="2" t="n">
        <v>0</v>
      </c>
      <c r="Q19" s="2" t="n">
        <f aca="false">SUM(O19:P19)</f>
        <v>0</v>
      </c>
      <c r="S19" s="2" t="n">
        <v>0</v>
      </c>
      <c r="T19" s="2" t="n">
        <f aca="false">X19+AB19</f>
        <v>0</v>
      </c>
      <c r="U19" s="2" t="n">
        <f aca="false">SUM(S19:T19)</f>
        <v>0</v>
      </c>
      <c r="W19" s="2" t="n">
        <f aca="false">+S19-AA19</f>
        <v>0</v>
      </c>
      <c r="X19" s="2" t="n">
        <v>0</v>
      </c>
      <c r="Y19" s="2" t="n">
        <f aca="false">SUM(W19:X19)</f>
        <v>0</v>
      </c>
      <c r="Z19" s="6"/>
      <c r="AA19" s="2" t="n">
        <v>0</v>
      </c>
      <c r="AB19" s="2" t="n">
        <v>0</v>
      </c>
      <c r="AC19" s="2" t="n">
        <f aca="false">SUM(AA19:AB19)</f>
        <v>0</v>
      </c>
      <c r="AD19" s="6"/>
      <c r="AE19" s="20"/>
    </row>
    <row r="20" customFormat="false" ht="12.75" hidden="false" customHeight="false" outlineLevel="0" collapsed="false">
      <c r="B20" s="21"/>
      <c r="C20" s="22" t="n">
        <f aca="false">SUM(C17:C19)</f>
        <v>49.1</v>
      </c>
      <c r="D20" s="22" t="n">
        <f aca="false">SUM(D17:D19)</f>
        <v>-35.4</v>
      </c>
      <c r="E20" s="22" t="n">
        <f aca="false">SUM(E17:E19)</f>
        <v>13.7</v>
      </c>
      <c r="G20" s="22" t="n">
        <f aca="false">SUM(G17:G19)</f>
        <v>16.1</v>
      </c>
      <c r="H20" s="22" t="n">
        <f aca="false">SUM(H17:H19)</f>
        <v>-14.7</v>
      </c>
      <c r="I20" s="22" t="n">
        <f aca="false">SUM(I17:I19)</f>
        <v>1.4</v>
      </c>
      <c r="K20" s="22" t="n">
        <f aca="false">SUM(K17:K19)</f>
        <v>33</v>
      </c>
      <c r="L20" s="22" t="n">
        <f aca="false">SUM(L17:L19)</f>
        <v>-20.7</v>
      </c>
      <c r="M20" s="22" t="n">
        <f aca="false">SUM(M17:M19)</f>
        <v>12.3</v>
      </c>
      <c r="O20" s="22" t="n">
        <f aca="false">SUM(O17:O19)</f>
        <v>10.2</v>
      </c>
      <c r="P20" s="22" t="n">
        <f aca="false">SUM(P17:P19)</f>
        <v>-9</v>
      </c>
      <c r="Q20" s="22" t="n">
        <f aca="false">SUM(Q17:Q19)</f>
        <v>1.2</v>
      </c>
      <c r="S20" s="22" t="n">
        <f aca="false">SUM(S17:S19)</f>
        <v>22.8</v>
      </c>
      <c r="T20" s="22" t="n">
        <f aca="false">SUM(T17:T19)</f>
        <v>-11.7</v>
      </c>
      <c r="U20" s="22" t="n">
        <f aca="false">SUM(U17:U19)</f>
        <v>11.1</v>
      </c>
      <c r="W20" s="22" t="n">
        <f aca="false">SUM(W17:W19)</f>
        <v>18.1</v>
      </c>
      <c r="X20" s="22" t="n">
        <f aca="false">SUM(X17:X19)</f>
        <v>-7.8</v>
      </c>
      <c r="Y20" s="22" t="n">
        <f aca="false">SUM(Y17:Y19)</f>
        <v>10.3</v>
      </c>
      <c r="Z20" s="6"/>
      <c r="AA20" s="22" t="n">
        <f aca="false">SUM(AA17:AA19)</f>
        <v>4.7</v>
      </c>
      <c r="AB20" s="22" t="n">
        <f aca="false">SUM(AB17:AB19)</f>
        <v>-3.9</v>
      </c>
      <c r="AC20" s="22" t="n">
        <f aca="false">SUM(AC17:AC19)</f>
        <v>0.8</v>
      </c>
      <c r="AD20" s="6"/>
      <c r="AE20" s="20"/>
    </row>
    <row r="21" customFormat="false" ht="12.75" hidden="false" customHeight="false" outlineLevel="0" collapsed="false">
      <c r="Z21" s="6"/>
      <c r="AD21" s="6"/>
      <c r="AE21" s="20"/>
    </row>
    <row r="22" customFormat="false" ht="12.75" hidden="false" customHeight="false" outlineLevel="0" collapsed="false">
      <c r="B22" s="17" t="s">
        <v>22</v>
      </c>
      <c r="Z22" s="6"/>
      <c r="AD22" s="6"/>
      <c r="AE22" s="20"/>
    </row>
    <row r="23" customFormat="false" ht="12.75" hidden="false" customHeight="false" outlineLevel="0" collapsed="false">
      <c r="B23" s="2" t="s">
        <v>18</v>
      </c>
      <c r="C23" s="2" t="n">
        <f aca="false">+C11-C17</f>
        <v>491.8</v>
      </c>
      <c r="D23" s="2" t="n">
        <f aca="false">X23+AB23+P23+H23</f>
        <v>0</v>
      </c>
      <c r="E23" s="2" t="n">
        <f aca="false">SUM(C23:D23)</f>
        <v>491.8</v>
      </c>
      <c r="G23" s="2" t="n">
        <f aca="false">+C23-K23</f>
        <v>136.5</v>
      </c>
      <c r="H23" s="2" t="n">
        <v>0</v>
      </c>
      <c r="I23" s="2" t="n">
        <f aca="false">SUM(G23:H23)</f>
        <v>136.5</v>
      </c>
      <c r="K23" s="2" t="n">
        <f aca="false">+K11-K17</f>
        <v>355.3</v>
      </c>
      <c r="L23" s="2" t="n">
        <f aca="false">X23+AB23+P23</f>
        <v>0</v>
      </c>
      <c r="M23" s="2" t="n">
        <f aca="false">SUM(K23:L23)</f>
        <v>355.3</v>
      </c>
      <c r="O23" s="2" t="n">
        <f aca="false">+K23-S23</f>
        <v>79.0000000000001</v>
      </c>
      <c r="P23" s="2" t="n">
        <v>0</v>
      </c>
      <c r="Q23" s="2" t="n">
        <f aca="false">SUM(O23:P23)</f>
        <v>79.0000000000001</v>
      </c>
      <c r="S23" s="2" t="n">
        <f aca="false">+S11-S17</f>
        <v>276.3</v>
      </c>
      <c r="T23" s="2" t="n">
        <f aca="false">X23+AB23</f>
        <v>0</v>
      </c>
      <c r="U23" s="2" t="n">
        <f aca="false">SUM(S23:T23)</f>
        <v>276.3</v>
      </c>
      <c r="W23" s="2" t="n">
        <f aca="false">+S23-AA23</f>
        <v>111.3</v>
      </c>
      <c r="X23" s="2" t="n">
        <v>0</v>
      </c>
      <c r="Y23" s="2" t="n">
        <f aca="false">SUM(W23:X23)</f>
        <v>111.3</v>
      </c>
      <c r="Z23" s="6"/>
      <c r="AA23" s="2" t="n">
        <f aca="false">+AA11-AA17</f>
        <v>165</v>
      </c>
      <c r="AB23" s="2" t="n">
        <f aca="false">+AB11-AB17</f>
        <v>0</v>
      </c>
      <c r="AC23" s="2" t="n">
        <f aca="false">SUM(AA23:AB23)</f>
        <v>165</v>
      </c>
      <c r="AD23" s="6"/>
      <c r="AE23" s="19"/>
      <c r="AF23" s="24"/>
    </row>
    <row r="24" customFormat="false" ht="12.75" hidden="false" customHeight="false" outlineLevel="0" collapsed="false">
      <c r="B24" s="2" t="s">
        <v>19</v>
      </c>
      <c r="C24" s="2" t="n">
        <f aca="false">+C12-C18</f>
        <v>149.5</v>
      </c>
      <c r="D24" s="2" t="n">
        <f aca="false">X24+AB24+P24+H24</f>
        <v>35.4</v>
      </c>
      <c r="E24" s="2" t="n">
        <f aca="false">SUM(C24:D24)</f>
        <v>184.9</v>
      </c>
      <c r="G24" s="2" t="n">
        <f aca="false">+C24-K24</f>
        <v>39.2</v>
      </c>
      <c r="H24" s="2" t="n">
        <f aca="false">-H18</f>
        <v>14.7</v>
      </c>
      <c r="I24" s="2" t="n">
        <f aca="false">SUM(G24:H24)</f>
        <v>53.9</v>
      </c>
      <c r="K24" s="2" t="n">
        <f aca="false">+K12-K18</f>
        <v>110.3</v>
      </c>
      <c r="L24" s="2" t="n">
        <f aca="false">X24+AB24+P24</f>
        <v>20.7</v>
      </c>
      <c r="M24" s="2" t="n">
        <f aca="false">SUM(K24:L24)</f>
        <v>131</v>
      </c>
      <c r="O24" s="2" t="n">
        <f aca="false">+K24-S24</f>
        <v>39.4</v>
      </c>
      <c r="P24" s="2" t="n">
        <f aca="false">-P18</f>
        <v>9</v>
      </c>
      <c r="Q24" s="2" t="n">
        <f aca="false">SUM(O24:P24)</f>
        <v>48.4</v>
      </c>
      <c r="S24" s="2" t="n">
        <f aca="false">+S12-S18</f>
        <v>70.9</v>
      </c>
      <c r="T24" s="2" t="n">
        <f aca="false">X24+AB24</f>
        <v>11.7</v>
      </c>
      <c r="U24" s="2" t="n">
        <f aca="false">SUM(S24:T24)</f>
        <v>82.6</v>
      </c>
      <c r="W24" s="2" t="n">
        <f aca="false">+S24-AA24</f>
        <v>35.5</v>
      </c>
      <c r="X24" s="2" t="n">
        <f aca="false">-X18</f>
        <v>7.8</v>
      </c>
      <c r="Y24" s="2" t="n">
        <f aca="false">SUM(W24:X24)</f>
        <v>43.3</v>
      </c>
      <c r="Z24" s="6"/>
      <c r="AA24" s="2" t="n">
        <f aca="false">+AA12-AA18</f>
        <v>35.4</v>
      </c>
      <c r="AB24" s="2" t="n">
        <f aca="false">-AB18</f>
        <v>3.9</v>
      </c>
      <c r="AC24" s="2" t="n">
        <f aca="false">SUM(AA24:AB24)</f>
        <v>39.3</v>
      </c>
      <c r="AD24" s="6"/>
      <c r="AE24" s="20"/>
    </row>
    <row r="25" customFormat="false" ht="12.75" hidden="false" customHeight="false" outlineLevel="0" collapsed="false">
      <c r="B25" s="2" t="s">
        <v>23</v>
      </c>
      <c r="C25" s="2" t="n">
        <f aca="false">+C13-C19</f>
        <v>8.5</v>
      </c>
      <c r="D25" s="2" t="n">
        <f aca="false">X25+AB25+P25+H25</f>
        <v>0</v>
      </c>
      <c r="E25" s="2" t="n">
        <f aca="false">SUM(C25:D25)</f>
        <v>8.5</v>
      </c>
      <c r="G25" s="2" t="n">
        <f aca="false">+C25-K25</f>
        <v>5.7</v>
      </c>
      <c r="H25" s="2" t="n">
        <v>0</v>
      </c>
      <c r="I25" s="2" t="n">
        <f aca="false">SUM(G25:H25)</f>
        <v>5.7</v>
      </c>
      <c r="K25" s="2" t="n">
        <f aca="false">+K13-K19</f>
        <v>2.8</v>
      </c>
      <c r="L25" s="2" t="n">
        <f aca="false">X25+AB25+P25</f>
        <v>0</v>
      </c>
      <c r="M25" s="2" t="n">
        <f aca="false">SUM(K25:L25)</f>
        <v>2.8</v>
      </c>
      <c r="O25" s="2" t="n">
        <f aca="false">+K25-S25</f>
        <v>1.2</v>
      </c>
      <c r="P25" s="2" t="n">
        <v>0</v>
      </c>
      <c r="Q25" s="2" t="n">
        <f aca="false">SUM(O25:P25)</f>
        <v>1.2</v>
      </c>
      <c r="S25" s="2" t="n">
        <f aca="false">+S13-S19</f>
        <v>1.6</v>
      </c>
      <c r="T25" s="2" t="n">
        <f aca="false">X25+AB25</f>
        <v>0</v>
      </c>
      <c r="U25" s="2" t="n">
        <f aca="false">SUM(S25:T25)</f>
        <v>1.6</v>
      </c>
      <c r="W25" s="2" t="n">
        <f aca="false">+S25-AA25</f>
        <v>0.8</v>
      </c>
      <c r="X25" s="2" t="n">
        <v>0</v>
      </c>
      <c r="Y25" s="2" t="n">
        <f aca="false">SUM(W25:X25)</f>
        <v>0.8</v>
      </c>
      <c r="Z25" s="6"/>
      <c r="AA25" s="2" t="n">
        <f aca="false">+AA13-AA19</f>
        <v>0.8</v>
      </c>
      <c r="AB25" s="2" t="n">
        <f aca="false">+AB13-AB19</f>
        <v>0</v>
      </c>
      <c r="AC25" s="2" t="n">
        <f aca="false">SUM(AA25:AB25)</f>
        <v>0.8</v>
      </c>
      <c r="AD25" s="6"/>
      <c r="AE25" s="20"/>
    </row>
    <row r="26" customFormat="false" ht="12.75" hidden="false" customHeight="false" outlineLevel="0" collapsed="false">
      <c r="B26" s="21"/>
      <c r="C26" s="22" t="n">
        <f aca="false">SUM(C23:C25)</f>
        <v>649.8</v>
      </c>
      <c r="D26" s="22" t="n">
        <f aca="false">SUM(D23:D25)</f>
        <v>35.4</v>
      </c>
      <c r="E26" s="22" t="n">
        <f aca="false">SUM(E23:E25)</f>
        <v>685.2</v>
      </c>
      <c r="G26" s="22" t="n">
        <f aca="false">SUM(G23:G25)</f>
        <v>181.4</v>
      </c>
      <c r="H26" s="22" t="n">
        <f aca="false">SUM(H23:H25)</f>
        <v>14.7</v>
      </c>
      <c r="I26" s="22" t="n">
        <f aca="false">SUM(I23:I25)</f>
        <v>196.1</v>
      </c>
      <c r="K26" s="22" t="n">
        <f aca="false">SUM(K23:K25)</f>
        <v>468.4</v>
      </c>
      <c r="L26" s="22" t="n">
        <f aca="false">SUM(L23:L25)</f>
        <v>20.7</v>
      </c>
      <c r="M26" s="22" t="n">
        <f aca="false">SUM(M23:M25)</f>
        <v>489.1</v>
      </c>
      <c r="O26" s="22" t="n">
        <f aca="false">SUM(O23:O25)</f>
        <v>119.6</v>
      </c>
      <c r="P26" s="22" t="n">
        <f aca="false">SUM(P23:P25)</f>
        <v>9</v>
      </c>
      <c r="Q26" s="22" t="n">
        <f aca="false">SUM(Q23:Q25)</f>
        <v>128.6</v>
      </c>
      <c r="S26" s="22" t="n">
        <f aca="false">SUM(S23:S25)</f>
        <v>348.8</v>
      </c>
      <c r="T26" s="22" t="n">
        <f aca="false">SUM(T23:T25)</f>
        <v>11.7</v>
      </c>
      <c r="U26" s="22" t="n">
        <f aca="false">SUM(U23:U25)</f>
        <v>360.5</v>
      </c>
      <c r="W26" s="22" t="n">
        <f aca="false">SUM(W23:W25)</f>
        <v>147.6</v>
      </c>
      <c r="X26" s="22" t="n">
        <f aca="false">SUM(X23:X25)</f>
        <v>7.8</v>
      </c>
      <c r="Y26" s="22" t="n">
        <f aca="false">SUM(Y23:Y25)</f>
        <v>155.4</v>
      </c>
      <c r="Z26" s="6"/>
      <c r="AA26" s="22" t="n">
        <f aca="false">SUM(AA23:AA25)</f>
        <v>201.2</v>
      </c>
      <c r="AB26" s="22" t="n">
        <f aca="false">SUM(AB23:AB25)</f>
        <v>3.9</v>
      </c>
      <c r="AC26" s="22" t="n">
        <f aca="false">SUM(AC23:AC25)</f>
        <v>205.1</v>
      </c>
      <c r="AD26" s="6"/>
      <c r="AE26" s="20"/>
      <c r="AF26" s="24"/>
    </row>
    <row r="27" customFormat="false" ht="12.75" hidden="false" customHeight="false" outlineLevel="0" collapsed="false">
      <c r="Z27" s="6"/>
      <c r="AD27" s="6"/>
      <c r="AE27" s="20"/>
    </row>
    <row r="28" customFormat="false" ht="12.75" hidden="false" customHeight="false" outlineLevel="0" collapsed="false">
      <c r="B28" s="17" t="s">
        <v>24</v>
      </c>
      <c r="Z28" s="6"/>
      <c r="AD28" s="6"/>
      <c r="AE28" s="20"/>
    </row>
    <row r="29" customFormat="false" ht="12.75" hidden="false" customHeight="false" outlineLevel="0" collapsed="false">
      <c r="B29" s="2" t="s">
        <v>18</v>
      </c>
      <c r="C29" s="2" t="n">
        <v>230.5</v>
      </c>
      <c r="D29" s="2" t="n">
        <f aca="false">X29+AB29+P29+H29</f>
        <v>0</v>
      </c>
      <c r="E29" s="2" t="n">
        <f aca="false">SUM(C29:D29)</f>
        <v>230.5</v>
      </c>
      <c r="G29" s="2" t="n">
        <f aca="false">+C29-K29</f>
        <v>65.9</v>
      </c>
      <c r="H29" s="2" t="n">
        <v>0</v>
      </c>
      <c r="I29" s="2" t="n">
        <f aca="false">SUM(G29:H29)</f>
        <v>65.9</v>
      </c>
      <c r="K29" s="2" t="n">
        <v>164.6</v>
      </c>
      <c r="L29" s="2" t="n">
        <f aca="false">X29+AB29+P29</f>
        <v>0</v>
      </c>
      <c r="M29" s="2" t="n">
        <f aca="false">SUM(K29:L29)</f>
        <v>164.6</v>
      </c>
      <c r="O29" s="2" t="n">
        <f aca="false">+K29-S29</f>
        <v>53.5</v>
      </c>
      <c r="P29" s="2" t="n">
        <v>0</v>
      </c>
      <c r="Q29" s="2" t="n">
        <f aca="false">SUM(O29:P29)</f>
        <v>53.5</v>
      </c>
      <c r="S29" s="2" t="n">
        <v>111.1</v>
      </c>
      <c r="T29" s="2" t="n">
        <f aca="false">X29+AB29</f>
        <v>0</v>
      </c>
      <c r="U29" s="2" t="n">
        <f aca="false">SUM(S29:T29)</f>
        <v>111.1</v>
      </c>
      <c r="W29" s="2" t="n">
        <f aca="false">+S29-AA29</f>
        <v>57.5</v>
      </c>
      <c r="X29" s="2" t="n">
        <v>0</v>
      </c>
      <c r="Y29" s="2" t="n">
        <f aca="false">SUM(W29:X29)</f>
        <v>57.5</v>
      </c>
      <c r="Z29" s="6"/>
      <c r="AA29" s="2" t="n">
        <v>53.6</v>
      </c>
      <c r="AB29" s="2" t="n">
        <v>0</v>
      </c>
      <c r="AC29" s="2" t="n">
        <f aca="false">SUM(AA29:AB29)</f>
        <v>53.6</v>
      </c>
      <c r="AD29" s="6"/>
      <c r="AE29" s="20"/>
      <c r="AF29" s="25"/>
      <c r="AG29" s="23"/>
    </row>
    <row r="30" customFormat="false" ht="12.75" hidden="false" customHeight="false" outlineLevel="0" collapsed="false">
      <c r="B30" s="2" t="s">
        <v>19</v>
      </c>
      <c r="C30" s="2" t="n">
        <v>28.2</v>
      </c>
      <c r="D30" s="2" t="n">
        <f aca="false">X30+AB30+P30+H30</f>
        <v>35.4</v>
      </c>
      <c r="E30" s="2" t="n">
        <f aca="false">SUM(C30:D30)</f>
        <v>63.6</v>
      </c>
      <c r="G30" s="2" t="n">
        <f aca="false">+C30-K30</f>
        <v>3.3</v>
      </c>
      <c r="H30" s="2" t="n">
        <f aca="false">H24</f>
        <v>14.7</v>
      </c>
      <c r="I30" s="2" t="n">
        <f aca="false">SUM(G30:H30)</f>
        <v>18</v>
      </c>
      <c r="K30" s="2" t="n">
        <v>24.9</v>
      </c>
      <c r="L30" s="2" t="n">
        <f aca="false">X30+AB30+P30</f>
        <v>20.7</v>
      </c>
      <c r="M30" s="2" t="n">
        <f aca="false">SUM(K30:L30)</f>
        <v>45.6</v>
      </c>
      <c r="O30" s="2" t="n">
        <f aca="false">+K30-S30</f>
        <v>6.1</v>
      </c>
      <c r="P30" s="2" t="n">
        <f aca="false">P24</f>
        <v>9</v>
      </c>
      <c r="Q30" s="2" t="n">
        <f aca="false">SUM(O30:P30)</f>
        <v>15.1</v>
      </c>
      <c r="S30" s="2" t="n">
        <v>18.8</v>
      </c>
      <c r="T30" s="2" t="n">
        <f aca="false">X30+AB30</f>
        <v>11.7</v>
      </c>
      <c r="U30" s="2" t="n">
        <f aca="false">SUM(S30:T30)</f>
        <v>30.5</v>
      </c>
      <c r="W30" s="2" t="n">
        <f aca="false">+S30-AA30</f>
        <v>9.5</v>
      </c>
      <c r="X30" s="2" t="n">
        <f aca="false">X24</f>
        <v>7.8</v>
      </c>
      <c r="Y30" s="2" t="n">
        <f aca="false">SUM(W30:X30)</f>
        <v>17.3</v>
      </c>
      <c r="Z30" s="6"/>
      <c r="AA30" s="2" t="n">
        <v>9.3</v>
      </c>
      <c r="AB30" s="2" t="n">
        <f aca="false">AB24</f>
        <v>3.9</v>
      </c>
      <c r="AC30" s="2" t="n">
        <f aca="false">SUM(AA30:AB30)</f>
        <v>13.2</v>
      </c>
      <c r="AD30" s="6"/>
      <c r="AE30" s="20"/>
    </row>
    <row r="31" customFormat="false" ht="12.75" hidden="false" customHeight="false" outlineLevel="0" collapsed="false">
      <c r="B31" s="2" t="s">
        <v>25</v>
      </c>
      <c r="C31" s="2" t="n">
        <v>0</v>
      </c>
      <c r="D31" s="2" t="n">
        <f aca="false">X31+AB31+P31+H31</f>
        <v>0</v>
      </c>
      <c r="E31" s="2" t="n">
        <f aca="false">SUM(C31:D31)</f>
        <v>0</v>
      </c>
      <c r="G31" s="2" t="n">
        <f aca="false">+C31-K31</f>
        <v>-0.1</v>
      </c>
      <c r="H31" s="2" t="n">
        <v>0</v>
      </c>
      <c r="I31" s="2" t="n">
        <f aca="false">SUM(G31:H31)</f>
        <v>-0.1</v>
      </c>
      <c r="K31" s="2" t="n">
        <v>0.1</v>
      </c>
      <c r="L31" s="2" t="n">
        <f aca="false">X31+AB31+P31</f>
        <v>0</v>
      </c>
      <c r="M31" s="2" t="n">
        <f aca="false">SUM(K31:L31)</f>
        <v>0.1</v>
      </c>
      <c r="O31" s="2" t="n">
        <f aca="false">+K31-S31</f>
        <v>-0.2</v>
      </c>
      <c r="P31" s="2" t="n">
        <v>0</v>
      </c>
      <c r="Q31" s="2" t="n">
        <f aca="false">SUM(O31:P31)</f>
        <v>-0.2</v>
      </c>
      <c r="S31" s="2" t="n">
        <v>0.3</v>
      </c>
      <c r="T31" s="2" t="n">
        <f aca="false">X31+AB31</f>
        <v>0</v>
      </c>
      <c r="U31" s="2" t="n">
        <f aca="false">SUM(S31:T31)</f>
        <v>0.3</v>
      </c>
      <c r="W31" s="2" t="n">
        <f aca="false">+S31-AA31</f>
        <v>0.1</v>
      </c>
      <c r="X31" s="2" t="n">
        <v>0</v>
      </c>
      <c r="Y31" s="2" t="n">
        <f aca="false">SUM(W31:X31)</f>
        <v>0.1</v>
      </c>
      <c r="Z31" s="6"/>
      <c r="AA31" s="2" t="n">
        <v>0.2</v>
      </c>
      <c r="AB31" s="2" t="n">
        <v>0</v>
      </c>
      <c r="AC31" s="2" t="n">
        <f aca="false">SUM(AA31:AB31)</f>
        <v>0.2</v>
      </c>
      <c r="AD31" s="6"/>
      <c r="AE31" s="20"/>
      <c r="AF31" s="25"/>
      <c r="AG31" s="23"/>
    </row>
    <row r="32" customFormat="false" ht="12.75" hidden="false" customHeight="false" outlineLevel="0" collapsed="false">
      <c r="B32" s="2" t="s">
        <v>20</v>
      </c>
      <c r="C32" s="2" t="n">
        <v>22.6</v>
      </c>
      <c r="D32" s="2" t="n">
        <f aca="false">X32+AB32+P32+H32</f>
        <v>0</v>
      </c>
      <c r="E32" s="2" t="n">
        <f aca="false">SUM(C32:D32)</f>
        <v>22.6</v>
      </c>
      <c r="G32" s="2" t="n">
        <f aca="false">+C32-K32</f>
        <v>8.2</v>
      </c>
      <c r="H32" s="2" t="n">
        <v>0</v>
      </c>
      <c r="I32" s="2" t="n">
        <f aca="false">SUM(G32:H32)</f>
        <v>8.2</v>
      </c>
      <c r="K32" s="2" t="n">
        <v>14.4</v>
      </c>
      <c r="L32" s="2" t="n">
        <f aca="false">X32+AB32+P32</f>
        <v>0</v>
      </c>
      <c r="M32" s="2" t="n">
        <f aca="false">SUM(K32:L32)</f>
        <v>14.4</v>
      </c>
      <c r="O32" s="2" t="n">
        <f aca="false">+K32-S32</f>
        <v>3.4</v>
      </c>
      <c r="P32" s="2" t="n">
        <v>0</v>
      </c>
      <c r="Q32" s="2" t="n">
        <f aca="false">SUM(O32:P32)</f>
        <v>3.4</v>
      </c>
      <c r="S32" s="2" t="n">
        <v>11</v>
      </c>
      <c r="T32" s="2" t="n">
        <f aca="false">X32+AB32</f>
        <v>0</v>
      </c>
      <c r="U32" s="2" t="n">
        <f aca="false">SUM(S32:T32)</f>
        <v>11</v>
      </c>
      <c r="W32" s="2" t="n">
        <f aca="false">+S32-AA32</f>
        <v>8.4</v>
      </c>
      <c r="X32" s="2" t="n">
        <v>0</v>
      </c>
      <c r="Y32" s="2" t="n">
        <f aca="false">SUM(W32:X32)</f>
        <v>8.4</v>
      </c>
      <c r="Z32" s="6"/>
      <c r="AA32" s="2" t="n">
        <v>2.6</v>
      </c>
      <c r="AB32" s="2" t="n">
        <v>0</v>
      </c>
      <c r="AC32" s="2" t="n">
        <f aca="false">SUM(AA32:AB32)</f>
        <v>2.6</v>
      </c>
    </row>
    <row r="33" customFormat="false" ht="12.75" hidden="false" customHeight="false" outlineLevel="0" collapsed="false">
      <c r="B33" s="2" t="s">
        <v>26</v>
      </c>
      <c r="C33" s="2" t="n">
        <v>47.2</v>
      </c>
      <c r="D33" s="2" t="n">
        <f aca="false">X33+AB33+P33+H33</f>
        <v>0</v>
      </c>
      <c r="E33" s="2" t="n">
        <f aca="false">SUM(C33:D33)</f>
        <v>47.2</v>
      </c>
      <c r="G33" s="2" t="n">
        <f aca="false">+C33-K33</f>
        <v>12.4</v>
      </c>
      <c r="H33" s="2" t="n">
        <v>0</v>
      </c>
      <c r="I33" s="2" t="n">
        <f aca="false">SUM(G33:H33)</f>
        <v>12.4</v>
      </c>
      <c r="K33" s="2" t="n">
        <v>34.8</v>
      </c>
      <c r="L33" s="2" t="n">
        <f aca="false">X33+AB33+P33</f>
        <v>0</v>
      </c>
      <c r="M33" s="2" t="n">
        <f aca="false">SUM(K33:L33)</f>
        <v>34.8</v>
      </c>
      <c r="O33" s="2" t="n">
        <f aca="false">+K33-S33</f>
        <v>12</v>
      </c>
      <c r="P33" s="2" t="n">
        <v>0</v>
      </c>
      <c r="Q33" s="2" t="n">
        <f aca="false">SUM(O33:P33)</f>
        <v>12</v>
      </c>
      <c r="S33" s="2" t="n">
        <v>22.8</v>
      </c>
      <c r="T33" s="2" t="n">
        <f aca="false">X33+AB33</f>
        <v>0</v>
      </c>
      <c r="U33" s="2" t="n">
        <f aca="false">SUM(S33:T33)</f>
        <v>22.8</v>
      </c>
      <c r="W33" s="2" t="n">
        <f aca="false">+S33-AA33</f>
        <v>11.7</v>
      </c>
      <c r="X33" s="2" t="n">
        <v>0</v>
      </c>
      <c r="Y33" s="2" t="n">
        <f aca="false">SUM(W33:X33)</f>
        <v>11.7</v>
      </c>
      <c r="Z33" s="6"/>
      <c r="AA33" s="2" t="n">
        <v>11.1</v>
      </c>
      <c r="AB33" s="2" t="n">
        <v>0</v>
      </c>
      <c r="AC33" s="2" t="n">
        <f aca="false">SUM(AA33:AB33)</f>
        <v>11.1</v>
      </c>
      <c r="AF33" s="25"/>
    </row>
    <row r="34" customFormat="false" ht="12.75" hidden="false" customHeight="false" outlineLevel="0" collapsed="false">
      <c r="B34" s="2" t="s">
        <v>27</v>
      </c>
      <c r="C34" s="2" t="n">
        <v>19.6</v>
      </c>
      <c r="D34" s="2" t="n">
        <f aca="false">X34+AB34+P34+H34</f>
        <v>0</v>
      </c>
      <c r="E34" s="2" t="n">
        <f aca="false">SUM(C34:D34)</f>
        <v>19.6</v>
      </c>
      <c r="G34" s="2" t="n">
        <f aca="false">+C34-K34</f>
        <v>5.3</v>
      </c>
      <c r="H34" s="2" t="n">
        <v>0</v>
      </c>
      <c r="I34" s="2" t="n">
        <f aca="false">SUM(G34:H34)</f>
        <v>5.3</v>
      </c>
      <c r="K34" s="2" t="n">
        <v>14.3</v>
      </c>
      <c r="L34" s="2" t="n">
        <f aca="false">X34+AB34+P34</f>
        <v>0</v>
      </c>
      <c r="M34" s="2" t="n">
        <f aca="false">SUM(K34:L34)</f>
        <v>14.3</v>
      </c>
      <c r="O34" s="2" t="n">
        <f aca="false">+K34-S34</f>
        <v>4.5</v>
      </c>
      <c r="P34" s="2" t="n">
        <v>0</v>
      </c>
      <c r="Q34" s="2" t="n">
        <f aca="false">SUM(O34:P34)</f>
        <v>4.5</v>
      </c>
      <c r="S34" s="2" t="n">
        <v>9.8</v>
      </c>
      <c r="T34" s="2" t="n">
        <f aca="false">X34+AB34</f>
        <v>0</v>
      </c>
      <c r="U34" s="2" t="n">
        <f aca="false">SUM(S34:T34)</f>
        <v>9.8</v>
      </c>
      <c r="W34" s="2" t="n">
        <f aca="false">+S34-AA34</f>
        <v>5</v>
      </c>
      <c r="X34" s="2" t="n">
        <v>0</v>
      </c>
      <c r="Y34" s="2" t="n">
        <f aca="false">SUM(W34:X34)</f>
        <v>5</v>
      </c>
      <c r="Z34" s="6"/>
      <c r="AA34" s="2" t="n">
        <v>4.8</v>
      </c>
      <c r="AB34" s="2" t="n">
        <v>0</v>
      </c>
      <c r="AC34" s="2" t="n">
        <f aca="false">SUM(AA34:AB34)</f>
        <v>4.8</v>
      </c>
    </row>
    <row r="35" customFormat="false" ht="12.75" hidden="false" customHeight="false" outlineLevel="0" collapsed="false">
      <c r="B35" s="2" t="s">
        <v>28</v>
      </c>
      <c r="D35" s="2" t="n">
        <f aca="false">X35+AB35+P35+H35</f>
        <v>0</v>
      </c>
      <c r="E35" s="2" t="n">
        <f aca="false">SUM(C35:D35)</f>
        <v>0</v>
      </c>
      <c r="G35" s="2" t="n">
        <f aca="false">+C35-K35</f>
        <v>0</v>
      </c>
      <c r="H35" s="2" t="n">
        <v>0</v>
      </c>
      <c r="I35" s="2" t="n">
        <f aca="false">SUM(G35:H35)</f>
        <v>0</v>
      </c>
      <c r="K35" s="2" t="n">
        <v>0</v>
      </c>
      <c r="L35" s="2" t="n">
        <f aca="false">X35+AB35+P35</f>
        <v>0</v>
      </c>
      <c r="M35" s="2" t="n">
        <f aca="false">SUM(K35:L35)</f>
        <v>0</v>
      </c>
      <c r="O35" s="2" t="n">
        <f aca="false">+K35-S35</f>
        <v>0</v>
      </c>
      <c r="P35" s="2" t="n">
        <v>0</v>
      </c>
      <c r="Q35" s="2" t="n">
        <f aca="false">SUM(O35:P35)</f>
        <v>0</v>
      </c>
      <c r="S35" s="2" t="n">
        <v>0</v>
      </c>
      <c r="T35" s="2" t="n">
        <f aca="false">X35+AB35</f>
        <v>0</v>
      </c>
      <c r="U35" s="2" t="n">
        <f aca="false">SUM(S35:T35)</f>
        <v>0</v>
      </c>
      <c r="W35" s="2" t="n">
        <f aca="false">+S35-AA35</f>
        <v>0</v>
      </c>
      <c r="X35" s="2" t="n">
        <v>0</v>
      </c>
      <c r="Y35" s="2" t="n">
        <f aca="false">SUM(W35:X35)</f>
        <v>0</v>
      </c>
      <c r="Z35" s="6"/>
      <c r="AA35" s="2" t="n">
        <v>0</v>
      </c>
      <c r="AB35" s="2" t="n">
        <v>0</v>
      </c>
      <c r="AC35" s="2" t="n">
        <f aca="false">SUM(AA35:AB35)</f>
        <v>0</v>
      </c>
    </row>
    <row r="36" customFormat="false" ht="12.75" hidden="false" customHeight="false" outlineLevel="0" collapsed="false">
      <c r="B36" s="21"/>
      <c r="C36" s="22" t="n">
        <f aca="false">SUM(C29:C35)</f>
        <v>348.1</v>
      </c>
      <c r="D36" s="22" t="n">
        <f aca="false">SUM(D29:D35)</f>
        <v>35.4</v>
      </c>
      <c r="E36" s="22" t="n">
        <f aca="false">SUM(E29:E35)</f>
        <v>383.5</v>
      </c>
      <c r="G36" s="22" t="n">
        <f aca="false">SUM(G29:G35)</f>
        <v>95</v>
      </c>
      <c r="H36" s="22" t="n">
        <f aca="false">SUM(H29:H35)</f>
        <v>14.7</v>
      </c>
      <c r="I36" s="22" t="n">
        <f aca="false">SUM(I29:I35)</f>
        <v>109.7</v>
      </c>
      <c r="K36" s="22" t="n">
        <f aca="false">SUM(K29:K35)</f>
        <v>253.1</v>
      </c>
      <c r="L36" s="22" t="n">
        <f aca="false">SUM(L29:L35)</f>
        <v>20.7</v>
      </c>
      <c r="M36" s="22" t="n">
        <f aca="false">SUM(M29:M35)</f>
        <v>273.8</v>
      </c>
      <c r="O36" s="22" t="n">
        <f aca="false">SUM(O29:O35)</f>
        <v>79.3</v>
      </c>
      <c r="P36" s="22" t="n">
        <f aca="false">SUM(P29:P35)</f>
        <v>9</v>
      </c>
      <c r="Q36" s="22" t="n">
        <f aca="false">SUM(Q29:Q35)</f>
        <v>88.3</v>
      </c>
      <c r="S36" s="22" t="n">
        <f aca="false">SUM(S29:S35)</f>
        <v>173.8</v>
      </c>
      <c r="T36" s="22" t="n">
        <f aca="false">SUM(T29:T35)</f>
        <v>11.7</v>
      </c>
      <c r="U36" s="22" t="n">
        <f aca="false">SUM(U29:U35)</f>
        <v>185.5</v>
      </c>
      <c r="W36" s="22" t="n">
        <f aca="false">SUM(W29:W35)</f>
        <v>92.2</v>
      </c>
      <c r="X36" s="22" t="n">
        <f aca="false">SUM(X29:X35)</f>
        <v>7.8</v>
      </c>
      <c r="Y36" s="22" t="n">
        <f aca="false">SUM(Y29:Y35)</f>
        <v>100</v>
      </c>
      <c r="Z36" s="6"/>
      <c r="AA36" s="22" t="n">
        <f aca="false">SUM(AA29:AA35)</f>
        <v>81.6</v>
      </c>
      <c r="AB36" s="22" t="n">
        <f aca="false">SUM(AB29:AB35)</f>
        <v>3.9</v>
      </c>
      <c r="AC36" s="22" t="n">
        <f aca="false">SUM(AC29:AC35)</f>
        <v>85.5</v>
      </c>
      <c r="AF36" s="25"/>
    </row>
    <row r="37" customFormat="false" ht="12.75" hidden="false" customHeight="false" outlineLevel="0" collapsed="false">
      <c r="B37" s="21"/>
      <c r="C37" s="26"/>
      <c r="D37" s="26"/>
      <c r="E37" s="26"/>
      <c r="G37" s="26"/>
      <c r="H37" s="26"/>
      <c r="I37" s="26"/>
      <c r="K37" s="26"/>
      <c r="L37" s="26"/>
      <c r="M37" s="26"/>
      <c r="O37" s="26"/>
      <c r="P37" s="26"/>
      <c r="Q37" s="26"/>
      <c r="S37" s="26"/>
      <c r="T37" s="26"/>
      <c r="U37" s="26"/>
      <c r="V37" s="18"/>
      <c r="W37" s="26"/>
      <c r="X37" s="26"/>
      <c r="Y37" s="26"/>
      <c r="Z37" s="6"/>
      <c r="AA37" s="26"/>
      <c r="AB37" s="26"/>
      <c r="AC37" s="26"/>
    </row>
    <row r="38" customFormat="false" ht="12.75" hidden="false" customHeight="false" outlineLevel="0" collapsed="false">
      <c r="B38" s="21" t="s">
        <v>29</v>
      </c>
      <c r="C38" s="26" t="n">
        <f aca="false">+C26-C36</f>
        <v>301.7</v>
      </c>
      <c r="D38" s="26" t="n">
        <f aca="false">+D26-D36</f>
        <v>0</v>
      </c>
      <c r="E38" s="26" t="n">
        <f aca="false">+E26-E36</f>
        <v>301.7</v>
      </c>
      <c r="G38" s="26" t="n">
        <f aca="false">+G26-G36</f>
        <v>86.4</v>
      </c>
      <c r="H38" s="26" t="n">
        <f aca="false">+H26-H36</f>
        <v>0</v>
      </c>
      <c r="I38" s="26" t="n">
        <f aca="false">+I26-I36</f>
        <v>86.4</v>
      </c>
      <c r="K38" s="26" t="n">
        <f aca="false">+K26-K36</f>
        <v>215.3</v>
      </c>
      <c r="L38" s="26" t="n">
        <f aca="false">+L26-L36</f>
        <v>0</v>
      </c>
      <c r="M38" s="26" t="n">
        <f aca="false">+M26-M36</f>
        <v>215.3</v>
      </c>
      <c r="O38" s="26" t="n">
        <f aca="false">+O26-O36</f>
        <v>40.3000000000001</v>
      </c>
      <c r="P38" s="26" t="n">
        <f aca="false">+P26-P36</f>
        <v>0</v>
      </c>
      <c r="Q38" s="26" t="n">
        <f aca="false">+Q26-Q36</f>
        <v>40.3000000000001</v>
      </c>
      <c r="S38" s="26" t="n">
        <f aca="false">+S26-S36</f>
        <v>175</v>
      </c>
      <c r="T38" s="26" t="n">
        <f aca="false">+T26-T36</f>
        <v>0</v>
      </c>
      <c r="U38" s="26" t="n">
        <f aca="false">+U26-U36</f>
        <v>175</v>
      </c>
      <c r="V38" s="18"/>
      <c r="W38" s="26" t="n">
        <f aca="false">+W26-W36</f>
        <v>55.4</v>
      </c>
      <c r="X38" s="26" t="n">
        <f aca="false">+X26-X36</f>
        <v>0</v>
      </c>
      <c r="Y38" s="2" t="n">
        <f aca="false">SUM(W38:X38)</f>
        <v>55.4</v>
      </c>
      <c r="Z38" s="6"/>
      <c r="AA38" s="26" t="n">
        <f aca="false">+AA26-AA36</f>
        <v>119.6</v>
      </c>
      <c r="AB38" s="26" t="n">
        <f aca="false">+AB26-AB36</f>
        <v>0</v>
      </c>
      <c r="AC38" s="26" t="n">
        <f aca="false">+AC26-AC36</f>
        <v>119.6</v>
      </c>
      <c r="AF38" s="25"/>
    </row>
    <row r="39" customFormat="false" ht="12.75" hidden="false" customHeight="false" outlineLevel="0" collapsed="false">
      <c r="Z39" s="6"/>
    </row>
    <row r="40" customFormat="false" ht="12.75" hidden="false" customHeight="false" outlineLevel="0" collapsed="false">
      <c r="B40" s="17" t="s">
        <v>30</v>
      </c>
      <c r="Z40" s="6"/>
      <c r="AF40" s="25"/>
    </row>
    <row r="41" customFormat="false" ht="12.75" hidden="false" customHeight="false" outlineLevel="0" collapsed="false">
      <c r="B41" s="2" t="s">
        <v>31</v>
      </c>
      <c r="C41" s="2" t="n">
        <v>4.1</v>
      </c>
      <c r="D41" s="2" t="n">
        <f aca="false">X41+AB41+P41+H41</f>
        <v>0</v>
      </c>
      <c r="E41" s="2" t="n">
        <f aca="false">SUM(C41:D41)</f>
        <v>4.1</v>
      </c>
      <c r="G41" s="2" t="n">
        <f aca="false">+C41-K41</f>
        <v>1.2</v>
      </c>
      <c r="H41" s="2" t="n">
        <v>0</v>
      </c>
      <c r="I41" s="2" t="n">
        <f aca="false">SUM(G41:H41)</f>
        <v>1.2</v>
      </c>
      <c r="K41" s="2" t="n">
        <v>2.9</v>
      </c>
      <c r="L41" s="2" t="n">
        <f aca="false">X41+AB41+P41</f>
        <v>0</v>
      </c>
      <c r="M41" s="2" t="n">
        <f aca="false">SUM(K41:L41)</f>
        <v>2.9</v>
      </c>
      <c r="O41" s="2" t="n">
        <f aca="false">+K41-S41</f>
        <v>1</v>
      </c>
      <c r="P41" s="2" t="n">
        <v>0</v>
      </c>
      <c r="Q41" s="2" t="n">
        <f aca="false">SUM(O41:P41)</f>
        <v>1</v>
      </c>
      <c r="S41" s="2" t="n">
        <v>1.9</v>
      </c>
      <c r="T41" s="2" t="n">
        <f aca="false">X41+AB41</f>
        <v>0</v>
      </c>
      <c r="U41" s="2" t="n">
        <f aca="false">SUM(S41:T41)</f>
        <v>1.9</v>
      </c>
      <c r="W41" s="2" t="n">
        <f aca="false">+S41-AA41</f>
        <v>1</v>
      </c>
      <c r="X41" s="2" t="n">
        <v>0</v>
      </c>
      <c r="Y41" s="2" t="n">
        <f aca="false">SUM(W41:X41)</f>
        <v>1</v>
      </c>
      <c r="Z41" s="6"/>
      <c r="AA41" s="2" t="n">
        <v>0.9</v>
      </c>
      <c r="AB41" s="2" t="n">
        <v>0</v>
      </c>
      <c r="AC41" s="2" t="n">
        <f aca="false">SUM(AA41:AB41)</f>
        <v>0.9</v>
      </c>
    </row>
    <row r="42" customFormat="false" ht="12.75" hidden="false" customHeight="false" outlineLevel="0" collapsed="false">
      <c r="B42" s="2" t="s">
        <v>32</v>
      </c>
      <c r="C42" s="2" t="n">
        <v>50</v>
      </c>
      <c r="D42" s="2" t="n">
        <f aca="false">X42+AB42+P42+H42</f>
        <v>0</v>
      </c>
      <c r="E42" s="2" t="n">
        <f aca="false">SUM(C42:D42)</f>
        <v>50</v>
      </c>
      <c r="G42" s="2" t="n">
        <f aca="false">+C42-K42</f>
        <v>15</v>
      </c>
      <c r="H42" s="2" t="n">
        <v>0</v>
      </c>
      <c r="I42" s="2" t="n">
        <f aca="false">SUM(G42:H42)</f>
        <v>15</v>
      </c>
      <c r="K42" s="2" t="n">
        <f aca="false">34.9+0.1</f>
        <v>35</v>
      </c>
      <c r="L42" s="2" t="n">
        <f aca="false">X42+AB42+P42</f>
        <v>0</v>
      </c>
      <c r="M42" s="2" t="n">
        <f aca="false">SUM(K42:L42)</f>
        <v>35</v>
      </c>
      <c r="O42" s="2" t="n">
        <f aca="false">+K42-S42</f>
        <v>19.5</v>
      </c>
      <c r="P42" s="2" t="n">
        <v>0</v>
      </c>
      <c r="Q42" s="2" t="n">
        <f aca="false">SUM(O42:P42)</f>
        <v>19.5</v>
      </c>
      <c r="S42" s="2" t="n">
        <v>15.5</v>
      </c>
      <c r="T42" s="2" t="n">
        <f aca="false">X42+AB42</f>
        <v>0</v>
      </c>
      <c r="U42" s="2" t="n">
        <f aca="false">SUM(S42:T42)</f>
        <v>15.5</v>
      </c>
      <c r="W42" s="2" t="n">
        <f aca="false">+S42-AA42</f>
        <v>9</v>
      </c>
      <c r="X42" s="2" t="n">
        <v>0</v>
      </c>
      <c r="Y42" s="2" t="n">
        <f aca="false">SUM(W42:X42)</f>
        <v>9</v>
      </c>
      <c r="Z42" s="6"/>
      <c r="AA42" s="2" t="n">
        <v>6.5</v>
      </c>
      <c r="AB42" s="2" t="n">
        <v>0</v>
      </c>
      <c r="AC42" s="2" t="n">
        <f aca="false">SUM(AA42:AB42)</f>
        <v>6.5</v>
      </c>
    </row>
    <row r="43" customFormat="false" ht="12.75" hidden="false" customHeight="false" outlineLevel="0" collapsed="false">
      <c r="B43" s="2" t="s">
        <v>33</v>
      </c>
      <c r="C43" s="2" t="n">
        <v>7.7</v>
      </c>
      <c r="D43" s="2" t="n">
        <f aca="false">X43+AB43+P43+H43</f>
        <v>0</v>
      </c>
      <c r="E43" s="2" t="n">
        <f aca="false">SUM(C43:D43)</f>
        <v>7.7</v>
      </c>
      <c r="G43" s="2" t="n">
        <f aca="false">+C43-K43</f>
        <v>2.1</v>
      </c>
      <c r="H43" s="2" t="n">
        <v>0</v>
      </c>
      <c r="I43" s="2" t="n">
        <f aca="false">SUM(G43:H43)</f>
        <v>2.1</v>
      </c>
      <c r="K43" s="2" t="n">
        <v>5.6</v>
      </c>
      <c r="L43" s="2" t="n">
        <f aca="false">X43+AB43+P43</f>
        <v>0</v>
      </c>
      <c r="M43" s="2" t="n">
        <f aca="false">SUM(K43:L43)</f>
        <v>5.6</v>
      </c>
      <c r="O43" s="2" t="n">
        <f aca="false">+K43-S43</f>
        <v>2.2</v>
      </c>
      <c r="P43" s="2" t="n">
        <v>0</v>
      </c>
      <c r="Q43" s="2" t="n">
        <f aca="false">SUM(O43:P43)</f>
        <v>2.2</v>
      </c>
      <c r="S43" s="2" t="n">
        <v>3.4</v>
      </c>
      <c r="T43" s="2" t="n">
        <f aca="false">X43+AB43</f>
        <v>0</v>
      </c>
      <c r="U43" s="2" t="n">
        <f aca="false">SUM(S43:T43)</f>
        <v>3.4</v>
      </c>
      <c r="W43" s="2" t="n">
        <f aca="false">+S43-AA43</f>
        <v>1.7</v>
      </c>
      <c r="X43" s="2" t="n">
        <v>0</v>
      </c>
      <c r="Y43" s="2" t="n">
        <f aca="false">SUM(W43:X43)</f>
        <v>1.7</v>
      </c>
      <c r="Z43" s="6"/>
      <c r="AA43" s="2" t="n">
        <v>1.7</v>
      </c>
      <c r="AB43" s="2" t="n">
        <v>0</v>
      </c>
      <c r="AC43" s="2" t="n">
        <f aca="false">SUM(AA43:AB43)</f>
        <v>1.7</v>
      </c>
    </row>
    <row r="44" customFormat="false" ht="12.75" hidden="false" customHeight="false" outlineLevel="0" collapsed="false">
      <c r="B44" s="2" t="s">
        <v>25</v>
      </c>
      <c r="C44" s="2" t="n">
        <v>0.9</v>
      </c>
      <c r="D44" s="2" t="n">
        <f aca="false">X44+AB44+P44+H44</f>
        <v>0</v>
      </c>
      <c r="E44" s="2" t="n">
        <f aca="false">SUM(C44:D44)</f>
        <v>0.9</v>
      </c>
      <c r="G44" s="2" t="n">
        <f aca="false">+C44-K44</f>
        <v>-0.2</v>
      </c>
      <c r="H44" s="2" t="n">
        <v>0</v>
      </c>
      <c r="I44" s="2" t="n">
        <f aca="false">SUM(G44:H44)</f>
        <v>-0.2</v>
      </c>
      <c r="K44" s="2" t="n">
        <v>1.1</v>
      </c>
      <c r="L44" s="2" t="n">
        <f aca="false">X44+AB44+P44</f>
        <v>0</v>
      </c>
      <c r="M44" s="2" t="n">
        <f aca="false">SUM(K44:L44)</f>
        <v>1.1</v>
      </c>
      <c r="O44" s="2" t="n">
        <f aca="false">+K44-S44</f>
        <v>5</v>
      </c>
      <c r="P44" s="2" t="n">
        <v>0</v>
      </c>
      <c r="Q44" s="2" t="n">
        <f aca="false">SUM(O44:P44)</f>
        <v>5</v>
      </c>
      <c r="S44" s="2" t="n">
        <v>-3.9</v>
      </c>
      <c r="T44" s="2" t="n">
        <f aca="false">X44+AB44</f>
        <v>0</v>
      </c>
      <c r="U44" s="2" t="n">
        <f aca="false">SUM(S44:T44)</f>
        <v>-3.9</v>
      </c>
      <c r="W44" s="2" t="n">
        <f aca="false">+S44-AA44</f>
        <v>-1.8</v>
      </c>
      <c r="X44" s="2" t="n">
        <v>0</v>
      </c>
      <c r="Y44" s="2" t="n">
        <f aca="false">SUM(W44:X44)</f>
        <v>-1.8</v>
      </c>
      <c r="Z44" s="6"/>
      <c r="AA44" s="2" t="n">
        <v>-2.1</v>
      </c>
      <c r="AB44" s="2" t="n">
        <v>0</v>
      </c>
      <c r="AC44" s="2" t="n">
        <f aca="false">SUM(AA44:AB44)</f>
        <v>-2.1</v>
      </c>
    </row>
    <row r="45" customFormat="false" ht="12.75" hidden="false" customHeight="false" outlineLevel="0" collapsed="false">
      <c r="B45" s="2" t="s">
        <v>34</v>
      </c>
      <c r="D45" s="2" t="n">
        <f aca="false">X45+AB45+P45+H45</f>
        <v>0</v>
      </c>
      <c r="E45" s="2" t="n">
        <f aca="false">SUM(C45:D45)</f>
        <v>0</v>
      </c>
      <c r="G45" s="2" t="n">
        <f aca="false">+C45-K45</f>
        <v>0</v>
      </c>
      <c r="H45" s="2" t="n">
        <v>0</v>
      </c>
      <c r="I45" s="2" t="n">
        <f aca="false">SUM(G45:H45)</f>
        <v>0</v>
      </c>
      <c r="K45" s="2" t="n">
        <v>0</v>
      </c>
      <c r="L45" s="2" t="n">
        <f aca="false">X45+AB45+P45</f>
        <v>0</v>
      </c>
      <c r="M45" s="2" t="n">
        <f aca="false">SUM(K45:L45)</f>
        <v>0</v>
      </c>
      <c r="O45" s="2" t="n">
        <f aca="false">+K45-S45</f>
        <v>0</v>
      </c>
      <c r="P45" s="2" t="n">
        <v>0</v>
      </c>
      <c r="Q45" s="2" t="n">
        <f aca="false">SUM(O45:P45)</f>
        <v>0</v>
      </c>
      <c r="S45" s="2" t="n">
        <v>0</v>
      </c>
      <c r="T45" s="2" t="n">
        <f aca="false">X45+AB45</f>
        <v>0</v>
      </c>
      <c r="U45" s="2" t="n">
        <f aca="false">SUM(S45:T45)</f>
        <v>0</v>
      </c>
      <c r="W45" s="2" t="n">
        <f aca="false">+S45-AA45</f>
        <v>0</v>
      </c>
      <c r="X45" s="2" t="n">
        <v>0</v>
      </c>
      <c r="Y45" s="2" t="n">
        <f aca="false">SUM(W45:X45)</f>
        <v>0</v>
      </c>
      <c r="Z45" s="6"/>
      <c r="AA45" s="2" t="n">
        <v>0</v>
      </c>
      <c r="AB45" s="2" t="n">
        <v>0</v>
      </c>
      <c r="AC45" s="2" t="n">
        <f aca="false">SUM(AA45:AB45)</f>
        <v>0</v>
      </c>
    </row>
    <row r="46" customFormat="false" ht="12.75" hidden="false" customHeight="false" outlineLevel="0" collapsed="false">
      <c r="B46" s="21" t="s">
        <v>35</v>
      </c>
      <c r="C46" s="22" t="n">
        <f aca="false">SUM(C41:C45)</f>
        <v>62.7</v>
      </c>
      <c r="D46" s="22" t="n">
        <f aca="false">SUM(D41:D45)</f>
        <v>0</v>
      </c>
      <c r="E46" s="22" t="n">
        <f aca="false">SUM(E41:E45)</f>
        <v>62.7</v>
      </c>
      <c r="G46" s="22" t="n">
        <f aca="false">SUM(G41:G45)</f>
        <v>18.1</v>
      </c>
      <c r="H46" s="22" t="n">
        <f aca="false">SUM(H41:H45)</f>
        <v>0</v>
      </c>
      <c r="I46" s="22" t="n">
        <f aca="false">SUM(I41:I45)</f>
        <v>18.1</v>
      </c>
      <c r="K46" s="22" t="n">
        <f aca="false">SUM(K41:K45)</f>
        <v>44.6</v>
      </c>
      <c r="L46" s="22" t="n">
        <f aca="false">SUM(L41:L45)</f>
        <v>0</v>
      </c>
      <c r="M46" s="22" t="n">
        <f aca="false">SUM(M41:M45)</f>
        <v>44.6</v>
      </c>
      <c r="O46" s="22" t="n">
        <f aca="false">SUM(O41:O45)</f>
        <v>27.7</v>
      </c>
      <c r="P46" s="22" t="n">
        <f aca="false">SUM(P41:P45)</f>
        <v>0</v>
      </c>
      <c r="Q46" s="22" t="n">
        <f aca="false">SUM(Q41:Q45)</f>
        <v>27.7</v>
      </c>
      <c r="S46" s="22" t="n">
        <f aca="false">SUM(S41:S45)</f>
        <v>16.9</v>
      </c>
      <c r="T46" s="22" t="n">
        <f aca="false">SUM(T41:T45)</f>
        <v>0</v>
      </c>
      <c r="U46" s="22" t="n">
        <f aca="false">SUM(U41:U45)</f>
        <v>16.9</v>
      </c>
      <c r="V46" s="18"/>
      <c r="W46" s="22" t="n">
        <f aca="false">SUM(W41:W45)</f>
        <v>9.9</v>
      </c>
      <c r="X46" s="22" t="n">
        <f aca="false">SUM(X41:X45)</f>
        <v>0</v>
      </c>
      <c r="Y46" s="22" t="n">
        <f aca="false">SUM(Y41:Y45)</f>
        <v>9.9</v>
      </c>
      <c r="Z46" s="6"/>
      <c r="AA46" s="22" t="n">
        <f aca="false">SUM(AA41:AA45)</f>
        <v>7</v>
      </c>
      <c r="AB46" s="22" t="n">
        <f aca="false">SUM(AB41:AB45)</f>
        <v>0</v>
      </c>
      <c r="AC46" s="22" t="n">
        <f aca="false">SUM(AC41:AC45)</f>
        <v>7</v>
      </c>
    </row>
    <row r="47" customFormat="false" ht="12.75" hidden="false" customHeight="false" outlineLevel="0" collapsed="false">
      <c r="B47" s="21"/>
      <c r="C47" s="26"/>
      <c r="D47" s="26"/>
      <c r="E47" s="26"/>
      <c r="G47" s="26"/>
      <c r="H47" s="26"/>
      <c r="I47" s="26"/>
      <c r="K47" s="26"/>
      <c r="L47" s="26"/>
      <c r="M47" s="26"/>
      <c r="O47" s="26"/>
      <c r="P47" s="26"/>
      <c r="Q47" s="26"/>
      <c r="S47" s="26"/>
      <c r="T47" s="26"/>
      <c r="U47" s="26"/>
      <c r="V47" s="18"/>
      <c r="W47" s="26"/>
      <c r="X47" s="26"/>
      <c r="Y47" s="26"/>
      <c r="Z47" s="6"/>
      <c r="AA47" s="26"/>
      <c r="AB47" s="26"/>
      <c r="AC47" s="26"/>
    </row>
    <row r="48" customFormat="false" ht="12.75" hidden="false" customHeight="false" outlineLevel="0" collapsed="false">
      <c r="B48" s="17" t="s">
        <v>36</v>
      </c>
      <c r="Z48" s="6"/>
    </row>
    <row r="49" customFormat="false" ht="12.75" hidden="false" customHeight="false" outlineLevel="0" collapsed="false">
      <c r="B49" s="2" t="s">
        <v>37</v>
      </c>
      <c r="C49" s="2" t="n">
        <v>1</v>
      </c>
      <c r="D49" s="2" t="n">
        <f aca="false">X49+AB49+P49+H49</f>
        <v>0</v>
      </c>
      <c r="E49" s="2" t="n">
        <f aca="false">SUM(C49:D49)</f>
        <v>1</v>
      </c>
      <c r="G49" s="2" t="n">
        <f aca="false">+C49-K49</f>
        <v>0</v>
      </c>
      <c r="H49" s="2" t="n">
        <v>0</v>
      </c>
      <c r="I49" s="2" t="n">
        <f aca="false">SUM(G49:H49)</f>
        <v>0</v>
      </c>
      <c r="K49" s="2" t="n">
        <v>1</v>
      </c>
      <c r="L49" s="2" t="n">
        <f aca="false">X49+AB49+P49</f>
        <v>0</v>
      </c>
      <c r="M49" s="2" t="n">
        <f aca="false">SUM(K49:L49)</f>
        <v>1</v>
      </c>
      <c r="O49" s="2" t="n">
        <f aca="false">+K49-S49</f>
        <v>0</v>
      </c>
      <c r="P49" s="2" t="n">
        <v>0</v>
      </c>
      <c r="Q49" s="2" t="n">
        <f aca="false">SUM(O49:P49)</f>
        <v>0</v>
      </c>
      <c r="S49" s="2" t="n">
        <v>1</v>
      </c>
      <c r="T49" s="2" t="n">
        <f aca="false">X49+AB49</f>
        <v>0</v>
      </c>
      <c r="U49" s="2" t="n">
        <f aca="false">SUM(S49:T49)</f>
        <v>1</v>
      </c>
      <c r="W49" s="2" t="n">
        <f aca="false">+S49-AA49</f>
        <v>1</v>
      </c>
      <c r="X49" s="2" t="n">
        <v>0</v>
      </c>
      <c r="Y49" s="2" t="n">
        <f aca="false">SUM(W49:X49)</f>
        <v>1</v>
      </c>
      <c r="Z49" s="6"/>
      <c r="AA49" s="2" t="n">
        <v>0</v>
      </c>
      <c r="AB49" s="2" t="n">
        <v>0</v>
      </c>
      <c r="AC49" s="2" t="n">
        <f aca="false">+AA49-AB49</f>
        <v>0</v>
      </c>
    </row>
    <row r="50" customFormat="false" ht="12.75" hidden="false" customHeight="false" outlineLevel="0" collapsed="false">
      <c r="B50" s="2" t="s">
        <v>38</v>
      </c>
      <c r="D50" s="2" t="n">
        <f aca="false">X50+AB50+P50+H50</f>
        <v>0</v>
      </c>
      <c r="E50" s="2" t="n">
        <f aca="false">SUM(C50:D50)</f>
        <v>0</v>
      </c>
      <c r="G50" s="2" t="n">
        <f aca="false">+C50-K50</f>
        <v>0</v>
      </c>
      <c r="H50" s="2" t="n">
        <v>0</v>
      </c>
      <c r="I50" s="2" t="n">
        <f aca="false">SUM(G50:H50)</f>
        <v>0</v>
      </c>
      <c r="K50" s="2" t="n">
        <v>0</v>
      </c>
      <c r="L50" s="2" t="n">
        <f aca="false">X50+AB50+P50</f>
        <v>0</v>
      </c>
      <c r="M50" s="2" t="n">
        <f aca="false">SUM(K50:L50)</f>
        <v>0</v>
      </c>
      <c r="O50" s="2" t="n">
        <f aca="false">+K50-S50</f>
        <v>0</v>
      </c>
      <c r="P50" s="2" t="n">
        <v>0</v>
      </c>
      <c r="Q50" s="2" t="n">
        <f aca="false">SUM(O50:P50)</f>
        <v>0</v>
      </c>
      <c r="S50" s="2" t="n">
        <v>0</v>
      </c>
      <c r="T50" s="2" t="n">
        <f aca="false">X50+AB50</f>
        <v>0</v>
      </c>
      <c r="U50" s="2" t="n">
        <f aca="false">SUM(S50:T50)</f>
        <v>0</v>
      </c>
      <c r="W50" s="2" t="n">
        <f aca="false">+S50-AA50</f>
        <v>0</v>
      </c>
      <c r="X50" s="2" t="n">
        <v>0</v>
      </c>
      <c r="Y50" s="2" t="n">
        <f aca="false">SUM(W50:X50)</f>
        <v>0</v>
      </c>
      <c r="Z50" s="6"/>
      <c r="AA50" s="2" t="n">
        <v>0</v>
      </c>
      <c r="AB50" s="2" t="n">
        <v>0</v>
      </c>
      <c r="AC50" s="2" t="n">
        <f aca="false">+AA50-AB50</f>
        <v>0</v>
      </c>
    </row>
    <row r="51" customFormat="false" ht="12.75" hidden="false" customHeight="false" outlineLevel="0" collapsed="false">
      <c r="B51" s="2" t="s">
        <v>39</v>
      </c>
      <c r="C51" s="2" t="n">
        <v>1.2</v>
      </c>
      <c r="D51" s="2" t="n">
        <f aca="false">X51+AB51+P51+H51</f>
        <v>0</v>
      </c>
      <c r="E51" s="2" t="n">
        <f aca="false">SUM(C51:D51)</f>
        <v>1.2</v>
      </c>
      <c r="G51" s="2" t="n">
        <f aca="false">+C51-K51</f>
        <v>1.2</v>
      </c>
      <c r="H51" s="2" t="n">
        <v>0</v>
      </c>
      <c r="I51" s="2" t="n">
        <f aca="false">SUM(G51:H51)</f>
        <v>1.2</v>
      </c>
      <c r="L51" s="2" t="n">
        <f aca="false">X51+AB51+P51</f>
        <v>0</v>
      </c>
      <c r="M51" s="2" t="n">
        <f aca="false">SUM(K51:L51)</f>
        <v>0</v>
      </c>
      <c r="P51" s="2" t="n">
        <v>0</v>
      </c>
      <c r="Q51" s="2" t="n">
        <f aca="false">SUM(O51:P51)</f>
        <v>0</v>
      </c>
      <c r="T51" s="2" t="n">
        <f aca="false">X51+AB51</f>
        <v>0</v>
      </c>
      <c r="U51" s="2" t="n">
        <f aca="false">SUM(S51:T51)</f>
        <v>0</v>
      </c>
      <c r="Y51" s="2" t="n">
        <f aca="false">SUM(W51:X51)</f>
        <v>0</v>
      </c>
      <c r="Z51" s="6"/>
      <c r="AC51" s="2" t="n">
        <f aca="false">+AA51-AB51</f>
        <v>0</v>
      </c>
    </row>
    <row r="52" customFormat="false" ht="12.75" hidden="false" customHeight="false" outlineLevel="0" collapsed="false">
      <c r="B52" s="2" t="s">
        <v>40</v>
      </c>
      <c r="D52" s="2" t="n">
        <f aca="false">X52+AB52+P52+H52</f>
        <v>0</v>
      </c>
      <c r="E52" s="2" t="n">
        <f aca="false">SUM(C52:D52)</f>
        <v>0</v>
      </c>
      <c r="G52" s="2" t="n">
        <f aca="false">+C52-K52</f>
        <v>0</v>
      </c>
      <c r="H52" s="2" t="n">
        <v>0</v>
      </c>
      <c r="I52" s="2" t="n">
        <f aca="false">SUM(G52:H52)</f>
        <v>0</v>
      </c>
      <c r="K52" s="2" t="n">
        <v>0</v>
      </c>
      <c r="L52" s="2" t="n">
        <f aca="false">X52+AB52+P52</f>
        <v>0</v>
      </c>
      <c r="M52" s="2" t="n">
        <f aca="false">SUM(K52:L52)</f>
        <v>0</v>
      </c>
      <c r="O52" s="2" t="n">
        <f aca="false">+K52-S52</f>
        <v>0</v>
      </c>
      <c r="P52" s="2" t="n">
        <v>0</v>
      </c>
      <c r="Q52" s="2" t="n">
        <f aca="false">SUM(O52:P52)</f>
        <v>0</v>
      </c>
      <c r="S52" s="2" t="n">
        <v>0</v>
      </c>
      <c r="T52" s="2" t="n">
        <f aca="false">X52+AB52</f>
        <v>0</v>
      </c>
      <c r="U52" s="2" t="n">
        <f aca="false">SUM(S52:T52)</f>
        <v>0</v>
      </c>
      <c r="W52" s="2" t="n">
        <f aca="false">+S52-AA52</f>
        <v>0</v>
      </c>
      <c r="X52" s="2" t="n">
        <v>0</v>
      </c>
      <c r="Y52" s="2" t="n">
        <f aca="false">SUM(W52:X52)</f>
        <v>0</v>
      </c>
      <c r="Z52" s="6"/>
      <c r="AA52" s="2" t="n">
        <v>0</v>
      </c>
      <c r="AB52" s="2" t="n">
        <v>0</v>
      </c>
      <c r="AC52" s="2" t="n">
        <f aca="false">+AA52-AB52</f>
        <v>0</v>
      </c>
    </row>
    <row r="53" customFormat="false" ht="12.75" hidden="false" customHeight="false" outlineLevel="0" collapsed="false">
      <c r="B53" s="2" t="s">
        <v>41</v>
      </c>
      <c r="D53" s="2" t="n">
        <f aca="false">X53+AB53+P53+H53</f>
        <v>0</v>
      </c>
      <c r="E53" s="2" t="n">
        <f aca="false">SUM(C53:D53)</f>
        <v>0</v>
      </c>
      <c r="G53" s="2" t="n">
        <f aca="false">+C53-K53</f>
        <v>0</v>
      </c>
      <c r="H53" s="2" t="n">
        <v>0</v>
      </c>
      <c r="I53" s="2" t="n">
        <f aca="false">SUM(G53:H53)</f>
        <v>0</v>
      </c>
      <c r="J53" s="3"/>
      <c r="K53" s="2" t="n">
        <v>0</v>
      </c>
      <c r="L53" s="2" t="n">
        <f aca="false">X53+AB53+P53</f>
        <v>0</v>
      </c>
      <c r="M53" s="2" t="n">
        <f aca="false">SUM(K53:L53)</f>
        <v>0</v>
      </c>
      <c r="O53" s="2" t="n">
        <f aca="false">+K53-S53</f>
        <v>0</v>
      </c>
      <c r="P53" s="2" t="n">
        <v>0</v>
      </c>
      <c r="Q53" s="2" t="n">
        <f aca="false">SUM(O53:P53)</f>
        <v>0</v>
      </c>
      <c r="S53" s="2" t="n">
        <v>0</v>
      </c>
      <c r="T53" s="2" t="n">
        <f aca="false">X53+AB53</f>
        <v>0</v>
      </c>
      <c r="U53" s="2" t="n">
        <f aca="false">SUM(S53:T53)</f>
        <v>0</v>
      </c>
      <c r="W53" s="2" t="n">
        <f aca="false">+S53-AA53</f>
        <v>0</v>
      </c>
      <c r="X53" s="2" t="n">
        <v>0</v>
      </c>
      <c r="Y53" s="2" t="n">
        <f aca="false">SUM(W53:X53)</f>
        <v>0</v>
      </c>
      <c r="Z53" s="6"/>
      <c r="AA53" s="2" t="n">
        <v>0</v>
      </c>
      <c r="AB53" s="2" t="n">
        <v>0</v>
      </c>
      <c r="AC53" s="2" t="n">
        <f aca="false">+AA53-AB53</f>
        <v>0</v>
      </c>
    </row>
    <row r="54" customFormat="false" ht="12.75" hidden="false" customHeight="false" outlineLevel="0" collapsed="false">
      <c r="B54" s="2" t="s">
        <v>42</v>
      </c>
      <c r="D54" s="2" t="n">
        <f aca="false">X54+AB54+P54+H54</f>
        <v>0</v>
      </c>
      <c r="E54" s="2" t="n">
        <f aca="false">SUM(C54:D54)</f>
        <v>0</v>
      </c>
      <c r="G54" s="2" t="n">
        <f aca="false">+C54-K54</f>
        <v>0</v>
      </c>
      <c r="H54" s="2" t="n">
        <v>0</v>
      </c>
      <c r="I54" s="2" t="n">
        <f aca="false">SUM(G54:H54)</f>
        <v>0</v>
      </c>
      <c r="J54" s="3"/>
      <c r="K54" s="2" t="n">
        <v>0</v>
      </c>
      <c r="L54" s="2" t="n">
        <f aca="false">X54+AB54+P54</f>
        <v>0</v>
      </c>
      <c r="M54" s="2" t="n">
        <f aca="false">SUM(K54:L54)</f>
        <v>0</v>
      </c>
      <c r="O54" s="2" t="n">
        <f aca="false">+K54-S54</f>
        <v>0</v>
      </c>
      <c r="P54" s="2" t="n">
        <v>0</v>
      </c>
      <c r="Q54" s="2" t="n">
        <f aca="false">SUM(O54:P54)</f>
        <v>0</v>
      </c>
      <c r="S54" s="2" t="n">
        <v>0</v>
      </c>
      <c r="T54" s="2" t="n">
        <f aca="false">X54+AB54</f>
        <v>0</v>
      </c>
      <c r="U54" s="2" t="n">
        <f aca="false">SUM(S54:T54)</f>
        <v>0</v>
      </c>
      <c r="W54" s="2" t="n">
        <f aca="false">+S54-AA54</f>
        <v>0</v>
      </c>
      <c r="X54" s="2" t="n">
        <v>0</v>
      </c>
      <c r="Y54" s="2" t="n">
        <f aca="false">SUM(W54:X54)</f>
        <v>0</v>
      </c>
      <c r="Z54" s="6"/>
      <c r="AA54" s="2" t="n">
        <v>0</v>
      </c>
      <c r="AB54" s="2" t="n">
        <v>0</v>
      </c>
      <c r="AC54" s="2" t="n">
        <f aca="false">+AA54-AB54</f>
        <v>0</v>
      </c>
    </row>
    <row r="55" customFormat="false" ht="12.75" hidden="false" customHeight="false" outlineLevel="0" collapsed="false">
      <c r="B55" s="2" t="s">
        <v>34</v>
      </c>
      <c r="D55" s="2" t="n">
        <f aca="false">X55+AB55+P55+H55</f>
        <v>0</v>
      </c>
      <c r="E55" s="2" t="n">
        <f aca="false">SUM(C55:D55)</f>
        <v>0</v>
      </c>
      <c r="G55" s="2" t="n">
        <f aca="false">+C55-K55</f>
        <v>0</v>
      </c>
      <c r="H55" s="2" t="n">
        <v>0</v>
      </c>
      <c r="I55" s="2" t="n">
        <f aca="false">SUM(G55:H55)</f>
        <v>0</v>
      </c>
      <c r="K55" s="2" t="n">
        <v>0</v>
      </c>
      <c r="L55" s="2" t="n">
        <f aca="false">X55+AB55+P55</f>
        <v>0</v>
      </c>
      <c r="M55" s="2" t="n">
        <f aca="false">SUM(K55:L55)</f>
        <v>0</v>
      </c>
      <c r="O55" s="2" t="n">
        <f aca="false">+K55-S55</f>
        <v>0</v>
      </c>
      <c r="P55" s="2" t="n">
        <v>0</v>
      </c>
      <c r="Q55" s="2" t="n">
        <f aca="false">SUM(O55:P55)</f>
        <v>0</v>
      </c>
      <c r="S55" s="2" t="n">
        <v>0</v>
      </c>
      <c r="T55" s="2" t="n">
        <f aca="false">X55+AB55</f>
        <v>0</v>
      </c>
      <c r="U55" s="2" t="n">
        <f aca="false">SUM(S55:T55)</f>
        <v>0</v>
      </c>
      <c r="W55" s="2" t="n">
        <f aca="false">+S55-AA55</f>
        <v>0</v>
      </c>
      <c r="X55" s="2" t="n">
        <v>0</v>
      </c>
      <c r="Y55" s="2" t="n">
        <f aca="false">SUM(W55:X55)</f>
        <v>0</v>
      </c>
      <c r="Z55" s="6"/>
      <c r="AA55" s="2" t="n">
        <v>0</v>
      </c>
      <c r="AB55" s="2" t="n">
        <v>0</v>
      </c>
      <c r="AC55" s="2" t="n">
        <f aca="false">+AA55-AB55</f>
        <v>0</v>
      </c>
    </row>
    <row r="56" customFormat="false" ht="12.75" hidden="false" customHeight="false" outlineLevel="0" collapsed="false">
      <c r="B56" s="21"/>
      <c r="C56" s="22" t="n">
        <f aca="false">SUM(C49:C55)</f>
        <v>2.2</v>
      </c>
      <c r="D56" s="22" t="n">
        <f aca="false">SUM(D49:D55)</f>
        <v>0</v>
      </c>
      <c r="E56" s="22" t="n">
        <f aca="false">SUM(E49:E55)</f>
        <v>2.2</v>
      </c>
      <c r="G56" s="22" t="n">
        <f aca="false">SUM(G49:G55)</f>
        <v>1.2</v>
      </c>
      <c r="H56" s="22" t="n">
        <f aca="false">SUM(H49:H55)</f>
        <v>0</v>
      </c>
      <c r="I56" s="22" t="n">
        <f aca="false">SUM(I49:I55)</f>
        <v>1.2</v>
      </c>
      <c r="K56" s="22" t="n">
        <f aca="false">SUM(K49:K55)</f>
        <v>1</v>
      </c>
      <c r="L56" s="22" t="n">
        <f aca="false">SUM(L49:L55)</f>
        <v>0</v>
      </c>
      <c r="M56" s="22" t="n">
        <f aca="false">SUM(M49:M55)</f>
        <v>1</v>
      </c>
      <c r="O56" s="22" t="n">
        <f aca="false">SUM(O49:O55)</f>
        <v>0</v>
      </c>
      <c r="P56" s="22" t="n">
        <f aca="false">SUM(P49:P55)</f>
        <v>0</v>
      </c>
      <c r="Q56" s="22" t="n">
        <f aca="false">SUM(Q49:Q55)</f>
        <v>0</v>
      </c>
      <c r="S56" s="22" t="n">
        <f aca="false">SUM(S49:S55)</f>
        <v>1</v>
      </c>
      <c r="T56" s="22" t="n">
        <f aca="false">SUM(T49:T55)</f>
        <v>0</v>
      </c>
      <c r="U56" s="22" t="n">
        <f aca="false">SUM(U49:U55)</f>
        <v>1</v>
      </c>
      <c r="W56" s="22" t="n">
        <f aca="false">SUM(W49:W55)</f>
        <v>1</v>
      </c>
      <c r="X56" s="22" t="n">
        <f aca="false">SUM(X49:X55)</f>
        <v>0</v>
      </c>
      <c r="Y56" s="22" t="n">
        <f aca="false">SUM(Y49:Y55)</f>
        <v>1</v>
      </c>
      <c r="Z56" s="6"/>
      <c r="AA56" s="22" t="n">
        <f aca="false">SUM(AA49:AA55)</f>
        <v>0</v>
      </c>
      <c r="AB56" s="22" t="n">
        <f aca="false">SUM(AB49:AB55)</f>
        <v>0</v>
      </c>
      <c r="AC56" s="22" t="n">
        <f aca="false">SUM(AC49:AC55)</f>
        <v>0</v>
      </c>
    </row>
    <row r="57" customFormat="false" ht="12.75" hidden="false" customHeight="false" outlineLevel="0" collapsed="false">
      <c r="Z57" s="6"/>
    </row>
    <row r="58" customFormat="false" ht="12.75" hidden="false" customHeight="false" outlineLevel="0" collapsed="false">
      <c r="Z58" s="6"/>
    </row>
    <row r="59" customFormat="false" ht="12.75" hidden="false" customHeight="false" outlineLevel="0" collapsed="false">
      <c r="Z59" s="6"/>
    </row>
    <row r="60" customFormat="false" ht="12.75" hidden="false" customHeight="false" outlineLevel="0" collapsed="false">
      <c r="Z60" s="6"/>
    </row>
    <row r="61" customFormat="false" ht="12.75" hidden="false" customHeight="false" outlineLevel="0" collapsed="false">
      <c r="C61" s="12" t="s">
        <v>6</v>
      </c>
      <c r="D61" s="12"/>
      <c r="E61" s="12"/>
      <c r="G61" s="12" t="s">
        <v>7</v>
      </c>
      <c r="H61" s="12"/>
      <c r="I61" s="12"/>
      <c r="K61" s="12" t="s">
        <v>8</v>
      </c>
      <c r="L61" s="12"/>
      <c r="M61" s="12"/>
      <c r="O61" s="12" t="s">
        <v>9</v>
      </c>
      <c r="P61" s="12"/>
      <c r="Q61" s="12"/>
      <c r="S61" s="12" t="s">
        <v>10</v>
      </c>
      <c r="T61" s="12"/>
      <c r="U61" s="12"/>
      <c r="W61" s="12" t="s">
        <v>11</v>
      </c>
      <c r="X61" s="12"/>
      <c r="Y61" s="12"/>
      <c r="AA61" s="12" t="s">
        <v>12</v>
      </c>
      <c r="AB61" s="12"/>
      <c r="AC61" s="12"/>
    </row>
    <row r="62" customFormat="false" ht="12.75" hidden="false" customHeight="false" outlineLevel="0" collapsed="false">
      <c r="C62" s="13" t="s">
        <v>13</v>
      </c>
      <c r="D62" s="13" t="s">
        <v>14</v>
      </c>
      <c r="E62" s="14" t="s">
        <v>13</v>
      </c>
      <c r="G62" s="13" t="s">
        <v>13</v>
      </c>
      <c r="H62" s="13" t="s">
        <v>14</v>
      </c>
      <c r="I62" s="14" t="s">
        <v>13</v>
      </c>
      <c r="K62" s="13" t="s">
        <v>13</v>
      </c>
      <c r="L62" s="13" t="s">
        <v>14</v>
      </c>
      <c r="M62" s="14" t="s">
        <v>13</v>
      </c>
      <c r="O62" s="13" t="s">
        <v>13</v>
      </c>
      <c r="P62" s="13" t="s">
        <v>14</v>
      </c>
      <c r="Q62" s="14" t="s">
        <v>13</v>
      </c>
      <c r="S62" s="13" t="s">
        <v>13</v>
      </c>
      <c r="T62" s="13" t="s">
        <v>14</v>
      </c>
      <c r="U62" s="14" t="s">
        <v>13</v>
      </c>
      <c r="W62" s="13" t="s">
        <v>13</v>
      </c>
      <c r="X62" s="13" t="s">
        <v>14</v>
      </c>
      <c r="Y62" s="14" t="s">
        <v>13</v>
      </c>
      <c r="AA62" s="13" t="s">
        <v>13</v>
      </c>
      <c r="AB62" s="13" t="s">
        <v>14</v>
      </c>
      <c r="AC62" s="14" t="s">
        <v>13</v>
      </c>
    </row>
    <row r="63" customFormat="false" ht="12.75" hidden="false" customHeight="false" outlineLevel="0" collapsed="false">
      <c r="C63" s="12" t="s">
        <v>15</v>
      </c>
      <c r="D63" s="12"/>
      <c r="E63" s="16" t="s">
        <v>16</v>
      </c>
      <c r="G63" s="12" t="s">
        <v>15</v>
      </c>
      <c r="H63" s="12"/>
      <c r="I63" s="16" t="s">
        <v>16</v>
      </c>
      <c r="K63" s="12" t="s">
        <v>15</v>
      </c>
      <c r="L63" s="12"/>
      <c r="M63" s="16" t="s">
        <v>16</v>
      </c>
      <c r="O63" s="12" t="s">
        <v>15</v>
      </c>
      <c r="P63" s="12"/>
      <c r="Q63" s="16" t="s">
        <v>16</v>
      </c>
      <c r="S63" s="12" t="s">
        <v>15</v>
      </c>
      <c r="T63" s="12"/>
      <c r="U63" s="16" t="s">
        <v>16</v>
      </c>
      <c r="W63" s="12" t="s">
        <v>15</v>
      </c>
      <c r="X63" s="12"/>
      <c r="Y63" s="16" t="s">
        <v>16</v>
      </c>
      <c r="AA63" s="12" t="s">
        <v>15</v>
      </c>
      <c r="AB63" s="12"/>
      <c r="AC63" s="16" t="s">
        <v>16</v>
      </c>
    </row>
    <row r="64" customFormat="false" ht="12.75" hidden="false" customHeight="false" outlineLevel="0" collapsed="false">
      <c r="B64" s="17" t="s">
        <v>43</v>
      </c>
      <c r="Z64" s="6"/>
    </row>
    <row r="65" customFormat="false" ht="12.75" hidden="false" customHeight="false" outlineLevel="0" collapsed="false">
      <c r="B65" s="2" t="s">
        <v>44</v>
      </c>
      <c r="C65" s="2" t="n">
        <v>0.8</v>
      </c>
      <c r="D65" s="2" t="n">
        <f aca="false">X65+AB65+P65+H65</f>
        <v>0</v>
      </c>
      <c r="E65" s="2" t="n">
        <f aca="false">SUM(C65:D65)</f>
        <v>0.8</v>
      </c>
      <c r="G65" s="2" t="n">
        <f aca="false">+C65-K65</f>
        <v>0</v>
      </c>
      <c r="H65" s="2" t="n">
        <v>0</v>
      </c>
      <c r="I65" s="2" t="n">
        <f aca="false">SUM(G65:H65)</f>
        <v>0</v>
      </c>
      <c r="K65" s="2" t="n">
        <v>0.8</v>
      </c>
      <c r="L65" s="2" t="n">
        <f aca="false">X65+AB65+P65</f>
        <v>0</v>
      </c>
      <c r="M65" s="2" t="n">
        <f aca="false">SUM(K65:L65)</f>
        <v>0.8</v>
      </c>
      <c r="O65" s="2" t="n">
        <f aca="false">+K65-S65</f>
        <v>0</v>
      </c>
      <c r="P65" s="2" t="n">
        <v>0</v>
      </c>
      <c r="Q65" s="2" t="n">
        <f aca="false">SUM(O65:P65)</f>
        <v>0</v>
      </c>
      <c r="S65" s="2" t="n">
        <v>0.8</v>
      </c>
      <c r="T65" s="2" t="n">
        <f aca="false">X65+AB65</f>
        <v>0</v>
      </c>
      <c r="U65" s="2" t="n">
        <f aca="false">SUM(S65:T65)</f>
        <v>0.8</v>
      </c>
      <c r="W65" s="2" t="n">
        <f aca="false">+S65-AA65</f>
        <v>0.5</v>
      </c>
      <c r="X65" s="2" t="n">
        <v>0</v>
      </c>
      <c r="Y65" s="2" t="n">
        <f aca="false">SUM(W65:X65)</f>
        <v>0.5</v>
      </c>
      <c r="Z65" s="6"/>
      <c r="AA65" s="2" t="n">
        <f aca="false">0.2+0.1</f>
        <v>0.3</v>
      </c>
      <c r="AB65" s="2" t="n">
        <v>0</v>
      </c>
      <c r="AC65" s="2" t="n">
        <f aca="false">+AA65-AB65</f>
        <v>0.3</v>
      </c>
    </row>
    <row r="66" customFormat="false" ht="12.75" hidden="false" customHeight="false" outlineLevel="0" collapsed="false">
      <c r="B66" s="2" t="s">
        <v>45</v>
      </c>
      <c r="D66" s="2" t="n">
        <f aca="false">X66+AB66+P66+H66</f>
        <v>0</v>
      </c>
      <c r="E66" s="2" t="n">
        <f aca="false">SUM(C66:D66)</f>
        <v>0</v>
      </c>
      <c r="G66" s="2" t="n">
        <f aca="false">+C66-K66</f>
        <v>0</v>
      </c>
      <c r="H66" s="2" t="n">
        <v>0</v>
      </c>
      <c r="I66" s="2" t="n">
        <f aca="false">SUM(G66:H66)</f>
        <v>0</v>
      </c>
      <c r="K66" s="2" t="n">
        <v>0</v>
      </c>
      <c r="L66" s="2" t="n">
        <f aca="false">X66+AB66+P66</f>
        <v>0</v>
      </c>
      <c r="M66" s="2" t="n">
        <f aca="false">SUM(K66:L66)</f>
        <v>0</v>
      </c>
      <c r="O66" s="2" t="n">
        <f aca="false">+K66-S66</f>
        <v>0</v>
      </c>
      <c r="P66" s="2" t="n">
        <v>0</v>
      </c>
      <c r="Q66" s="2" t="n">
        <f aca="false">SUM(O66:P66)</f>
        <v>0</v>
      </c>
      <c r="S66" s="2" t="n">
        <v>0</v>
      </c>
      <c r="T66" s="2" t="n">
        <f aca="false">X66+AB66</f>
        <v>0</v>
      </c>
      <c r="U66" s="2" t="n">
        <f aca="false">SUM(S66:T66)</f>
        <v>0</v>
      </c>
      <c r="W66" s="2" t="n">
        <f aca="false">+S66-AA66</f>
        <v>0</v>
      </c>
      <c r="X66" s="2" t="n">
        <v>0</v>
      </c>
      <c r="Y66" s="2" t="n">
        <f aca="false">SUM(W66:X66)</f>
        <v>0</v>
      </c>
      <c r="Z66" s="6"/>
      <c r="AA66" s="2" t="n">
        <v>0</v>
      </c>
      <c r="AB66" s="2" t="n">
        <v>0</v>
      </c>
      <c r="AC66" s="2" t="n">
        <f aca="false">+AA66-AB66</f>
        <v>0</v>
      </c>
    </row>
    <row r="67" customFormat="false" ht="12.75" hidden="false" customHeight="false" outlineLevel="0" collapsed="false">
      <c r="B67" s="2" t="s">
        <v>46</v>
      </c>
      <c r="D67" s="2" t="n">
        <f aca="false">X67+AB67+P67+H67</f>
        <v>0</v>
      </c>
      <c r="E67" s="2" t="n">
        <f aca="false">SUM(C67:D67)</f>
        <v>0</v>
      </c>
      <c r="G67" s="2" t="n">
        <f aca="false">+C67-K67</f>
        <v>0</v>
      </c>
      <c r="H67" s="2" t="n">
        <v>0</v>
      </c>
      <c r="I67" s="2" t="n">
        <f aca="false">SUM(G67:H67)</f>
        <v>0</v>
      </c>
      <c r="K67" s="2" t="n">
        <v>0</v>
      </c>
      <c r="L67" s="2" t="n">
        <f aca="false">X67+AB67+P67</f>
        <v>0</v>
      </c>
      <c r="M67" s="2" t="n">
        <f aca="false">SUM(K67:L67)</f>
        <v>0</v>
      </c>
      <c r="O67" s="2" t="n">
        <f aca="false">+K67-S67</f>
        <v>0</v>
      </c>
      <c r="P67" s="2" t="n">
        <v>0</v>
      </c>
      <c r="Q67" s="2" t="n">
        <f aca="false">SUM(O67:P67)</f>
        <v>0</v>
      </c>
      <c r="S67" s="2" t="n">
        <v>0</v>
      </c>
      <c r="T67" s="2" t="n">
        <f aca="false">X67+AB67</f>
        <v>0</v>
      </c>
      <c r="U67" s="2" t="n">
        <f aca="false">SUM(S67:T67)</f>
        <v>0</v>
      </c>
      <c r="W67" s="2" t="n">
        <f aca="false">+S67-AA67</f>
        <v>0</v>
      </c>
      <c r="X67" s="2" t="n">
        <v>0</v>
      </c>
      <c r="Y67" s="2" t="n">
        <f aca="false">SUM(W67:X67)</f>
        <v>0</v>
      </c>
      <c r="Z67" s="6"/>
      <c r="AA67" s="2" t="n">
        <v>0</v>
      </c>
      <c r="AB67" s="2" t="n">
        <v>0</v>
      </c>
      <c r="AC67" s="2" t="n">
        <f aca="false">+AA67-AB67</f>
        <v>0</v>
      </c>
    </row>
    <row r="68" customFormat="false" ht="12.75" hidden="false" customHeight="false" outlineLevel="0" collapsed="false">
      <c r="B68" s="2" t="s">
        <v>47</v>
      </c>
      <c r="D68" s="2" t="n">
        <f aca="false">X68+AB68+P68+H68</f>
        <v>0</v>
      </c>
      <c r="E68" s="2" t="n">
        <f aca="false">SUM(C68:D68)</f>
        <v>0</v>
      </c>
      <c r="G68" s="2" t="n">
        <f aca="false">+C68-K68</f>
        <v>0</v>
      </c>
      <c r="H68" s="2" t="n">
        <v>0</v>
      </c>
      <c r="I68" s="2" t="n">
        <f aca="false">SUM(G68:H68)</f>
        <v>0</v>
      </c>
      <c r="K68" s="2" t="n">
        <v>0</v>
      </c>
      <c r="L68" s="2" t="n">
        <f aca="false">X68+AB68+P68</f>
        <v>0</v>
      </c>
      <c r="M68" s="2" t="n">
        <f aca="false">SUM(K68:L68)</f>
        <v>0</v>
      </c>
      <c r="O68" s="2" t="n">
        <f aca="false">+K68-S68</f>
        <v>0</v>
      </c>
      <c r="P68" s="2" t="n">
        <v>0</v>
      </c>
      <c r="Q68" s="2" t="n">
        <f aca="false">SUM(O68:P68)</f>
        <v>0</v>
      </c>
      <c r="S68" s="2" t="n">
        <v>0</v>
      </c>
      <c r="T68" s="2" t="n">
        <f aca="false">X68+AB68</f>
        <v>0</v>
      </c>
      <c r="U68" s="2" t="n">
        <f aca="false">SUM(S68:T68)</f>
        <v>0</v>
      </c>
      <c r="W68" s="2" t="n">
        <f aca="false">+S68-AA68</f>
        <v>0</v>
      </c>
      <c r="X68" s="2" t="n">
        <v>0</v>
      </c>
      <c r="Y68" s="2" t="n">
        <f aca="false">SUM(W68:X68)</f>
        <v>0</v>
      </c>
      <c r="Z68" s="6"/>
      <c r="AA68" s="2" t="n">
        <v>0</v>
      </c>
      <c r="AB68" s="2" t="n">
        <v>0</v>
      </c>
      <c r="AC68" s="2" t="n">
        <f aca="false">+AA68-AB68</f>
        <v>0</v>
      </c>
    </row>
    <row r="69" customFormat="false" ht="12.75" hidden="false" customHeight="false" outlineLevel="0" collapsed="false">
      <c r="B69" s="2" t="s">
        <v>48</v>
      </c>
      <c r="D69" s="2" t="n">
        <f aca="false">X69+AB69+P69+H69</f>
        <v>0</v>
      </c>
      <c r="E69" s="2" t="n">
        <f aca="false">SUM(C69:D69)</f>
        <v>0</v>
      </c>
      <c r="G69" s="2" t="n">
        <f aca="false">+C69-K69</f>
        <v>0</v>
      </c>
      <c r="H69" s="2" t="n">
        <v>0</v>
      </c>
      <c r="I69" s="2" t="n">
        <f aca="false">SUM(G69:H69)</f>
        <v>0</v>
      </c>
      <c r="K69" s="2" t="n">
        <v>0</v>
      </c>
      <c r="L69" s="2" t="n">
        <f aca="false">X69+AB69+P69</f>
        <v>0</v>
      </c>
      <c r="M69" s="2" t="n">
        <f aca="false">SUM(K69:L69)</f>
        <v>0</v>
      </c>
      <c r="O69" s="2" t="n">
        <f aca="false">+K69-S69</f>
        <v>0</v>
      </c>
      <c r="P69" s="2" t="n">
        <v>0</v>
      </c>
      <c r="Q69" s="2" t="n">
        <f aca="false">SUM(O69:P69)</f>
        <v>0</v>
      </c>
      <c r="S69" s="2" t="n">
        <v>0</v>
      </c>
      <c r="T69" s="2" t="n">
        <f aca="false">X69+AB69</f>
        <v>0</v>
      </c>
      <c r="U69" s="2" t="n">
        <f aca="false">SUM(S69:T69)</f>
        <v>0</v>
      </c>
      <c r="W69" s="2" t="n">
        <f aca="false">+S69-AA69</f>
        <v>0</v>
      </c>
      <c r="X69" s="2" t="n">
        <v>0</v>
      </c>
      <c r="Y69" s="2" t="n">
        <f aca="false">SUM(W69:X69)</f>
        <v>0</v>
      </c>
      <c r="Z69" s="6"/>
      <c r="AA69" s="2" t="n">
        <v>0</v>
      </c>
      <c r="AB69" s="2" t="n">
        <v>0</v>
      </c>
      <c r="AC69" s="2" t="n">
        <f aca="false">+AA69-AB69</f>
        <v>0</v>
      </c>
    </row>
    <row r="70" customFormat="false" ht="12.75" hidden="false" customHeight="false" outlineLevel="0" collapsed="false">
      <c r="B70" s="2" t="s">
        <v>49</v>
      </c>
      <c r="C70" s="2" t="n">
        <v>1</v>
      </c>
      <c r="D70" s="2" t="n">
        <f aca="false">X70+AB70+P70+H70</f>
        <v>0</v>
      </c>
      <c r="E70" s="2" t="n">
        <f aca="false">SUM(C70:D70)</f>
        <v>1</v>
      </c>
      <c r="G70" s="2" t="n">
        <f aca="false">+C70-K70</f>
        <v>0</v>
      </c>
      <c r="H70" s="2" t="n">
        <v>0</v>
      </c>
      <c r="I70" s="2" t="n">
        <f aca="false">SUM(G70:H70)</f>
        <v>0</v>
      </c>
      <c r="K70" s="2" t="n">
        <v>1</v>
      </c>
      <c r="L70" s="2" t="n">
        <f aca="false">X70+AB70+P70</f>
        <v>0</v>
      </c>
      <c r="M70" s="2" t="n">
        <f aca="false">SUM(K70:L70)</f>
        <v>1</v>
      </c>
      <c r="O70" s="2" t="n">
        <f aca="false">+K70-S70</f>
        <v>0</v>
      </c>
      <c r="P70" s="2" t="n">
        <v>0</v>
      </c>
      <c r="Q70" s="2" t="n">
        <f aca="false">SUM(O70:P70)</f>
        <v>0</v>
      </c>
      <c r="S70" s="2" t="n">
        <v>1</v>
      </c>
      <c r="T70" s="2" t="n">
        <f aca="false">X70+AB70</f>
        <v>0</v>
      </c>
      <c r="U70" s="2" t="n">
        <f aca="false">SUM(S70:T70)</f>
        <v>1</v>
      </c>
      <c r="W70" s="2" t="n">
        <f aca="false">+S70-AA70</f>
        <v>0.1</v>
      </c>
      <c r="X70" s="2" t="n">
        <v>0</v>
      </c>
      <c r="Y70" s="2" t="n">
        <f aca="false">SUM(W70:X70)</f>
        <v>0.1</v>
      </c>
      <c r="Z70" s="6"/>
      <c r="AA70" s="2" t="n">
        <v>0.9</v>
      </c>
      <c r="AB70" s="2" t="n">
        <v>0</v>
      </c>
      <c r="AC70" s="2" t="n">
        <f aca="false">+AA70-AB70</f>
        <v>0.9</v>
      </c>
    </row>
    <row r="71" customFormat="false" ht="12.75" hidden="false" customHeight="false" outlineLevel="0" collapsed="false">
      <c r="B71" s="2" t="s">
        <v>50</v>
      </c>
      <c r="C71" s="2" t="n">
        <v>-2.3</v>
      </c>
      <c r="D71" s="2" t="n">
        <f aca="false">X71+AB71+P71+H71</f>
        <v>0</v>
      </c>
      <c r="E71" s="2" t="n">
        <f aca="false">SUM(C71:D71)</f>
        <v>-2.3</v>
      </c>
      <c r="G71" s="2" t="n">
        <f aca="false">+C71-K71</f>
        <v>0</v>
      </c>
      <c r="H71" s="2" t="n">
        <v>0</v>
      </c>
      <c r="I71" s="2" t="n">
        <f aca="false">SUM(G71:H71)</f>
        <v>0</v>
      </c>
      <c r="K71" s="2" t="n">
        <v>-2.3</v>
      </c>
      <c r="L71" s="2" t="n">
        <f aca="false">X71+AB71+P71</f>
        <v>0</v>
      </c>
      <c r="M71" s="2" t="n">
        <f aca="false">SUM(K71:L71)</f>
        <v>-2.3</v>
      </c>
      <c r="O71" s="2" t="n">
        <f aca="false">+K71-S71</f>
        <v>-0.3</v>
      </c>
      <c r="P71" s="2" t="n">
        <v>0</v>
      </c>
      <c r="Q71" s="2" t="n">
        <f aca="false">SUM(O71:P71)</f>
        <v>-0.3</v>
      </c>
      <c r="S71" s="2" t="n">
        <v>-2</v>
      </c>
      <c r="T71" s="2" t="n">
        <f aca="false">X71+AB71</f>
        <v>0</v>
      </c>
      <c r="U71" s="2" t="n">
        <f aca="false">SUM(S71:T71)</f>
        <v>-2</v>
      </c>
      <c r="W71" s="2" t="n">
        <f aca="false">+S71-AA71</f>
        <v>-2</v>
      </c>
      <c r="X71" s="2" t="n">
        <v>0</v>
      </c>
      <c r="Y71" s="2" t="n">
        <f aca="false">SUM(W71:X71)</f>
        <v>-2</v>
      </c>
      <c r="Z71" s="6"/>
      <c r="AA71" s="2" t="n">
        <v>0</v>
      </c>
      <c r="AB71" s="2" t="n">
        <v>0</v>
      </c>
      <c r="AC71" s="2" t="n">
        <f aca="false">+AA71-AB71</f>
        <v>0</v>
      </c>
    </row>
    <row r="72" customFormat="false" ht="12.75" hidden="false" customHeight="false" outlineLevel="0" collapsed="false">
      <c r="B72" s="2" t="s">
        <v>51</v>
      </c>
      <c r="C72" s="2" t="n">
        <v>14.7</v>
      </c>
      <c r="D72" s="2" t="n">
        <f aca="false">X72+AB72+P72+H72</f>
        <v>0</v>
      </c>
      <c r="E72" s="2" t="n">
        <f aca="false">SUM(C72:D72)</f>
        <v>14.7</v>
      </c>
      <c r="G72" s="2" t="n">
        <f aca="false">+C72-K72</f>
        <v>0</v>
      </c>
      <c r="H72" s="2" t="n">
        <v>0</v>
      </c>
      <c r="I72" s="2" t="n">
        <f aca="false">SUM(G72:H72)</f>
        <v>0</v>
      </c>
      <c r="K72" s="2" t="n">
        <v>14.7</v>
      </c>
      <c r="L72" s="2" t="n">
        <f aca="false">X72+AB72+P72</f>
        <v>0</v>
      </c>
      <c r="M72" s="2" t="n">
        <f aca="false">SUM(K72:L72)</f>
        <v>14.7</v>
      </c>
      <c r="O72" s="2" t="n">
        <f aca="false">+K72-S72</f>
        <v>0</v>
      </c>
      <c r="P72" s="2" t="n">
        <v>0</v>
      </c>
      <c r="Q72" s="2" t="n">
        <f aca="false">SUM(O72:P72)</f>
        <v>0</v>
      </c>
      <c r="S72" s="2" t="n">
        <v>14.7</v>
      </c>
      <c r="T72" s="2" t="n">
        <f aca="false">X72+AB72</f>
        <v>0</v>
      </c>
      <c r="U72" s="2" t="n">
        <f aca="false">SUM(S72:T72)</f>
        <v>14.7</v>
      </c>
      <c r="W72" s="2" t="n">
        <f aca="false">+S72-AA72</f>
        <v>14.7</v>
      </c>
      <c r="X72" s="2" t="n">
        <v>0</v>
      </c>
      <c r="Y72" s="2" t="n">
        <f aca="false">SUM(W72:X72)</f>
        <v>14.7</v>
      </c>
      <c r="Z72" s="6"/>
      <c r="AA72" s="2" t="n">
        <v>0</v>
      </c>
      <c r="AB72" s="2" t="n">
        <v>0</v>
      </c>
      <c r="AC72" s="2" t="n">
        <f aca="false">+AA72-AB72</f>
        <v>0</v>
      </c>
    </row>
    <row r="73" customFormat="false" ht="12.75" hidden="false" customHeight="false" outlineLevel="0" collapsed="false">
      <c r="B73" s="2" t="s">
        <v>52</v>
      </c>
      <c r="C73" s="2" t="n">
        <v>11</v>
      </c>
      <c r="D73" s="2" t="n">
        <f aca="false">X73+AB73+P73+H73</f>
        <v>0</v>
      </c>
      <c r="E73" s="2" t="n">
        <f aca="false">SUM(C73:D73)</f>
        <v>11</v>
      </c>
      <c r="G73" s="2" t="n">
        <f aca="false">+C73-K73</f>
        <v>0</v>
      </c>
      <c r="H73" s="2" t="n">
        <v>0</v>
      </c>
      <c r="I73" s="2" t="n">
        <f aca="false">SUM(G73:H73)</f>
        <v>0</v>
      </c>
      <c r="K73" s="2" t="n">
        <v>11</v>
      </c>
      <c r="L73" s="2" t="n">
        <f aca="false">X73+AB73+P73</f>
        <v>0</v>
      </c>
      <c r="M73" s="2" t="n">
        <f aca="false">SUM(K73:L73)</f>
        <v>11</v>
      </c>
      <c r="O73" s="2" t="n">
        <f aca="false">+K73-S73</f>
        <v>11</v>
      </c>
      <c r="P73" s="2" t="n">
        <v>0</v>
      </c>
      <c r="Q73" s="2" t="n">
        <f aca="false">SUM(O73:P73)</f>
        <v>11</v>
      </c>
      <c r="T73" s="2" t="n">
        <f aca="false">X73+AB73</f>
        <v>0</v>
      </c>
      <c r="U73" s="2" t="n">
        <f aca="false">SUM(S73:T73)</f>
        <v>0</v>
      </c>
      <c r="X73" s="2" t="n">
        <v>0</v>
      </c>
      <c r="Y73" s="2" t="n">
        <f aca="false">SUM(W73:X73)</f>
        <v>0</v>
      </c>
      <c r="Z73" s="6"/>
    </row>
    <row r="74" customFormat="false" ht="12.75" hidden="false" customHeight="false" outlineLevel="0" collapsed="false">
      <c r="B74" s="2" t="s">
        <v>34</v>
      </c>
      <c r="C74" s="2" t="n">
        <v>-0.6</v>
      </c>
      <c r="D74" s="2" t="n">
        <f aca="false">X74+AB74+P74+H74</f>
        <v>0</v>
      </c>
      <c r="E74" s="2" t="n">
        <f aca="false">SUM(C74:D74)</f>
        <v>-0.6</v>
      </c>
      <c r="G74" s="2" t="n">
        <f aca="false">+C74-K74</f>
        <v>-2.7</v>
      </c>
      <c r="H74" s="2" t="n">
        <v>0</v>
      </c>
      <c r="I74" s="2" t="n">
        <f aca="false">SUM(G74:H74)</f>
        <v>-2.7</v>
      </c>
      <c r="K74" s="2" t="n">
        <f aca="false">2.2-0.1</f>
        <v>2.1</v>
      </c>
      <c r="L74" s="2" t="n">
        <f aca="false">X74+AB74+P74</f>
        <v>0</v>
      </c>
      <c r="M74" s="2" t="n">
        <f aca="false">SUM(K74:L74)</f>
        <v>2.1</v>
      </c>
      <c r="O74" s="2" t="n">
        <f aca="false">+K74-S74</f>
        <v>4.4</v>
      </c>
      <c r="P74" s="2" t="n">
        <v>0</v>
      </c>
      <c r="Q74" s="2" t="n">
        <f aca="false">SUM(O74:P74)</f>
        <v>4.4</v>
      </c>
      <c r="S74" s="2" t="n">
        <v>-2.3</v>
      </c>
      <c r="T74" s="2" t="n">
        <f aca="false">X74+AB74</f>
        <v>0</v>
      </c>
      <c r="U74" s="2" t="n">
        <f aca="false">SUM(S74:T74)</f>
        <v>-2.3</v>
      </c>
      <c r="W74" s="2" t="n">
        <f aca="false">+S74-AA74</f>
        <v>-2.3</v>
      </c>
      <c r="X74" s="2" t="n">
        <v>0</v>
      </c>
      <c r="Y74" s="2" t="n">
        <f aca="false">SUM(W74:X74)</f>
        <v>-2.3</v>
      </c>
      <c r="Z74" s="6"/>
      <c r="AA74" s="2" t="n">
        <v>0</v>
      </c>
      <c r="AB74" s="2" t="n">
        <v>0</v>
      </c>
      <c r="AC74" s="2" t="n">
        <f aca="false">+AA74-AB74</f>
        <v>0</v>
      </c>
      <c r="AD74" s="6"/>
      <c r="AE74" s="20"/>
    </row>
    <row r="75" customFormat="false" ht="12.75" hidden="false" customHeight="false" outlineLevel="0" collapsed="false">
      <c r="B75" s="21" t="s">
        <v>35</v>
      </c>
      <c r="C75" s="22" t="n">
        <f aca="false">SUM(C65:C74)</f>
        <v>24.6</v>
      </c>
      <c r="D75" s="22" t="n">
        <f aca="false">SUM(D65:D74)</f>
        <v>0</v>
      </c>
      <c r="E75" s="22" t="n">
        <f aca="false">SUM(E65:E74)</f>
        <v>24.6</v>
      </c>
      <c r="G75" s="22" t="n">
        <f aca="false">SUM(G65:G74)</f>
        <v>-2.7</v>
      </c>
      <c r="H75" s="22" t="n">
        <f aca="false">SUM(H65:H74)</f>
        <v>0</v>
      </c>
      <c r="I75" s="22" t="n">
        <f aca="false">SUM(I65:I74)</f>
        <v>-2.7</v>
      </c>
      <c r="K75" s="22" t="n">
        <f aca="false">SUM(K65:K74)</f>
        <v>27.3</v>
      </c>
      <c r="L75" s="22" t="n">
        <f aca="false">SUM(L65:L74)</f>
        <v>0</v>
      </c>
      <c r="M75" s="22" t="n">
        <f aca="false">SUM(M65:M74)</f>
        <v>27.3</v>
      </c>
      <c r="O75" s="22" t="n">
        <f aca="false">SUM(O65:O74)</f>
        <v>15.1</v>
      </c>
      <c r="P75" s="22" t="n">
        <f aca="false">SUM(P65:P74)</f>
        <v>0</v>
      </c>
      <c r="Q75" s="22" t="n">
        <f aca="false">SUM(Q65:Q74)</f>
        <v>15.1</v>
      </c>
      <c r="S75" s="22" t="n">
        <f aca="false">SUM(S65:S74)</f>
        <v>12.2</v>
      </c>
      <c r="T75" s="22" t="n">
        <f aca="false">SUM(T65:T74)</f>
        <v>0</v>
      </c>
      <c r="U75" s="22" t="n">
        <f aca="false">SUM(U65:U74)</f>
        <v>12.2</v>
      </c>
      <c r="V75" s="18"/>
      <c r="W75" s="22" t="n">
        <f aca="false">SUM(W65:W74)</f>
        <v>11</v>
      </c>
      <c r="X75" s="22" t="n">
        <f aca="false">SUM(X65:X74)</f>
        <v>0</v>
      </c>
      <c r="Y75" s="22" t="n">
        <f aca="false">SUM(Y65:Y74)</f>
        <v>11</v>
      </c>
      <c r="Z75" s="6"/>
      <c r="AA75" s="22" t="n">
        <f aca="false">SUM(AA65:AA74)</f>
        <v>1.2</v>
      </c>
      <c r="AB75" s="22" t="n">
        <f aca="false">SUM(AB65:AB74)</f>
        <v>0</v>
      </c>
      <c r="AC75" s="22" t="n">
        <f aca="false">SUM(AC65:AC74)</f>
        <v>1.2</v>
      </c>
      <c r="AD75" s="6"/>
      <c r="AE75" s="20"/>
    </row>
    <row r="76" customFormat="false" ht="12.75" hidden="false" customHeight="false" outlineLevel="0" collapsed="false">
      <c r="Z76" s="6"/>
    </row>
    <row r="77" customFormat="false" ht="13.5" hidden="false" customHeight="false" outlineLevel="0" collapsed="false">
      <c r="B77" s="17" t="s">
        <v>53</v>
      </c>
      <c r="C77" s="27" t="n">
        <f aca="false">+C38+C46+C56+C75</f>
        <v>391.2</v>
      </c>
      <c r="D77" s="27" t="n">
        <f aca="false">+D38+D46+D56+D75</f>
        <v>0</v>
      </c>
      <c r="E77" s="27" t="n">
        <f aca="false">+E38+E46+E56+E75</f>
        <v>391.2</v>
      </c>
      <c r="G77" s="27" t="n">
        <f aca="false">+G38+G46+G56+G75</f>
        <v>103</v>
      </c>
      <c r="H77" s="27" t="n">
        <f aca="false">+H38+H46+H56+H75</f>
        <v>0</v>
      </c>
      <c r="I77" s="27" t="n">
        <f aca="false">+I38+I46+I56+I75</f>
        <v>103</v>
      </c>
      <c r="K77" s="27" t="n">
        <f aca="false">+K38+K46+K56+K75</f>
        <v>288.2</v>
      </c>
      <c r="L77" s="27" t="n">
        <f aca="false">+L38+L46+L56+L75</f>
        <v>0</v>
      </c>
      <c r="M77" s="27" t="n">
        <f aca="false">+M38+M46+M56+M75</f>
        <v>288.2</v>
      </c>
      <c r="O77" s="27" t="n">
        <f aca="false">+O38+O46+O56+O75</f>
        <v>83.1000000000001</v>
      </c>
      <c r="P77" s="27" t="n">
        <f aca="false">+P38+P46+P56+P75</f>
        <v>0</v>
      </c>
      <c r="Q77" s="27" t="n">
        <f aca="false">+Q38+Q46+Q56+Q75</f>
        <v>83.1000000000001</v>
      </c>
      <c r="S77" s="27" t="n">
        <f aca="false">+S38+S46+S56+S75</f>
        <v>205.1</v>
      </c>
      <c r="T77" s="27" t="n">
        <f aca="false">+T38+T46+T56+T75</f>
        <v>0</v>
      </c>
      <c r="U77" s="27" t="n">
        <f aca="false">+U38+U46+U56+U75</f>
        <v>205.1</v>
      </c>
      <c r="W77" s="27" t="n">
        <f aca="false">+W38+W46+W56+W75</f>
        <v>77.3</v>
      </c>
      <c r="X77" s="27" t="n">
        <f aca="false">+X38+X46+X56+X75</f>
        <v>0</v>
      </c>
      <c r="Y77" s="27" t="n">
        <f aca="false">+Y38+Y46+Y56+Y75</f>
        <v>77.3</v>
      </c>
      <c r="Z77" s="6"/>
      <c r="AA77" s="27" t="n">
        <f aca="false">+AA38+AA46+AA56+AA75</f>
        <v>127.8</v>
      </c>
      <c r="AB77" s="27" t="n">
        <f aca="false">+AB38+AB46+AB56+AB75</f>
        <v>0</v>
      </c>
      <c r="AC77" s="27" t="n">
        <f aca="false">+AC38+AC46+AC56+AC75</f>
        <v>127.8</v>
      </c>
    </row>
    <row r="78" customFormat="false" ht="13.5" hidden="false" customHeight="false" outlineLevel="0" collapsed="false">
      <c r="B78" s="26"/>
      <c r="C78" s="26"/>
      <c r="D78" s="26"/>
      <c r="E78" s="26"/>
      <c r="G78" s="26"/>
      <c r="H78" s="26"/>
      <c r="I78" s="26"/>
      <c r="K78" s="26"/>
      <c r="L78" s="26"/>
      <c r="M78" s="26"/>
      <c r="O78" s="26"/>
      <c r="P78" s="26"/>
      <c r="Q78" s="26"/>
      <c r="S78" s="26"/>
      <c r="T78" s="26"/>
      <c r="U78" s="26"/>
      <c r="W78" s="26"/>
      <c r="X78" s="26"/>
      <c r="Y78" s="26"/>
      <c r="Z78" s="6"/>
      <c r="AA78" s="26"/>
      <c r="AB78" s="26"/>
      <c r="AC78" s="26"/>
    </row>
    <row r="79" customFormat="false" ht="12.75" hidden="false" customHeight="false" outlineLevel="0" collapsed="false">
      <c r="B79" s="2" t="s">
        <v>18</v>
      </c>
      <c r="C79" s="2" t="n">
        <v>242.4</v>
      </c>
      <c r="D79" s="2" t="n">
        <f aca="false">X79+AB79+P79+H79</f>
        <v>0</v>
      </c>
      <c r="E79" s="2" t="n">
        <f aca="false">SUM(C79:D79)</f>
        <v>242.4</v>
      </c>
      <c r="G79" s="2" t="n">
        <f aca="false">+C79-K79</f>
        <v>56.9</v>
      </c>
      <c r="H79" s="2" t="n">
        <v>0</v>
      </c>
      <c r="I79" s="2" t="n">
        <f aca="false">SUM(G79:H79)</f>
        <v>56.9</v>
      </c>
      <c r="K79" s="2" t="n">
        <f aca="false">185.7-0.2</f>
        <v>185.5</v>
      </c>
      <c r="L79" s="2" t="n">
        <f aca="false">X79+AB79+P79</f>
        <v>0</v>
      </c>
      <c r="M79" s="2" t="n">
        <f aca="false">SUM(K79:L79)</f>
        <v>185.5</v>
      </c>
      <c r="O79" s="2" t="n">
        <f aca="false">+K79-S79</f>
        <v>27.9</v>
      </c>
      <c r="P79" s="2" t="n">
        <v>0</v>
      </c>
      <c r="Q79" s="2" t="n">
        <f aca="false">SUM(O79:P79)</f>
        <v>27.9</v>
      </c>
      <c r="S79" s="2" t="n">
        <v>157.6</v>
      </c>
      <c r="T79" s="2" t="n">
        <f aca="false">X79+AB79</f>
        <v>0</v>
      </c>
      <c r="U79" s="2" t="n">
        <f aca="false">SUM(S79:T79)</f>
        <v>157.6</v>
      </c>
      <c r="W79" s="2" t="n">
        <f aca="false">+S79-AA79</f>
        <v>55.5</v>
      </c>
      <c r="X79" s="2" t="n">
        <v>0</v>
      </c>
      <c r="Y79" s="2" t="n">
        <f aca="false">SUM(W79:X79)</f>
        <v>55.5</v>
      </c>
      <c r="Z79" s="6"/>
      <c r="AA79" s="2" t="n">
        <v>102.1</v>
      </c>
      <c r="AB79" s="2" t="n">
        <v>0</v>
      </c>
      <c r="AC79" s="2" t="n">
        <f aca="false">+AA79-AB79</f>
        <v>102.1</v>
      </c>
    </row>
    <row r="80" customFormat="false" ht="12.75" hidden="false" customHeight="false" outlineLevel="0" collapsed="false">
      <c r="B80" s="2" t="s">
        <v>19</v>
      </c>
      <c r="C80" s="2" t="n">
        <v>103.7</v>
      </c>
      <c r="D80" s="2" t="n">
        <f aca="false">X80+AB80+P80+H80</f>
        <v>0</v>
      </c>
      <c r="E80" s="2" t="n">
        <f aca="false">SUM(C80:D80)</f>
        <v>103.7</v>
      </c>
      <c r="G80" s="2" t="n">
        <f aca="false">+C80-K80</f>
        <v>30.6</v>
      </c>
      <c r="H80" s="2" t="n">
        <v>0</v>
      </c>
      <c r="I80" s="2" t="n">
        <f aca="false">SUM(G80:H80)</f>
        <v>30.6</v>
      </c>
      <c r="K80" s="2" t="n">
        <f aca="false">73+0.1</f>
        <v>73.1</v>
      </c>
      <c r="L80" s="2" t="n">
        <f aca="false">X80+AB80+P80</f>
        <v>0</v>
      </c>
      <c r="M80" s="2" t="n">
        <f aca="false">SUM(K80:L80)</f>
        <v>73.1</v>
      </c>
      <c r="O80" s="2" t="n">
        <f aca="false">+K80-S80</f>
        <v>30.9</v>
      </c>
      <c r="P80" s="2" t="n">
        <v>0</v>
      </c>
      <c r="Q80" s="2" t="n">
        <f aca="false">SUM(O80:P80)</f>
        <v>30.9</v>
      </c>
      <c r="S80" s="2" t="n">
        <v>42.2</v>
      </c>
      <c r="T80" s="2" t="n">
        <f aca="false">X80+AB80</f>
        <v>0</v>
      </c>
      <c r="U80" s="2" t="n">
        <f aca="false">SUM(S80:T80)</f>
        <v>42.2</v>
      </c>
      <c r="W80" s="2" t="n">
        <f aca="false">+S80-AA80</f>
        <v>20.9</v>
      </c>
      <c r="X80" s="2" t="n">
        <v>0</v>
      </c>
      <c r="Y80" s="2" t="n">
        <f aca="false">SUM(W80:X80)</f>
        <v>20.9</v>
      </c>
      <c r="Z80" s="6"/>
      <c r="AA80" s="2" t="n">
        <v>21.3</v>
      </c>
      <c r="AB80" s="2" t="n">
        <v>0</v>
      </c>
      <c r="AC80" s="2" t="n">
        <f aca="false">+AA80-AB80</f>
        <v>21.3</v>
      </c>
    </row>
    <row r="81" customFormat="false" ht="12.75" hidden="false" customHeight="false" outlineLevel="0" collapsed="false">
      <c r="B81" s="2" t="s">
        <v>32</v>
      </c>
      <c r="C81" s="2" t="n">
        <v>50</v>
      </c>
      <c r="D81" s="2" t="n">
        <f aca="false">X81+AB81+P81+H81</f>
        <v>0</v>
      </c>
      <c r="E81" s="2" t="n">
        <f aca="false">SUM(C81:D81)</f>
        <v>50</v>
      </c>
      <c r="G81" s="2" t="n">
        <f aca="false">+C81-K81</f>
        <v>15</v>
      </c>
      <c r="H81" s="2" t="n">
        <v>0</v>
      </c>
      <c r="I81" s="2" t="n">
        <f aca="false">SUM(G81:H81)</f>
        <v>15</v>
      </c>
      <c r="K81" s="2" t="n">
        <f aca="false">34.9+0.1</f>
        <v>35</v>
      </c>
      <c r="L81" s="2" t="n">
        <f aca="false">X81+AB81+P81</f>
        <v>0</v>
      </c>
      <c r="M81" s="2" t="n">
        <f aca="false">SUM(K81:L81)</f>
        <v>35</v>
      </c>
      <c r="O81" s="2" t="n">
        <f aca="false">+K81-S81</f>
        <v>19.5</v>
      </c>
      <c r="P81" s="2" t="n">
        <v>0</v>
      </c>
      <c r="Q81" s="2" t="n">
        <f aca="false">SUM(O81:P81)</f>
        <v>19.5</v>
      </c>
      <c r="S81" s="2" t="n">
        <v>15.5</v>
      </c>
      <c r="T81" s="2" t="n">
        <f aca="false">X81+AB81</f>
        <v>0</v>
      </c>
      <c r="U81" s="2" t="n">
        <f aca="false">SUM(S81:T81)</f>
        <v>15.5</v>
      </c>
      <c r="W81" s="2" t="n">
        <f aca="false">+S81-AA81</f>
        <v>9</v>
      </c>
      <c r="X81" s="2" t="n">
        <v>0</v>
      </c>
      <c r="Y81" s="2" t="n">
        <f aca="false">SUM(W81:X81)</f>
        <v>9</v>
      </c>
      <c r="Z81" s="6"/>
      <c r="AA81" s="2" t="n">
        <v>6.5</v>
      </c>
      <c r="AB81" s="2" t="n">
        <v>0</v>
      </c>
      <c r="AC81" s="2" t="n">
        <f aca="false">+AA81-AB81</f>
        <v>6.5</v>
      </c>
    </row>
    <row r="82" customFormat="false" ht="12.75" hidden="false" customHeight="false" outlineLevel="0" collapsed="false">
      <c r="B82" s="2" t="s">
        <v>25</v>
      </c>
      <c r="C82" s="2" t="n">
        <v>1.67</v>
      </c>
      <c r="D82" s="2" t="n">
        <f aca="false">X82+AB82+P82+H82</f>
        <v>0</v>
      </c>
      <c r="E82" s="2" t="n">
        <f aca="false">SUM(C82:D82)</f>
        <v>1.67</v>
      </c>
      <c r="G82" s="2" t="n">
        <f aca="false">+C82-K82</f>
        <v>-0.03</v>
      </c>
      <c r="H82" s="2" t="n">
        <v>0</v>
      </c>
      <c r="I82" s="2" t="n">
        <f aca="false">SUM(G82:H82)</f>
        <v>-0.03</v>
      </c>
      <c r="K82" s="2" t="n">
        <v>1.7</v>
      </c>
      <c r="L82" s="2" t="n">
        <f aca="false">X82+AB82+P82</f>
        <v>0</v>
      </c>
      <c r="M82" s="2" t="n">
        <f aca="false">SUM(K82:L82)</f>
        <v>1.7</v>
      </c>
      <c r="O82" s="2" t="n">
        <f aca="false">+K82-S82</f>
        <v>4.9</v>
      </c>
      <c r="P82" s="2" t="n">
        <v>0</v>
      </c>
      <c r="Q82" s="2" t="n">
        <f aca="false">SUM(O82:P82)</f>
        <v>4.9</v>
      </c>
      <c r="S82" s="2" t="n">
        <v>-3.2</v>
      </c>
      <c r="T82" s="2" t="n">
        <f aca="false">X82+AB82</f>
        <v>0</v>
      </c>
      <c r="U82" s="2" t="n">
        <f aca="false">SUM(S82:T82)</f>
        <v>-3.2</v>
      </c>
      <c r="W82" s="2" t="n">
        <f aca="false">+S82-AA82</f>
        <v>-1.3</v>
      </c>
      <c r="X82" s="2" t="n">
        <v>0</v>
      </c>
      <c r="Y82" s="2" t="n">
        <f aca="false">SUM(W82:X82)</f>
        <v>-1.3</v>
      </c>
      <c r="Z82" s="6"/>
      <c r="AA82" s="2" t="n">
        <v>-1.9</v>
      </c>
      <c r="AB82" s="2" t="n">
        <v>0</v>
      </c>
      <c r="AC82" s="2" t="n">
        <f aca="false">+AA82-AB82</f>
        <v>-1.9</v>
      </c>
    </row>
    <row r="83" customFormat="false" ht="12.75" hidden="false" customHeight="false" outlineLevel="0" collapsed="false">
      <c r="B83" s="2" t="s">
        <v>20</v>
      </c>
      <c r="C83" s="2" t="n">
        <v>-6.6</v>
      </c>
      <c r="D83" s="2" t="n">
        <f aca="false">X83+AB83+P83+H83</f>
        <v>0</v>
      </c>
      <c r="E83" s="2" t="n">
        <f aca="false">SUM(C83:D83)</f>
        <v>-6.6</v>
      </c>
      <c r="G83" s="2" t="n">
        <f aca="false">+C83-K83</f>
        <v>0.500000000000001</v>
      </c>
      <c r="H83" s="2" t="n">
        <v>0</v>
      </c>
      <c r="I83" s="2" t="n">
        <f aca="false">SUM(G83:H83)</f>
        <v>0.500000000000001</v>
      </c>
      <c r="K83" s="2" t="n">
        <f aca="false">-7.4+0.3</f>
        <v>-7.1</v>
      </c>
      <c r="L83" s="2" t="n">
        <f aca="false">X83+AB83+P83</f>
        <v>0</v>
      </c>
      <c r="M83" s="2" t="n">
        <f aca="false">SUM(K83:L83)</f>
        <v>-7.1</v>
      </c>
      <c r="O83" s="2" t="n">
        <f aca="false">+K83-S83</f>
        <v>-0.100000000000001</v>
      </c>
      <c r="P83" s="2" t="n">
        <v>0</v>
      </c>
      <c r="Q83" s="2" t="n">
        <f aca="false">SUM(O83:P83)</f>
        <v>-0.100000000000001</v>
      </c>
      <c r="S83" s="2" t="n">
        <v>-7</v>
      </c>
      <c r="T83" s="2" t="n">
        <f aca="false">X83+AB83</f>
        <v>0</v>
      </c>
      <c r="U83" s="2" t="n">
        <f aca="false">SUM(S83:T83)</f>
        <v>-7</v>
      </c>
      <c r="W83" s="2" t="n">
        <f aca="false">+S83-AA83</f>
        <v>-6.8</v>
      </c>
      <c r="X83" s="2" t="n">
        <v>0</v>
      </c>
      <c r="Y83" s="2" t="n">
        <f aca="false">SUM(W83:X83)</f>
        <v>-6.8</v>
      </c>
      <c r="Z83" s="6"/>
      <c r="AA83" s="2" t="n">
        <v>-0.2</v>
      </c>
      <c r="AB83" s="2" t="n">
        <v>0</v>
      </c>
      <c r="AC83" s="2" t="n">
        <f aca="false">+AA83-AB83</f>
        <v>-0.2</v>
      </c>
    </row>
    <row r="84" customFormat="false" ht="12.75" hidden="false" customHeight="false" outlineLevel="0" collapsed="false">
      <c r="B84" s="21" t="s">
        <v>54</v>
      </c>
      <c r="C84" s="22" t="n">
        <f aca="false">SUM(C79:C83)</f>
        <v>391.17</v>
      </c>
      <c r="D84" s="22" t="n">
        <f aca="false">SUM(D79:D83)</f>
        <v>0</v>
      </c>
      <c r="E84" s="22" t="n">
        <f aca="false">SUM(E79:E83)</f>
        <v>391.17</v>
      </c>
      <c r="G84" s="22" t="n">
        <f aca="false">SUM(G79:G83)</f>
        <v>102.97</v>
      </c>
      <c r="H84" s="22" t="n">
        <f aca="false">SUM(H79:H83)</f>
        <v>0</v>
      </c>
      <c r="I84" s="22" t="n">
        <f aca="false">SUM(I79:I83)</f>
        <v>102.97</v>
      </c>
      <c r="K84" s="22" t="n">
        <f aca="false">SUM(K79:K83)</f>
        <v>288.2</v>
      </c>
      <c r="L84" s="22" t="n">
        <f aca="false">SUM(L79:L83)</f>
        <v>0</v>
      </c>
      <c r="M84" s="22" t="n">
        <f aca="false">SUM(M79:M83)</f>
        <v>288.2</v>
      </c>
      <c r="O84" s="22" t="n">
        <f aca="false">SUM(O79:O83)</f>
        <v>83.1</v>
      </c>
      <c r="P84" s="22" t="n">
        <f aca="false">SUM(P79:P83)</f>
        <v>0</v>
      </c>
      <c r="Q84" s="22" t="n">
        <f aca="false">SUM(Q79:Q83)</f>
        <v>83.1</v>
      </c>
      <c r="S84" s="22" t="n">
        <f aca="false">SUM(S79:S83)</f>
        <v>205.1</v>
      </c>
      <c r="T84" s="22" t="n">
        <f aca="false">SUM(T79:T83)</f>
        <v>0</v>
      </c>
      <c r="U84" s="22" t="n">
        <f aca="false">+S84-T84</f>
        <v>205.1</v>
      </c>
      <c r="W84" s="22" t="n">
        <f aca="false">SUM(W79:W83)</f>
        <v>77.3</v>
      </c>
      <c r="X84" s="22" t="n">
        <f aca="false">SUM(X79:X83)</f>
        <v>0</v>
      </c>
      <c r="Y84" s="22" t="n">
        <f aca="false">SUM(Y79:Y83)</f>
        <v>77.3</v>
      </c>
      <c r="Z84" s="6"/>
      <c r="AA84" s="22" t="n">
        <f aca="false">SUM(AA79:AA83)</f>
        <v>127.8</v>
      </c>
      <c r="AB84" s="22" t="n">
        <f aca="false">SUM(AB79:AB83)</f>
        <v>0</v>
      </c>
      <c r="AC84" s="22" t="n">
        <f aca="false">SUM(AC79:AC83)</f>
        <v>127.8</v>
      </c>
    </row>
    <row r="85" customFormat="false" ht="12.75" hidden="false" customHeight="false" outlineLevel="0" collapsed="false">
      <c r="B85" s="21"/>
      <c r="C85" s="26"/>
      <c r="D85" s="26"/>
      <c r="E85" s="26"/>
      <c r="G85" s="26"/>
      <c r="H85" s="26"/>
      <c r="I85" s="26"/>
      <c r="K85" s="26"/>
      <c r="L85" s="26"/>
      <c r="M85" s="26"/>
      <c r="O85" s="26"/>
      <c r="P85" s="26"/>
      <c r="Q85" s="26"/>
      <c r="S85" s="26"/>
      <c r="T85" s="26"/>
      <c r="U85" s="26"/>
      <c r="V85" s="18"/>
      <c r="W85" s="26"/>
      <c r="X85" s="26"/>
      <c r="Y85" s="26"/>
      <c r="Z85" s="6"/>
      <c r="AA85" s="26"/>
      <c r="AB85" s="26"/>
      <c r="AC85" s="26"/>
    </row>
    <row r="86" customFormat="false" ht="12.75" hidden="false" customHeight="false" outlineLevel="0" collapsed="false">
      <c r="B86" s="17" t="s">
        <v>55</v>
      </c>
      <c r="C86" s="13"/>
      <c r="D86" s="13"/>
      <c r="E86" s="13"/>
      <c r="G86" s="13"/>
      <c r="H86" s="13"/>
      <c r="I86" s="13"/>
      <c r="K86" s="13"/>
      <c r="L86" s="13"/>
      <c r="M86" s="13"/>
      <c r="O86" s="13"/>
      <c r="P86" s="13"/>
      <c r="Q86" s="13"/>
      <c r="S86" s="13"/>
      <c r="T86" s="13"/>
      <c r="U86" s="13"/>
      <c r="V86" s="28"/>
      <c r="W86" s="13"/>
      <c r="X86" s="13"/>
      <c r="Y86" s="13"/>
      <c r="Z86" s="6"/>
      <c r="AA86" s="13"/>
      <c r="AB86" s="13"/>
      <c r="AC86" s="13"/>
    </row>
    <row r="87" customFormat="false" ht="12.75" hidden="false" customHeight="false" outlineLevel="0" collapsed="false">
      <c r="B87" s="26"/>
      <c r="F87" s="25"/>
      <c r="N87" s="9"/>
      <c r="Z87" s="6"/>
    </row>
    <row r="88" customFormat="false" ht="12.75" hidden="false" customHeight="false" outlineLevel="0" collapsed="false">
      <c r="B88" s="2" t="s">
        <v>56</v>
      </c>
      <c r="C88" s="2" t="n">
        <v>12</v>
      </c>
      <c r="D88" s="2" t="n">
        <f aca="false">X88+AB88+P88+H88</f>
        <v>0</v>
      </c>
      <c r="E88" s="2" t="n">
        <f aca="false">SUM(C88:D88)</f>
        <v>12</v>
      </c>
      <c r="F88" s="25"/>
      <c r="G88" s="26" t="n">
        <f aca="false">+C88-K88</f>
        <v>-17.9</v>
      </c>
      <c r="H88" s="2" t="n">
        <v>0</v>
      </c>
      <c r="I88" s="2" t="n">
        <f aca="false">SUM(G88:H88)</f>
        <v>-17.9</v>
      </c>
      <c r="K88" s="2" t="n">
        <v>29.9</v>
      </c>
      <c r="L88" s="2" t="n">
        <f aca="false">X88+AB88+P88</f>
        <v>0</v>
      </c>
      <c r="M88" s="2" t="n">
        <f aca="false">SUM(K88:L88)</f>
        <v>29.9</v>
      </c>
      <c r="N88" s="9"/>
      <c r="O88" s="26" t="n">
        <f aca="false">+K88-S88</f>
        <v>9.5</v>
      </c>
      <c r="P88" s="26" t="n">
        <v>0</v>
      </c>
      <c r="Q88" s="2" t="n">
        <f aca="false">SUM(O88:P88)</f>
        <v>9.5</v>
      </c>
      <c r="S88" s="2" t="n">
        <v>20.4</v>
      </c>
      <c r="T88" s="2" t="n">
        <f aca="false">X88+AB88</f>
        <v>0</v>
      </c>
      <c r="U88" s="2" t="n">
        <f aca="false">SUM(S88:T88)</f>
        <v>20.4</v>
      </c>
      <c r="W88" s="26" t="n">
        <f aca="false">+S88-AA88</f>
        <v>9.9</v>
      </c>
      <c r="X88" s="26" t="n">
        <v>0</v>
      </c>
      <c r="Y88" s="2" t="n">
        <f aca="false">SUM(W88:X88)</f>
        <v>9.9</v>
      </c>
      <c r="Z88" s="6"/>
      <c r="AA88" s="2" t="n">
        <v>10.5</v>
      </c>
      <c r="AB88" s="2" t="n">
        <v>0</v>
      </c>
      <c r="AC88" s="2" t="n">
        <f aca="false">+AA88-AB88</f>
        <v>10.5</v>
      </c>
      <c r="AD88" s="5"/>
      <c r="AE88" s="26"/>
    </row>
    <row r="89" customFormat="false" ht="12.75" hidden="false" customHeight="false" outlineLevel="0" collapsed="false">
      <c r="B89" s="2" t="s">
        <v>57</v>
      </c>
      <c r="C89" s="2" t="n">
        <v>0</v>
      </c>
      <c r="D89" s="2" t="n">
        <f aca="false">X89+AB89+P89+H89</f>
        <v>0</v>
      </c>
      <c r="E89" s="2" t="n">
        <f aca="false">SUM(C89:D89)</f>
        <v>0</v>
      </c>
      <c r="F89" s="25"/>
      <c r="G89" s="26" t="n">
        <f aca="false">+C89-K89</f>
        <v>0</v>
      </c>
      <c r="H89" s="2" t="n">
        <v>0</v>
      </c>
      <c r="I89" s="2" t="n">
        <f aca="false">SUM(G89:H89)</f>
        <v>0</v>
      </c>
      <c r="K89" s="2" t="n">
        <v>0</v>
      </c>
      <c r="L89" s="2" t="n">
        <f aca="false">X89+AB89+P89</f>
        <v>0</v>
      </c>
      <c r="M89" s="2" t="n">
        <f aca="false">SUM(K89:L89)</f>
        <v>0</v>
      </c>
      <c r="N89" s="9"/>
      <c r="O89" s="26" t="n">
        <f aca="false">+K89-S93</f>
        <v>59.7</v>
      </c>
      <c r="P89" s="26" t="n">
        <v>0</v>
      </c>
      <c r="Q89" s="2" t="n">
        <f aca="false">SUM(O89:P89)</f>
        <v>59.7</v>
      </c>
      <c r="S89" s="2" t="n">
        <v>0</v>
      </c>
      <c r="T89" s="2" t="n">
        <f aca="false">X89+AB89</f>
        <v>0</v>
      </c>
      <c r="U89" s="2" t="n">
        <f aca="false">SUM(S89:T89)</f>
        <v>0</v>
      </c>
      <c r="W89" s="26" t="n">
        <f aca="false">+S89-AA89</f>
        <v>0</v>
      </c>
      <c r="X89" s="26" t="n">
        <v>0</v>
      </c>
      <c r="Y89" s="2" t="n">
        <f aca="false">SUM(W89:X89)</f>
        <v>0</v>
      </c>
      <c r="Z89" s="6"/>
      <c r="AA89" s="2" t="n">
        <v>0</v>
      </c>
      <c r="AB89" s="2" t="n">
        <v>0</v>
      </c>
      <c r="AC89" s="2" t="n">
        <f aca="false">+AA89-AB89</f>
        <v>0</v>
      </c>
      <c r="AD89" s="5"/>
      <c r="AE89" s="26"/>
    </row>
    <row r="90" customFormat="false" ht="12.75" hidden="false" customHeight="false" outlineLevel="0" collapsed="false">
      <c r="B90" s="2" t="s">
        <v>58</v>
      </c>
      <c r="C90" s="29" t="n">
        <v>-0.7</v>
      </c>
      <c r="D90" s="29" t="n">
        <f aca="false">X90+AB90+P90+H90</f>
        <v>0</v>
      </c>
      <c r="E90" s="29" t="n">
        <f aca="false">SUM(C90:D90)</f>
        <v>-0.7</v>
      </c>
      <c r="F90" s="25"/>
      <c r="G90" s="29" t="n">
        <f aca="false">+C90-K90</f>
        <v>-0.2</v>
      </c>
      <c r="H90" s="29" t="n">
        <v>0</v>
      </c>
      <c r="I90" s="29" t="n">
        <f aca="false">SUM(G90:H90)</f>
        <v>-0.2</v>
      </c>
      <c r="K90" s="29" t="n">
        <v>-0.5</v>
      </c>
      <c r="L90" s="29" t="n">
        <f aca="false">X90+AB90+P90</f>
        <v>0</v>
      </c>
      <c r="M90" s="29" t="n">
        <f aca="false">SUM(K90:L90)</f>
        <v>-0.5</v>
      </c>
      <c r="N90" s="9"/>
      <c r="O90" s="29" t="n">
        <f aca="false">+K90-S90</f>
        <v>-0.3</v>
      </c>
      <c r="P90" s="29" t="n">
        <v>0</v>
      </c>
      <c r="Q90" s="29" t="n">
        <f aca="false">SUM(O90:P90)</f>
        <v>-0.3</v>
      </c>
      <c r="S90" s="29" t="n">
        <v>-0.2</v>
      </c>
      <c r="T90" s="29" t="n">
        <f aca="false">X90+AB90</f>
        <v>0</v>
      </c>
      <c r="U90" s="29" t="n">
        <f aca="false">SUM(S90:T90)</f>
        <v>-0.2</v>
      </c>
      <c r="W90" s="29" t="n">
        <f aca="false">+S90-AA90</f>
        <v>-0.1</v>
      </c>
      <c r="X90" s="29" t="n">
        <v>0</v>
      </c>
      <c r="Y90" s="29" t="n">
        <f aca="false">SUM(W90:X90)</f>
        <v>-0.1</v>
      </c>
      <c r="Z90" s="6"/>
      <c r="AA90" s="29" t="n">
        <v>-0.1</v>
      </c>
      <c r="AB90" s="29" t="n">
        <v>0</v>
      </c>
      <c r="AC90" s="29" t="n">
        <f aca="false">+AA90-AB90</f>
        <v>-0.1</v>
      </c>
    </row>
    <row r="91" customFormat="false" ht="12.75" hidden="false" customHeight="false" outlineLevel="0" collapsed="false">
      <c r="B91" s="21" t="s">
        <v>59</v>
      </c>
      <c r="C91" s="26" t="n">
        <f aca="false">SUM(C88:C90)</f>
        <v>11.3</v>
      </c>
      <c r="D91" s="26" t="n">
        <f aca="false">SUM(D88:D90)</f>
        <v>0</v>
      </c>
      <c r="E91" s="26" t="n">
        <f aca="false">SUM(E88:E90)</f>
        <v>11.3</v>
      </c>
      <c r="G91" s="26" t="n">
        <f aca="false">SUM(G88:G90)</f>
        <v>-18.1</v>
      </c>
      <c r="H91" s="26" t="n">
        <f aca="false">SUM(H88:H90)</f>
        <v>0</v>
      </c>
      <c r="I91" s="26" t="n">
        <f aca="false">SUM(I88:I90)</f>
        <v>-18.1</v>
      </c>
      <c r="J91" s="30"/>
      <c r="K91" s="26" t="n">
        <f aca="false">SUM(K88:K90)</f>
        <v>29.4</v>
      </c>
      <c r="L91" s="26" t="n">
        <f aca="false">SUM(L88:L90)</f>
        <v>0</v>
      </c>
      <c r="M91" s="26" t="n">
        <f aca="false">SUM(M88:M90)</f>
        <v>29.4</v>
      </c>
      <c r="O91" s="26" t="n">
        <f aca="false">SUM(O88:O90)</f>
        <v>68.9</v>
      </c>
      <c r="P91" s="26" t="n">
        <f aca="false">SUM(P88:P90)</f>
        <v>0</v>
      </c>
      <c r="Q91" s="26" t="n">
        <f aca="false">SUM(Q88:Q90)</f>
        <v>68.9</v>
      </c>
      <c r="S91" s="26" t="n">
        <f aca="false">SUM(S88:S90)</f>
        <v>20.2</v>
      </c>
      <c r="T91" s="26" t="n">
        <f aca="false">SUM(T88:T90)</f>
        <v>0</v>
      </c>
      <c r="U91" s="26" t="n">
        <f aca="false">SUM(U88:U90)</f>
        <v>20.2</v>
      </c>
      <c r="W91" s="26" t="n">
        <f aca="false">SUM(W88:W90)</f>
        <v>9.8</v>
      </c>
      <c r="X91" s="26" t="n">
        <f aca="false">SUM(X88:X90)</f>
        <v>0</v>
      </c>
      <c r="Y91" s="26" t="n">
        <f aca="false">SUM(Y88:Y90)</f>
        <v>9.8</v>
      </c>
      <c r="Z91" s="6"/>
      <c r="AA91" s="26" t="n">
        <f aca="false">SUM(AA88:AA90)</f>
        <v>10.4</v>
      </c>
      <c r="AB91" s="26" t="n">
        <f aca="false">SUM(AB88:AB90)</f>
        <v>0</v>
      </c>
      <c r="AC91" s="26" t="n">
        <f aca="false">SUM(AC88:AC90)</f>
        <v>10.4</v>
      </c>
      <c r="AD91" s="5"/>
      <c r="AE91" s="26"/>
    </row>
    <row r="92" customFormat="false" ht="12.75" hidden="false" customHeight="false" outlineLevel="0" collapsed="false">
      <c r="F92" s="25"/>
      <c r="G92" s="21"/>
      <c r="N92" s="9"/>
      <c r="O92" s="21"/>
      <c r="Z92" s="6"/>
    </row>
    <row r="93" customFormat="false" ht="12.75" hidden="false" customHeight="false" outlineLevel="0" collapsed="false">
      <c r="B93" s="2" t="s">
        <v>60</v>
      </c>
      <c r="C93" s="2" t="n">
        <v>-59.6</v>
      </c>
      <c r="D93" s="2" t="n">
        <f aca="false">X93+AB93+P93+H93</f>
        <v>0</v>
      </c>
      <c r="E93" s="2" t="n">
        <f aca="false">SUM(C93:D93)</f>
        <v>-59.6</v>
      </c>
      <c r="F93" s="25"/>
      <c r="G93" s="26" t="n">
        <f aca="false">+C93-K93</f>
        <v>35.3</v>
      </c>
      <c r="H93" s="2" t="n">
        <v>0</v>
      </c>
      <c r="I93" s="2" t="n">
        <f aca="false">SUM(G93:H93)</f>
        <v>35.3</v>
      </c>
      <c r="K93" s="2" t="n">
        <f aca="false">-87.6-7.3</f>
        <v>-94.9</v>
      </c>
      <c r="L93" s="2" t="n">
        <f aca="false">X93+AB93+P93</f>
        <v>0</v>
      </c>
      <c r="M93" s="2" t="n">
        <f aca="false">SUM(K93:L93)</f>
        <v>-94.9</v>
      </c>
      <c r="N93" s="9"/>
      <c r="O93" s="26" t="n">
        <f aca="false">+K93-S93</f>
        <v>-35.2</v>
      </c>
      <c r="P93" s="26" t="n">
        <v>0</v>
      </c>
      <c r="Q93" s="2" t="n">
        <f aca="false">SUM(O93:P93)</f>
        <v>-35.2</v>
      </c>
      <c r="S93" s="2" t="n">
        <f aca="false">-24.6+-35.1</f>
        <v>-59.7</v>
      </c>
      <c r="T93" s="2" t="n">
        <f aca="false">X93+AB93</f>
        <v>0</v>
      </c>
      <c r="U93" s="2" t="n">
        <f aca="false">SUM(S93:T93)</f>
        <v>-59.7</v>
      </c>
      <c r="W93" s="26" t="n">
        <f aca="false">+S93-AA93</f>
        <v>-29.5</v>
      </c>
      <c r="X93" s="26" t="n">
        <v>0</v>
      </c>
      <c r="Y93" s="2" t="n">
        <f aca="false">SUM(W93:X93)</f>
        <v>-29.5</v>
      </c>
      <c r="Z93" s="6"/>
      <c r="AA93" s="2" t="n">
        <f aca="false">-11-19.2</f>
        <v>-30.2</v>
      </c>
      <c r="AB93" s="2" t="n">
        <v>0</v>
      </c>
      <c r="AC93" s="2" t="n">
        <f aca="false">+AA93-AB93</f>
        <v>-30.2</v>
      </c>
      <c r="AD93" s="5"/>
      <c r="AE93" s="26"/>
    </row>
    <row r="94" customFormat="false" ht="12.75" hidden="false" customHeight="false" outlineLevel="0" collapsed="false">
      <c r="C94" s="31" t="n">
        <f aca="false">SUM(C91:C93)</f>
        <v>-48.3</v>
      </c>
      <c r="D94" s="31" t="n">
        <f aca="false">SUM(D91:D93)</f>
        <v>0</v>
      </c>
      <c r="E94" s="31" t="n">
        <f aca="false">SUM(E91:E93)</f>
        <v>-48.3</v>
      </c>
      <c r="F94" s="25"/>
      <c r="G94" s="31" t="n">
        <f aca="false">SUM(G91:G93)</f>
        <v>17.2</v>
      </c>
      <c r="H94" s="31" t="n">
        <f aca="false">SUM(H91:H93)</f>
        <v>0</v>
      </c>
      <c r="I94" s="31" t="n">
        <f aca="false">SUM(I91:I93)</f>
        <v>17.2</v>
      </c>
      <c r="K94" s="31" t="n">
        <f aca="false">SUM(K91:K93)</f>
        <v>-65.5</v>
      </c>
      <c r="L94" s="31" t="n">
        <f aca="false">SUM(L91:L93)</f>
        <v>0</v>
      </c>
      <c r="M94" s="31" t="n">
        <f aca="false">SUM(M91:M93)</f>
        <v>-65.5</v>
      </c>
      <c r="N94" s="9"/>
      <c r="O94" s="31" t="n">
        <f aca="false">SUM(O91:O93)</f>
        <v>33.7</v>
      </c>
      <c r="P94" s="31" t="n">
        <f aca="false">SUM(P91:P93)</f>
        <v>0</v>
      </c>
      <c r="Q94" s="31" t="n">
        <f aca="false">SUM(Q91:Q93)</f>
        <v>33.7</v>
      </c>
      <c r="S94" s="31" t="n">
        <f aca="false">SUM(S91:S93)</f>
        <v>-39.5</v>
      </c>
      <c r="T94" s="31" t="n">
        <f aca="false">SUM(T91:T93)</f>
        <v>0</v>
      </c>
      <c r="U94" s="31" t="n">
        <f aca="false">SUM(U91:U93)</f>
        <v>-39.5</v>
      </c>
      <c r="W94" s="31" t="n">
        <f aca="false">SUM(W91:W93)</f>
        <v>-19.7</v>
      </c>
      <c r="X94" s="31" t="n">
        <f aca="false">SUM(X91:X93)</f>
        <v>0</v>
      </c>
      <c r="Y94" s="31" t="n">
        <f aca="false">SUM(Y91:Y93)</f>
        <v>-19.7</v>
      </c>
      <c r="Z94" s="6"/>
      <c r="AA94" s="31" t="n">
        <f aca="false">SUM(AA91:AA93)</f>
        <v>-19.8</v>
      </c>
      <c r="AB94" s="31" t="n">
        <f aca="false">SUM(AB91:AB93)</f>
        <v>0</v>
      </c>
      <c r="AC94" s="31" t="n">
        <f aca="false">SUM(AC91:AC93)</f>
        <v>-19.8</v>
      </c>
    </row>
    <row r="95" customFormat="false" ht="12.75" hidden="false" customHeight="false" outlineLevel="0" collapsed="false">
      <c r="C95" s="32"/>
      <c r="D95" s="32"/>
      <c r="E95" s="32"/>
      <c r="F95" s="25"/>
      <c r="G95" s="32"/>
      <c r="H95" s="32"/>
      <c r="I95" s="32"/>
      <c r="K95" s="32"/>
      <c r="L95" s="32"/>
      <c r="M95" s="32"/>
      <c r="N95" s="9"/>
      <c r="O95" s="32"/>
      <c r="P95" s="32"/>
      <c r="Q95" s="32"/>
      <c r="S95" s="32"/>
      <c r="T95" s="32"/>
      <c r="U95" s="32"/>
      <c r="W95" s="32"/>
      <c r="X95" s="32"/>
      <c r="Y95" s="32"/>
      <c r="AA95" s="32"/>
      <c r="AB95" s="32"/>
      <c r="AC95" s="32"/>
    </row>
    <row r="96" customFormat="false" ht="12.75" hidden="false" customHeight="false" outlineLevel="0" collapsed="false">
      <c r="B96" s="21"/>
      <c r="F96" s="25"/>
      <c r="J96" s="30"/>
    </row>
    <row r="97" customFormat="false" ht="12.75" hidden="true" customHeight="false" outlineLevel="0" collapsed="false">
      <c r="A97" s="1" t="s">
        <v>61</v>
      </c>
      <c r="B97" s="2" t="s">
        <v>62</v>
      </c>
    </row>
    <row r="98" customFormat="false" ht="12.75" hidden="true" customHeight="false" outlineLevel="0" collapsed="false">
      <c r="A98" s="1" t="s">
        <v>63</v>
      </c>
      <c r="B98" s="2" t="s">
        <v>64</v>
      </c>
    </row>
    <row r="99" customFormat="false" ht="12.75" hidden="true" customHeight="false" outlineLevel="0" collapsed="false">
      <c r="A99" s="1" t="s">
        <v>65</v>
      </c>
      <c r="B99" s="23" t="s">
        <v>66</v>
      </c>
    </row>
    <row r="100" customFormat="false" ht="12.75" hidden="true" customHeight="false" outlineLevel="0" collapsed="false">
      <c r="A100" s="1" t="s">
        <v>67</v>
      </c>
      <c r="B100" s="23" t="s">
        <v>68</v>
      </c>
    </row>
    <row r="101" customFormat="false" ht="12.75" hidden="true" customHeight="false" outlineLevel="0" collapsed="false">
      <c r="A101" s="1" t="s">
        <v>69</v>
      </c>
      <c r="B101" s="2" t="s">
        <v>70</v>
      </c>
    </row>
    <row r="102" customFormat="false" ht="12.75" hidden="true" customHeight="false" outlineLevel="0" collapsed="false">
      <c r="A102" s="1" t="s">
        <v>71</v>
      </c>
      <c r="B102" s="2" t="s">
        <v>72</v>
      </c>
    </row>
    <row r="103" customFormat="false" ht="12.75" hidden="true" customHeight="false" outlineLevel="0" collapsed="false">
      <c r="A103" s="1" t="s">
        <v>73</v>
      </c>
      <c r="B103" s="2" t="s">
        <v>74</v>
      </c>
    </row>
    <row r="104" customFormat="false" ht="12.75" hidden="true" customHeight="false" outlineLevel="0" collapsed="false">
      <c r="A104" s="1" t="s">
        <v>75</v>
      </c>
      <c r="B104" s="2" t="s">
        <v>76</v>
      </c>
      <c r="C104" s="33"/>
      <c r="D104" s="33"/>
      <c r="E104" s="33"/>
      <c r="F104" s="34"/>
      <c r="G104" s="33"/>
      <c r="H104" s="33"/>
      <c r="I104" s="33"/>
      <c r="J104" s="35"/>
      <c r="K104" s="33"/>
      <c r="L104" s="33"/>
      <c r="M104" s="33"/>
      <c r="N104" s="36"/>
      <c r="O104" s="33"/>
      <c r="P104" s="33"/>
      <c r="Q104" s="33"/>
      <c r="R104" s="37"/>
      <c r="S104" s="33"/>
      <c r="T104" s="33"/>
      <c r="U104" s="33"/>
      <c r="V104" s="38"/>
      <c r="W104" s="33"/>
      <c r="X104" s="33"/>
      <c r="Y104" s="33"/>
      <c r="Z104" s="39"/>
      <c r="AA104" s="33"/>
      <c r="AB104" s="33"/>
      <c r="AC104" s="33"/>
      <c r="AD104" s="40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  <c r="IU104" s="33"/>
      <c r="IV104" s="33"/>
      <c r="IW104" s="33"/>
    </row>
    <row r="105" customFormat="false" ht="12.75" hidden="true" customHeight="false" outlineLevel="0" collapsed="false">
      <c r="A105" s="41" t="s">
        <v>77</v>
      </c>
      <c r="B105" s="42" t="s">
        <v>78</v>
      </c>
    </row>
    <row r="106" customFormat="false" ht="12.75" hidden="true" customHeight="false" outlineLevel="0" collapsed="false">
      <c r="A106" s="41" t="s">
        <v>79</v>
      </c>
      <c r="B106" s="42" t="s">
        <v>80</v>
      </c>
    </row>
    <row r="107" customFormat="false" ht="12.75" hidden="true" customHeight="false" outlineLevel="0" collapsed="false">
      <c r="A107" s="1" t="s">
        <v>81</v>
      </c>
      <c r="B107" s="23" t="s">
        <v>82</v>
      </c>
    </row>
    <row r="108" customFormat="false" ht="12.75" hidden="true" customHeight="false" outlineLevel="0" collapsed="false">
      <c r="A108" s="1" t="s">
        <v>83</v>
      </c>
      <c r="B108" s="2" t="s">
        <v>84</v>
      </c>
    </row>
    <row r="109" customFormat="false" ht="12.75" hidden="true" customHeight="false" outlineLevel="0" collapsed="false">
      <c r="A109" s="1" t="s">
        <v>85</v>
      </c>
      <c r="B109" s="42" t="s">
        <v>86</v>
      </c>
    </row>
    <row r="110" customFormat="false" ht="12.75" hidden="true" customHeight="false" outlineLevel="0" collapsed="false">
      <c r="A110" s="1" t="s">
        <v>87</v>
      </c>
      <c r="B110" s="2" t="s">
        <v>88</v>
      </c>
    </row>
    <row r="111" customFormat="false" ht="12.75" hidden="true" customHeight="false" outlineLevel="0" collapsed="false">
      <c r="A111" s="1" t="s">
        <v>89</v>
      </c>
      <c r="B111" s="43" t="s">
        <v>90</v>
      </c>
    </row>
    <row r="112" customFormat="false" ht="12.75" hidden="true" customHeight="false" outlineLevel="0" collapsed="false">
      <c r="A112" s="1" t="s">
        <v>91</v>
      </c>
      <c r="B112" s="23" t="s">
        <v>92</v>
      </c>
    </row>
    <row r="113" customFormat="false" ht="12.75" hidden="true" customHeight="false" outlineLevel="0" collapsed="false">
      <c r="A113" s="1" t="s">
        <v>93</v>
      </c>
      <c r="B113" s="42" t="s">
        <v>80</v>
      </c>
    </row>
    <row r="114" customFormat="false" ht="12.75" hidden="true" customHeight="false" outlineLevel="0" collapsed="false">
      <c r="A114" s="1" t="s">
        <v>94</v>
      </c>
      <c r="B114" s="23" t="s">
        <v>95</v>
      </c>
    </row>
    <row r="115" customFormat="false" ht="12.75" hidden="true" customHeight="false" outlineLevel="0" collapsed="false">
      <c r="A115" s="1" t="s">
        <v>96</v>
      </c>
      <c r="B115" s="2" t="s">
        <v>97</v>
      </c>
    </row>
    <row r="116" customFormat="false" ht="12.75" hidden="true" customHeight="false" outlineLevel="0" collapsed="false">
      <c r="A116" s="1" t="s">
        <v>98</v>
      </c>
      <c r="B116" s="23" t="s">
        <v>99</v>
      </c>
    </row>
    <row r="117" customFormat="false" ht="12.75" hidden="true" customHeight="false" outlineLevel="0" collapsed="false">
      <c r="A117" s="1" t="s">
        <v>100</v>
      </c>
      <c r="B117" s="2" t="s">
        <v>101</v>
      </c>
    </row>
    <row r="118" customFormat="false" ht="12.75" hidden="true" customHeight="false" outlineLevel="0" collapsed="false">
      <c r="A118" s="1" t="s">
        <v>102</v>
      </c>
      <c r="B118" s="23" t="s">
        <v>103</v>
      </c>
    </row>
    <row r="119" customFormat="false" ht="12.75" hidden="true" customHeight="false" outlineLevel="0" collapsed="false">
      <c r="A119" s="1" t="s">
        <v>104</v>
      </c>
      <c r="B119" s="23" t="s">
        <v>105</v>
      </c>
    </row>
    <row r="120" customFormat="false" ht="12.75" hidden="true" customHeight="false" outlineLevel="0" collapsed="false">
      <c r="A120" s="1" t="s">
        <v>106</v>
      </c>
      <c r="B120" s="23" t="s">
        <v>107</v>
      </c>
    </row>
    <row r="121" customFormat="false" ht="12.75" hidden="true" customHeight="false" outlineLevel="0" collapsed="false">
      <c r="A121" s="1" t="s">
        <v>108</v>
      </c>
      <c r="B121" s="23" t="s">
        <v>109</v>
      </c>
    </row>
    <row r="122" customFormat="false" ht="12.75" hidden="true" customHeight="false" outlineLevel="0" collapsed="false"/>
    <row r="123" customFormat="false" ht="12.75" hidden="true" customHeight="false" outlineLevel="0" collapsed="false">
      <c r="B123" s="26"/>
    </row>
    <row r="124" customFormat="false" ht="12.75" hidden="true" customHeight="false" outlineLevel="0" collapsed="false">
      <c r="B124" s="29" t="s">
        <v>110</v>
      </c>
    </row>
    <row r="125" customFormat="false" ht="12.75" hidden="true" customHeight="false" outlineLevel="0" collapsed="false">
      <c r="A125" s="1" t="s">
        <v>111</v>
      </c>
      <c r="B125" s="23" t="s">
        <v>112</v>
      </c>
    </row>
    <row r="126" customFormat="false" ht="12.75" hidden="true" customHeight="false" outlineLevel="0" collapsed="false">
      <c r="A126" s="1" t="s">
        <v>113</v>
      </c>
      <c r="B126" s="23" t="s">
        <v>114</v>
      </c>
    </row>
    <row r="127" customFormat="false" ht="12.75" hidden="true" customHeight="false" outlineLevel="0" collapsed="false">
      <c r="A127" s="1" t="s">
        <v>115</v>
      </c>
      <c r="B127" s="2" t="s">
        <v>116</v>
      </c>
    </row>
    <row r="128" customFormat="false" ht="12.75" hidden="true" customHeight="false" outlineLevel="0" collapsed="false">
      <c r="A128" s="1" t="s">
        <v>117</v>
      </c>
      <c r="B128" s="23" t="s">
        <v>95</v>
      </c>
    </row>
    <row r="129" customFormat="false" ht="12.75" hidden="true" customHeight="false" outlineLevel="0" collapsed="false">
      <c r="A129" s="1" t="s">
        <v>118</v>
      </c>
      <c r="B129" s="23" t="s">
        <v>119</v>
      </c>
    </row>
    <row r="130" customFormat="false" ht="12.75" hidden="true" customHeight="false" outlineLevel="0" collapsed="false">
      <c r="A130" s="1" t="s">
        <v>120</v>
      </c>
      <c r="B130" s="2" t="s">
        <v>74</v>
      </c>
    </row>
    <row r="131" customFormat="false" ht="12.75" hidden="true" customHeight="false" outlineLevel="0" collapsed="false">
      <c r="A131" s="1" t="s">
        <v>121</v>
      </c>
      <c r="B131" s="44" t="s">
        <v>122</v>
      </c>
    </row>
    <row r="132" customFormat="false" ht="12.75" hidden="true" customHeight="false" outlineLevel="0" collapsed="false">
      <c r="A132" s="1" t="s">
        <v>123</v>
      </c>
      <c r="B132" s="2" t="s">
        <v>124</v>
      </c>
    </row>
    <row r="133" customFormat="false" ht="12.75" hidden="true" customHeight="false" outlineLevel="0" collapsed="false">
      <c r="A133" s="1" t="s">
        <v>125</v>
      </c>
      <c r="B133" s="23" t="s">
        <v>126</v>
      </c>
    </row>
    <row r="134" customFormat="false" ht="12.75" hidden="true" customHeight="false" outlineLevel="0" collapsed="false">
      <c r="B134" s="23"/>
    </row>
    <row r="135" customFormat="false" ht="12.75" hidden="true" customHeight="false" outlineLevel="0" collapsed="false">
      <c r="B135" s="23"/>
    </row>
    <row r="136" customFormat="false" ht="12.75" hidden="true" customHeight="false" outlineLevel="0" collapsed="false">
      <c r="B136" s="45" t="s">
        <v>127</v>
      </c>
    </row>
    <row r="137" customFormat="false" ht="12.75" hidden="true" customHeight="false" outlineLevel="0" collapsed="false">
      <c r="A137" s="1" t="s">
        <v>128</v>
      </c>
      <c r="B137" s="23" t="s">
        <v>105</v>
      </c>
    </row>
    <row r="138" customFormat="false" ht="12.75" hidden="true" customHeight="false" outlineLevel="0" collapsed="false">
      <c r="A138" s="1" t="s">
        <v>129</v>
      </c>
      <c r="B138" s="23" t="s">
        <v>130</v>
      </c>
    </row>
    <row r="139" customFormat="false" ht="12.75" hidden="true" customHeight="false" outlineLevel="0" collapsed="false">
      <c r="A139" s="1" t="s">
        <v>131</v>
      </c>
      <c r="B139" s="23" t="s">
        <v>107</v>
      </c>
    </row>
    <row r="140" customFormat="false" ht="12.75" hidden="true" customHeight="false" outlineLevel="0" collapsed="false">
      <c r="A140" s="1" t="s">
        <v>132</v>
      </c>
      <c r="B140" s="23" t="s">
        <v>133</v>
      </c>
    </row>
    <row r="141" customFormat="false" ht="12.75" hidden="true" customHeight="false" outlineLevel="0" collapsed="false">
      <c r="A141" s="1" t="s">
        <v>134</v>
      </c>
      <c r="B141" s="2" t="s">
        <v>135</v>
      </c>
    </row>
    <row r="142" customFormat="false" ht="12.75" hidden="true" customHeight="false" outlineLevel="0" collapsed="false">
      <c r="A142" s="1" t="s">
        <v>136</v>
      </c>
      <c r="B142" s="43" t="s">
        <v>90</v>
      </c>
    </row>
    <row r="143" customFormat="false" ht="12.75" hidden="true" customHeight="false" outlineLevel="0" collapsed="false">
      <c r="A143" s="1" t="s">
        <v>137</v>
      </c>
      <c r="B143" s="23" t="s">
        <v>103</v>
      </c>
    </row>
  </sheetData>
  <mergeCells count="14">
    <mergeCell ref="C6:E6"/>
    <mergeCell ref="G6:I6"/>
    <mergeCell ref="K6:M6"/>
    <mergeCell ref="O6:Q6"/>
    <mergeCell ref="S6:U6"/>
    <mergeCell ref="W6:Y6"/>
    <mergeCell ref="AA6:AC6"/>
    <mergeCell ref="C61:E61"/>
    <mergeCell ref="G61:I61"/>
    <mergeCell ref="K61:M61"/>
    <mergeCell ref="O61:Q61"/>
    <mergeCell ref="S61:U61"/>
    <mergeCell ref="W61:Y61"/>
    <mergeCell ref="AA61:AC61"/>
  </mergeCells>
  <printOptions headings="false" gridLines="false" gridLinesSet="true" horizontalCentered="false" verticalCentered="false"/>
  <pageMargins left="0.747916666666667" right="0.747916666666667" top="0.459722222222222" bottom="0.39027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2" width="36.14"/>
    <col collapsed="false" customWidth="true" hidden="false" outlineLevel="0" max="3" min="3" style="2" width="8.7"/>
    <col collapsed="false" customWidth="true" hidden="false" outlineLevel="0" max="4" min="4" style="2" width="8.56"/>
    <col collapsed="false" customWidth="true" hidden="false" outlineLevel="0" max="5" min="5" style="2" width="9.85"/>
    <col collapsed="false" customWidth="true" hidden="false" outlineLevel="0" max="6" min="6" style="3" width="3.7"/>
    <col collapsed="false" customWidth="true" hidden="false" outlineLevel="0" max="7" min="7" style="2" width="8.7"/>
    <col collapsed="false" customWidth="true" hidden="false" outlineLevel="0" max="9" min="8" style="2" width="8.85"/>
    <col collapsed="false" customWidth="true" hidden="false" outlineLevel="0" max="10" min="10" style="4" width="3.7"/>
    <col collapsed="false" customWidth="true" hidden="false" outlineLevel="0" max="13" min="11" style="2" width="8.85"/>
    <col collapsed="false" customWidth="true" hidden="false" outlineLevel="0" max="14" min="14" style="5" width="3.7"/>
    <col collapsed="false" customWidth="true" hidden="false" outlineLevel="0" max="15" min="15" style="2" width="6.99"/>
    <col collapsed="false" customWidth="true" hidden="false" outlineLevel="0" max="17" min="16" style="2" width="8.85"/>
    <col collapsed="false" customWidth="true" hidden="false" outlineLevel="0" max="18" min="18" style="6" width="3.7"/>
    <col collapsed="false" customWidth="true" hidden="false" outlineLevel="0" max="21" min="19" style="2" width="8.85"/>
    <col collapsed="false" customWidth="true" hidden="false" outlineLevel="0" max="22" min="22" style="46" width="3.7"/>
    <col collapsed="false" customWidth="true" hidden="false" outlineLevel="0" max="25" min="23" style="2" width="8.85"/>
    <col collapsed="false" customWidth="true" hidden="false" outlineLevel="0" max="26" min="26" style="8" width="3.7"/>
    <col collapsed="false" customWidth="true" hidden="false" outlineLevel="0" max="29" min="27" style="2" width="8.85"/>
    <col collapsed="false" customWidth="true" hidden="false" outlineLevel="0" max="30" min="30" style="9" width="2.7"/>
    <col collapsed="false" customWidth="true" hidden="false" outlineLevel="0" max="31" min="31" style="2" width="3.7"/>
    <col collapsed="false" customWidth="true" hidden="false" outlineLevel="0" max="32" min="32" style="2" width="3.56"/>
    <col collapsed="false" customWidth="false" hidden="false" outlineLevel="0" max="257" min="33" style="2" width="9.14"/>
  </cols>
  <sheetData>
    <row r="1" customFormat="false" ht="12.75" hidden="false" customHeight="false" outlineLevel="0" collapsed="false">
      <c r="B1" s="2" t="s">
        <v>0</v>
      </c>
    </row>
    <row r="2" customFormat="false" ht="12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2" t="s">
        <v>2</v>
      </c>
    </row>
    <row r="4" customFormat="false" ht="12.75" hidden="false" customHeight="false" outlineLevel="0" collapsed="false">
      <c r="B4" s="2" t="s">
        <v>4</v>
      </c>
    </row>
    <row r="5" customFormat="false" ht="12.75" hidden="false" customHeight="false" outlineLevel="0" collapsed="false">
      <c r="C5" s="12" t="s">
        <v>6</v>
      </c>
      <c r="D5" s="12"/>
      <c r="E5" s="12"/>
      <c r="G5" s="12" t="s">
        <v>7</v>
      </c>
      <c r="H5" s="12"/>
      <c r="I5" s="12"/>
      <c r="K5" s="12" t="s">
        <v>8</v>
      </c>
      <c r="L5" s="12"/>
      <c r="M5" s="12"/>
      <c r="O5" s="12" t="s">
        <v>9</v>
      </c>
      <c r="P5" s="12"/>
      <c r="Q5" s="12"/>
      <c r="S5" s="12" t="s">
        <v>10</v>
      </c>
      <c r="T5" s="12"/>
      <c r="U5" s="12"/>
      <c r="W5" s="12" t="s">
        <v>11</v>
      </c>
      <c r="X5" s="12"/>
      <c r="Y5" s="12"/>
      <c r="AA5" s="12" t="s">
        <v>12</v>
      </c>
      <c r="AB5" s="12"/>
      <c r="AC5" s="12"/>
    </row>
    <row r="6" customFormat="false" ht="12.75" hidden="false" customHeight="false" outlineLevel="0" collapsed="false">
      <c r="A6" s="47"/>
      <c r="B6" s="48"/>
      <c r="C6" s="49" t="s">
        <v>138</v>
      </c>
      <c r="D6" s="49" t="s">
        <v>139</v>
      </c>
      <c r="E6" s="49" t="s">
        <v>140</v>
      </c>
      <c r="F6" s="28"/>
      <c r="G6" s="49" t="s">
        <v>138</v>
      </c>
      <c r="H6" s="49" t="s">
        <v>139</v>
      </c>
      <c r="I6" s="49" t="s">
        <v>140</v>
      </c>
      <c r="J6" s="50"/>
      <c r="K6" s="49" t="s">
        <v>138</v>
      </c>
      <c r="L6" s="49" t="s">
        <v>139</v>
      </c>
      <c r="M6" s="49" t="s">
        <v>140</v>
      </c>
      <c r="O6" s="49" t="s">
        <v>138</v>
      </c>
      <c r="P6" s="49" t="s">
        <v>139</v>
      </c>
      <c r="Q6" s="49" t="s">
        <v>140</v>
      </c>
      <c r="S6" s="49" t="s">
        <v>138</v>
      </c>
      <c r="T6" s="49" t="s">
        <v>139</v>
      </c>
      <c r="U6" s="49" t="s">
        <v>140</v>
      </c>
      <c r="W6" s="49" t="s">
        <v>138</v>
      </c>
      <c r="X6" s="49" t="s">
        <v>139</v>
      </c>
      <c r="Y6" s="49" t="s">
        <v>140</v>
      </c>
      <c r="AA6" s="49" t="s">
        <v>138</v>
      </c>
      <c r="AB6" s="49" t="s">
        <v>139</v>
      </c>
      <c r="AC6" s="49" t="s">
        <v>140</v>
      </c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2.75" hidden="false" customHeight="false" outlineLevel="0" collapsed="false">
      <c r="C7" s="13"/>
      <c r="D7" s="13"/>
      <c r="E7" s="13"/>
      <c r="G7" s="13"/>
      <c r="H7" s="13"/>
      <c r="I7" s="13"/>
      <c r="K7" s="13"/>
      <c r="L7" s="13"/>
      <c r="M7" s="13"/>
      <c r="O7" s="13"/>
      <c r="P7" s="13"/>
      <c r="Q7" s="13"/>
      <c r="S7" s="13"/>
      <c r="T7" s="13"/>
      <c r="U7" s="13"/>
      <c r="W7" s="13"/>
      <c r="X7" s="13"/>
      <c r="Y7" s="13"/>
      <c r="AA7" s="13"/>
      <c r="AB7" s="13"/>
      <c r="AC7" s="13"/>
    </row>
    <row r="8" customFormat="false" ht="12.75" hidden="false" customHeight="false" outlineLevel="0" collapsed="false">
      <c r="B8" s="17" t="s">
        <v>17</v>
      </c>
      <c r="V8" s="7"/>
    </row>
    <row r="9" customFormat="false" ht="12.75" hidden="false" customHeight="false" outlineLevel="0" collapsed="false">
      <c r="B9" s="2" t="s">
        <v>18</v>
      </c>
      <c r="C9" s="2" t="n">
        <v>505.5</v>
      </c>
      <c r="D9" s="2" t="n">
        <v>491.3</v>
      </c>
      <c r="E9" s="2" t="n">
        <f aca="false">+C9-D9</f>
        <v>14.2</v>
      </c>
      <c r="F9" s="3" t="s">
        <v>128</v>
      </c>
      <c r="G9" s="2" t="n">
        <f aca="false">+C9-K9</f>
        <v>137.9</v>
      </c>
      <c r="H9" s="2" t="n">
        <f aca="false">+D9-L9</f>
        <v>138.8</v>
      </c>
      <c r="I9" s="2" t="n">
        <f aca="false">+G9-H9</f>
        <v>-0.900000000000034</v>
      </c>
      <c r="K9" s="2" t="n">
        <v>367.6</v>
      </c>
      <c r="L9" s="2" t="n">
        <v>352.5</v>
      </c>
      <c r="M9" s="2" t="n">
        <f aca="false">+K9-L9</f>
        <v>15.1</v>
      </c>
      <c r="N9" s="5" t="s">
        <v>104</v>
      </c>
      <c r="O9" s="2" t="n">
        <f aca="false">+K9-S9</f>
        <v>80.2000000000001</v>
      </c>
      <c r="P9" s="2" t="n">
        <f aca="false">+L9-T9</f>
        <v>121.4</v>
      </c>
      <c r="Q9" s="2" t="n">
        <f aca="false">+O9-P9</f>
        <v>-41.2</v>
      </c>
      <c r="R9" s="6" t="s">
        <v>91</v>
      </c>
      <c r="S9" s="2" t="n">
        <v>287.4</v>
      </c>
      <c r="T9" s="2" t="n">
        <v>231.1</v>
      </c>
      <c r="U9" s="2" t="n">
        <f aca="false">+S9-T9</f>
        <v>56.3</v>
      </c>
      <c r="V9" s="51"/>
      <c r="W9" s="2" t="n">
        <f aca="false">+S9-AA9</f>
        <v>121.6</v>
      </c>
      <c r="X9" s="2" t="n">
        <f aca="false">+T9-AB9</f>
        <v>89.7</v>
      </c>
      <c r="Y9" s="2" t="n">
        <f aca="false">+W9-X9</f>
        <v>31.9</v>
      </c>
      <c r="Z9" s="6" t="s">
        <v>141</v>
      </c>
      <c r="AA9" s="2" t="n">
        <v>165.8</v>
      </c>
      <c r="AB9" s="2" t="n">
        <v>141.4</v>
      </c>
      <c r="AC9" s="2" t="n">
        <f aca="false">+AA9-AB9</f>
        <v>24.4</v>
      </c>
      <c r="AD9" s="6" t="s">
        <v>61</v>
      </c>
      <c r="AE9" s="19"/>
    </row>
    <row r="10" customFormat="false" ht="12.75" hidden="false" customHeight="false" outlineLevel="0" collapsed="false">
      <c r="B10" s="2" t="s">
        <v>19</v>
      </c>
      <c r="C10" s="2" t="n">
        <v>184.9</v>
      </c>
      <c r="D10" s="2" t="n">
        <v>156.8</v>
      </c>
      <c r="E10" s="2" t="n">
        <f aca="false">+C10-D10</f>
        <v>28.1</v>
      </c>
      <c r="F10" s="3" t="s">
        <v>129</v>
      </c>
      <c r="G10" s="2" t="n">
        <f aca="false">+C10-K10</f>
        <v>53.9</v>
      </c>
      <c r="H10" s="2" t="n">
        <f aca="false">+D10-L10</f>
        <v>39.5</v>
      </c>
      <c r="I10" s="2" t="n">
        <f aca="false">+G10-H10</f>
        <v>14.4</v>
      </c>
      <c r="J10" s="4" t="s">
        <v>111</v>
      </c>
      <c r="K10" s="2" t="n">
        <v>131</v>
      </c>
      <c r="L10" s="2" t="n">
        <f aca="false">115.9+1.4</f>
        <v>117.3</v>
      </c>
      <c r="M10" s="2" t="n">
        <f aca="false">+K10-L10</f>
        <v>13.7</v>
      </c>
      <c r="N10" s="5" t="s">
        <v>93</v>
      </c>
      <c r="O10" s="2" t="n">
        <f aca="false">+K10-S10</f>
        <v>48.4</v>
      </c>
      <c r="P10" s="2" t="n">
        <f aca="false">+L10-T10</f>
        <v>40.7</v>
      </c>
      <c r="Q10" s="2" t="n">
        <f aca="false">+O10-P10</f>
        <v>7.69999999999999</v>
      </c>
      <c r="R10" s="6" t="s">
        <v>93</v>
      </c>
      <c r="S10" s="2" t="n">
        <v>82.6</v>
      </c>
      <c r="T10" s="2" t="n">
        <v>76.6</v>
      </c>
      <c r="U10" s="2" t="n">
        <f aca="false">+S10-T10</f>
        <v>6</v>
      </c>
      <c r="W10" s="2" t="n">
        <f aca="false">+S10-AA10</f>
        <v>43.3</v>
      </c>
      <c r="X10" s="2" t="n">
        <f aca="false">+T10-AB10</f>
        <v>37.5</v>
      </c>
      <c r="Y10" s="2" t="n">
        <f aca="false">+W10-X10</f>
        <v>5.8</v>
      </c>
      <c r="Z10" s="6" t="s">
        <v>79</v>
      </c>
      <c r="AA10" s="2" t="n">
        <v>39.3</v>
      </c>
      <c r="AB10" s="2" t="n">
        <v>39.1</v>
      </c>
      <c r="AC10" s="2" t="n">
        <f aca="false">+AA10-AB10</f>
        <v>0.199999999999996</v>
      </c>
      <c r="AD10" s="6" t="s">
        <v>63</v>
      </c>
      <c r="AE10" s="20"/>
    </row>
    <row r="11" customFormat="false" ht="12.75" hidden="false" customHeight="false" outlineLevel="0" collapsed="false">
      <c r="B11" s="2" t="s">
        <v>20</v>
      </c>
      <c r="C11" s="2" t="n">
        <v>8.5</v>
      </c>
      <c r="D11" s="2" t="n">
        <v>4.9</v>
      </c>
      <c r="E11" s="2" t="n">
        <f aca="false">+C11-D11</f>
        <v>3.6</v>
      </c>
      <c r="G11" s="2" t="n">
        <f aca="false">+C11-K11</f>
        <v>5.7</v>
      </c>
      <c r="H11" s="2" t="n">
        <f aca="false">+D11-L11</f>
        <v>1.4</v>
      </c>
      <c r="I11" s="2" t="n">
        <f aca="false">+G11-H11</f>
        <v>4.3</v>
      </c>
      <c r="K11" s="2" t="n">
        <v>2.8</v>
      </c>
      <c r="L11" s="2" t="n">
        <f aca="false">3.7-0.2</f>
        <v>3.5</v>
      </c>
      <c r="M11" s="2" t="n">
        <f aca="false">+K11-L11</f>
        <v>-0.7</v>
      </c>
      <c r="O11" s="2" t="n">
        <f aca="false">+K11-S11</f>
        <v>1.2</v>
      </c>
      <c r="P11" s="2" t="n">
        <f aca="false">+L11-T11</f>
        <v>1</v>
      </c>
      <c r="Q11" s="2" t="n">
        <f aca="false">+O11-P11</f>
        <v>0.2</v>
      </c>
      <c r="S11" s="2" t="n">
        <v>1.6</v>
      </c>
      <c r="T11" s="2" t="n">
        <v>2.5</v>
      </c>
      <c r="U11" s="2" t="n">
        <f aca="false">+S11-T11</f>
        <v>-0.9</v>
      </c>
      <c r="W11" s="2" t="n">
        <f aca="false">+S11-AA11</f>
        <v>0.8</v>
      </c>
      <c r="X11" s="2" t="n">
        <f aca="false">+T11-AB11</f>
        <v>0.8</v>
      </c>
      <c r="Y11" s="2" t="n">
        <f aca="false">+W11-X11</f>
        <v>0</v>
      </c>
      <c r="Z11" s="6"/>
      <c r="AA11" s="2" t="n">
        <v>0.8</v>
      </c>
      <c r="AB11" s="2" t="n">
        <v>1.7</v>
      </c>
      <c r="AC11" s="2" t="n">
        <f aca="false">+AA11-AB11</f>
        <v>-0.9</v>
      </c>
      <c r="AD11" s="6"/>
      <c r="AE11" s="20"/>
    </row>
    <row r="12" customFormat="false" ht="12.75" hidden="false" customHeight="false" outlineLevel="0" collapsed="false">
      <c r="B12" s="21"/>
      <c r="C12" s="22" t="n">
        <f aca="false">SUM(C9:C11)</f>
        <v>698.9</v>
      </c>
      <c r="D12" s="22" t="n">
        <f aca="false">SUM(D9:D11)</f>
        <v>653</v>
      </c>
      <c r="E12" s="22" t="n">
        <f aca="false">SUM(E9:E11)</f>
        <v>45.9</v>
      </c>
      <c r="G12" s="22" t="n">
        <f aca="false">SUM(G9:G11)</f>
        <v>197.5</v>
      </c>
      <c r="H12" s="22" t="n">
        <f aca="false">SUM(H9:H11)</f>
        <v>179.7</v>
      </c>
      <c r="I12" s="22" t="n">
        <f aca="false">SUM(I9:I11)</f>
        <v>17.8</v>
      </c>
      <c r="K12" s="22" t="n">
        <f aca="false">SUM(K9:K11)</f>
        <v>501.4</v>
      </c>
      <c r="L12" s="22" t="n">
        <f aca="false">SUM(L9:L11)</f>
        <v>473.3</v>
      </c>
      <c r="M12" s="22" t="n">
        <f aca="false">SUM(M9:M11)</f>
        <v>28.1</v>
      </c>
      <c r="O12" s="22" t="n">
        <f aca="false">SUM(O9:O11)</f>
        <v>129.8</v>
      </c>
      <c r="P12" s="22" t="n">
        <f aca="false">SUM(P9:P11)</f>
        <v>163.1</v>
      </c>
      <c r="Q12" s="22" t="n">
        <f aca="false">SUM(Q9:Q11)</f>
        <v>-33.3</v>
      </c>
      <c r="S12" s="22" t="n">
        <f aca="false">SUM(S9:S11)</f>
        <v>371.6</v>
      </c>
      <c r="T12" s="22" t="n">
        <f aca="false">SUM(T9:T11)</f>
        <v>310.2</v>
      </c>
      <c r="U12" s="22" t="n">
        <f aca="false">SUM(U9:U11)</f>
        <v>61.4</v>
      </c>
      <c r="W12" s="22" t="n">
        <f aca="false">SUM(W9:W11)</f>
        <v>165.7</v>
      </c>
      <c r="X12" s="22" t="n">
        <f aca="false">SUM(X9:X11)</f>
        <v>128</v>
      </c>
      <c r="Y12" s="22" t="n">
        <f aca="false">SUM(Y9:Y11)</f>
        <v>37.7</v>
      </c>
      <c r="Z12" s="6"/>
      <c r="AA12" s="22" t="n">
        <f aca="false">SUM(AA9:AA11)</f>
        <v>205.9</v>
      </c>
      <c r="AB12" s="22" t="n">
        <f aca="false">SUM(AB9:AB11)</f>
        <v>182.2</v>
      </c>
      <c r="AC12" s="22" t="n">
        <f aca="false">SUM(AC9:AC11)</f>
        <v>23.7</v>
      </c>
      <c r="AD12" s="6"/>
      <c r="AE12" s="20"/>
    </row>
    <row r="13" customFormat="false" ht="12.75" hidden="false" customHeight="false" outlineLevel="0" collapsed="false">
      <c r="B13" s="23"/>
      <c r="Z13" s="6"/>
      <c r="AD13" s="6"/>
      <c r="AE13" s="20"/>
    </row>
    <row r="14" customFormat="false" ht="12.75" hidden="false" customHeight="false" outlineLevel="0" collapsed="false">
      <c r="B14" s="17" t="s">
        <v>21</v>
      </c>
      <c r="V14" s="7"/>
      <c r="Z14" s="6"/>
      <c r="AD14" s="6"/>
      <c r="AE14" s="20"/>
    </row>
    <row r="15" customFormat="false" ht="12.75" hidden="false" customHeight="false" outlineLevel="0" collapsed="false">
      <c r="B15" s="2" t="s">
        <v>18</v>
      </c>
      <c r="C15" s="2" t="n">
        <v>13.7</v>
      </c>
      <c r="D15" s="2" t="n">
        <v>16</v>
      </c>
      <c r="E15" s="2" t="n">
        <f aca="false">+C15-D15</f>
        <v>-2.3</v>
      </c>
      <c r="F15" s="3" t="s">
        <v>131</v>
      </c>
      <c r="G15" s="2" t="n">
        <f aca="false">+C15-K15</f>
        <v>1.4</v>
      </c>
      <c r="H15" s="2" t="n">
        <f aca="false">+D15-L15</f>
        <v>0.700000000000001</v>
      </c>
      <c r="I15" s="2" t="n">
        <f aca="false">+G15-H15</f>
        <v>0.699999999999998</v>
      </c>
      <c r="K15" s="2" t="n">
        <v>12.3</v>
      </c>
      <c r="L15" s="2" t="n">
        <f aca="false">15.1+0.2</f>
        <v>15.3</v>
      </c>
      <c r="M15" s="2" t="n">
        <f aca="false">+K15-L15</f>
        <v>-3</v>
      </c>
      <c r="N15" s="5" t="s">
        <v>106</v>
      </c>
      <c r="O15" s="2" t="n">
        <f aca="false">+K15-S15</f>
        <v>1.2</v>
      </c>
      <c r="P15" s="2" t="n">
        <f aca="false">+L15-T15</f>
        <v>12.7</v>
      </c>
      <c r="Q15" s="2" t="n">
        <f aca="false">+O15-P15</f>
        <v>-11.5</v>
      </c>
      <c r="R15" s="6" t="s">
        <v>91</v>
      </c>
      <c r="S15" s="2" t="n">
        <v>11.1</v>
      </c>
      <c r="T15" s="2" t="n">
        <v>2.6</v>
      </c>
      <c r="U15" s="2" t="n">
        <f aca="false">+S15-T15</f>
        <v>8.5</v>
      </c>
      <c r="W15" s="2" t="n">
        <f aca="false">+S15-AA15</f>
        <v>10.3</v>
      </c>
      <c r="X15" s="2" t="n">
        <f aca="false">+T15-AB15</f>
        <v>2.1</v>
      </c>
      <c r="Y15" s="2" t="n">
        <f aca="false">+W15-X15</f>
        <v>8.2</v>
      </c>
      <c r="Z15" s="6" t="s">
        <v>141</v>
      </c>
      <c r="AA15" s="2" t="n">
        <v>0.8</v>
      </c>
      <c r="AB15" s="2" t="n">
        <v>0.5</v>
      </c>
      <c r="AC15" s="2" t="n">
        <f aca="false">+AA15-AB15</f>
        <v>0.3</v>
      </c>
      <c r="AD15" s="6"/>
      <c r="AE15" s="20"/>
    </row>
    <row r="16" customFormat="false" ht="12.75" hidden="false" customHeight="false" outlineLevel="0" collapsed="false">
      <c r="B16" s="2" t="s">
        <v>19</v>
      </c>
      <c r="C16" s="2" t="n">
        <v>35.4</v>
      </c>
      <c r="D16" s="2" t="n">
        <f aca="false">11.8-0.5</f>
        <v>11.3</v>
      </c>
      <c r="E16" s="2" t="n">
        <f aca="false">+C16-D16</f>
        <v>24.1</v>
      </c>
      <c r="F16" s="3" t="s">
        <v>113</v>
      </c>
      <c r="G16" s="2" t="n">
        <f aca="false">+C16-K16</f>
        <v>14.7</v>
      </c>
      <c r="H16" s="2" t="n">
        <f aca="false">+D16-L16</f>
        <v>3.5</v>
      </c>
      <c r="I16" s="2" t="n">
        <f aca="false">+G16-H16</f>
        <v>11.2</v>
      </c>
      <c r="J16" s="4" t="s">
        <v>113</v>
      </c>
      <c r="K16" s="2" t="n">
        <v>20.7</v>
      </c>
      <c r="L16" s="2" t="n">
        <f aca="false">6.7+1.1</f>
        <v>7.8</v>
      </c>
      <c r="M16" s="2" t="n">
        <f aca="false">+K16-L16</f>
        <v>12.9</v>
      </c>
      <c r="N16" s="5" t="s">
        <v>93</v>
      </c>
      <c r="O16" s="2" t="n">
        <f aca="false">+K16-S16</f>
        <v>9</v>
      </c>
      <c r="P16" s="2" t="n">
        <f aca="false">+L16-T16</f>
        <v>4.8</v>
      </c>
      <c r="Q16" s="2" t="n">
        <f aca="false">+O16-P16</f>
        <v>4.2</v>
      </c>
      <c r="R16" s="6" t="s">
        <v>93</v>
      </c>
      <c r="S16" s="2" t="n">
        <v>11.7</v>
      </c>
      <c r="T16" s="2" t="n">
        <v>3</v>
      </c>
      <c r="U16" s="2" t="n">
        <f aca="false">+S16-T16</f>
        <v>8.7</v>
      </c>
      <c r="V16" s="51"/>
      <c r="W16" s="2" t="n">
        <f aca="false">+S16-AA16</f>
        <v>7.8</v>
      </c>
      <c r="X16" s="2" t="n">
        <f aca="false">+T16-AB16</f>
        <v>2</v>
      </c>
      <c r="Y16" s="2" t="n">
        <f aca="false">+W16-X16</f>
        <v>5.8</v>
      </c>
      <c r="Z16" s="6" t="s">
        <v>79</v>
      </c>
      <c r="AA16" s="2" t="n">
        <v>3.9</v>
      </c>
      <c r="AB16" s="2" t="n">
        <v>1</v>
      </c>
      <c r="AC16" s="2" t="n">
        <f aca="false">+AA16-AB16</f>
        <v>2.9</v>
      </c>
      <c r="AD16" s="6" t="s">
        <v>65</v>
      </c>
      <c r="AE16" s="20"/>
    </row>
    <row r="17" customFormat="false" ht="12.75" hidden="false" customHeight="false" outlineLevel="0" collapsed="false">
      <c r="B17" s="2" t="s">
        <v>20</v>
      </c>
      <c r="C17" s="2" t="n">
        <v>0</v>
      </c>
      <c r="D17" s="2" t="n">
        <v>0</v>
      </c>
      <c r="E17" s="2" t="n">
        <f aca="false">+C17-D17</f>
        <v>0</v>
      </c>
      <c r="G17" s="2" t="n">
        <f aca="false">+C17-K17</f>
        <v>0</v>
      </c>
      <c r="H17" s="2" t="n">
        <f aca="false">+D17-L17</f>
        <v>0</v>
      </c>
      <c r="I17" s="2" t="n">
        <f aca="false">+G17-H17</f>
        <v>0</v>
      </c>
      <c r="K17" s="2" t="n">
        <v>0</v>
      </c>
      <c r="L17" s="2" t="n">
        <v>0</v>
      </c>
      <c r="M17" s="2" t="n">
        <f aca="false">+K17-L17</f>
        <v>0</v>
      </c>
      <c r="O17" s="2" t="n">
        <f aca="false">+K17-S17</f>
        <v>0</v>
      </c>
      <c r="P17" s="2" t="n">
        <f aca="false">+L17-T17</f>
        <v>0</v>
      </c>
      <c r="Q17" s="2" t="n">
        <f aca="false">+O17-P17</f>
        <v>0</v>
      </c>
      <c r="S17" s="2" t="n">
        <v>0</v>
      </c>
      <c r="T17" s="2" t="n">
        <v>0</v>
      </c>
      <c r="U17" s="2" t="n">
        <f aca="false">+S17-T17</f>
        <v>0</v>
      </c>
      <c r="W17" s="2" t="n">
        <f aca="false">+S17-AA17</f>
        <v>0</v>
      </c>
      <c r="X17" s="2" t="n">
        <f aca="false">+T17-AB17</f>
        <v>0</v>
      </c>
      <c r="Y17" s="2" t="n">
        <f aca="false">+W17-X17</f>
        <v>0</v>
      </c>
      <c r="Z17" s="6"/>
      <c r="AA17" s="2" t="n">
        <v>0</v>
      </c>
      <c r="AB17" s="2" t="n">
        <v>0</v>
      </c>
      <c r="AC17" s="2" t="n">
        <f aca="false">+AA17-AB17</f>
        <v>0</v>
      </c>
      <c r="AD17" s="6"/>
      <c r="AE17" s="20"/>
    </row>
    <row r="18" customFormat="false" ht="12.75" hidden="false" customHeight="false" outlineLevel="0" collapsed="false">
      <c r="B18" s="21"/>
      <c r="C18" s="22" t="n">
        <f aca="false">SUM(C15:C17)</f>
        <v>49.1</v>
      </c>
      <c r="D18" s="22" t="n">
        <f aca="false">SUM(D15:D17)</f>
        <v>27.3</v>
      </c>
      <c r="E18" s="22" t="n">
        <f aca="false">SUM(E15:E17)</f>
        <v>21.8</v>
      </c>
      <c r="G18" s="22" t="n">
        <f aca="false">SUM(G15:G17)</f>
        <v>16.1</v>
      </c>
      <c r="H18" s="22" t="n">
        <f aca="false">SUM(H15:H17)</f>
        <v>4.2</v>
      </c>
      <c r="I18" s="22" t="n">
        <f aca="false">SUM(I15:I17)</f>
        <v>11.9</v>
      </c>
      <c r="K18" s="22" t="n">
        <f aca="false">SUM(K15:K17)</f>
        <v>33</v>
      </c>
      <c r="L18" s="22" t="n">
        <f aca="false">SUM(L15:L17)</f>
        <v>23.1</v>
      </c>
      <c r="M18" s="22" t="n">
        <f aca="false">SUM(M15:M17)</f>
        <v>9.9</v>
      </c>
      <c r="O18" s="22" t="n">
        <f aca="false">SUM(O15:O17)</f>
        <v>10.2</v>
      </c>
      <c r="P18" s="22" t="n">
        <f aca="false">SUM(P15:P17)</f>
        <v>17.5</v>
      </c>
      <c r="Q18" s="22" t="n">
        <f aca="false">SUM(Q15:Q17)</f>
        <v>-7.3</v>
      </c>
      <c r="S18" s="22" t="n">
        <f aca="false">SUM(S15:S17)</f>
        <v>22.8</v>
      </c>
      <c r="T18" s="22" t="n">
        <f aca="false">SUM(T15:T17)</f>
        <v>5.6</v>
      </c>
      <c r="U18" s="22" t="n">
        <f aca="false">SUM(U15:U17)</f>
        <v>17.2</v>
      </c>
      <c r="W18" s="22" t="n">
        <f aca="false">SUM(W15:W17)</f>
        <v>18.1</v>
      </c>
      <c r="X18" s="22" t="n">
        <f aca="false">SUM(X15:X17)</f>
        <v>4.1</v>
      </c>
      <c r="Y18" s="22" t="n">
        <f aca="false">SUM(Y15:Y17)</f>
        <v>14</v>
      </c>
      <c r="Z18" s="6"/>
      <c r="AA18" s="22" t="n">
        <f aca="false">SUM(AA15:AA17)</f>
        <v>4.7</v>
      </c>
      <c r="AB18" s="22" t="n">
        <f aca="false">SUM(AB15:AB17)</f>
        <v>1.5</v>
      </c>
      <c r="AC18" s="22" t="n">
        <f aca="false">SUM(AC15:AC17)</f>
        <v>3.2</v>
      </c>
      <c r="AD18" s="6"/>
      <c r="AE18" s="20"/>
    </row>
    <row r="19" customFormat="false" ht="12.75" hidden="false" customHeight="false" outlineLevel="0" collapsed="false">
      <c r="Z19" s="6"/>
      <c r="AD19" s="6"/>
      <c r="AE19" s="20"/>
    </row>
    <row r="20" customFormat="false" ht="12.75" hidden="false" customHeight="false" outlineLevel="0" collapsed="false">
      <c r="B20" s="17" t="s">
        <v>22</v>
      </c>
      <c r="V20" s="7"/>
      <c r="Z20" s="6"/>
      <c r="AD20" s="6"/>
      <c r="AE20" s="20"/>
    </row>
    <row r="21" customFormat="false" ht="12.75" hidden="false" customHeight="false" outlineLevel="0" collapsed="false">
      <c r="B21" s="2" t="s">
        <v>18</v>
      </c>
      <c r="C21" s="2" t="n">
        <f aca="false">+C9-C15</f>
        <v>491.8</v>
      </c>
      <c r="D21" s="2" t="n">
        <f aca="false">+D9-D15</f>
        <v>475.3</v>
      </c>
      <c r="E21" s="2" t="n">
        <f aca="false">+C21-D21</f>
        <v>16.5</v>
      </c>
      <c r="G21" s="2" t="n">
        <f aca="false">+C21-K21</f>
        <v>136.5</v>
      </c>
      <c r="H21" s="2" t="n">
        <f aca="false">+D21-L21</f>
        <v>138.1</v>
      </c>
      <c r="I21" s="2" t="n">
        <f aca="false">+G21-H21</f>
        <v>-1.60000000000002</v>
      </c>
      <c r="K21" s="2" t="n">
        <f aca="false">+K9-K15</f>
        <v>355.3</v>
      </c>
      <c r="L21" s="2" t="n">
        <f aca="false">+L9-L15</f>
        <v>337.2</v>
      </c>
      <c r="M21" s="2" t="n">
        <f aca="false">+K21-L21</f>
        <v>18.1</v>
      </c>
      <c r="O21" s="2" t="n">
        <f aca="false">+K21-S21</f>
        <v>79.0000000000001</v>
      </c>
      <c r="P21" s="2" t="n">
        <f aca="false">+L21-T21</f>
        <v>108.7</v>
      </c>
      <c r="Q21" s="2" t="n">
        <f aca="false">+O21-P21</f>
        <v>-29.6999999999999</v>
      </c>
      <c r="S21" s="2" t="n">
        <f aca="false">+S9-S15</f>
        <v>276.3</v>
      </c>
      <c r="T21" s="2" t="n">
        <f aca="false">+T9-T15</f>
        <v>228.5</v>
      </c>
      <c r="U21" s="2" t="n">
        <f aca="false">+S21-T21</f>
        <v>47.8</v>
      </c>
      <c r="W21" s="2" t="n">
        <f aca="false">+S21-AA21</f>
        <v>111.3</v>
      </c>
      <c r="X21" s="2" t="n">
        <f aca="false">+T21-AB21</f>
        <v>87.6</v>
      </c>
      <c r="Y21" s="2" t="n">
        <f aca="false">+W21-X21</f>
        <v>23.7</v>
      </c>
      <c r="Z21" s="6"/>
      <c r="AA21" s="2" t="n">
        <f aca="false">+AA9-AA15</f>
        <v>165</v>
      </c>
      <c r="AB21" s="2" t="n">
        <f aca="false">+AB9-AB15</f>
        <v>140.9</v>
      </c>
      <c r="AC21" s="2" t="n">
        <f aca="false">+AA21-AB21</f>
        <v>24.1</v>
      </c>
      <c r="AD21" s="6"/>
      <c r="AE21" s="19"/>
      <c r="AF21" s="24"/>
    </row>
    <row r="22" customFormat="false" ht="12.75" hidden="false" customHeight="false" outlineLevel="0" collapsed="false">
      <c r="B22" s="2" t="s">
        <v>19</v>
      </c>
      <c r="C22" s="2" t="n">
        <f aca="false">+C10-C16</f>
        <v>149.5</v>
      </c>
      <c r="D22" s="2" t="n">
        <f aca="false">+D10-D16</f>
        <v>145.5</v>
      </c>
      <c r="E22" s="2" t="n">
        <f aca="false">+C22-D22</f>
        <v>4</v>
      </c>
      <c r="G22" s="2" t="n">
        <f aca="false">+C22-K22</f>
        <v>39.2</v>
      </c>
      <c r="H22" s="2" t="n">
        <f aca="false">+D22-L22</f>
        <v>36</v>
      </c>
      <c r="I22" s="2" t="n">
        <f aca="false">+G22-H22</f>
        <v>3.20000000000002</v>
      </c>
      <c r="K22" s="2" t="n">
        <f aca="false">+K10-K16</f>
        <v>110.3</v>
      </c>
      <c r="L22" s="2" t="n">
        <f aca="false">+L10-L16</f>
        <v>109.5</v>
      </c>
      <c r="M22" s="2" t="n">
        <f aca="false">+K22-L22</f>
        <v>0.799999999999983</v>
      </c>
      <c r="O22" s="2" t="n">
        <f aca="false">+K22-S22</f>
        <v>39.4</v>
      </c>
      <c r="P22" s="2" t="n">
        <f aca="false">+L22-T22</f>
        <v>35.9</v>
      </c>
      <c r="Q22" s="2" t="n">
        <f aca="false">+O22-P22</f>
        <v>3.49999999999999</v>
      </c>
      <c r="S22" s="2" t="n">
        <f aca="false">+S10-S16</f>
        <v>70.9</v>
      </c>
      <c r="T22" s="2" t="n">
        <f aca="false">+T10-T16</f>
        <v>73.6</v>
      </c>
      <c r="U22" s="2" t="n">
        <f aca="false">+S22-T22</f>
        <v>-2.7</v>
      </c>
      <c r="W22" s="2" t="n">
        <f aca="false">+S22-AA22</f>
        <v>35.5</v>
      </c>
      <c r="X22" s="2" t="n">
        <f aca="false">+T22-AB22</f>
        <v>35.5</v>
      </c>
      <c r="Y22" s="2" t="n">
        <f aca="false">+W22-X22</f>
        <v>0</v>
      </c>
      <c r="Z22" s="6"/>
      <c r="AA22" s="2" t="n">
        <f aca="false">+AA10-AA16</f>
        <v>35.4</v>
      </c>
      <c r="AB22" s="2" t="n">
        <f aca="false">+AB10-AB16</f>
        <v>38.1</v>
      </c>
      <c r="AC22" s="2" t="n">
        <f aca="false">+AA22-AB22</f>
        <v>-2.7</v>
      </c>
      <c r="AD22" s="6"/>
      <c r="AE22" s="20"/>
    </row>
    <row r="23" customFormat="false" ht="12.75" hidden="false" customHeight="false" outlineLevel="0" collapsed="false">
      <c r="B23" s="2" t="s">
        <v>23</v>
      </c>
      <c r="C23" s="2" t="n">
        <f aca="false">+C11-C17</f>
        <v>8.5</v>
      </c>
      <c r="D23" s="2" t="n">
        <f aca="false">+D11-D17</f>
        <v>4.9</v>
      </c>
      <c r="E23" s="2" t="n">
        <f aca="false">+C23-D23</f>
        <v>3.6</v>
      </c>
      <c r="G23" s="2" t="n">
        <f aca="false">+C23-K23</f>
        <v>5.7</v>
      </c>
      <c r="H23" s="2" t="n">
        <f aca="false">+D23-L23</f>
        <v>1.4</v>
      </c>
      <c r="I23" s="2" t="n">
        <f aca="false">+G23-H23</f>
        <v>4.3</v>
      </c>
      <c r="K23" s="2" t="n">
        <f aca="false">+K11-K17</f>
        <v>2.8</v>
      </c>
      <c r="L23" s="2" t="n">
        <f aca="false">+L11-L17</f>
        <v>3.5</v>
      </c>
      <c r="M23" s="2" t="n">
        <f aca="false">+K23-L23</f>
        <v>-0.7</v>
      </c>
      <c r="O23" s="2" t="n">
        <f aca="false">+K23-S23</f>
        <v>1.2</v>
      </c>
      <c r="P23" s="2" t="n">
        <f aca="false">+L23-T23</f>
        <v>1</v>
      </c>
      <c r="Q23" s="2" t="n">
        <f aca="false">+O23-P23</f>
        <v>0.2</v>
      </c>
      <c r="S23" s="2" t="n">
        <f aca="false">+S11-S17</f>
        <v>1.6</v>
      </c>
      <c r="T23" s="2" t="n">
        <f aca="false">+T11-T17</f>
        <v>2.5</v>
      </c>
      <c r="U23" s="2" t="n">
        <f aca="false">+S23-T23</f>
        <v>-0.9</v>
      </c>
      <c r="W23" s="2" t="n">
        <f aca="false">+S23-AA23</f>
        <v>0.8</v>
      </c>
      <c r="X23" s="2" t="n">
        <f aca="false">+T23-AB23</f>
        <v>0.8</v>
      </c>
      <c r="Y23" s="2" t="n">
        <f aca="false">+W23-X23</f>
        <v>0</v>
      </c>
      <c r="Z23" s="6"/>
      <c r="AA23" s="2" t="n">
        <f aca="false">+AA11-AA17</f>
        <v>0.8</v>
      </c>
      <c r="AB23" s="2" t="n">
        <f aca="false">+AB11-AB17</f>
        <v>1.7</v>
      </c>
      <c r="AC23" s="2" t="n">
        <f aca="false">+AA23-AB23</f>
        <v>-0.9</v>
      </c>
      <c r="AD23" s="6"/>
      <c r="AE23" s="20"/>
    </row>
    <row r="24" customFormat="false" ht="12.75" hidden="false" customHeight="false" outlineLevel="0" collapsed="false">
      <c r="B24" s="21"/>
      <c r="C24" s="22" t="n">
        <f aca="false">SUM(C21:C23)</f>
        <v>649.8</v>
      </c>
      <c r="D24" s="22" t="n">
        <f aca="false">SUM(D21:D23)</f>
        <v>625.7</v>
      </c>
      <c r="E24" s="22" t="n">
        <f aca="false">SUM(E21:E23)</f>
        <v>24.1</v>
      </c>
      <c r="G24" s="22" t="n">
        <f aca="false">SUM(G21:G23)</f>
        <v>181.4</v>
      </c>
      <c r="H24" s="22" t="n">
        <f aca="false">SUM(H21:H23)</f>
        <v>175.5</v>
      </c>
      <c r="I24" s="22" t="n">
        <f aca="false">SUM(I21:I23)</f>
        <v>5.89999999999999</v>
      </c>
      <c r="K24" s="22" t="n">
        <f aca="false">SUM(K21:K23)</f>
        <v>468.4</v>
      </c>
      <c r="L24" s="22" t="n">
        <f aca="false">SUM(L21:L23)</f>
        <v>450.2</v>
      </c>
      <c r="M24" s="22" t="n">
        <f aca="false">SUM(M21:M23)</f>
        <v>18.2</v>
      </c>
      <c r="O24" s="22" t="n">
        <f aca="false">SUM(O21:O23)</f>
        <v>119.6</v>
      </c>
      <c r="P24" s="22" t="n">
        <f aca="false">SUM(P21:P23)</f>
        <v>145.6</v>
      </c>
      <c r="Q24" s="22" t="n">
        <f aca="false">SUM(Q21:Q23)</f>
        <v>-25.9999999999999</v>
      </c>
      <c r="S24" s="22" t="n">
        <f aca="false">SUM(S21:S23)</f>
        <v>348.8</v>
      </c>
      <c r="T24" s="22" t="n">
        <f aca="false">SUM(T21:T23)</f>
        <v>304.6</v>
      </c>
      <c r="U24" s="22" t="n">
        <f aca="false">SUM(U21:U23)</f>
        <v>44.2</v>
      </c>
      <c r="W24" s="22" t="n">
        <f aca="false">SUM(W21:W23)</f>
        <v>147.6</v>
      </c>
      <c r="X24" s="22" t="n">
        <f aca="false">SUM(X21:X23)</f>
        <v>123.9</v>
      </c>
      <c r="Y24" s="22" t="n">
        <f aca="false">SUM(Y21:Y23)</f>
        <v>23.7</v>
      </c>
      <c r="Z24" s="6"/>
      <c r="AA24" s="22" t="n">
        <f aca="false">SUM(AA21:AA23)</f>
        <v>201.2</v>
      </c>
      <c r="AB24" s="22" t="n">
        <f aca="false">SUM(AB21:AB23)</f>
        <v>180.7</v>
      </c>
      <c r="AC24" s="22" t="n">
        <f aca="false">SUM(AC21:AC23)</f>
        <v>20.5</v>
      </c>
      <c r="AD24" s="6"/>
      <c r="AE24" s="20"/>
      <c r="AF24" s="24"/>
    </row>
    <row r="25" customFormat="false" ht="12.75" hidden="false" customHeight="false" outlineLevel="0" collapsed="false">
      <c r="Z25" s="6"/>
      <c r="AD25" s="6"/>
      <c r="AE25" s="20"/>
    </row>
    <row r="26" customFormat="false" ht="12.75" hidden="false" customHeight="false" outlineLevel="0" collapsed="false">
      <c r="B26" s="17" t="s">
        <v>24</v>
      </c>
      <c r="V26" s="7"/>
      <c r="Z26" s="6"/>
      <c r="AD26" s="6"/>
      <c r="AE26" s="20"/>
    </row>
    <row r="27" customFormat="false" ht="12.75" hidden="false" customHeight="false" outlineLevel="0" collapsed="false">
      <c r="B27" s="2" t="s">
        <v>18</v>
      </c>
      <c r="C27" s="2" t="n">
        <v>230.5</v>
      </c>
      <c r="D27" s="2" t="n">
        <v>217.4</v>
      </c>
      <c r="E27" s="2" t="n">
        <f aca="false">+C27-D27</f>
        <v>13.1</v>
      </c>
      <c r="F27" s="3" t="s">
        <v>132</v>
      </c>
      <c r="G27" s="2" t="n">
        <f aca="false">+C27-K27</f>
        <v>65.9</v>
      </c>
      <c r="H27" s="2" t="n">
        <f aca="false">+D27-L27</f>
        <v>61.7</v>
      </c>
      <c r="I27" s="2" t="n">
        <f aca="false">+G27-H27</f>
        <v>4.19999999999999</v>
      </c>
      <c r="J27" s="4" t="s">
        <v>115</v>
      </c>
      <c r="K27" s="2" t="n">
        <v>164.6</v>
      </c>
      <c r="L27" s="2" t="n">
        <v>155.7</v>
      </c>
      <c r="M27" s="2" t="n">
        <f aca="false">+K27-L27</f>
        <v>8.90000000000001</v>
      </c>
      <c r="N27" s="5" t="s">
        <v>108</v>
      </c>
      <c r="O27" s="2" t="n">
        <f aca="false">+K27-S27</f>
        <v>53.5</v>
      </c>
      <c r="P27" s="2" t="n">
        <f aca="false">+L27-T27</f>
        <v>54.8</v>
      </c>
      <c r="Q27" s="2" t="n">
        <f aca="false">+O27-P27</f>
        <v>-1.29999999999998</v>
      </c>
      <c r="S27" s="2" t="n">
        <v>111.1</v>
      </c>
      <c r="T27" s="2" t="n">
        <v>100.9</v>
      </c>
      <c r="U27" s="2" t="n">
        <f aca="false">+S27-T27</f>
        <v>10.2</v>
      </c>
      <c r="W27" s="2" t="n">
        <f aca="false">+S27-AA27</f>
        <v>57.5</v>
      </c>
      <c r="X27" s="2" t="n">
        <f aca="false">+T27-AB27</f>
        <v>50.1</v>
      </c>
      <c r="Y27" s="2" t="n">
        <f aca="false">+W27-X27</f>
        <v>7.39999999999998</v>
      </c>
      <c r="Z27" s="6" t="s">
        <v>81</v>
      </c>
      <c r="AA27" s="2" t="n">
        <v>53.6</v>
      </c>
      <c r="AB27" s="2" t="n">
        <v>50.8</v>
      </c>
      <c r="AC27" s="2" t="n">
        <f aca="false">+AA27-AB27</f>
        <v>2.8</v>
      </c>
      <c r="AD27" s="6" t="s">
        <v>67</v>
      </c>
      <c r="AE27" s="20"/>
      <c r="AF27" s="25"/>
      <c r="AG27" s="23"/>
    </row>
    <row r="28" customFormat="false" ht="12.75" hidden="false" customHeight="false" outlineLevel="0" collapsed="false">
      <c r="B28" s="2" t="s">
        <v>19</v>
      </c>
      <c r="C28" s="2" t="n">
        <v>28.2</v>
      </c>
      <c r="D28" s="2" t="n">
        <f aca="false">43.2+0.4</f>
        <v>43.6</v>
      </c>
      <c r="E28" s="2" t="n">
        <f aca="false">+C28-D28</f>
        <v>-15.4</v>
      </c>
      <c r="F28" s="3" t="s">
        <v>117</v>
      </c>
      <c r="G28" s="2" t="n">
        <f aca="false">+C28-K28</f>
        <v>3.3</v>
      </c>
      <c r="H28" s="2" t="n">
        <f aca="false">+D28-L28</f>
        <v>11.5</v>
      </c>
      <c r="I28" s="2" t="n">
        <f aca="false">+G28-H28</f>
        <v>-8.2</v>
      </c>
      <c r="J28" s="4" t="s">
        <v>117</v>
      </c>
      <c r="K28" s="2" t="n">
        <v>24.9</v>
      </c>
      <c r="L28" s="2" t="n">
        <v>32.1</v>
      </c>
      <c r="M28" s="2" t="n">
        <f aca="false">+K28-L28</f>
        <v>-7.2</v>
      </c>
      <c r="N28" s="5" t="s">
        <v>94</v>
      </c>
      <c r="O28" s="2" t="n">
        <f aca="false">+K28-S28</f>
        <v>6.1</v>
      </c>
      <c r="P28" s="2" t="n">
        <f aca="false">+L28-T28</f>
        <v>10.4</v>
      </c>
      <c r="Q28" s="2" t="n">
        <f aca="false">+O28-P28</f>
        <v>-4.3</v>
      </c>
      <c r="R28" s="6" t="s">
        <v>94</v>
      </c>
      <c r="S28" s="2" t="n">
        <v>18.8</v>
      </c>
      <c r="T28" s="2" t="n">
        <v>21.7</v>
      </c>
      <c r="U28" s="2" t="n">
        <f aca="false">+S28-T28</f>
        <v>-2.9</v>
      </c>
      <c r="W28" s="2" t="n">
        <f aca="false">+S28-AA28</f>
        <v>9.5</v>
      </c>
      <c r="X28" s="2" t="n">
        <f aca="false">+T28-AB28</f>
        <v>10.8</v>
      </c>
      <c r="Y28" s="2" t="n">
        <f aca="false">+W28-X28</f>
        <v>-1.3</v>
      </c>
      <c r="Z28" s="6" t="s">
        <v>83</v>
      </c>
      <c r="AA28" s="2" t="n">
        <v>9.3</v>
      </c>
      <c r="AB28" s="2" t="n">
        <v>10.9</v>
      </c>
      <c r="AC28" s="2" t="n">
        <f aca="false">+AA28-AB28</f>
        <v>-1.6</v>
      </c>
      <c r="AD28" s="6" t="s">
        <v>69</v>
      </c>
      <c r="AE28" s="20"/>
    </row>
    <row r="29" customFormat="false" ht="12.75" hidden="false" customHeight="false" outlineLevel="0" collapsed="false">
      <c r="B29" s="2" t="s">
        <v>25</v>
      </c>
      <c r="C29" s="2" t="n">
        <v>0</v>
      </c>
      <c r="D29" s="2" t="n">
        <v>1.2</v>
      </c>
      <c r="E29" s="2" t="n">
        <f aca="false">+C29-D29</f>
        <v>-1.2</v>
      </c>
      <c r="G29" s="2" t="n">
        <f aca="false">+C29-K29</f>
        <v>-0.1</v>
      </c>
      <c r="H29" s="2" t="n">
        <f aca="false">+D29-L29</f>
        <v>0.7</v>
      </c>
      <c r="I29" s="2" t="n">
        <f aca="false">+G29-H29</f>
        <v>-0.8</v>
      </c>
      <c r="K29" s="2" t="n">
        <v>0.1</v>
      </c>
      <c r="L29" s="2" t="n">
        <f aca="false">0.7-0.2</f>
        <v>0.5</v>
      </c>
      <c r="M29" s="2" t="n">
        <f aca="false">+K29-L29</f>
        <v>-0.4</v>
      </c>
      <c r="O29" s="2" t="n">
        <f aca="false">+K29-S29</f>
        <v>-0.2</v>
      </c>
      <c r="P29" s="2" t="n">
        <f aca="false">+L29-T29</f>
        <v>0</v>
      </c>
      <c r="Q29" s="2" t="n">
        <f aca="false">+O29-P29</f>
        <v>-0.2</v>
      </c>
      <c r="S29" s="2" t="n">
        <v>0.3</v>
      </c>
      <c r="T29" s="2" t="n">
        <v>0.5</v>
      </c>
      <c r="U29" s="2" t="n">
        <f aca="false">+S29-T29</f>
        <v>-0.2</v>
      </c>
      <c r="W29" s="2" t="n">
        <f aca="false">+S29-AA29</f>
        <v>0.1</v>
      </c>
      <c r="X29" s="2" t="n">
        <f aca="false">+T29-AB29</f>
        <v>0.5</v>
      </c>
      <c r="Y29" s="2" t="n">
        <f aca="false">+W29-X29</f>
        <v>-0.4</v>
      </c>
      <c r="Z29" s="6"/>
      <c r="AA29" s="2" t="n">
        <v>0.2</v>
      </c>
      <c r="AB29" s="2" t="n">
        <v>0</v>
      </c>
      <c r="AC29" s="2" t="n">
        <f aca="false">+AA29-AB29</f>
        <v>0.2</v>
      </c>
      <c r="AD29" s="6"/>
      <c r="AE29" s="20"/>
      <c r="AF29" s="25"/>
      <c r="AG29" s="23"/>
    </row>
    <row r="30" customFormat="false" ht="12.75" hidden="false" customHeight="false" outlineLevel="0" collapsed="false">
      <c r="B30" s="2" t="s">
        <v>20</v>
      </c>
      <c r="C30" s="2" t="n">
        <v>22.6</v>
      </c>
      <c r="D30" s="2" t="n">
        <f aca="false">1.5+0.1</f>
        <v>1.6</v>
      </c>
      <c r="E30" s="2" t="n">
        <f aca="false">+C30-D30</f>
        <v>21</v>
      </c>
      <c r="G30" s="2" t="n">
        <f aca="false">+C30-K30</f>
        <v>8.2</v>
      </c>
      <c r="H30" s="2" t="n">
        <f aca="false">+D30-L30</f>
        <v>-0.3</v>
      </c>
      <c r="I30" s="2" t="n">
        <f aca="false">+G30-H30</f>
        <v>8.5</v>
      </c>
      <c r="K30" s="2" t="n">
        <v>14.4</v>
      </c>
      <c r="L30" s="2" t="n">
        <f aca="false">1.8+0.1</f>
        <v>1.9</v>
      </c>
      <c r="M30" s="2" t="n">
        <f aca="false">+K30-L30</f>
        <v>12.5</v>
      </c>
      <c r="O30" s="2" t="n">
        <f aca="false">+K30-S30</f>
        <v>3.4</v>
      </c>
      <c r="P30" s="2" t="n">
        <f aca="false">+L30-T30</f>
        <v>-0.7</v>
      </c>
      <c r="Q30" s="2" t="n">
        <f aca="false">+O30-P30</f>
        <v>4.1</v>
      </c>
      <c r="R30" s="6" t="s">
        <v>96</v>
      </c>
      <c r="S30" s="2" t="n">
        <v>11</v>
      </c>
      <c r="T30" s="2" t="n">
        <v>2.6</v>
      </c>
      <c r="U30" s="2" t="n">
        <f aca="false">+S30-T30</f>
        <v>8.4</v>
      </c>
      <c r="W30" s="2" t="n">
        <f aca="false">+S30-AA30</f>
        <v>8.4</v>
      </c>
      <c r="X30" s="2" t="n">
        <f aca="false">+T30-AB30</f>
        <v>2.9</v>
      </c>
      <c r="Y30" s="2" t="n">
        <f aca="false">+W30-X30</f>
        <v>5.5</v>
      </c>
      <c r="Z30" s="6"/>
      <c r="AA30" s="2" t="n">
        <v>2.6</v>
      </c>
      <c r="AB30" s="2" t="n">
        <v>-0.3</v>
      </c>
      <c r="AC30" s="2" t="n">
        <f aca="false">+AA30-AB30</f>
        <v>2.9</v>
      </c>
      <c r="AD30" s="9" t="s">
        <v>71</v>
      </c>
    </row>
    <row r="31" customFormat="false" ht="12.75" hidden="false" customHeight="false" outlineLevel="0" collapsed="false">
      <c r="B31" s="2" t="s">
        <v>26</v>
      </c>
      <c r="C31" s="2" t="n">
        <v>47.2</v>
      </c>
      <c r="D31" s="2" t="n">
        <v>46.8</v>
      </c>
      <c r="E31" s="2" t="n">
        <f aca="false">+C31-D31</f>
        <v>0.400000000000006</v>
      </c>
      <c r="G31" s="2" t="n">
        <f aca="false">+C31-K31</f>
        <v>12.4</v>
      </c>
      <c r="H31" s="2" t="n">
        <f aca="false">+D31-L31</f>
        <v>9.3</v>
      </c>
      <c r="I31" s="2" t="n">
        <f aca="false">+G31-H31</f>
        <v>3.10000000000001</v>
      </c>
      <c r="J31" s="4" t="s">
        <v>118</v>
      </c>
      <c r="K31" s="2" t="n">
        <v>34.8</v>
      </c>
      <c r="L31" s="2" t="n">
        <v>37.5</v>
      </c>
      <c r="M31" s="2" t="n">
        <f aca="false">+K31-L31</f>
        <v>-2.7</v>
      </c>
      <c r="N31" s="5" t="s">
        <v>98</v>
      </c>
      <c r="O31" s="2" t="n">
        <f aca="false">+K31-S31</f>
        <v>12</v>
      </c>
      <c r="P31" s="2" t="n">
        <f aca="false">+L31-T31</f>
        <v>13.3</v>
      </c>
      <c r="Q31" s="2" t="n">
        <f aca="false">+O31-P31</f>
        <v>-1.3</v>
      </c>
      <c r="R31" s="6" t="s">
        <v>98</v>
      </c>
      <c r="S31" s="2" t="n">
        <v>22.8</v>
      </c>
      <c r="T31" s="2" t="n">
        <v>24.2</v>
      </c>
      <c r="U31" s="2" t="n">
        <f aca="false">+S31-T31</f>
        <v>-1.4</v>
      </c>
      <c r="W31" s="2" t="n">
        <f aca="false">+S31-AA31</f>
        <v>11.7</v>
      </c>
      <c r="X31" s="2" t="n">
        <f aca="false">+T31-AB31</f>
        <v>12.3</v>
      </c>
      <c r="Y31" s="2" t="n">
        <f aca="false">+W31-X31</f>
        <v>-0.599999999999998</v>
      </c>
      <c r="Z31" s="6"/>
      <c r="AA31" s="2" t="n">
        <v>11.1</v>
      </c>
      <c r="AB31" s="2" t="n">
        <v>11.9</v>
      </c>
      <c r="AC31" s="2" t="n">
        <f aca="false">+AA31-AB31</f>
        <v>-0.800000000000001</v>
      </c>
      <c r="AF31" s="25"/>
    </row>
    <row r="32" customFormat="false" ht="12.75" hidden="false" customHeight="false" outlineLevel="0" collapsed="false">
      <c r="B32" s="2" t="s">
        <v>27</v>
      </c>
      <c r="C32" s="2" t="n">
        <v>19.6</v>
      </c>
      <c r="D32" s="2" t="n">
        <v>19</v>
      </c>
      <c r="E32" s="2" t="n">
        <f aca="false">+C32-D32</f>
        <v>0.600000000000001</v>
      </c>
      <c r="G32" s="2" t="n">
        <f aca="false">+C32-K32</f>
        <v>5.3</v>
      </c>
      <c r="H32" s="2" t="n">
        <f aca="false">+D32-L32</f>
        <v>5.2</v>
      </c>
      <c r="I32" s="2" t="n">
        <f aca="false">+G32-H32</f>
        <v>0.100000000000001</v>
      </c>
      <c r="K32" s="2" t="n">
        <v>14.3</v>
      </c>
      <c r="L32" s="2" t="n">
        <v>13.8</v>
      </c>
      <c r="M32" s="2" t="n">
        <f aca="false">+K32-L32</f>
        <v>0.5</v>
      </c>
      <c r="O32" s="2" t="n">
        <f aca="false">+K32-S32</f>
        <v>4.5</v>
      </c>
      <c r="P32" s="2" t="n">
        <f aca="false">+L32-T32</f>
        <v>4.6</v>
      </c>
      <c r="Q32" s="2" t="n">
        <f aca="false">+O32-P32</f>
        <v>-0.100000000000001</v>
      </c>
      <c r="S32" s="2" t="n">
        <v>9.8</v>
      </c>
      <c r="T32" s="2" t="n">
        <v>9.2</v>
      </c>
      <c r="U32" s="2" t="n">
        <f aca="false">+S32-T32</f>
        <v>0.600000000000001</v>
      </c>
      <c r="W32" s="2" t="n">
        <f aca="false">+S32-AA32</f>
        <v>5</v>
      </c>
      <c r="X32" s="2" t="n">
        <f aca="false">+T32-AB32</f>
        <v>4.6</v>
      </c>
      <c r="Y32" s="2" t="n">
        <f aca="false">+W32-X32</f>
        <v>0.400000000000001</v>
      </c>
      <c r="Z32" s="6"/>
      <c r="AA32" s="2" t="n">
        <v>4.8</v>
      </c>
      <c r="AB32" s="2" t="n">
        <v>4.6</v>
      </c>
      <c r="AC32" s="2" t="n">
        <f aca="false">+AA32-AB32</f>
        <v>0.2</v>
      </c>
    </row>
    <row r="33" customFormat="false" ht="12.75" hidden="false" customHeight="false" outlineLevel="0" collapsed="false">
      <c r="B33" s="2" t="s">
        <v>28</v>
      </c>
      <c r="D33" s="2" t="n">
        <v>0.3</v>
      </c>
      <c r="E33" s="2" t="n">
        <f aca="false">+C33-D33</f>
        <v>-0.3</v>
      </c>
      <c r="G33" s="2" t="n">
        <f aca="false">+C33-K33</f>
        <v>0</v>
      </c>
      <c r="H33" s="2" t="n">
        <f aca="false">+D33-L33</f>
        <v>0</v>
      </c>
      <c r="I33" s="2" t="n">
        <f aca="false">+G33-H33</f>
        <v>0</v>
      </c>
      <c r="K33" s="2" t="n">
        <v>0</v>
      </c>
      <c r="L33" s="2" t="n">
        <v>0.3</v>
      </c>
      <c r="M33" s="2" t="n">
        <f aca="false">+K33-L33</f>
        <v>-0.3</v>
      </c>
      <c r="O33" s="2" t="n">
        <f aca="false">+K33-S33</f>
        <v>0</v>
      </c>
      <c r="P33" s="2" t="n">
        <f aca="false">+L33-T33</f>
        <v>0.1</v>
      </c>
      <c r="Q33" s="2" t="n">
        <f aca="false">+O33-P33</f>
        <v>-0.1</v>
      </c>
      <c r="S33" s="2" t="n">
        <v>0</v>
      </c>
      <c r="T33" s="2" t="n">
        <v>0.2</v>
      </c>
      <c r="U33" s="2" t="n">
        <f aca="false">+S33-T33</f>
        <v>-0.2</v>
      </c>
      <c r="W33" s="2" t="n">
        <f aca="false">+S33-AA33</f>
        <v>0</v>
      </c>
      <c r="X33" s="2" t="n">
        <f aca="false">+T33-AB33</f>
        <v>0</v>
      </c>
      <c r="Y33" s="2" t="n">
        <f aca="false">+W33-X33</f>
        <v>0</v>
      </c>
      <c r="Z33" s="6"/>
      <c r="AA33" s="2" t="n">
        <v>0</v>
      </c>
      <c r="AB33" s="2" t="n">
        <v>0.2</v>
      </c>
      <c r="AC33" s="2" t="n">
        <f aca="false">+AA33-AB33</f>
        <v>-0.2</v>
      </c>
    </row>
    <row r="34" customFormat="false" ht="12.75" hidden="false" customHeight="false" outlineLevel="0" collapsed="false">
      <c r="B34" s="21"/>
      <c r="C34" s="22" t="n">
        <f aca="false">SUM(C27:C33)</f>
        <v>348.1</v>
      </c>
      <c r="D34" s="22" t="n">
        <f aca="false">SUM(D27:D33)</f>
        <v>329.9</v>
      </c>
      <c r="E34" s="22" t="n">
        <f aca="false">SUM(E27:E33)</f>
        <v>18.2</v>
      </c>
      <c r="G34" s="22" t="n">
        <f aca="false">SUM(G27:G33)</f>
        <v>95</v>
      </c>
      <c r="H34" s="22" t="n">
        <f aca="false">SUM(H27:H33)</f>
        <v>88.1</v>
      </c>
      <c r="I34" s="22" t="n">
        <f aca="false">SUM(I27:I33)</f>
        <v>6.9</v>
      </c>
      <c r="K34" s="22" t="n">
        <f aca="false">SUM(K27:K33)</f>
        <v>253.1</v>
      </c>
      <c r="L34" s="22" t="n">
        <f aca="false">SUM(L27:L33)</f>
        <v>241.8</v>
      </c>
      <c r="M34" s="22" t="n">
        <f aca="false">SUM(M27:M33)</f>
        <v>11.3</v>
      </c>
      <c r="O34" s="22" t="n">
        <f aca="false">SUM(O27:O33)</f>
        <v>79.3</v>
      </c>
      <c r="P34" s="22" t="n">
        <f aca="false">SUM(P27:P33)</f>
        <v>82.5</v>
      </c>
      <c r="Q34" s="22" t="n">
        <f aca="false">SUM(Q27:Q33)</f>
        <v>-3.19999999999999</v>
      </c>
      <c r="S34" s="22" t="n">
        <f aca="false">SUM(S27:S33)</f>
        <v>173.8</v>
      </c>
      <c r="T34" s="22" t="n">
        <f aca="false">SUM(T27:T33)</f>
        <v>159.3</v>
      </c>
      <c r="U34" s="22" t="n">
        <f aca="false">SUM(U27:U33)</f>
        <v>14.5</v>
      </c>
      <c r="W34" s="22" t="n">
        <f aca="false">SUM(W27:W33)</f>
        <v>92.2</v>
      </c>
      <c r="X34" s="22" t="n">
        <f aca="false">SUM(X27:X33)</f>
        <v>81.2</v>
      </c>
      <c r="Y34" s="22" t="n">
        <f aca="false">SUM(Y27:Y33)</f>
        <v>11</v>
      </c>
      <c r="Z34" s="6"/>
      <c r="AA34" s="22" t="n">
        <f aca="false">SUM(AA27:AA33)</f>
        <v>81.6</v>
      </c>
      <c r="AB34" s="22" t="n">
        <f aca="false">SUM(AB27:AB33)</f>
        <v>78.1</v>
      </c>
      <c r="AC34" s="22" t="n">
        <f aca="false">SUM(AC27:AC33)</f>
        <v>3.5</v>
      </c>
      <c r="AF34" s="25"/>
    </row>
    <row r="35" customFormat="false" ht="12.75" hidden="false" customHeight="false" outlineLevel="0" collapsed="false">
      <c r="B35" s="21"/>
      <c r="C35" s="26"/>
      <c r="D35" s="26"/>
      <c r="E35" s="26"/>
      <c r="G35" s="26"/>
      <c r="H35" s="26"/>
      <c r="I35" s="26"/>
      <c r="K35" s="26"/>
      <c r="L35" s="26"/>
      <c r="M35" s="26"/>
      <c r="O35" s="26"/>
      <c r="P35" s="26"/>
      <c r="Q35" s="26"/>
      <c r="S35" s="26"/>
      <c r="T35" s="26"/>
      <c r="U35" s="26"/>
      <c r="V35" s="51"/>
      <c r="W35" s="26"/>
      <c r="X35" s="26"/>
      <c r="Y35" s="26"/>
      <c r="Z35" s="6"/>
      <c r="AA35" s="26"/>
      <c r="AB35" s="26"/>
      <c r="AC35" s="26"/>
    </row>
    <row r="36" customFormat="false" ht="12.75" hidden="false" customHeight="false" outlineLevel="0" collapsed="false">
      <c r="B36" s="21" t="s">
        <v>29</v>
      </c>
      <c r="C36" s="26" t="n">
        <f aca="false">+C24-C34</f>
        <v>301.7</v>
      </c>
      <c r="D36" s="26" t="n">
        <f aca="false">+D24-D34</f>
        <v>295.8</v>
      </c>
      <c r="E36" s="26" t="n">
        <f aca="false">+E24-E34</f>
        <v>5.9</v>
      </c>
      <c r="G36" s="26" t="n">
        <f aca="false">+G24-G34</f>
        <v>86.4</v>
      </c>
      <c r="H36" s="26" t="n">
        <f aca="false">+H24-H34</f>
        <v>87.4</v>
      </c>
      <c r="I36" s="26" t="n">
        <f aca="false">+I24-I34</f>
        <v>-1.00000000000001</v>
      </c>
      <c r="K36" s="26" t="n">
        <f aca="false">+K24-K34</f>
        <v>215.3</v>
      </c>
      <c r="L36" s="26" t="n">
        <f aca="false">+L24-L34</f>
        <v>208.4</v>
      </c>
      <c r="M36" s="26" t="n">
        <f aca="false">+M24-M34</f>
        <v>6.90000000000001</v>
      </c>
      <c r="O36" s="26" t="n">
        <f aca="false">+O24-O34</f>
        <v>40.3000000000001</v>
      </c>
      <c r="P36" s="26" t="n">
        <f aca="false">+P24-P34</f>
        <v>63.1</v>
      </c>
      <c r="Q36" s="26" t="n">
        <f aca="false">+Q24-Q34</f>
        <v>-22.8</v>
      </c>
      <c r="S36" s="26" t="n">
        <f aca="false">+S24-S34</f>
        <v>175</v>
      </c>
      <c r="T36" s="26" t="n">
        <f aca="false">+T24-T34</f>
        <v>145.3</v>
      </c>
      <c r="U36" s="26" t="n">
        <f aca="false">+U24-U34</f>
        <v>29.7</v>
      </c>
      <c r="V36" s="51"/>
      <c r="W36" s="26" t="n">
        <f aca="false">+W24-W34</f>
        <v>55.4</v>
      </c>
      <c r="X36" s="26" t="n">
        <f aca="false">+X24-X34</f>
        <v>42.7</v>
      </c>
      <c r="Y36" s="26" t="n">
        <f aca="false">+Y24-Y34</f>
        <v>12.7</v>
      </c>
      <c r="Z36" s="6"/>
      <c r="AA36" s="26" t="n">
        <f aca="false">+AA24-AA34</f>
        <v>119.6</v>
      </c>
      <c r="AB36" s="26" t="n">
        <f aca="false">+AB24-AB34</f>
        <v>102.6</v>
      </c>
      <c r="AC36" s="26" t="n">
        <f aca="false">+AC24-AC34</f>
        <v>17</v>
      </c>
      <c r="AF36" s="25"/>
    </row>
    <row r="37" customFormat="false" ht="12.75" hidden="false" customHeight="false" outlineLevel="0" collapsed="false">
      <c r="Z37" s="6"/>
    </row>
    <row r="38" customFormat="false" ht="12.75" hidden="false" customHeight="false" outlineLevel="0" collapsed="false">
      <c r="B38" s="17" t="s">
        <v>30</v>
      </c>
      <c r="V38" s="7"/>
      <c r="Z38" s="6"/>
      <c r="AF38" s="25"/>
    </row>
    <row r="39" customFormat="false" ht="12.75" hidden="false" customHeight="false" outlineLevel="0" collapsed="false">
      <c r="B39" s="2" t="s">
        <v>31</v>
      </c>
      <c r="C39" s="2" t="n">
        <v>4.1</v>
      </c>
      <c r="D39" s="2" t="n">
        <v>1.9</v>
      </c>
      <c r="E39" s="2" t="n">
        <f aca="false">+C39-D39</f>
        <v>2.2</v>
      </c>
      <c r="F39" s="3" t="s">
        <v>120</v>
      </c>
      <c r="G39" s="2" t="n">
        <f aca="false">+C39-K39</f>
        <v>1.2</v>
      </c>
      <c r="H39" s="2" t="n">
        <f aca="false">+D39-L39</f>
        <v>0.2</v>
      </c>
      <c r="I39" s="2" t="n">
        <f aca="false">+G39-H39</f>
        <v>1</v>
      </c>
      <c r="J39" s="4" t="s">
        <v>120</v>
      </c>
      <c r="K39" s="2" t="n">
        <v>2.9</v>
      </c>
      <c r="L39" s="2" t="n">
        <v>1.7</v>
      </c>
      <c r="M39" s="2" t="n">
        <f aca="false">+K39-L39</f>
        <v>1.2</v>
      </c>
      <c r="N39" s="5" t="s">
        <v>73</v>
      </c>
      <c r="O39" s="2" t="n">
        <f aca="false">+K39-S39</f>
        <v>1</v>
      </c>
      <c r="P39" s="2" t="n">
        <f aca="false">+L39-T39</f>
        <v>0.9</v>
      </c>
      <c r="Q39" s="2" t="n">
        <f aca="false">+O39-P39</f>
        <v>0.1</v>
      </c>
      <c r="S39" s="2" t="n">
        <v>1.9</v>
      </c>
      <c r="T39" s="2" t="n">
        <v>0.8</v>
      </c>
      <c r="U39" s="2" t="n">
        <f aca="false">+S39-T39</f>
        <v>1.1</v>
      </c>
      <c r="W39" s="2" t="n">
        <f aca="false">+S39-AA39</f>
        <v>1</v>
      </c>
      <c r="X39" s="2" t="n">
        <f aca="false">+T39-AB39</f>
        <v>0.8</v>
      </c>
      <c r="Y39" s="2" t="n">
        <f aca="false">+W39-X39</f>
        <v>0.2</v>
      </c>
      <c r="Z39" s="6"/>
      <c r="AA39" s="2" t="n">
        <v>0.9</v>
      </c>
      <c r="AB39" s="2" t="n">
        <v>0</v>
      </c>
      <c r="AC39" s="2" t="n">
        <f aca="false">+AA39-AB39</f>
        <v>0.9</v>
      </c>
      <c r="AD39" s="9" t="s">
        <v>73</v>
      </c>
    </row>
    <row r="40" customFormat="false" ht="12.75" hidden="false" customHeight="false" outlineLevel="0" collapsed="false">
      <c r="B40" s="2" t="s">
        <v>32</v>
      </c>
      <c r="C40" s="2" t="n">
        <v>50</v>
      </c>
      <c r="D40" s="2" t="n">
        <v>25</v>
      </c>
      <c r="E40" s="2" t="n">
        <f aca="false">+C40-D40</f>
        <v>25</v>
      </c>
      <c r="F40" s="3" t="s">
        <v>121</v>
      </c>
      <c r="G40" s="2" t="n">
        <f aca="false">+C40-K40</f>
        <v>15</v>
      </c>
      <c r="H40" s="2" t="n">
        <f aca="false">+D40-L40</f>
        <v>7.7</v>
      </c>
      <c r="I40" s="2" t="n">
        <f aca="false">+G40-H40</f>
        <v>7.3</v>
      </c>
      <c r="J40" s="4" t="s">
        <v>121</v>
      </c>
      <c r="K40" s="2" t="n">
        <f aca="false">34.9+0.1</f>
        <v>35</v>
      </c>
      <c r="L40" s="2" t="n">
        <v>17.3</v>
      </c>
      <c r="M40" s="2" t="n">
        <f aca="false">+K40-L40</f>
        <v>17.7</v>
      </c>
      <c r="N40" s="5" t="s">
        <v>100</v>
      </c>
      <c r="O40" s="2" t="n">
        <f aca="false">+K40-S40</f>
        <v>19.5</v>
      </c>
      <c r="P40" s="2" t="n">
        <f aca="false">+L40-T40</f>
        <v>5.7</v>
      </c>
      <c r="Q40" s="2" t="n">
        <f aca="false">+O40-P40</f>
        <v>13.8</v>
      </c>
      <c r="R40" s="6" t="s">
        <v>100</v>
      </c>
      <c r="S40" s="2" t="n">
        <v>15.5</v>
      </c>
      <c r="T40" s="2" t="n">
        <v>11.6</v>
      </c>
      <c r="U40" s="2" t="n">
        <f aca="false">+S40-T40</f>
        <v>3.9</v>
      </c>
      <c r="W40" s="2" t="n">
        <f aca="false">+S40-AA40</f>
        <v>9</v>
      </c>
      <c r="X40" s="2" t="n">
        <f aca="false">+T40-AB40</f>
        <v>5.3</v>
      </c>
      <c r="Y40" s="2" t="n">
        <f aca="false">+W40-X40</f>
        <v>3.7</v>
      </c>
      <c r="Z40" s="6" t="s">
        <v>85</v>
      </c>
      <c r="AA40" s="2" t="n">
        <v>6.5</v>
      </c>
      <c r="AB40" s="2" t="n">
        <v>6.3</v>
      </c>
      <c r="AC40" s="2" t="n">
        <f aca="false">+AA40-AB40</f>
        <v>0.2</v>
      </c>
    </row>
    <row r="41" customFormat="false" ht="12.75" hidden="false" customHeight="false" outlineLevel="0" collapsed="false">
      <c r="B41" s="2" t="s">
        <v>33</v>
      </c>
      <c r="C41" s="2" t="n">
        <v>7.7</v>
      </c>
      <c r="D41" s="2" t="n">
        <f aca="false">7.7-0.1</f>
        <v>7.6</v>
      </c>
      <c r="E41" s="2" t="n">
        <f aca="false">+C41-D41</f>
        <v>0.0999999999999996</v>
      </c>
      <c r="G41" s="2" t="n">
        <f aca="false">+C41-K41</f>
        <v>2.1</v>
      </c>
      <c r="H41" s="2" t="n">
        <f aca="false">+D41-L41</f>
        <v>1.8</v>
      </c>
      <c r="I41" s="2" t="n">
        <f aca="false">+G41-H41</f>
        <v>0.3</v>
      </c>
      <c r="K41" s="2" t="n">
        <v>5.6</v>
      </c>
      <c r="L41" s="2" t="n">
        <v>5.8</v>
      </c>
      <c r="M41" s="2" t="n">
        <f aca="false">+K41-L41</f>
        <v>-0.2</v>
      </c>
      <c r="O41" s="2" t="n">
        <f aca="false">+K41-S41</f>
        <v>2.2</v>
      </c>
      <c r="P41" s="2" t="n">
        <f aca="false">+L41-T41</f>
        <v>1.7</v>
      </c>
      <c r="Q41" s="2" t="n">
        <f aca="false">+O41-P41</f>
        <v>0.5</v>
      </c>
      <c r="S41" s="2" t="n">
        <v>3.4</v>
      </c>
      <c r="T41" s="2" t="n">
        <v>4.1</v>
      </c>
      <c r="U41" s="2" t="n">
        <f aca="false">+S41-T41</f>
        <v>-0.7</v>
      </c>
      <c r="W41" s="2" t="n">
        <f aca="false">+S41-AA41</f>
        <v>1.7</v>
      </c>
      <c r="X41" s="2" t="n">
        <f aca="false">+T41-AB41</f>
        <v>2.3</v>
      </c>
      <c r="Y41" s="2" t="n">
        <f aca="false">+W41-X41</f>
        <v>-0.6</v>
      </c>
      <c r="Z41" s="6"/>
      <c r="AA41" s="2" t="n">
        <v>1.7</v>
      </c>
      <c r="AB41" s="2" t="n">
        <v>1.8</v>
      </c>
      <c r="AC41" s="2" t="n">
        <f aca="false">+AA41-AB41</f>
        <v>-0.1</v>
      </c>
    </row>
    <row r="42" customFormat="false" ht="12.75" hidden="false" customHeight="false" outlineLevel="0" collapsed="false">
      <c r="B42" s="2" t="s">
        <v>25</v>
      </c>
      <c r="C42" s="2" t="n">
        <v>0.9</v>
      </c>
      <c r="D42" s="2" t="n">
        <v>3.5</v>
      </c>
      <c r="E42" s="2" t="n">
        <f aca="false">+C42-D42</f>
        <v>-2.6</v>
      </c>
      <c r="G42" s="2" t="n">
        <f aca="false">+C42-K42</f>
        <v>-0.2</v>
      </c>
      <c r="H42" s="2" t="n">
        <f aca="false">+D42-L42</f>
        <v>-1.6</v>
      </c>
      <c r="I42" s="2" t="n">
        <f aca="false">+G42-H42</f>
        <v>1.4</v>
      </c>
      <c r="K42" s="2" t="n">
        <v>1.1</v>
      </c>
      <c r="L42" s="2" t="n">
        <v>5.1</v>
      </c>
      <c r="M42" s="2" t="n">
        <f aca="false">+K42-L42</f>
        <v>-4</v>
      </c>
      <c r="O42" s="2" t="n">
        <f aca="false">+K42-S42</f>
        <v>5</v>
      </c>
      <c r="P42" s="2" t="n">
        <f aca="false">+L42-T42</f>
        <v>5.4</v>
      </c>
      <c r="Q42" s="2" t="n">
        <f aca="false">+O42-P42</f>
        <v>-0.399999999999999</v>
      </c>
      <c r="S42" s="2" t="n">
        <v>-3.9</v>
      </c>
      <c r="T42" s="2" t="n">
        <v>-0.3</v>
      </c>
      <c r="U42" s="2" t="n">
        <f aca="false">+S42-T42</f>
        <v>-3.6</v>
      </c>
      <c r="W42" s="2" t="n">
        <f aca="false">+S42-AA42</f>
        <v>-1.8</v>
      </c>
      <c r="X42" s="2" t="n">
        <f aca="false">+T42-AB42</f>
        <v>-0.3</v>
      </c>
      <c r="Y42" s="2" t="n">
        <f aca="false">+W42-X42</f>
        <v>-1.5</v>
      </c>
      <c r="Z42" s="6"/>
      <c r="AA42" s="2" t="n">
        <v>-2.1</v>
      </c>
      <c r="AB42" s="2" t="n">
        <v>0</v>
      </c>
      <c r="AC42" s="2" t="n">
        <f aca="false">+AA42-AB42</f>
        <v>-2.1</v>
      </c>
      <c r="AD42" s="9" t="s">
        <v>75</v>
      </c>
    </row>
    <row r="43" customFormat="false" ht="12.75" hidden="false" customHeight="false" outlineLevel="0" collapsed="false">
      <c r="B43" s="2" t="s">
        <v>34</v>
      </c>
      <c r="D43" s="2" t="n">
        <v>0</v>
      </c>
      <c r="E43" s="2" t="n">
        <f aca="false">+C43-D43</f>
        <v>0</v>
      </c>
      <c r="G43" s="2" t="n">
        <f aca="false">+C43-K43</f>
        <v>0</v>
      </c>
      <c r="H43" s="2" t="n">
        <f aca="false">+D43-L43</f>
        <v>0</v>
      </c>
      <c r="I43" s="2" t="n">
        <f aca="false">+G43-H43</f>
        <v>0</v>
      </c>
      <c r="K43" s="2" t="n">
        <v>0</v>
      </c>
      <c r="L43" s="2" t="n">
        <v>0</v>
      </c>
      <c r="M43" s="2" t="n">
        <f aca="false">+K43-L43</f>
        <v>0</v>
      </c>
      <c r="O43" s="2" t="n">
        <f aca="false">+K43-S43</f>
        <v>0</v>
      </c>
      <c r="P43" s="2" t="n">
        <f aca="false">+L43-T43</f>
        <v>0</v>
      </c>
      <c r="Q43" s="2" t="n">
        <f aca="false">+O43-P43</f>
        <v>0</v>
      </c>
      <c r="S43" s="2" t="n">
        <v>0</v>
      </c>
      <c r="T43" s="2" t="n">
        <v>0</v>
      </c>
      <c r="U43" s="2" t="n">
        <f aca="false">+S43-T43</f>
        <v>0</v>
      </c>
      <c r="W43" s="2" t="n">
        <f aca="false">+S43-AA43</f>
        <v>0</v>
      </c>
      <c r="X43" s="2" t="n">
        <f aca="false">+T43-AB43</f>
        <v>0</v>
      </c>
      <c r="Y43" s="2" t="n">
        <f aca="false">+W43-X43</f>
        <v>0</v>
      </c>
      <c r="Z43" s="6"/>
      <c r="AA43" s="2" t="n">
        <v>0</v>
      </c>
      <c r="AB43" s="2" t="n">
        <v>0</v>
      </c>
      <c r="AC43" s="2" t="n">
        <f aca="false">+AA43-AB43</f>
        <v>0</v>
      </c>
    </row>
    <row r="44" customFormat="false" ht="12.75" hidden="false" customHeight="false" outlineLevel="0" collapsed="false">
      <c r="B44" s="21" t="s">
        <v>35</v>
      </c>
      <c r="C44" s="22" t="n">
        <f aca="false">SUM(C39:C43)</f>
        <v>62.7</v>
      </c>
      <c r="D44" s="22" t="n">
        <f aca="false">SUM(D39:D43)</f>
        <v>38</v>
      </c>
      <c r="E44" s="22" t="n">
        <f aca="false">SUM(E39:E43)</f>
        <v>24.7</v>
      </c>
      <c r="G44" s="22" t="n">
        <f aca="false">SUM(G39:G43)</f>
        <v>18.1</v>
      </c>
      <c r="H44" s="22" t="n">
        <f aca="false">SUM(H39:H43)</f>
        <v>8.1</v>
      </c>
      <c r="I44" s="22" t="n">
        <f aca="false">SUM(I39:I43)</f>
        <v>10</v>
      </c>
      <c r="K44" s="22" t="n">
        <f aca="false">SUM(K39:K43)</f>
        <v>44.6</v>
      </c>
      <c r="L44" s="22" t="n">
        <f aca="false">SUM(L39:L43)</f>
        <v>29.9</v>
      </c>
      <c r="M44" s="22" t="n">
        <f aca="false">SUM(M39:M43)</f>
        <v>14.7</v>
      </c>
      <c r="O44" s="22" t="n">
        <f aca="false">SUM(O39:O43)</f>
        <v>27.7</v>
      </c>
      <c r="P44" s="22" t="n">
        <f aca="false">SUM(P39:P43)</f>
        <v>13.7</v>
      </c>
      <c r="Q44" s="22" t="n">
        <f aca="false">SUM(Q39:Q43)</f>
        <v>14</v>
      </c>
      <c r="S44" s="22" t="n">
        <f aca="false">SUM(S39:S43)</f>
        <v>16.9</v>
      </c>
      <c r="T44" s="22" t="n">
        <f aca="false">SUM(T39:T43)</f>
        <v>16.2</v>
      </c>
      <c r="U44" s="22" t="n">
        <f aca="false">SUM(U39:U43)</f>
        <v>0.700000000000001</v>
      </c>
      <c r="V44" s="51"/>
      <c r="W44" s="22" t="n">
        <f aca="false">SUM(W39:W43)</f>
        <v>9.9</v>
      </c>
      <c r="X44" s="22" t="n">
        <f aca="false">SUM(X39:X43)</f>
        <v>8.1</v>
      </c>
      <c r="Y44" s="22" t="n">
        <f aca="false">SUM(Y39:Y43)</f>
        <v>1.8</v>
      </c>
      <c r="Z44" s="6"/>
      <c r="AA44" s="22" t="n">
        <f aca="false">SUM(AA39:AA43)</f>
        <v>7</v>
      </c>
      <c r="AB44" s="22" t="n">
        <f aca="false">SUM(AB39:AB43)</f>
        <v>8.1</v>
      </c>
      <c r="AC44" s="22" t="n">
        <f aca="false">SUM(AC39:AC43)</f>
        <v>-1.1</v>
      </c>
    </row>
    <row r="45" customFormat="false" ht="12.75" hidden="false" customHeight="false" outlineLevel="0" collapsed="false">
      <c r="B45" s="21"/>
      <c r="C45" s="26"/>
      <c r="D45" s="26"/>
      <c r="E45" s="26"/>
      <c r="G45" s="26"/>
      <c r="H45" s="26"/>
      <c r="I45" s="26"/>
      <c r="K45" s="26"/>
      <c r="L45" s="26"/>
      <c r="M45" s="26"/>
      <c r="O45" s="26"/>
      <c r="P45" s="26"/>
      <c r="Q45" s="26"/>
      <c r="S45" s="26"/>
      <c r="T45" s="26"/>
      <c r="U45" s="26"/>
      <c r="V45" s="51"/>
      <c r="W45" s="26"/>
      <c r="X45" s="26"/>
      <c r="Y45" s="26"/>
      <c r="Z45" s="6"/>
      <c r="AA45" s="26"/>
      <c r="AB45" s="26"/>
      <c r="AC45" s="26"/>
    </row>
    <row r="46" customFormat="false" ht="12.75" hidden="false" customHeight="false" outlineLevel="0" collapsed="false">
      <c r="B46" s="17" t="s">
        <v>36</v>
      </c>
      <c r="V46" s="7"/>
      <c r="Z46" s="6"/>
    </row>
    <row r="47" customFormat="false" ht="12.75" hidden="false" customHeight="false" outlineLevel="0" collapsed="false">
      <c r="B47" s="2" t="s">
        <v>37</v>
      </c>
      <c r="C47" s="2" t="n">
        <v>1</v>
      </c>
      <c r="D47" s="2" t="n">
        <v>0</v>
      </c>
      <c r="E47" s="2" t="n">
        <f aca="false">+C47-D47</f>
        <v>1</v>
      </c>
      <c r="G47" s="2" t="n">
        <f aca="false">+C47-K47</f>
        <v>0</v>
      </c>
      <c r="H47" s="2" t="n">
        <f aca="false">+D47-L47</f>
        <v>0</v>
      </c>
      <c r="I47" s="2" t="n">
        <f aca="false">+G47-H47</f>
        <v>0</v>
      </c>
      <c r="K47" s="2" t="n">
        <v>1</v>
      </c>
      <c r="L47" s="2" t="n">
        <v>0</v>
      </c>
      <c r="M47" s="2" t="n">
        <f aca="false">+K47-L47</f>
        <v>1</v>
      </c>
      <c r="O47" s="2" t="n">
        <f aca="false">+K47-S47</f>
        <v>0</v>
      </c>
      <c r="P47" s="2" t="n">
        <f aca="false">+L47-T47</f>
        <v>0</v>
      </c>
      <c r="Q47" s="2" t="n">
        <f aca="false">+O47-P47</f>
        <v>0</v>
      </c>
      <c r="S47" s="2" t="n">
        <v>1</v>
      </c>
      <c r="T47" s="2" t="n">
        <v>0</v>
      </c>
      <c r="U47" s="2" t="n">
        <f aca="false">+S47-T47</f>
        <v>1</v>
      </c>
      <c r="W47" s="2" t="n">
        <f aca="false">+S47-AA47</f>
        <v>1</v>
      </c>
      <c r="X47" s="2" t="n">
        <f aca="false">+T47-AB47</f>
        <v>0</v>
      </c>
      <c r="Y47" s="2" t="n">
        <f aca="false">+W47-X47</f>
        <v>1</v>
      </c>
      <c r="Z47" s="6"/>
      <c r="AA47" s="2" t="n">
        <v>0</v>
      </c>
      <c r="AB47" s="2" t="n">
        <v>0</v>
      </c>
      <c r="AC47" s="2" t="n">
        <f aca="false">+AA47-AB47</f>
        <v>0</v>
      </c>
    </row>
    <row r="48" customFormat="false" ht="12.75" hidden="false" customHeight="false" outlineLevel="0" collapsed="false">
      <c r="B48" s="2" t="s">
        <v>38</v>
      </c>
      <c r="D48" s="2" t="n">
        <v>0.7</v>
      </c>
      <c r="E48" s="2" t="n">
        <f aca="false">+C48-D48</f>
        <v>-0.7</v>
      </c>
      <c r="G48" s="2" t="n">
        <f aca="false">+C48-K48</f>
        <v>0</v>
      </c>
      <c r="H48" s="2" t="n">
        <f aca="false">+D48-L48</f>
        <v>0</v>
      </c>
      <c r="I48" s="2" t="n">
        <f aca="false">+G48-H48</f>
        <v>0</v>
      </c>
      <c r="K48" s="2" t="n">
        <v>0</v>
      </c>
      <c r="L48" s="2" t="n">
        <v>0.7</v>
      </c>
      <c r="M48" s="2" t="n">
        <f aca="false">+K48-L48</f>
        <v>-0.7</v>
      </c>
      <c r="O48" s="2" t="n">
        <f aca="false">+K48-S48</f>
        <v>0</v>
      </c>
      <c r="P48" s="2" t="n">
        <f aca="false">+L48-T48</f>
        <v>0</v>
      </c>
      <c r="Q48" s="2" t="n">
        <f aca="false">+O48-P48</f>
        <v>0</v>
      </c>
      <c r="S48" s="2" t="n">
        <v>0</v>
      </c>
      <c r="T48" s="2" t="n">
        <v>0.7</v>
      </c>
      <c r="U48" s="2" t="n">
        <f aca="false">+S48-T48</f>
        <v>-0.7</v>
      </c>
      <c r="W48" s="2" t="n">
        <f aca="false">+S48-AA48</f>
        <v>0</v>
      </c>
      <c r="X48" s="2" t="n">
        <f aca="false">+T48-AB48</f>
        <v>0</v>
      </c>
      <c r="Y48" s="2" t="n">
        <f aca="false">+W48-X48</f>
        <v>0</v>
      </c>
      <c r="Z48" s="6"/>
      <c r="AA48" s="2" t="n">
        <v>0</v>
      </c>
      <c r="AB48" s="2" t="n">
        <v>0.7</v>
      </c>
      <c r="AC48" s="2" t="n">
        <f aca="false">+AA48-AB48</f>
        <v>-0.7</v>
      </c>
    </row>
    <row r="49" customFormat="false" ht="12.75" hidden="false" customHeight="false" outlineLevel="0" collapsed="false">
      <c r="B49" s="2" t="s">
        <v>39</v>
      </c>
      <c r="C49" s="2" t="n">
        <v>1.2</v>
      </c>
      <c r="E49" s="2" t="n">
        <f aca="false">+C49-D49</f>
        <v>1.2</v>
      </c>
      <c r="F49" s="3" t="s">
        <v>123</v>
      </c>
      <c r="G49" s="2" t="n">
        <f aca="false">+C49-K49</f>
        <v>1.2</v>
      </c>
      <c r="I49" s="2" t="n">
        <f aca="false">+G49-H49</f>
        <v>1.2</v>
      </c>
      <c r="J49" s="4" t="s">
        <v>123</v>
      </c>
      <c r="M49" s="2" t="n">
        <f aca="false">+K49-L49</f>
        <v>0</v>
      </c>
      <c r="Q49" s="2" t="n">
        <f aca="false">+O49-P49</f>
        <v>0</v>
      </c>
      <c r="U49" s="2" t="n">
        <f aca="false">+S49-T49</f>
        <v>0</v>
      </c>
      <c r="Y49" s="2" t="n">
        <f aca="false">+W49-X49</f>
        <v>0</v>
      </c>
      <c r="Z49" s="6"/>
      <c r="AC49" s="2" t="n">
        <f aca="false">+AA49-AB49</f>
        <v>0</v>
      </c>
    </row>
    <row r="50" customFormat="false" ht="12.75" hidden="false" customHeight="false" outlineLevel="0" collapsed="false">
      <c r="B50" s="2" t="s">
        <v>40</v>
      </c>
      <c r="D50" s="2" t="n">
        <v>2</v>
      </c>
      <c r="E50" s="2" t="n">
        <f aca="false">+C50-D50</f>
        <v>-2</v>
      </c>
      <c r="G50" s="2" t="n">
        <f aca="false">+C50-K50</f>
        <v>0</v>
      </c>
      <c r="H50" s="2" t="n">
        <f aca="false">+D50-L50</f>
        <v>0.1</v>
      </c>
      <c r="I50" s="2" t="n">
        <f aca="false">+G50-H50</f>
        <v>-0.1</v>
      </c>
      <c r="K50" s="2" t="n">
        <v>0</v>
      </c>
      <c r="L50" s="2" t="n">
        <f aca="false">2-0.1</f>
        <v>1.9</v>
      </c>
      <c r="M50" s="2" t="n">
        <f aca="false">+K50-L50</f>
        <v>-1.9</v>
      </c>
      <c r="O50" s="2" t="n">
        <f aca="false">+K50-S50</f>
        <v>0</v>
      </c>
      <c r="P50" s="2" t="n">
        <f aca="false">+L50-T50</f>
        <v>1.9</v>
      </c>
      <c r="Q50" s="2" t="n">
        <f aca="false">+O50-P50</f>
        <v>-1.9</v>
      </c>
      <c r="S50" s="2" t="n">
        <v>0</v>
      </c>
      <c r="T50" s="2" t="n">
        <v>0</v>
      </c>
      <c r="U50" s="2" t="n">
        <f aca="false">+S50-T50</f>
        <v>0</v>
      </c>
      <c r="W50" s="2" t="n">
        <f aca="false">+S50-AA50</f>
        <v>0</v>
      </c>
      <c r="X50" s="2" t="n">
        <f aca="false">+T50-AB50</f>
        <v>0</v>
      </c>
      <c r="Y50" s="2" t="n">
        <f aca="false">+W50-X50</f>
        <v>0</v>
      </c>
      <c r="Z50" s="6"/>
      <c r="AA50" s="2" t="n">
        <v>0</v>
      </c>
      <c r="AB50" s="2" t="n">
        <v>0</v>
      </c>
      <c r="AC50" s="2" t="n">
        <f aca="false">+AA50-AB50</f>
        <v>0</v>
      </c>
    </row>
    <row r="51" customFormat="false" ht="12.75" hidden="false" customHeight="false" outlineLevel="0" collapsed="false">
      <c r="B51" s="2" t="s">
        <v>41</v>
      </c>
      <c r="D51" s="2" t="n">
        <v>0</v>
      </c>
      <c r="E51" s="2" t="n">
        <f aca="false">+C51-D51</f>
        <v>0</v>
      </c>
      <c r="G51" s="2" t="n">
        <f aca="false">+C51-K51</f>
        <v>0</v>
      </c>
      <c r="H51" s="2" t="n">
        <f aca="false">+D51-L51</f>
        <v>0</v>
      </c>
      <c r="I51" s="2" t="n">
        <f aca="false">+G51-H51</f>
        <v>0</v>
      </c>
      <c r="J51" s="3"/>
      <c r="K51" s="2" t="n">
        <v>0</v>
      </c>
      <c r="L51" s="2" t="n">
        <v>0</v>
      </c>
      <c r="M51" s="2" t="n">
        <f aca="false">+K51-L51</f>
        <v>0</v>
      </c>
      <c r="O51" s="2" t="n">
        <f aca="false">+K51-S51</f>
        <v>0</v>
      </c>
      <c r="P51" s="2" t="n">
        <f aca="false">+L51-T51</f>
        <v>0</v>
      </c>
      <c r="Q51" s="2" t="n">
        <f aca="false">+O51-P51</f>
        <v>0</v>
      </c>
      <c r="S51" s="2" t="n">
        <v>0</v>
      </c>
      <c r="T51" s="2" t="n">
        <v>0</v>
      </c>
      <c r="U51" s="2" t="n">
        <f aca="false">+S51-T51</f>
        <v>0</v>
      </c>
      <c r="W51" s="2" t="n">
        <f aca="false">+S51-AA51</f>
        <v>0</v>
      </c>
      <c r="X51" s="2" t="n">
        <f aca="false">+T51-AB51</f>
        <v>0</v>
      </c>
      <c r="Y51" s="2" t="n">
        <f aca="false">+W51-X51</f>
        <v>0</v>
      </c>
      <c r="Z51" s="6"/>
      <c r="AA51" s="2" t="n">
        <v>0</v>
      </c>
      <c r="AB51" s="2" t="n">
        <v>0</v>
      </c>
      <c r="AC51" s="2" t="n">
        <f aca="false">+AA51-AB51</f>
        <v>0</v>
      </c>
    </row>
    <row r="52" customFormat="false" ht="12.75" hidden="false" customHeight="false" outlineLevel="0" collapsed="false">
      <c r="B52" s="2" t="s">
        <v>42</v>
      </c>
      <c r="D52" s="2" t="n">
        <v>0</v>
      </c>
      <c r="E52" s="2" t="n">
        <f aca="false">+C52-D52</f>
        <v>0</v>
      </c>
      <c r="G52" s="2" t="n">
        <f aca="false">+C52-K52</f>
        <v>0</v>
      </c>
      <c r="H52" s="2" t="n">
        <f aca="false">+D52-L52</f>
        <v>0</v>
      </c>
      <c r="I52" s="2" t="n">
        <f aca="false">+G52-H52</f>
        <v>0</v>
      </c>
      <c r="J52" s="3"/>
      <c r="K52" s="2" t="n">
        <v>0</v>
      </c>
      <c r="L52" s="2" t="n">
        <v>0</v>
      </c>
      <c r="M52" s="2" t="n">
        <f aca="false">+K52-L52</f>
        <v>0</v>
      </c>
      <c r="O52" s="2" t="n">
        <f aca="false">+K52-S52</f>
        <v>0</v>
      </c>
      <c r="P52" s="2" t="n">
        <f aca="false">+L52-T52</f>
        <v>0</v>
      </c>
      <c r="Q52" s="2" t="n">
        <f aca="false">+O52-P52</f>
        <v>0</v>
      </c>
      <c r="S52" s="2" t="n">
        <v>0</v>
      </c>
      <c r="T52" s="2" t="n">
        <v>0</v>
      </c>
      <c r="U52" s="2" t="n">
        <f aca="false">+S52-T52</f>
        <v>0</v>
      </c>
      <c r="W52" s="2" t="n">
        <f aca="false">+S52-AA52</f>
        <v>0</v>
      </c>
      <c r="X52" s="2" t="n">
        <f aca="false">+T52-AB52</f>
        <v>0</v>
      </c>
      <c r="Y52" s="2" t="n">
        <f aca="false">+W52-X52</f>
        <v>0</v>
      </c>
      <c r="Z52" s="6"/>
      <c r="AA52" s="2" t="n">
        <v>0</v>
      </c>
      <c r="AB52" s="2" t="n">
        <v>0</v>
      </c>
      <c r="AC52" s="2" t="n">
        <f aca="false">+AA52-AB52</f>
        <v>0</v>
      </c>
    </row>
    <row r="53" customFormat="false" ht="12.75" hidden="false" customHeight="false" outlineLevel="0" collapsed="false">
      <c r="B53" s="2" t="s">
        <v>34</v>
      </c>
      <c r="D53" s="2" t="n">
        <f aca="false">0.4+0.1</f>
        <v>0.5</v>
      </c>
      <c r="E53" s="2" t="n">
        <f aca="false">+C53-D53</f>
        <v>-0.5</v>
      </c>
      <c r="G53" s="2" t="n">
        <f aca="false">+C53-K53</f>
        <v>0</v>
      </c>
      <c r="H53" s="2" t="n">
        <f aca="false">+D53-L53</f>
        <v>0.1</v>
      </c>
      <c r="I53" s="2" t="n">
        <f aca="false">+G53-H53</f>
        <v>-0.1</v>
      </c>
      <c r="K53" s="2" t="n">
        <v>0</v>
      </c>
      <c r="L53" s="2" t="n">
        <v>0.4</v>
      </c>
      <c r="M53" s="2" t="n">
        <f aca="false">+K53-L53</f>
        <v>-0.4</v>
      </c>
      <c r="O53" s="2" t="n">
        <f aca="false">+K53-S53</f>
        <v>0</v>
      </c>
      <c r="P53" s="2" t="n">
        <f aca="false">+L53-T53</f>
        <v>0.1</v>
      </c>
      <c r="Q53" s="2" t="n">
        <f aca="false">+O53-P53</f>
        <v>-0.1</v>
      </c>
      <c r="S53" s="2" t="n">
        <v>0</v>
      </c>
      <c r="T53" s="2" t="n">
        <v>0.3</v>
      </c>
      <c r="U53" s="2" t="n">
        <f aca="false">+S53-T53</f>
        <v>-0.3</v>
      </c>
      <c r="W53" s="2" t="n">
        <f aca="false">+S53-AA53</f>
        <v>0</v>
      </c>
      <c r="X53" s="2" t="n">
        <f aca="false">+T53-AB53</f>
        <v>0.3</v>
      </c>
      <c r="Y53" s="2" t="n">
        <f aca="false">+W53-X53</f>
        <v>-0.3</v>
      </c>
      <c r="Z53" s="6"/>
      <c r="AA53" s="2" t="n">
        <v>0</v>
      </c>
      <c r="AB53" s="2" t="n">
        <v>0</v>
      </c>
      <c r="AC53" s="2" t="n">
        <f aca="false">+AA53-AB53</f>
        <v>0</v>
      </c>
    </row>
    <row r="54" customFormat="false" ht="12.75" hidden="false" customHeight="false" outlineLevel="0" collapsed="false">
      <c r="B54" s="21"/>
      <c r="C54" s="22" t="n">
        <f aca="false">SUM(C47:C53)</f>
        <v>2.2</v>
      </c>
      <c r="D54" s="22" t="n">
        <f aca="false">SUM(D47:D53)</f>
        <v>3.2</v>
      </c>
      <c r="E54" s="22" t="n">
        <f aca="false">SUM(E47:E53)</f>
        <v>-1</v>
      </c>
      <c r="G54" s="22" t="n">
        <f aca="false">SUM(G47:G53)</f>
        <v>1.2</v>
      </c>
      <c r="H54" s="22" t="n">
        <f aca="false">SUM(H47:H53)</f>
        <v>0.2</v>
      </c>
      <c r="I54" s="22" t="n">
        <f aca="false">SUM(I47:I53)</f>
        <v>1</v>
      </c>
      <c r="K54" s="22" t="n">
        <f aca="false">SUM(K47:K53)</f>
        <v>1</v>
      </c>
      <c r="L54" s="22" t="n">
        <f aca="false">SUM(L47:L53)</f>
        <v>3</v>
      </c>
      <c r="M54" s="22" t="n">
        <f aca="false">SUM(M47:M53)</f>
        <v>-2</v>
      </c>
      <c r="O54" s="22" t="n">
        <f aca="false">SUM(O47:O53)</f>
        <v>0</v>
      </c>
      <c r="P54" s="22" t="n">
        <f aca="false">SUM(P47:P53)</f>
        <v>2</v>
      </c>
      <c r="Q54" s="22" t="n">
        <f aca="false">SUM(Q47:Q53)</f>
        <v>-2</v>
      </c>
      <c r="S54" s="22" t="n">
        <f aca="false">SUM(S47:S53)</f>
        <v>1</v>
      </c>
      <c r="T54" s="22" t="n">
        <f aca="false">SUM(T47:T53)</f>
        <v>1</v>
      </c>
      <c r="U54" s="22" t="n">
        <f aca="false">SUM(U47:U53)</f>
        <v>0</v>
      </c>
      <c r="W54" s="22" t="n">
        <f aca="false">SUM(W47:W53)</f>
        <v>1</v>
      </c>
      <c r="X54" s="22" t="n">
        <f aca="false">SUM(X47:X53)</f>
        <v>0.3</v>
      </c>
      <c r="Y54" s="22" t="n">
        <f aca="false">SUM(Y47:Y53)</f>
        <v>0.7</v>
      </c>
      <c r="Z54" s="6"/>
      <c r="AA54" s="22" t="n">
        <f aca="false">SUM(AA47:AA53)</f>
        <v>0</v>
      </c>
      <c r="AB54" s="22" t="n">
        <f aca="false">SUM(AB47:AB53)</f>
        <v>0.7</v>
      </c>
      <c r="AC54" s="22" t="n">
        <f aca="false">SUM(AC47:AC53)</f>
        <v>-0.7</v>
      </c>
    </row>
    <row r="55" customFormat="false" ht="12.75" hidden="false" customHeight="false" outlineLevel="0" collapsed="false">
      <c r="Z55" s="6"/>
    </row>
    <row r="56" customFormat="false" ht="12.75" hidden="false" customHeight="false" outlineLevel="0" collapsed="false">
      <c r="Z56" s="6"/>
    </row>
    <row r="57" customFormat="false" ht="12.75" hidden="false" customHeight="false" outlineLevel="0" collapsed="false">
      <c r="Z57" s="6"/>
    </row>
    <row r="58" customFormat="false" ht="12.75" hidden="false" customHeight="false" outlineLevel="0" collapsed="false">
      <c r="Z58" s="6"/>
    </row>
    <row r="59" customFormat="false" ht="12.75" hidden="false" customHeight="false" outlineLevel="0" collapsed="false">
      <c r="C59" s="12" t="s">
        <v>6</v>
      </c>
      <c r="D59" s="12"/>
      <c r="E59" s="12"/>
      <c r="G59" s="12" t="s">
        <v>7</v>
      </c>
      <c r="H59" s="12"/>
      <c r="I59" s="12"/>
      <c r="K59" s="12" t="s">
        <v>8</v>
      </c>
      <c r="L59" s="12"/>
      <c r="M59" s="12"/>
      <c r="O59" s="12" t="s">
        <v>9</v>
      </c>
      <c r="P59" s="12"/>
      <c r="Q59" s="12"/>
      <c r="S59" s="12" t="s">
        <v>10</v>
      </c>
      <c r="T59" s="12"/>
      <c r="U59" s="12"/>
      <c r="W59" s="12" t="s">
        <v>11</v>
      </c>
      <c r="X59" s="12"/>
      <c r="Y59" s="12"/>
      <c r="AA59" s="12" t="s">
        <v>12</v>
      </c>
      <c r="AB59" s="12"/>
      <c r="AC59" s="12"/>
    </row>
    <row r="60" customFormat="false" ht="12.75" hidden="false" customHeight="false" outlineLevel="0" collapsed="false">
      <c r="A60" s="47"/>
      <c r="B60" s="48"/>
      <c r="C60" s="49" t="s">
        <v>138</v>
      </c>
      <c r="D60" s="49" t="s">
        <v>139</v>
      </c>
      <c r="E60" s="49" t="s">
        <v>140</v>
      </c>
      <c r="F60" s="28"/>
      <c r="G60" s="49" t="s">
        <v>138</v>
      </c>
      <c r="H60" s="49" t="s">
        <v>139</v>
      </c>
      <c r="I60" s="49" t="s">
        <v>140</v>
      </c>
      <c r="J60" s="50"/>
      <c r="K60" s="49" t="s">
        <v>138</v>
      </c>
      <c r="L60" s="49" t="s">
        <v>139</v>
      </c>
      <c r="M60" s="49" t="s">
        <v>140</v>
      </c>
      <c r="O60" s="49" t="s">
        <v>138</v>
      </c>
      <c r="P60" s="49" t="s">
        <v>139</v>
      </c>
      <c r="Q60" s="49" t="s">
        <v>140</v>
      </c>
      <c r="S60" s="49" t="s">
        <v>138</v>
      </c>
      <c r="T60" s="49" t="s">
        <v>139</v>
      </c>
      <c r="U60" s="49" t="s">
        <v>140</v>
      </c>
      <c r="W60" s="49" t="s">
        <v>138</v>
      </c>
      <c r="X60" s="49" t="s">
        <v>139</v>
      </c>
      <c r="Y60" s="49" t="s">
        <v>140</v>
      </c>
      <c r="AA60" s="49" t="s">
        <v>138</v>
      </c>
      <c r="AB60" s="49" t="s">
        <v>139</v>
      </c>
      <c r="AC60" s="49" t="s">
        <v>140</v>
      </c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  <c r="IW60" s="48"/>
    </row>
    <row r="61" customFormat="false" ht="12.75" hidden="false" customHeight="false" outlineLevel="0" collapsed="false">
      <c r="B61" s="17" t="s">
        <v>43</v>
      </c>
      <c r="V61" s="7"/>
      <c r="Z61" s="6"/>
    </row>
    <row r="62" customFormat="false" ht="12.75" hidden="false" customHeight="false" outlineLevel="0" collapsed="false">
      <c r="B62" s="2" t="s">
        <v>44</v>
      </c>
      <c r="C62" s="2" t="n">
        <v>0.8</v>
      </c>
      <c r="D62" s="2" t="n">
        <f aca="false">17.7+0.3</f>
        <v>18</v>
      </c>
      <c r="E62" s="2" t="n">
        <f aca="false">+C62-D62</f>
        <v>-17.2</v>
      </c>
      <c r="G62" s="2" t="n">
        <f aca="false">+C62-K62</f>
        <v>0</v>
      </c>
      <c r="H62" s="2" t="n">
        <f aca="false">+D62-L62</f>
        <v>-0.299999999999997</v>
      </c>
      <c r="I62" s="2" t="n">
        <f aca="false">+G62-H62</f>
        <v>0.299999999999997</v>
      </c>
      <c r="K62" s="2" t="n">
        <v>0.8</v>
      </c>
      <c r="L62" s="2" t="n">
        <f aca="false">0.2+17.4+0.7</f>
        <v>18.3</v>
      </c>
      <c r="M62" s="2" t="n">
        <f aca="false">+K62-L62</f>
        <v>-17.5</v>
      </c>
      <c r="O62" s="2" t="n">
        <f aca="false">+K62-S62</f>
        <v>0</v>
      </c>
      <c r="P62" s="2" t="n">
        <f aca="false">+L62-T62</f>
        <v>7</v>
      </c>
      <c r="Q62" s="2" t="n">
        <f aca="false">+O62-P62</f>
        <v>-7</v>
      </c>
      <c r="S62" s="2" t="n">
        <v>0.8</v>
      </c>
      <c r="T62" s="2" t="n">
        <v>11.3</v>
      </c>
      <c r="U62" s="2" t="n">
        <f aca="false">+S62-T62</f>
        <v>-10.5</v>
      </c>
      <c r="W62" s="2" t="n">
        <f aca="false">+S62-AA62</f>
        <v>0.5</v>
      </c>
      <c r="X62" s="2" t="n">
        <f aca="false">+T62-AB62</f>
        <v>11.3</v>
      </c>
      <c r="Y62" s="2" t="n">
        <f aca="false">+W62-X62</f>
        <v>-10.8</v>
      </c>
      <c r="Z62" s="6" t="s">
        <v>87</v>
      </c>
      <c r="AA62" s="2" t="n">
        <f aca="false">0.2+0.1</f>
        <v>0.3</v>
      </c>
      <c r="AB62" s="2" t="n">
        <v>0</v>
      </c>
      <c r="AC62" s="2" t="n">
        <f aca="false">+AA62-AB62</f>
        <v>0.3</v>
      </c>
    </row>
    <row r="63" customFormat="false" ht="12.75" hidden="false" customHeight="false" outlineLevel="0" collapsed="false">
      <c r="B63" s="2" t="s">
        <v>45</v>
      </c>
      <c r="D63" s="2" t="n">
        <v>9</v>
      </c>
      <c r="E63" s="2" t="n">
        <f aca="false">+C63-D63</f>
        <v>-9</v>
      </c>
      <c r="G63" s="2" t="n">
        <f aca="false">+C63-K63</f>
        <v>0</v>
      </c>
      <c r="H63" s="2" t="n">
        <f aca="false">+D63-L63</f>
        <v>0</v>
      </c>
      <c r="I63" s="2" t="n">
        <f aca="false">+G63-H63</f>
        <v>0</v>
      </c>
      <c r="K63" s="2" t="n">
        <v>0</v>
      </c>
      <c r="L63" s="2" t="n">
        <v>9</v>
      </c>
      <c r="M63" s="2" t="n">
        <f aca="false">+K63-L63</f>
        <v>-9</v>
      </c>
      <c r="O63" s="2" t="n">
        <f aca="false">+K63-S63</f>
        <v>0</v>
      </c>
      <c r="P63" s="2" t="n">
        <f aca="false">+L63-T63</f>
        <v>0</v>
      </c>
      <c r="Q63" s="2" t="n">
        <f aca="false">+O63-P63</f>
        <v>0</v>
      </c>
      <c r="S63" s="2" t="n">
        <v>0</v>
      </c>
      <c r="T63" s="2" t="n">
        <v>9</v>
      </c>
      <c r="U63" s="2" t="n">
        <f aca="false">+S63-T63</f>
        <v>-9</v>
      </c>
      <c r="W63" s="2" t="n">
        <f aca="false">+S63-AA63</f>
        <v>0</v>
      </c>
      <c r="X63" s="2" t="n">
        <f aca="false">+T63-AB63</f>
        <v>0</v>
      </c>
      <c r="Y63" s="2" t="n">
        <f aca="false">+W63-X63</f>
        <v>0</v>
      </c>
      <c r="Z63" s="6"/>
      <c r="AA63" s="2" t="n">
        <v>0</v>
      </c>
      <c r="AB63" s="2" t="n">
        <v>9</v>
      </c>
      <c r="AC63" s="2" t="n">
        <f aca="false">+AA63-AB63</f>
        <v>-9</v>
      </c>
    </row>
    <row r="64" customFormat="false" ht="12.75" hidden="false" customHeight="false" outlineLevel="0" collapsed="false">
      <c r="B64" s="2" t="s">
        <v>46</v>
      </c>
      <c r="D64" s="2" t="n">
        <v>9</v>
      </c>
      <c r="E64" s="2" t="n">
        <f aca="false">+C64-D64</f>
        <v>-9</v>
      </c>
      <c r="G64" s="2" t="n">
        <f aca="false">+C64-K64</f>
        <v>0</v>
      </c>
      <c r="H64" s="2" t="n">
        <f aca="false">+D64-L64</f>
        <v>0</v>
      </c>
      <c r="I64" s="2" t="n">
        <f aca="false">+G64-H64</f>
        <v>0</v>
      </c>
      <c r="K64" s="2" t="n">
        <v>0</v>
      </c>
      <c r="L64" s="2" t="n">
        <v>9</v>
      </c>
      <c r="M64" s="2" t="n">
        <f aca="false">+K64-L64</f>
        <v>-9</v>
      </c>
      <c r="O64" s="2" t="n">
        <f aca="false">+K64-S64</f>
        <v>0</v>
      </c>
      <c r="P64" s="2" t="n">
        <f aca="false">+L64-T64</f>
        <v>0</v>
      </c>
      <c r="Q64" s="2" t="n">
        <f aca="false">+O64-P64</f>
        <v>0</v>
      </c>
      <c r="S64" s="2" t="n">
        <v>0</v>
      </c>
      <c r="T64" s="2" t="n">
        <v>9</v>
      </c>
      <c r="U64" s="2" t="n">
        <f aca="false">+S64-T64</f>
        <v>-9</v>
      </c>
      <c r="W64" s="2" t="n">
        <f aca="false">+S64-AA64</f>
        <v>0</v>
      </c>
      <c r="X64" s="2" t="n">
        <f aca="false">+T64-AB64</f>
        <v>0</v>
      </c>
      <c r="Y64" s="2" t="n">
        <f aca="false">+W64-X64</f>
        <v>0</v>
      </c>
      <c r="Z64" s="6"/>
      <c r="AA64" s="2" t="n">
        <v>0</v>
      </c>
      <c r="AB64" s="2" t="n">
        <v>9</v>
      </c>
      <c r="AC64" s="2" t="n">
        <f aca="false">+AA64-AB64</f>
        <v>-9</v>
      </c>
    </row>
    <row r="65" customFormat="false" ht="12.75" hidden="false" customHeight="false" outlineLevel="0" collapsed="false">
      <c r="B65" s="2" t="s">
        <v>47</v>
      </c>
      <c r="D65" s="2" t="n">
        <v>-2.8</v>
      </c>
      <c r="E65" s="2" t="n">
        <f aca="false">+C65-D65</f>
        <v>2.8</v>
      </c>
      <c r="G65" s="2" t="n">
        <f aca="false">+C65-K65</f>
        <v>0</v>
      </c>
      <c r="H65" s="2" t="n">
        <f aca="false">+D65-L65</f>
        <v>-0.5</v>
      </c>
      <c r="I65" s="2" t="n">
        <f aca="false">+G65-H65</f>
        <v>0.5</v>
      </c>
      <c r="K65" s="2" t="n">
        <v>0</v>
      </c>
      <c r="L65" s="2" t="n">
        <f aca="false">-2.8+0.5</f>
        <v>-2.3</v>
      </c>
      <c r="M65" s="2" t="n">
        <f aca="false">+K65-L65</f>
        <v>2.3</v>
      </c>
      <c r="O65" s="2" t="n">
        <f aca="false">+K65-S65</f>
        <v>0</v>
      </c>
      <c r="P65" s="2" t="n">
        <f aca="false">+L65-T65</f>
        <v>0.5</v>
      </c>
      <c r="Q65" s="2" t="n">
        <f aca="false">+O65-P65</f>
        <v>-0.5</v>
      </c>
      <c r="S65" s="2" t="n">
        <v>0</v>
      </c>
      <c r="T65" s="2" t="n">
        <v>-2.8</v>
      </c>
      <c r="U65" s="2" t="n">
        <f aca="false">+S65-T65</f>
        <v>2.8</v>
      </c>
      <c r="W65" s="2" t="n">
        <f aca="false">+S65-AA65</f>
        <v>0</v>
      </c>
      <c r="X65" s="2" t="n">
        <f aca="false">+T65-AB65</f>
        <v>0</v>
      </c>
      <c r="Y65" s="2" t="n">
        <f aca="false">+W65-X65</f>
        <v>0</v>
      </c>
      <c r="Z65" s="6"/>
      <c r="AA65" s="2" t="n">
        <v>0</v>
      </c>
      <c r="AB65" s="2" t="n">
        <v>-2.8</v>
      </c>
      <c r="AC65" s="2" t="n">
        <f aca="false">+AA65-AB65</f>
        <v>2.8</v>
      </c>
    </row>
    <row r="66" customFormat="false" ht="12.75" hidden="false" customHeight="false" outlineLevel="0" collapsed="false">
      <c r="B66" s="2" t="s">
        <v>48</v>
      </c>
      <c r="D66" s="2" t="n">
        <v>9</v>
      </c>
      <c r="E66" s="2" t="n">
        <f aca="false">+C66-D66</f>
        <v>-9</v>
      </c>
      <c r="G66" s="2" t="n">
        <f aca="false">+C66-K66</f>
        <v>0</v>
      </c>
      <c r="K66" s="2" t="n">
        <v>0</v>
      </c>
      <c r="L66" s="2" t="n">
        <v>9</v>
      </c>
      <c r="M66" s="2" t="n">
        <f aca="false">+K66-L66</f>
        <v>-9</v>
      </c>
      <c r="O66" s="2" t="n">
        <f aca="false">+K66-S66</f>
        <v>0</v>
      </c>
      <c r="P66" s="2" t="n">
        <f aca="false">+L66-T66</f>
        <v>0</v>
      </c>
      <c r="Q66" s="2" t="n">
        <f aca="false">+O66-P66</f>
        <v>0</v>
      </c>
      <c r="S66" s="2" t="n">
        <v>0</v>
      </c>
      <c r="T66" s="2" t="n">
        <v>9</v>
      </c>
      <c r="U66" s="2" t="n">
        <f aca="false">+S66-T66</f>
        <v>-9</v>
      </c>
      <c r="W66" s="2" t="n">
        <f aca="false">+S66-AA66</f>
        <v>0</v>
      </c>
      <c r="X66" s="2" t="n">
        <f aca="false">+T66-AB66</f>
        <v>9</v>
      </c>
      <c r="Y66" s="2" t="n">
        <f aca="false">+W66-X66</f>
        <v>-9</v>
      </c>
      <c r="Z66" s="6"/>
      <c r="AA66" s="2" t="n">
        <v>0</v>
      </c>
      <c r="AB66" s="2" t="n">
        <v>0</v>
      </c>
      <c r="AC66" s="2" t="n">
        <f aca="false">+AA66-AB66</f>
        <v>0</v>
      </c>
    </row>
    <row r="67" customFormat="false" ht="12.75" hidden="false" customHeight="false" outlineLevel="0" collapsed="false">
      <c r="B67" s="2" t="s">
        <v>49</v>
      </c>
      <c r="C67" s="2" t="n">
        <v>1</v>
      </c>
      <c r="E67" s="2" t="n">
        <f aca="false">+C67-D67</f>
        <v>1</v>
      </c>
      <c r="G67" s="2" t="n">
        <f aca="false">+C67-K67</f>
        <v>0</v>
      </c>
      <c r="K67" s="2" t="n">
        <v>1</v>
      </c>
      <c r="L67" s="2" t="n">
        <v>0</v>
      </c>
      <c r="M67" s="2" t="n">
        <f aca="false">+K67-L67</f>
        <v>1</v>
      </c>
      <c r="O67" s="2" t="n">
        <f aca="false">+K67-S67</f>
        <v>0</v>
      </c>
      <c r="P67" s="2" t="n">
        <f aca="false">+L67-T67</f>
        <v>0</v>
      </c>
      <c r="Q67" s="2" t="n">
        <f aca="false">+O67-P67</f>
        <v>0</v>
      </c>
      <c r="S67" s="2" t="n">
        <v>1</v>
      </c>
      <c r="T67" s="2" t="n">
        <v>0</v>
      </c>
      <c r="U67" s="2" t="n">
        <f aca="false">+S67-T67</f>
        <v>1</v>
      </c>
      <c r="W67" s="2" t="n">
        <f aca="false">+S67-AA67</f>
        <v>0.1</v>
      </c>
      <c r="X67" s="2" t="n">
        <v>0</v>
      </c>
      <c r="Y67" s="2" t="n">
        <f aca="false">+W67-X67</f>
        <v>0.1</v>
      </c>
      <c r="Z67" s="6"/>
      <c r="AA67" s="2" t="n">
        <v>0.9</v>
      </c>
      <c r="AB67" s="2" t="n">
        <v>0</v>
      </c>
      <c r="AC67" s="2" t="n">
        <f aca="false">+AA67-AB67</f>
        <v>0.9</v>
      </c>
    </row>
    <row r="68" customFormat="false" ht="12.75" hidden="false" customHeight="false" outlineLevel="0" collapsed="false">
      <c r="B68" s="2" t="s">
        <v>50</v>
      </c>
      <c r="C68" s="2" t="n">
        <v>-2.3</v>
      </c>
      <c r="E68" s="2" t="n">
        <f aca="false">+C68-D68</f>
        <v>-2.3</v>
      </c>
      <c r="F68" s="3" t="s">
        <v>134</v>
      </c>
      <c r="G68" s="2" t="n">
        <f aca="false">+C68-K68</f>
        <v>0</v>
      </c>
      <c r="K68" s="2" t="n">
        <v>-2.3</v>
      </c>
      <c r="L68" s="2" t="n">
        <v>0</v>
      </c>
      <c r="M68" s="2" t="n">
        <f aca="false">+K68-L68</f>
        <v>-2.3</v>
      </c>
      <c r="O68" s="2" t="n">
        <f aca="false">+K68-S68</f>
        <v>-0.3</v>
      </c>
      <c r="P68" s="2" t="n">
        <f aca="false">+L68-T68</f>
        <v>0</v>
      </c>
      <c r="Q68" s="2" t="n">
        <f aca="false">+O68-P68</f>
        <v>-0.3</v>
      </c>
      <c r="S68" s="2" t="n">
        <v>-2</v>
      </c>
      <c r="T68" s="2" t="n">
        <v>0</v>
      </c>
      <c r="U68" s="2" t="n">
        <f aca="false">+S68-T68</f>
        <v>-2</v>
      </c>
      <c r="W68" s="2" t="n">
        <f aca="false">+S68-AA68</f>
        <v>-2</v>
      </c>
      <c r="X68" s="2" t="n">
        <v>0</v>
      </c>
      <c r="Y68" s="2" t="n">
        <f aca="false">+W68-X68</f>
        <v>-2</v>
      </c>
      <c r="Z68" s="6"/>
      <c r="AA68" s="2" t="n">
        <v>0</v>
      </c>
      <c r="AB68" s="2" t="n">
        <v>0</v>
      </c>
      <c r="AC68" s="2" t="n">
        <f aca="false">+AA68-AB68</f>
        <v>0</v>
      </c>
    </row>
    <row r="69" customFormat="false" ht="12.75" hidden="false" customHeight="false" outlineLevel="0" collapsed="false">
      <c r="B69" s="2" t="s">
        <v>51</v>
      </c>
      <c r="C69" s="2" t="n">
        <v>14.7</v>
      </c>
      <c r="E69" s="2" t="n">
        <f aca="false">+C69-D69</f>
        <v>14.7</v>
      </c>
      <c r="F69" s="3" t="s">
        <v>136</v>
      </c>
      <c r="G69" s="2" t="n">
        <f aca="false">+C69-K69</f>
        <v>0</v>
      </c>
      <c r="K69" s="2" t="n">
        <v>14.7</v>
      </c>
      <c r="L69" s="2" t="n">
        <v>0</v>
      </c>
      <c r="M69" s="2" t="n">
        <f aca="false">+K69-L69</f>
        <v>14.7</v>
      </c>
      <c r="O69" s="2" t="n">
        <f aca="false">+K69-S69</f>
        <v>0</v>
      </c>
      <c r="P69" s="2" t="n">
        <f aca="false">+L69-T69</f>
        <v>0</v>
      </c>
      <c r="Q69" s="2" t="n">
        <f aca="false">+O69-P69</f>
        <v>0</v>
      </c>
      <c r="S69" s="2" t="n">
        <v>14.7</v>
      </c>
      <c r="T69" s="2" t="n">
        <v>0</v>
      </c>
      <c r="U69" s="2" t="n">
        <f aca="false">+S69-T69</f>
        <v>14.7</v>
      </c>
      <c r="W69" s="2" t="n">
        <f aca="false">+S69-AA69</f>
        <v>14.7</v>
      </c>
      <c r="X69" s="2" t="n">
        <v>0</v>
      </c>
      <c r="Y69" s="2" t="n">
        <f aca="false">+W69-X69</f>
        <v>14.7</v>
      </c>
      <c r="Z69" s="6" t="s">
        <v>89</v>
      </c>
      <c r="AA69" s="2" t="n">
        <v>0</v>
      </c>
      <c r="AB69" s="2" t="n">
        <v>0</v>
      </c>
      <c r="AC69" s="2" t="n">
        <f aca="false">+AA69-AB69</f>
        <v>0</v>
      </c>
    </row>
    <row r="70" customFormat="false" ht="12.75" hidden="false" customHeight="false" outlineLevel="0" collapsed="false">
      <c r="B70" s="2" t="s">
        <v>52</v>
      </c>
      <c r="C70" s="2" t="n">
        <v>11</v>
      </c>
      <c r="E70" s="2" t="n">
        <f aca="false">+C70-D70</f>
        <v>11</v>
      </c>
      <c r="F70" s="3" t="s">
        <v>137</v>
      </c>
      <c r="G70" s="2" t="n">
        <f aca="false">+C70-K70</f>
        <v>0</v>
      </c>
      <c r="K70" s="2" t="n">
        <v>11</v>
      </c>
      <c r="L70" s="2" t="n">
        <v>0</v>
      </c>
      <c r="M70" s="2" t="n">
        <f aca="false">+K70-L70</f>
        <v>11</v>
      </c>
      <c r="N70" s="5" t="s">
        <v>102</v>
      </c>
      <c r="O70" s="2" t="n">
        <f aca="false">+K70-S70</f>
        <v>11</v>
      </c>
      <c r="P70" s="2" t="n">
        <f aca="false">+L70-T70</f>
        <v>0</v>
      </c>
      <c r="Q70" s="2" t="n">
        <f aca="false">+O70-P70</f>
        <v>11</v>
      </c>
      <c r="Z70" s="6"/>
    </row>
    <row r="71" customFormat="false" ht="12.75" hidden="false" customHeight="false" outlineLevel="0" collapsed="false">
      <c r="B71" s="2" t="s">
        <v>34</v>
      </c>
      <c r="C71" s="2" t="n">
        <v>-0.6</v>
      </c>
      <c r="D71" s="2" t="n">
        <f aca="false">0.2+0.5+0.4+0.3-0.6</f>
        <v>0.8</v>
      </c>
      <c r="E71" s="2" t="n">
        <f aca="false">+C71-D71</f>
        <v>-1.4</v>
      </c>
      <c r="G71" s="2" t="n">
        <f aca="false">+C71-K71</f>
        <v>-2.7</v>
      </c>
      <c r="H71" s="2" t="n">
        <f aca="false">+D71-L71</f>
        <v>1.3</v>
      </c>
      <c r="I71" s="2" t="n">
        <f aca="false">+G71-H71</f>
        <v>-4</v>
      </c>
      <c r="J71" s="4" t="s">
        <v>125</v>
      </c>
      <c r="K71" s="2" t="n">
        <f aca="false">2.2-0.1</f>
        <v>2.1</v>
      </c>
      <c r="L71" s="2" t="n">
        <f aca="false">0.5-0.5-0.5</f>
        <v>-0.5</v>
      </c>
      <c r="M71" s="2" t="n">
        <f aca="false">+K71-L71</f>
        <v>2.6</v>
      </c>
      <c r="O71" s="2" t="n">
        <f aca="false">+K71-S71</f>
        <v>4.4</v>
      </c>
      <c r="P71" s="2" t="n">
        <f aca="false">+L71-T71</f>
        <v>-1</v>
      </c>
      <c r="Q71" s="2" t="n">
        <f aca="false">+O71-P71</f>
        <v>5.4</v>
      </c>
      <c r="S71" s="2" t="n">
        <v>-2.3</v>
      </c>
      <c r="T71" s="2" t="n">
        <v>0.5</v>
      </c>
      <c r="U71" s="2" t="n">
        <f aca="false">+S71-T71</f>
        <v>-2.8</v>
      </c>
      <c r="W71" s="2" t="n">
        <f aca="false">+S71-AA71</f>
        <v>-2.3</v>
      </c>
      <c r="X71" s="2" t="n">
        <f aca="false">+T71-AB71</f>
        <v>1.1</v>
      </c>
      <c r="Y71" s="2" t="n">
        <f aca="false">+W71-X71</f>
        <v>-3.4</v>
      </c>
      <c r="Z71" s="6"/>
      <c r="AA71" s="2" t="n">
        <v>0</v>
      </c>
      <c r="AB71" s="2" t="n">
        <v>-0.6</v>
      </c>
      <c r="AC71" s="2" t="n">
        <f aca="false">+AA71-AB71</f>
        <v>0.6</v>
      </c>
      <c r="AD71" s="6"/>
      <c r="AE71" s="20"/>
    </row>
    <row r="72" customFormat="false" ht="12.75" hidden="false" customHeight="false" outlineLevel="0" collapsed="false">
      <c r="B72" s="21" t="s">
        <v>35</v>
      </c>
      <c r="C72" s="22" t="n">
        <f aca="false">SUM(C62:C71)</f>
        <v>24.6</v>
      </c>
      <c r="D72" s="22" t="n">
        <f aca="false">SUM(D62:D71)</f>
        <v>43</v>
      </c>
      <c r="E72" s="22" t="n">
        <f aca="false">SUM(E62:E71)</f>
        <v>-18.4</v>
      </c>
      <c r="G72" s="22" t="n">
        <f aca="false">SUM(G62:G71)</f>
        <v>-2.7</v>
      </c>
      <c r="H72" s="22" t="n">
        <f aca="false">SUM(H62:H71)</f>
        <v>0.500000000000003</v>
      </c>
      <c r="I72" s="22" t="n">
        <f aca="false">SUM(I62:I71)</f>
        <v>-3.2</v>
      </c>
      <c r="K72" s="22" t="n">
        <f aca="false">SUM(K62:K71)</f>
        <v>27.3</v>
      </c>
      <c r="L72" s="22" t="n">
        <f aca="false">SUM(L62:L71)</f>
        <v>42.5</v>
      </c>
      <c r="M72" s="22" t="n">
        <f aca="false">SUM(M62:M71)</f>
        <v>-15.2</v>
      </c>
      <c r="O72" s="22" t="n">
        <f aca="false">SUM(O62:O71)</f>
        <v>15.1</v>
      </c>
      <c r="P72" s="22" t="n">
        <f aca="false">SUM(P62:P71)</f>
        <v>6.5</v>
      </c>
      <c r="Q72" s="22" t="n">
        <f aca="false">SUM(Q62:Q71)</f>
        <v>8.60000000000001</v>
      </c>
      <c r="S72" s="22" t="n">
        <f aca="false">SUM(S62:S71)</f>
        <v>12.2</v>
      </c>
      <c r="T72" s="22" t="n">
        <f aca="false">SUM(T62:T71)</f>
        <v>36</v>
      </c>
      <c r="U72" s="22" t="n">
        <f aca="false">SUM(U62:U71)</f>
        <v>-23.8</v>
      </c>
      <c r="V72" s="51"/>
      <c r="W72" s="22" t="n">
        <f aca="false">SUM(W62:W71)</f>
        <v>11</v>
      </c>
      <c r="X72" s="22" t="n">
        <f aca="false">SUM(X62:X71)</f>
        <v>21.4</v>
      </c>
      <c r="Y72" s="22" t="n">
        <f aca="false">SUM(Y62:Y71)</f>
        <v>-10.4</v>
      </c>
      <c r="Z72" s="6"/>
      <c r="AA72" s="22" t="n">
        <f aca="false">SUM(AA62:AA71)</f>
        <v>1.2</v>
      </c>
      <c r="AB72" s="22" t="n">
        <f aca="false">SUM(AB62:AB71)</f>
        <v>14.6</v>
      </c>
      <c r="AC72" s="22" t="n">
        <f aca="false">SUM(AC62:AC71)</f>
        <v>-13.4</v>
      </c>
      <c r="AD72" s="6"/>
      <c r="AE72" s="20"/>
    </row>
    <row r="73" customFormat="false" ht="12.75" hidden="false" customHeight="false" outlineLevel="0" collapsed="false">
      <c r="Z73" s="6"/>
    </row>
    <row r="74" customFormat="false" ht="13.5" hidden="false" customHeight="false" outlineLevel="0" collapsed="false">
      <c r="B74" s="17" t="s">
        <v>53</v>
      </c>
      <c r="C74" s="27" t="n">
        <f aca="false">+C36+C44+C54+C72</f>
        <v>391.2</v>
      </c>
      <c r="D74" s="27" t="n">
        <f aca="false">+D36+D44+D54+D72</f>
        <v>380</v>
      </c>
      <c r="E74" s="27" t="n">
        <f aca="false">+E36+E44+E54+E72</f>
        <v>11.2</v>
      </c>
      <c r="G74" s="27" t="n">
        <f aca="false">+G36+G44+G54+G72</f>
        <v>103</v>
      </c>
      <c r="H74" s="27" t="n">
        <f aca="false">+H36+H44+H54+H72</f>
        <v>96.2</v>
      </c>
      <c r="I74" s="27" t="n">
        <f aca="false">+I36+I44+I54+I72</f>
        <v>6.79999999999999</v>
      </c>
      <c r="K74" s="27" t="n">
        <f aca="false">+K36+K44+K54+K72</f>
        <v>288.2</v>
      </c>
      <c r="L74" s="27" t="n">
        <f aca="false">+L36+L44+L54+L72</f>
        <v>283.8</v>
      </c>
      <c r="M74" s="27" t="n">
        <f aca="false">+M36+M44+M54+M72</f>
        <v>4.40000000000001</v>
      </c>
      <c r="O74" s="27" t="n">
        <f aca="false">+O36+O44+O54+O72</f>
        <v>83.1000000000001</v>
      </c>
      <c r="P74" s="27" t="n">
        <f aca="false">+P36+P44+P54+P72</f>
        <v>85.3</v>
      </c>
      <c r="Q74" s="27" t="n">
        <f aca="false">+Q36+Q44+Q54+Q72</f>
        <v>-2.19999999999995</v>
      </c>
      <c r="S74" s="27" t="n">
        <f aca="false">+S36+S44+S54+S72</f>
        <v>205.1</v>
      </c>
      <c r="T74" s="27" t="n">
        <f aca="false">+T36+T44+T54+T72</f>
        <v>198.5</v>
      </c>
      <c r="U74" s="27" t="n">
        <f aca="false">+U36+U44+U54+U72</f>
        <v>6.59999999999996</v>
      </c>
      <c r="W74" s="27" t="n">
        <f aca="false">+W36+W44+W54+W72</f>
        <v>77.3</v>
      </c>
      <c r="X74" s="27" t="n">
        <f aca="false">+X36+X44+X54+X72</f>
        <v>72.5</v>
      </c>
      <c r="Y74" s="27" t="n">
        <f aca="false">+Y36+Y44+Y54+Y72</f>
        <v>4.79999999999997</v>
      </c>
      <c r="Z74" s="6"/>
      <c r="AA74" s="27" t="n">
        <f aca="false">+AA36+AA44+AA54+AA72</f>
        <v>127.8</v>
      </c>
      <c r="AB74" s="27" t="n">
        <f aca="false">+AB36+AB44+AB54+AB72</f>
        <v>126</v>
      </c>
      <c r="AC74" s="27" t="n">
        <f aca="false">+AC36+AC44+AC54+AC72</f>
        <v>1.79999999999999</v>
      </c>
    </row>
    <row r="75" customFormat="false" ht="13.5" hidden="false" customHeight="false" outlineLevel="0" collapsed="false">
      <c r="B75" s="26"/>
      <c r="C75" s="26"/>
      <c r="D75" s="26"/>
      <c r="E75" s="26"/>
      <c r="G75" s="26"/>
      <c r="H75" s="26"/>
      <c r="I75" s="26"/>
      <c r="K75" s="26"/>
      <c r="L75" s="26"/>
      <c r="M75" s="26"/>
      <c r="O75" s="26"/>
      <c r="P75" s="26"/>
      <c r="Q75" s="26"/>
      <c r="S75" s="26"/>
      <c r="T75" s="26"/>
      <c r="U75" s="26"/>
      <c r="W75" s="26"/>
      <c r="X75" s="26"/>
      <c r="Y75" s="26"/>
      <c r="Z75" s="6"/>
      <c r="AA75" s="26"/>
      <c r="AB75" s="26"/>
      <c r="AC75" s="26"/>
    </row>
    <row r="76" customFormat="false" ht="12.75" hidden="false" customHeight="false" outlineLevel="0" collapsed="false">
      <c r="B76" s="2" t="s">
        <v>18</v>
      </c>
      <c r="C76" s="2" t="n">
        <v>242.4</v>
      </c>
      <c r="D76" s="2" t="n">
        <v>229.6</v>
      </c>
      <c r="E76" s="2" t="n">
        <f aca="false">+C76-D76</f>
        <v>12.8</v>
      </c>
      <c r="G76" s="2" t="n">
        <f aca="false">+C76-K76</f>
        <v>56.9</v>
      </c>
      <c r="H76" s="2" t="n">
        <f aca="false">+D76-L76</f>
        <v>67.3</v>
      </c>
      <c r="I76" s="2" t="n">
        <f aca="false">+G76-H76</f>
        <v>-10.4</v>
      </c>
      <c r="K76" s="2" t="n">
        <f aca="false">185.7-0.2</f>
        <v>185.5</v>
      </c>
      <c r="L76" s="2" t="n">
        <f aca="false">162.5-0.2</f>
        <v>162.3</v>
      </c>
      <c r="M76" s="2" t="n">
        <f aca="false">+K76-L76</f>
        <v>23.2</v>
      </c>
      <c r="O76" s="2" t="n">
        <f aca="false">+K76-S76</f>
        <v>27.9</v>
      </c>
      <c r="P76" s="2" t="n">
        <f aca="false">+L76-T76</f>
        <v>41.9</v>
      </c>
      <c r="Q76" s="2" t="n">
        <f aca="false">+O76-P76</f>
        <v>-14</v>
      </c>
      <c r="S76" s="2" t="n">
        <v>157.6</v>
      </c>
      <c r="T76" s="2" t="n">
        <v>120.4</v>
      </c>
      <c r="U76" s="2" t="n">
        <f aca="false">+S76-T76</f>
        <v>37.2</v>
      </c>
      <c r="W76" s="2" t="n">
        <f aca="false">+S76-AA76</f>
        <v>55.5</v>
      </c>
      <c r="X76" s="2" t="n">
        <f aca="false">+T76-AB76</f>
        <v>26.3</v>
      </c>
      <c r="Y76" s="2" t="n">
        <f aca="false">+W76-X76</f>
        <v>29.2</v>
      </c>
      <c r="Z76" s="6"/>
      <c r="AA76" s="2" t="n">
        <v>102.1</v>
      </c>
      <c r="AB76" s="2" t="n">
        <v>94.1</v>
      </c>
      <c r="AC76" s="2" t="n">
        <f aca="false">+AA76-AB76</f>
        <v>8</v>
      </c>
    </row>
    <row r="77" customFormat="false" ht="12.75" hidden="false" customHeight="false" outlineLevel="0" collapsed="false">
      <c r="B77" s="2" t="s">
        <v>19</v>
      </c>
      <c r="C77" s="2" t="n">
        <v>103.7</v>
      </c>
      <c r="D77" s="2" t="n">
        <v>84.8</v>
      </c>
      <c r="E77" s="2" t="n">
        <f aca="false">+C77-D77</f>
        <v>18.9</v>
      </c>
      <c r="G77" s="2" t="n">
        <f aca="false">+C77-K77</f>
        <v>30.6</v>
      </c>
      <c r="H77" s="2" t="n">
        <f aca="false">+D77-L77</f>
        <v>19.3</v>
      </c>
      <c r="I77" s="2" t="n">
        <f aca="false">+G77-H77</f>
        <v>11.3</v>
      </c>
      <c r="K77" s="2" t="n">
        <f aca="false">73+0.1</f>
        <v>73.1</v>
      </c>
      <c r="L77" s="2" t="n">
        <f aca="false">65.3+0.2</f>
        <v>65.5</v>
      </c>
      <c r="M77" s="2" t="n">
        <f aca="false">+K77-L77</f>
        <v>7.59999999999999</v>
      </c>
      <c r="O77" s="2" t="n">
        <f aca="false">+K77-S77</f>
        <v>30.9</v>
      </c>
      <c r="P77" s="2" t="n">
        <f aca="false">+L77-T77</f>
        <v>22.8</v>
      </c>
      <c r="Q77" s="2" t="n">
        <f aca="false">+O77-P77</f>
        <v>8.09999999999999</v>
      </c>
      <c r="S77" s="2" t="n">
        <v>42.2</v>
      </c>
      <c r="T77" s="2" t="n">
        <v>42.7</v>
      </c>
      <c r="U77" s="2" t="n">
        <f aca="false">+S77-T77</f>
        <v>-0.5</v>
      </c>
      <c r="W77" s="2" t="n">
        <f aca="false">+S77-AA77</f>
        <v>20.9</v>
      </c>
      <c r="X77" s="2" t="n">
        <f aca="false">+T77-AB77</f>
        <v>20.1</v>
      </c>
      <c r="Y77" s="2" t="n">
        <f aca="false">+W77-X77</f>
        <v>0.800000000000001</v>
      </c>
      <c r="Z77" s="6"/>
      <c r="AA77" s="2" t="n">
        <v>21.3</v>
      </c>
      <c r="AB77" s="2" t="n">
        <v>22.6</v>
      </c>
      <c r="AC77" s="2" t="n">
        <f aca="false">+AA77-AB77</f>
        <v>-1.3</v>
      </c>
    </row>
    <row r="78" customFormat="false" ht="12.75" hidden="false" customHeight="false" outlineLevel="0" collapsed="false">
      <c r="B78" s="2" t="s">
        <v>32</v>
      </c>
      <c r="C78" s="2" t="n">
        <v>50</v>
      </c>
      <c r="D78" s="2" t="n">
        <v>25</v>
      </c>
      <c r="E78" s="2" t="n">
        <f aca="false">+C78-D78</f>
        <v>25</v>
      </c>
      <c r="G78" s="2" t="n">
        <f aca="false">+C78-K78</f>
        <v>15</v>
      </c>
      <c r="H78" s="2" t="n">
        <f aca="false">+D78-L78</f>
        <v>7.7</v>
      </c>
      <c r="I78" s="2" t="n">
        <f aca="false">+G78-H78</f>
        <v>7.3</v>
      </c>
      <c r="K78" s="2" t="n">
        <f aca="false">34.9+0.1</f>
        <v>35</v>
      </c>
      <c r="L78" s="2" t="n">
        <v>17.3</v>
      </c>
      <c r="M78" s="2" t="n">
        <f aca="false">+K78-L78</f>
        <v>17.7</v>
      </c>
      <c r="O78" s="2" t="n">
        <f aca="false">+K78-S78</f>
        <v>19.5</v>
      </c>
      <c r="P78" s="2" t="n">
        <f aca="false">+L78-T78</f>
        <v>5.7</v>
      </c>
      <c r="Q78" s="2" t="n">
        <f aca="false">+O78-P78</f>
        <v>13.8</v>
      </c>
      <c r="S78" s="2" t="n">
        <v>15.5</v>
      </c>
      <c r="T78" s="2" t="n">
        <v>11.6</v>
      </c>
      <c r="U78" s="2" t="n">
        <f aca="false">+S78-T78</f>
        <v>3.9</v>
      </c>
      <c r="W78" s="2" t="n">
        <f aca="false">+S78-AA78</f>
        <v>9</v>
      </c>
      <c r="X78" s="2" t="n">
        <f aca="false">+T78-AB78</f>
        <v>5.3</v>
      </c>
      <c r="Y78" s="2" t="n">
        <f aca="false">+W78-X78</f>
        <v>3.7</v>
      </c>
      <c r="Z78" s="6"/>
      <c r="AA78" s="2" t="n">
        <v>6.5</v>
      </c>
      <c r="AB78" s="2" t="n">
        <v>6.3</v>
      </c>
      <c r="AC78" s="2" t="n">
        <f aca="false">+AA78-AB78</f>
        <v>0.2</v>
      </c>
    </row>
    <row r="79" customFormat="false" ht="12.75" hidden="false" customHeight="false" outlineLevel="0" collapsed="false">
      <c r="B79" s="2" t="s">
        <v>25</v>
      </c>
      <c r="C79" s="2" t="n">
        <v>1.67</v>
      </c>
      <c r="D79" s="2" t="n">
        <v>21</v>
      </c>
      <c r="E79" s="2" t="n">
        <f aca="false">+C79-D79</f>
        <v>-19.33</v>
      </c>
      <c r="G79" s="2" t="n">
        <f aca="false">+C79-K79</f>
        <v>-0.03</v>
      </c>
      <c r="H79" s="2" t="n">
        <f aca="false">+D79-L79</f>
        <v>-1.4</v>
      </c>
      <c r="I79" s="2" t="n">
        <f aca="false">+G79-H79</f>
        <v>1.37</v>
      </c>
      <c r="K79" s="2" t="n">
        <v>1.7</v>
      </c>
      <c r="L79" s="2" t="n">
        <f aca="false">22.5-0.1</f>
        <v>22.4</v>
      </c>
      <c r="M79" s="2" t="n">
        <f aca="false">+K79-L79</f>
        <v>-20.7</v>
      </c>
      <c r="O79" s="2" t="n">
        <f aca="false">+K79-S79</f>
        <v>4.9</v>
      </c>
      <c r="P79" s="2" t="n">
        <f aca="false">+L79-T79</f>
        <v>11.5</v>
      </c>
      <c r="Q79" s="2" t="n">
        <f aca="false">+O79-P79</f>
        <v>-6.6</v>
      </c>
      <c r="S79" s="2" t="n">
        <v>-3.2</v>
      </c>
      <c r="T79" s="2" t="n">
        <v>10.9</v>
      </c>
      <c r="U79" s="2" t="n">
        <f aca="false">+S79-T79</f>
        <v>-14.1</v>
      </c>
      <c r="W79" s="2" t="n">
        <f aca="false">+S79-AA79</f>
        <v>-1.3</v>
      </c>
      <c r="X79" s="2" t="n">
        <f aca="false">+T79-AB79</f>
        <v>10.9</v>
      </c>
      <c r="Y79" s="2" t="n">
        <f aca="false">+W79-X79</f>
        <v>-12.2</v>
      </c>
      <c r="Z79" s="6"/>
      <c r="AA79" s="2" t="n">
        <v>-1.9</v>
      </c>
      <c r="AB79" s="2" t="n">
        <v>0</v>
      </c>
      <c r="AC79" s="2" t="n">
        <f aca="false">+AA79-AB79</f>
        <v>-1.9</v>
      </c>
    </row>
    <row r="80" customFormat="false" ht="12.75" hidden="false" customHeight="false" outlineLevel="0" collapsed="false">
      <c r="B80" s="2" t="s">
        <v>20</v>
      </c>
      <c r="C80" s="2" t="n">
        <v>-6.6</v>
      </c>
      <c r="D80" s="2" t="n">
        <f aca="false">19.6+0.3-0.3</f>
        <v>19.6</v>
      </c>
      <c r="E80" s="2" t="n">
        <f aca="false">+C80-D80</f>
        <v>-26.2</v>
      </c>
      <c r="G80" s="2" t="n">
        <f aca="false">+C80-K80</f>
        <v>0.500000000000001</v>
      </c>
      <c r="H80" s="2" t="n">
        <f aca="false">+D80-L80</f>
        <v>3.3</v>
      </c>
      <c r="I80" s="2" t="n">
        <f aca="false">+G80-H80</f>
        <v>-2.8</v>
      </c>
      <c r="K80" s="2" t="n">
        <f aca="false">-7.4+0.3</f>
        <v>-7.1</v>
      </c>
      <c r="L80" s="2" t="n">
        <v>16.3</v>
      </c>
      <c r="M80" s="2" t="n">
        <f aca="false">+K80-L80</f>
        <v>-23.4</v>
      </c>
      <c r="O80" s="2" t="n">
        <f aca="false">+K80-S80</f>
        <v>-0.100000000000001</v>
      </c>
      <c r="P80" s="2" t="n">
        <f aca="false">+L80-T80</f>
        <v>3.4</v>
      </c>
      <c r="Q80" s="2" t="n">
        <f aca="false">+O80-P80</f>
        <v>-3.5</v>
      </c>
      <c r="S80" s="2" t="n">
        <v>-7</v>
      </c>
      <c r="T80" s="2" t="n">
        <v>12.9</v>
      </c>
      <c r="U80" s="2" t="n">
        <f aca="false">+S80-T80</f>
        <v>-19.9</v>
      </c>
      <c r="W80" s="2" t="n">
        <f aca="false">+S80-AA80</f>
        <v>-6.8</v>
      </c>
      <c r="X80" s="2" t="n">
        <f aca="false">+T80-AB80</f>
        <v>9.9</v>
      </c>
      <c r="Y80" s="2" t="n">
        <f aca="false">+W80-X80</f>
        <v>-16.7</v>
      </c>
      <c r="Z80" s="6"/>
      <c r="AA80" s="2" t="n">
        <v>-0.2</v>
      </c>
      <c r="AB80" s="2" t="n">
        <v>3</v>
      </c>
      <c r="AC80" s="2" t="n">
        <f aca="false">+AA80-AB80</f>
        <v>-3.2</v>
      </c>
    </row>
    <row r="81" customFormat="false" ht="12.75" hidden="false" customHeight="false" outlineLevel="0" collapsed="false">
      <c r="B81" s="21" t="s">
        <v>54</v>
      </c>
      <c r="C81" s="22" t="n">
        <f aca="false">SUM(C76:C80)</f>
        <v>391.17</v>
      </c>
      <c r="D81" s="22" t="n">
        <f aca="false">SUM(D76:D80)</f>
        <v>380</v>
      </c>
      <c r="E81" s="22" t="n">
        <f aca="false">SUM(E76:E80)</f>
        <v>11.17</v>
      </c>
      <c r="G81" s="22" t="n">
        <f aca="false">SUM(G76:G80)</f>
        <v>102.97</v>
      </c>
      <c r="H81" s="22" t="n">
        <f aca="false">SUM(H76:H80)</f>
        <v>96.2</v>
      </c>
      <c r="I81" s="22" t="n">
        <f aca="false">SUM(I76:I80)</f>
        <v>6.77000000000003</v>
      </c>
      <c r="K81" s="22" t="n">
        <f aca="false">SUM(K76:K80)</f>
        <v>288.2</v>
      </c>
      <c r="L81" s="22" t="n">
        <f aca="false">SUM(L76:L80)</f>
        <v>283.8</v>
      </c>
      <c r="M81" s="22" t="n">
        <f aca="false">SUM(M76:M80)</f>
        <v>4.39999999999998</v>
      </c>
      <c r="O81" s="22" t="n">
        <f aca="false">SUM(O76:O80)</f>
        <v>83.1</v>
      </c>
      <c r="P81" s="22" t="n">
        <f aca="false">SUM(P76:P80)</f>
        <v>85.3</v>
      </c>
      <c r="Q81" s="22" t="n">
        <f aca="false">SUM(Q76:Q80)</f>
        <v>-2.20000000000001</v>
      </c>
      <c r="S81" s="22" t="n">
        <f aca="false">SUM(S76:S80)</f>
        <v>205.1</v>
      </c>
      <c r="T81" s="22" t="n">
        <f aca="false">SUM(T76:T80)</f>
        <v>198.5</v>
      </c>
      <c r="U81" s="22" t="n">
        <f aca="false">+S81-T81</f>
        <v>6.59999999999999</v>
      </c>
      <c r="W81" s="22" t="n">
        <f aca="false">SUM(W76:W80)</f>
        <v>77.3</v>
      </c>
      <c r="X81" s="22" t="n">
        <f aca="false">SUM(X76:X80)</f>
        <v>72.5</v>
      </c>
      <c r="Y81" s="22" t="n">
        <f aca="false">SUM(Y76:Y80)</f>
        <v>4.79999999999999</v>
      </c>
      <c r="Z81" s="6"/>
      <c r="AA81" s="22" t="n">
        <f aca="false">SUM(AA76:AA80)</f>
        <v>127.8</v>
      </c>
      <c r="AB81" s="22" t="n">
        <f aca="false">SUM(AB76:AB80)</f>
        <v>126</v>
      </c>
      <c r="AC81" s="22" t="n">
        <f aca="false">SUM(AC76:AC80)</f>
        <v>1.8</v>
      </c>
    </row>
    <row r="82" customFormat="false" ht="12.75" hidden="false" customHeight="false" outlineLevel="0" collapsed="false">
      <c r="B82" s="21"/>
      <c r="C82" s="26"/>
      <c r="D82" s="26"/>
      <c r="E82" s="26"/>
      <c r="G82" s="26"/>
      <c r="H82" s="26"/>
      <c r="I82" s="26"/>
      <c r="K82" s="26"/>
      <c r="L82" s="26"/>
      <c r="M82" s="26"/>
      <c r="O82" s="26"/>
      <c r="P82" s="26"/>
      <c r="Q82" s="26"/>
      <c r="S82" s="26"/>
      <c r="T82" s="26"/>
      <c r="U82" s="26"/>
      <c r="V82" s="51"/>
      <c r="W82" s="26"/>
      <c r="X82" s="26"/>
      <c r="Y82" s="26"/>
      <c r="Z82" s="6"/>
      <c r="AA82" s="26"/>
      <c r="AB82" s="26"/>
      <c r="AC82" s="26"/>
    </row>
    <row r="83" customFormat="false" ht="12.75" hidden="false" customHeight="false" outlineLevel="0" collapsed="false">
      <c r="B83" s="17" t="s">
        <v>55</v>
      </c>
      <c r="C83" s="13"/>
      <c r="D83" s="13"/>
      <c r="E83" s="13"/>
      <c r="G83" s="13"/>
      <c r="H83" s="13"/>
      <c r="I83" s="13"/>
      <c r="K83" s="13"/>
      <c r="L83" s="13"/>
      <c r="M83" s="13"/>
      <c r="O83" s="13"/>
      <c r="P83" s="13"/>
      <c r="Q83" s="13"/>
      <c r="S83" s="13"/>
      <c r="T83" s="13"/>
      <c r="U83" s="13"/>
      <c r="V83" s="28"/>
      <c r="W83" s="13"/>
      <c r="X83" s="13"/>
      <c r="Y83" s="13"/>
      <c r="Z83" s="6"/>
      <c r="AA83" s="13"/>
      <c r="AB83" s="13"/>
      <c r="AC83" s="13"/>
    </row>
    <row r="84" customFormat="false" ht="12.75" hidden="false" customHeight="false" outlineLevel="0" collapsed="false">
      <c r="B84" s="26"/>
      <c r="F84" s="25"/>
      <c r="N84" s="9"/>
      <c r="Z84" s="6"/>
    </row>
    <row r="85" customFormat="false" ht="12.75" hidden="false" customHeight="false" outlineLevel="0" collapsed="false">
      <c r="B85" s="2" t="s">
        <v>56</v>
      </c>
      <c r="C85" s="2" t="n">
        <v>12</v>
      </c>
      <c r="D85" s="2" t="n">
        <v>37.9</v>
      </c>
      <c r="E85" s="2" t="n">
        <f aca="false">+C85-D85</f>
        <v>-25.9</v>
      </c>
      <c r="F85" s="25"/>
      <c r="G85" s="26" t="n">
        <f aca="false">+C85-K85</f>
        <v>-17.9</v>
      </c>
      <c r="H85" s="26" t="n">
        <f aca="false">+D85-L85</f>
        <v>9.2</v>
      </c>
      <c r="I85" s="2" t="n">
        <f aca="false">+G85-H85</f>
        <v>-27.1</v>
      </c>
      <c r="K85" s="2" t="n">
        <v>29.9</v>
      </c>
      <c r="L85" s="2" t="n">
        <f aca="false">28.8-0.1</f>
        <v>28.7</v>
      </c>
      <c r="M85" s="2" t="n">
        <f aca="false">+K85-L85</f>
        <v>1.2</v>
      </c>
      <c r="N85" s="9"/>
      <c r="O85" s="26" t="n">
        <f aca="false">+K85-S85</f>
        <v>9.5</v>
      </c>
      <c r="P85" s="26" t="n">
        <f aca="false">+L85-T85</f>
        <v>9.1</v>
      </c>
      <c r="Q85" s="2" t="n">
        <f aca="false">+O85-P85</f>
        <v>0.400000000000002</v>
      </c>
      <c r="S85" s="2" t="n">
        <v>20.4</v>
      </c>
      <c r="T85" s="2" t="n">
        <f aca="false">20-0.4</f>
        <v>19.6</v>
      </c>
      <c r="U85" s="2" t="n">
        <f aca="false">+S85-T85</f>
        <v>0.799999999999997</v>
      </c>
      <c r="W85" s="26" t="n">
        <f aca="false">+S85-AA85</f>
        <v>9.9</v>
      </c>
      <c r="X85" s="26" t="n">
        <f aca="false">+T85-AB85</f>
        <v>9.8</v>
      </c>
      <c r="Y85" s="2" t="n">
        <f aca="false">+W85-X85</f>
        <v>0.0999999999999979</v>
      </c>
      <c r="Z85" s="6"/>
      <c r="AA85" s="2" t="n">
        <v>10.5</v>
      </c>
      <c r="AB85" s="2" t="n">
        <f aca="false">12.4-2.6</f>
        <v>9.8</v>
      </c>
      <c r="AC85" s="2" t="n">
        <f aca="false">+AA85-AB85</f>
        <v>0.699999999999999</v>
      </c>
      <c r="AD85" s="5"/>
      <c r="AE85" s="26"/>
    </row>
    <row r="86" customFormat="false" ht="12.75" hidden="false" customHeight="false" outlineLevel="0" collapsed="false">
      <c r="B86" s="2" t="s">
        <v>57</v>
      </c>
      <c r="C86" s="2" t="n">
        <v>0</v>
      </c>
      <c r="D86" s="2" t="n">
        <v>14.3</v>
      </c>
      <c r="E86" s="2" t="n">
        <f aca="false">+C86-D86</f>
        <v>-14.3</v>
      </c>
      <c r="F86" s="25"/>
      <c r="G86" s="26" t="n">
        <f aca="false">+C86-K86</f>
        <v>0</v>
      </c>
      <c r="H86" s="26" t="n">
        <f aca="false">+D86-L86</f>
        <v>3.1</v>
      </c>
      <c r="I86" s="2" t="n">
        <f aca="false">+G86-H86</f>
        <v>-3.1</v>
      </c>
      <c r="K86" s="2" t="n">
        <v>0</v>
      </c>
      <c r="L86" s="2" t="n">
        <f aca="false">8.4+2.8</f>
        <v>11.2</v>
      </c>
      <c r="M86" s="2" t="n">
        <f aca="false">+K86-L86</f>
        <v>-11.2</v>
      </c>
      <c r="N86" s="9"/>
      <c r="O86" s="26" t="n">
        <f aca="false">+K86-S90</f>
        <v>59.7</v>
      </c>
      <c r="P86" s="26" t="n">
        <f aca="false">+L86-T86</f>
        <v>3.8</v>
      </c>
      <c r="Q86" s="2" t="n">
        <f aca="false">+O86-P86</f>
        <v>55.9</v>
      </c>
      <c r="S86" s="2" t="n">
        <v>0</v>
      </c>
      <c r="T86" s="2" t="n">
        <f aca="false">7.4-0.3+0.3</f>
        <v>7.4</v>
      </c>
      <c r="U86" s="2" t="n">
        <f aca="false">+S90-T86</f>
        <v>-67.1</v>
      </c>
      <c r="W86" s="26" t="n">
        <f aca="false">+S86-AA86</f>
        <v>0</v>
      </c>
      <c r="X86" s="26" t="n">
        <f aca="false">+T86-AB86</f>
        <v>3.8</v>
      </c>
      <c r="Y86" s="2" t="n">
        <f aca="false">+W86-X86</f>
        <v>-3.8</v>
      </c>
      <c r="Z86" s="6"/>
      <c r="AA86" s="2" t="n">
        <v>0</v>
      </c>
      <c r="AB86" s="2" t="n">
        <f aca="false">1.1+2.5</f>
        <v>3.6</v>
      </c>
      <c r="AC86" s="2" t="n">
        <f aca="false">+AA86-AB86</f>
        <v>-3.6</v>
      </c>
      <c r="AD86" s="5"/>
      <c r="AE86" s="26"/>
    </row>
    <row r="87" customFormat="false" ht="12.75" hidden="false" customHeight="false" outlineLevel="0" collapsed="false">
      <c r="B87" s="2" t="s">
        <v>58</v>
      </c>
      <c r="C87" s="29" t="n">
        <v>-0.7</v>
      </c>
      <c r="D87" s="29" t="n">
        <v>-1.6</v>
      </c>
      <c r="E87" s="29" t="n">
        <f aca="false">+C87-D87</f>
        <v>0.9</v>
      </c>
      <c r="F87" s="25"/>
      <c r="G87" s="29" t="n">
        <f aca="false">+C87-K87</f>
        <v>-0.2</v>
      </c>
      <c r="H87" s="29" t="n">
        <f aca="false">+D87-L87</f>
        <v>-0.5</v>
      </c>
      <c r="I87" s="29" t="n">
        <f aca="false">+G87-H87</f>
        <v>0.3</v>
      </c>
      <c r="K87" s="29" t="n">
        <v>-0.5</v>
      </c>
      <c r="L87" s="29" t="n">
        <f aca="false">-1.3+0.2</f>
        <v>-1.1</v>
      </c>
      <c r="M87" s="29" t="n">
        <f aca="false">+K87-L87</f>
        <v>0.6</v>
      </c>
      <c r="N87" s="9"/>
      <c r="O87" s="29" t="n">
        <f aca="false">+K87-S87</f>
        <v>-0.3</v>
      </c>
      <c r="P87" s="29" t="n">
        <f aca="false">+L87-T87</f>
        <v>-0.1</v>
      </c>
      <c r="Q87" s="29" t="n">
        <f aca="false">+O87-P87</f>
        <v>-0.2</v>
      </c>
      <c r="S87" s="29" t="n">
        <v>-0.2</v>
      </c>
      <c r="T87" s="29" t="n">
        <f aca="false">-1.1+0.1</f>
        <v>-1</v>
      </c>
      <c r="U87" s="29" t="n">
        <f aca="false">+S87-T87</f>
        <v>0.8</v>
      </c>
      <c r="W87" s="29" t="n">
        <f aca="false">+S87-AA87</f>
        <v>-0.1</v>
      </c>
      <c r="X87" s="29" t="n">
        <f aca="false">+T87-AB87</f>
        <v>-0.3</v>
      </c>
      <c r="Y87" s="29" t="n">
        <f aca="false">+W87-X87</f>
        <v>0.2</v>
      </c>
      <c r="Z87" s="6"/>
      <c r="AA87" s="29" t="n">
        <v>-0.1</v>
      </c>
      <c r="AB87" s="29" t="n">
        <v>-0.7</v>
      </c>
      <c r="AC87" s="29" t="n">
        <f aca="false">+AA87-AB87</f>
        <v>0.6</v>
      </c>
    </row>
    <row r="88" customFormat="false" ht="12.75" hidden="false" customHeight="false" outlineLevel="0" collapsed="false">
      <c r="B88" s="21" t="s">
        <v>59</v>
      </c>
      <c r="C88" s="26" t="n">
        <f aca="false">SUM(C85:C87)</f>
        <v>11.3</v>
      </c>
      <c r="D88" s="26" t="n">
        <f aca="false">SUM(D85:D87)</f>
        <v>50.6</v>
      </c>
      <c r="E88" s="26" t="n">
        <f aca="false">SUM(E85:E87)</f>
        <v>-39.3</v>
      </c>
      <c r="G88" s="26" t="n">
        <f aca="false">SUM(G85:G87)</f>
        <v>-18.1</v>
      </c>
      <c r="H88" s="26" t="n">
        <f aca="false">SUM(H85:H87)</f>
        <v>11.8</v>
      </c>
      <c r="I88" s="26" t="n">
        <f aca="false">SUM(I85:I87)</f>
        <v>-29.9</v>
      </c>
      <c r="J88" s="30"/>
      <c r="K88" s="26" t="n">
        <f aca="false">SUM(K85:K87)</f>
        <v>29.4</v>
      </c>
      <c r="L88" s="26" t="n">
        <f aca="false">SUM(L85:L87)</f>
        <v>38.8</v>
      </c>
      <c r="M88" s="26" t="n">
        <f aca="false">SUM(M85:M87)</f>
        <v>-9.4</v>
      </c>
      <c r="O88" s="26" t="n">
        <f aca="false">SUM(O85:O87)</f>
        <v>68.9</v>
      </c>
      <c r="P88" s="26" t="n">
        <f aca="false">SUM(P85:P87)</f>
        <v>12.8</v>
      </c>
      <c r="Q88" s="26" t="n">
        <f aca="false">SUM(Q85:Q87)</f>
        <v>56.1</v>
      </c>
      <c r="S88" s="26" t="n">
        <f aca="false">SUM(S85:S87)</f>
        <v>20.2</v>
      </c>
      <c r="T88" s="26" t="n">
        <f aca="false">SUM(T85:T87)</f>
        <v>26</v>
      </c>
      <c r="U88" s="26" t="n">
        <f aca="false">SUM(U85:U87)</f>
        <v>-65.5</v>
      </c>
      <c r="V88" s="7"/>
      <c r="W88" s="26" t="n">
        <f aca="false">SUM(W85:W87)</f>
        <v>9.8</v>
      </c>
      <c r="X88" s="26" t="n">
        <f aca="false">SUM(X85:X87)</f>
        <v>13.3</v>
      </c>
      <c r="Y88" s="26" t="n">
        <f aca="false">SUM(Y85:Y87)</f>
        <v>-3.5</v>
      </c>
      <c r="Z88" s="6"/>
      <c r="AA88" s="26" t="n">
        <f aca="false">SUM(AA85:AA87)</f>
        <v>10.4</v>
      </c>
      <c r="AB88" s="26" t="n">
        <f aca="false">SUM(AB85:AB87)</f>
        <v>12.7</v>
      </c>
      <c r="AC88" s="26" t="n">
        <f aca="false">SUM(AC85:AC87)</f>
        <v>-2.3</v>
      </c>
      <c r="AD88" s="5"/>
      <c r="AE88" s="26"/>
    </row>
    <row r="89" customFormat="false" ht="12.75" hidden="false" customHeight="false" outlineLevel="0" collapsed="false">
      <c r="F89" s="25"/>
      <c r="G89" s="21"/>
      <c r="N89" s="9"/>
      <c r="O89" s="21"/>
      <c r="Z89" s="6"/>
    </row>
    <row r="90" customFormat="false" ht="12.75" hidden="false" customHeight="false" outlineLevel="0" collapsed="false">
      <c r="B90" s="2" t="s">
        <v>60</v>
      </c>
      <c r="C90" s="2" t="n">
        <v>-59.6</v>
      </c>
      <c r="D90" s="2" t="n">
        <v>-107</v>
      </c>
      <c r="E90" s="2" t="n">
        <f aca="false">+C90-D90</f>
        <v>47.4</v>
      </c>
      <c r="F90" s="25"/>
      <c r="G90" s="26" t="n">
        <f aca="false">+C90-K90</f>
        <v>35.3</v>
      </c>
      <c r="H90" s="29" t="n">
        <f aca="false">+D90-L90</f>
        <v>-24.7</v>
      </c>
      <c r="I90" s="2" t="n">
        <f aca="false">+G90-H90</f>
        <v>60</v>
      </c>
      <c r="K90" s="2" t="n">
        <f aca="false">-87.6-7.3</f>
        <v>-94.9</v>
      </c>
      <c r="L90" s="2" t="n">
        <f aca="false">-82.2-0.1</f>
        <v>-82.3</v>
      </c>
      <c r="M90" s="2" t="n">
        <f aca="false">+K90-L90</f>
        <v>-12.6</v>
      </c>
      <c r="N90" s="9"/>
      <c r="O90" s="26" t="n">
        <f aca="false">+K90-S90</f>
        <v>-35.2</v>
      </c>
      <c r="P90" s="26" t="n">
        <f aca="false">+L90-T90</f>
        <v>-25.7</v>
      </c>
      <c r="Q90" s="2" t="n">
        <f aca="false">+O90-P90</f>
        <v>-9.49999999999999</v>
      </c>
      <c r="S90" s="2" t="n">
        <f aca="false">-24.6+-35.1</f>
        <v>-59.7</v>
      </c>
      <c r="T90" s="2" t="n">
        <f aca="false">-56.7+0.1</f>
        <v>-56.6</v>
      </c>
      <c r="U90" s="2" t="n">
        <f aca="false">+S90-T90</f>
        <v>-3.1</v>
      </c>
      <c r="W90" s="26" t="n">
        <f aca="false">+S90-AA90</f>
        <v>-29.5</v>
      </c>
      <c r="X90" s="26" t="n">
        <f aca="false">+T90-AB90</f>
        <v>-28.6</v>
      </c>
      <c r="Y90" s="2" t="n">
        <f aca="false">+W90-X90</f>
        <v>-0.900000000000002</v>
      </c>
      <c r="Z90" s="6"/>
      <c r="AA90" s="2" t="n">
        <f aca="false">-11-19.2</f>
        <v>-30.2</v>
      </c>
      <c r="AB90" s="2" t="n">
        <f aca="false">-28.1+0.1</f>
        <v>-28</v>
      </c>
      <c r="AC90" s="2" t="n">
        <f aca="false">+AA90-AB90</f>
        <v>-2.2</v>
      </c>
      <c r="AD90" s="5"/>
      <c r="AE90" s="26"/>
    </row>
    <row r="91" customFormat="false" ht="12.75" hidden="false" customHeight="false" outlineLevel="0" collapsed="false">
      <c r="C91" s="31" t="n">
        <f aca="false">SUM(C88:C90)</f>
        <v>-48.3</v>
      </c>
      <c r="D91" s="31" t="n">
        <f aca="false">SUM(D88:D90)</f>
        <v>-56.4</v>
      </c>
      <c r="E91" s="31" t="n">
        <f aca="false">SUM(E88:E90)</f>
        <v>8.09999999999999</v>
      </c>
      <c r="F91" s="25"/>
      <c r="G91" s="31" t="n">
        <f aca="false">SUM(G88:G90)</f>
        <v>17.2</v>
      </c>
      <c r="H91" s="31" t="n">
        <f aca="false">SUM(H88:H90)</f>
        <v>-12.9</v>
      </c>
      <c r="I91" s="31" t="n">
        <f aca="false">SUM(I88:I90)</f>
        <v>30.1</v>
      </c>
      <c r="K91" s="31" t="n">
        <f aca="false">SUM(K88:K90)</f>
        <v>-65.5</v>
      </c>
      <c r="L91" s="31" t="n">
        <f aca="false">SUM(L88:L90)</f>
        <v>-43.5</v>
      </c>
      <c r="M91" s="31" t="n">
        <f aca="false">SUM(M88:M90)</f>
        <v>-22</v>
      </c>
      <c r="N91" s="9"/>
      <c r="O91" s="31" t="n">
        <f aca="false">SUM(O88:O90)</f>
        <v>33.7</v>
      </c>
      <c r="P91" s="31" t="n">
        <f aca="false">SUM(P88:P90)</f>
        <v>-12.9</v>
      </c>
      <c r="Q91" s="31" t="n">
        <f aca="false">SUM(Q88:Q90)</f>
        <v>46.6</v>
      </c>
      <c r="S91" s="31" t="n">
        <f aca="false">SUM(S88:S90)</f>
        <v>-39.5</v>
      </c>
      <c r="T91" s="31" t="n">
        <f aca="false">SUM(T88:T90)</f>
        <v>-30.6</v>
      </c>
      <c r="U91" s="31" t="n">
        <f aca="false">SUM(U88:U90)</f>
        <v>-68.6</v>
      </c>
      <c r="W91" s="31" t="n">
        <f aca="false">SUM(W88:W90)</f>
        <v>-19.7</v>
      </c>
      <c r="X91" s="31" t="n">
        <f aca="false">SUM(X88:X90)</f>
        <v>-15.3</v>
      </c>
      <c r="Y91" s="31" t="n">
        <f aca="false">SUM(Y88:Y90)</f>
        <v>-4.4</v>
      </c>
      <c r="Z91" s="6"/>
      <c r="AA91" s="31" t="n">
        <f aca="false">SUM(AA88:AA90)</f>
        <v>-19.8</v>
      </c>
      <c r="AB91" s="31" t="n">
        <f aca="false">SUM(AB88:AB90)</f>
        <v>-15.3</v>
      </c>
      <c r="AC91" s="31" t="n">
        <f aca="false">SUM(AC88:AC90)</f>
        <v>-4.5</v>
      </c>
    </row>
    <row r="92" customFormat="false" ht="12.75" hidden="false" customHeight="false" outlineLevel="0" collapsed="false">
      <c r="C92" s="32"/>
      <c r="D92" s="32"/>
      <c r="E92" s="32"/>
      <c r="F92" s="25"/>
      <c r="G92" s="32"/>
      <c r="H92" s="32"/>
      <c r="I92" s="32"/>
      <c r="K92" s="32"/>
      <c r="L92" s="32"/>
      <c r="M92" s="32"/>
      <c r="N92" s="9"/>
      <c r="O92" s="32"/>
      <c r="P92" s="32"/>
      <c r="Q92" s="32"/>
      <c r="S92" s="32"/>
      <c r="T92" s="32"/>
      <c r="U92" s="32"/>
      <c r="W92" s="32"/>
      <c r="X92" s="32"/>
      <c r="Y92" s="32"/>
      <c r="AA92" s="32"/>
      <c r="AB92" s="32"/>
      <c r="AC92" s="32"/>
    </row>
    <row r="93" customFormat="false" ht="12.75" hidden="false" customHeight="false" outlineLevel="0" collapsed="false">
      <c r="B93" s="21"/>
      <c r="F93" s="25"/>
      <c r="J93" s="30"/>
    </row>
    <row r="94" customFormat="false" ht="12.75" hidden="false" customHeight="false" outlineLevel="0" collapsed="false">
      <c r="A94" s="1" t="s">
        <v>61</v>
      </c>
      <c r="B94" s="2" t="s">
        <v>62</v>
      </c>
    </row>
    <row r="95" customFormat="false" ht="12.75" hidden="false" customHeight="false" outlineLevel="0" collapsed="false">
      <c r="A95" s="1" t="s">
        <v>63</v>
      </c>
      <c r="B95" s="2" t="s">
        <v>64</v>
      </c>
    </row>
    <row r="96" customFormat="false" ht="12.75" hidden="false" customHeight="false" outlineLevel="0" collapsed="false">
      <c r="A96" s="1" t="s">
        <v>65</v>
      </c>
      <c r="B96" s="23" t="s">
        <v>66</v>
      </c>
    </row>
    <row r="97" customFormat="false" ht="12.75" hidden="false" customHeight="false" outlineLevel="0" collapsed="false">
      <c r="A97" s="1" t="s">
        <v>67</v>
      </c>
      <c r="B97" s="23" t="s">
        <v>68</v>
      </c>
    </row>
    <row r="98" customFormat="false" ht="12.75" hidden="false" customHeight="false" outlineLevel="0" collapsed="false">
      <c r="A98" s="1" t="s">
        <v>69</v>
      </c>
      <c r="B98" s="2" t="s">
        <v>70</v>
      </c>
    </row>
    <row r="99" customFormat="false" ht="12.75" hidden="false" customHeight="false" outlineLevel="0" collapsed="false">
      <c r="A99" s="1" t="s">
        <v>71</v>
      </c>
      <c r="B99" s="2" t="s">
        <v>72</v>
      </c>
    </row>
    <row r="100" customFormat="false" ht="12.75" hidden="false" customHeight="false" outlineLevel="0" collapsed="false">
      <c r="A100" s="1" t="s">
        <v>73</v>
      </c>
      <c r="B100" s="2" t="s">
        <v>74</v>
      </c>
    </row>
    <row r="101" customFormat="false" ht="12.75" hidden="false" customHeight="false" outlineLevel="0" collapsed="false">
      <c r="A101" s="1" t="s">
        <v>75</v>
      </c>
      <c r="B101" s="2" t="s">
        <v>76</v>
      </c>
      <c r="C101" s="33"/>
      <c r="D101" s="33"/>
      <c r="E101" s="33"/>
      <c r="F101" s="34"/>
      <c r="G101" s="33"/>
      <c r="H101" s="33"/>
      <c r="I101" s="33"/>
      <c r="J101" s="35"/>
      <c r="K101" s="33"/>
      <c r="L101" s="33"/>
      <c r="M101" s="33"/>
      <c r="N101" s="36"/>
      <c r="O101" s="33"/>
      <c r="P101" s="33"/>
      <c r="Q101" s="33"/>
      <c r="R101" s="37"/>
      <c r="S101" s="33"/>
      <c r="T101" s="33"/>
      <c r="U101" s="33"/>
      <c r="V101" s="52"/>
      <c r="W101" s="33"/>
      <c r="X101" s="33"/>
      <c r="Y101" s="33"/>
      <c r="Z101" s="39"/>
      <c r="AA101" s="33"/>
      <c r="AB101" s="33"/>
      <c r="AC101" s="33"/>
      <c r="AD101" s="40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  <c r="IU101" s="33"/>
      <c r="IV101" s="33"/>
      <c r="IW101" s="33"/>
    </row>
    <row r="102" customFormat="false" ht="12.75" hidden="false" customHeight="false" outlineLevel="0" collapsed="false">
      <c r="A102" s="41" t="s">
        <v>77</v>
      </c>
      <c r="B102" s="42" t="s">
        <v>78</v>
      </c>
    </row>
    <row r="103" customFormat="false" ht="12.75" hidden="false" customHeight="false" outlineLevel="0" collapsed="false">
      <c r="A103" s="41" t="s">
        <v>79</v>
      </c>
      <c r="B103" s="42" t="s">
        <v>80</v>
      </c>
    </row>
    <row r="104" customFormat="false" ht="12.75" hidden="false" customHeight="false" outlineLevel="0" collapsed="false">
      <c r="A104" s="1" t="s">
        <v>81</v>
      </c>
      <c r="B104" s="23" t="s">
        <v>82</v>
      </c>
    </row>
    <row r="105" customFormat="false" ht="12.75" hidden="false" customHeight="false" outlineLevel="0" collapsed="false">
      <c r="A105" s="1" t="s">
        <v>83</v>
      </c>
      <c r="B105" s="2" t="s">
        <v>84</v>
      </c>
    </row>
    <row r="106" customFormat="false" ht="12.75" hidden="false" customHeight="false" outlineLevel="0" collapsed="false">
      <c r="A106" s="1" t="s">
        <v>85</v>
      </c>
      <c r="B106" s="42" t="s">
        <v>86</v>
      </c>
    </row>
    <row r="107" customFormat="false" ht="12.75" hidden="false" customHeight="false" outlineLevel="0" collapsed="false">
      <c r="A107" s="1" t="s">
        <v>87</v>
      </c>
      <c r="B107" s="2" t="s">
        <v>88</v>
      </c>
    </row>
    <row r="108" customFormat="false" ht="12.75" hidden="false" customHeight="false" outlineLevel="0" collapsed="false">
      <c r="A108" s="1" t="s">
        <v>89</v>
      </c>
      <c r="B108" s="43" t="s">
        <v>90</v>
      </c>
    </row>
    <row r="109" customFormat="false" ht="12.75" hidden="false" customHeight="false" outlineLevel="0" collapsed="false">
      <c r="A109" s="1" t="s">
        <v>91</v>
      </c>
      <c r="B109" s="23" t="s">
        <v>92</v>
      </c>
    </row>
    <row r="110" customFormat="false" ht="12.75" hidden="false" customHeight="false" outlineLevel="0" collapsed="false">
      <c r="A110" s="1" t="s">
        <v>93</v>
      </c>
      <c r="B110" s="42" t="s">
        <v>80</v>
      </c>
    </row>
    <row r="111" customFormat="false" ht="12.75" hidden="false" customHeight="false" outlineLevel="0" collapsed="false">
      <c r="A111" s="1" t="s">
        <v>94</v>
      </c>
      <c r="B111" s="23" t="s">
        <v>95</v>
      </c>
    </row>
    <row r="112" customFormat="false" ht="12.75" hidden="false" customHeight="false" outlineLevel="0" collapsed="false">
      <c r="A112" s="1" t="s">
        <v>96</v>
      </c>
      <c r="B112" s="2" t="s">
        <v>97</v>
      </c>
    </row>
    <row r="113" customFormat="false" ht="12.75" hidden="false" customHeight="false" outlineLevel="0" collapsed="false">
      <c r="A113" s="1" t="s">
        <v>98</v>
      </c>
      <c r="B113" s="23" t="s">
        <v>99</v>
      </c>
    </row>
    <row r="114" customFormat="false" ht="12.75" hidden="false" customHeight="false" outlineLevel="0" collapsed="false">
      <c r="A114" s="1" t="s">
        <v>100</v>
      </c>
      <c r="B114" s="2" t="s">
        <v>101</v>
      </c>
    </row>
    <row r="115" customFormat="false" ht="12.75" hidden="false" customHeight="false" outlineLevel="0" collapsed="false">
      <c r="A115" s="1" t="s">
        <v>102</v>
      </c>
      <c r="B115" s="23" t="s">
        <v>103</v>
      </c>
    </row>
    <row r="116" customFormat="false" ht="12.75" hidden="false" customHeight="false" outlineLevel="0" collapsed="false">
      <c r="A116" s="1" t="s">
        <v>104</v>
      </c>
      <c r="B116" s="23" t="s">
        <v>105</v>
      </c>
    </row>
    <row r="117" customFormat="false" ht="12.75" hidden="false" customHeight="false" outlineLevel="0" collapsed="false">
      <c r="A117" s="1" t="s">
        <v>106</v>
      </c>
      <c r="B117" s="23" t="s">
        <v>107</v>
      </c>
    </row>
    <row r="118" customFormat="false" ht="12.75" hidden="false" customHeight="false" outlineLevel="0" collapsed="false">
      <c r="A118" s="1" t="s">
        <v>108</v>
      </c>
      <c r="B118" s="23" t="s">
        <v>109</v>
      </c>
    </row>
    <row r="120" customFormat="false" ht="12.75" hidden="false" customHeight="false" outlineLevel="0" collapsed="false">
      <c r="B120" s="26"/>
    </row>
    <row r="121" customFormat="false" ht="12.75" hidden="false" customHeight="false" outlineLevel="0" collapsed="false">
      <c r="B121" s="29" t="s">
        <v>110</v>
      </c>
    </row>
    <row r="122" customFormat="false" ht="12.75" hidden="false" customHeight="false" outlineLevel="0" collapsed="false">
      <c r="A122" s="1" t="s">
        <v>111</v>
      </c>
      <c r="B122" s="23" t="s">
        <v>112</v>
      </c>
    </row>
    <row r="123" customFormat="false" ht="12.75" hidden="false" customHeight="false" outlineLevel="0" collapsed="false">
      <c r="A123" s="1" t="s">
        <v>113</v>
      </c>
      <c r="B123" s="23" t="s">
        <v>114</v>
      </c>
    </row>
    <row r="124" customFormat="false" ht="12.75" hidden="false" customHeight="false" outlineLevel="0" collapsed="false">
      <c r="A124" s="1" t="s">
        <v>115</v>
      </c>
      <c r="B124" s="2" t="s">
        <v>116</v>
      </c>
    </row>
    <row r="125" customFormat="false" ht="12.75" hidden="false" customHeight="false" outlineLevel="0" collapsed="false">
      <c r="A125" s="1" t="s">
        <v>117</v>
      </c>
      <c r="B125" s="23" t="s">
        <v>95</v>
      </c>
    </row>
    <row r="126" customFormat="false" ht="12.75" hidden="false" customHeight="false" outlineLevel="0" collapsed="false">
      <c r="A126" s="1" t="s">
        <v>118</v>
      </c>
      <c r="B126" s="23" t="s">
        <v>119</v>
      </c>
    </row>
    <row r="127" customFormat="false" ht="12.75" hidden="false" customHeight="false" outlineLevel="0" collapsed="false">
      <c r="A127" s="1" t="s">
        <v>120</v>
      </c>
      <c r="B127" s="2" t="s">
        <v>74</v>
      </c>
    </row>
    <row r="128" customFormat="false" ht="12.75" hidden="false" customHeight="false" outlineLevel="0" collapsed="false">
      <c r="A128" s="1" t="s">
        <v>121</v>
      </c>
      <c r="B128" s="44" t="s">
        <v>122</v>
      </c>
    </row>
    <row r="129" customFormat="false" ht="12.75" hidden="false" customHeight="false" outlineLevel="0" collapsed="false">
      <c r="A129" s="1" t="s">
        <v>123</v>
      </c>
      <c r="B129" s="2" t="s">
        <v>124</v>
      </c>
    </row>
    <row r="130" customFormat="false" ht="12.75" hidden="false" customHeight="false" outlineLevel="0" collapsed="false">
      <c r="A130" s="1" t="s">
        <v>125</v>
      </c>
      <c r="B130" s="23" t="s">
        <v>126</v>
      </c>
    </row>
    <row r="131" customFormat="false" ht="12.75" hidden="false" customHeight="false" outlineLevel="0" collapsed="false">
      <c r="B131" s="23"/>
    </row>
    <row r="132" customFormat="false" ht="12.75" hidden="false" customHeight="false" outlineLevel="0" collapsed="false">
      <c r="B132" s="23"/>
    </row>
    <row r="133" customFormat="false" ht="12.75" hidden="false" customHeight="false" outlineLevel="0" collapsed="false">
      <c r="B133" s="45" t="s">
        <v>127</v>
      </c>
    </row>
    <row r="134" customFormat="false" ht="12.75" hidden="false" customHeight="false" outlineLevel="0" collapsed="false">
      <c r="A134" s="1" t="s">
        <v>128</v>
      </c>
      <c r="B134" s="23" t="s">
        <v>105</v>
      </c>
    </row>
    <row r="135" customFormat="false" ht="12.75" hidden="false" customHeight="false" outlineLevel="0" collapsed="false">
      <c r="A135" s="1" t="s">
        <v>129</v>
      </c>
      <c r="B135" s="23" t="s">
        <v>130</v>
      </c>
    </row>
    <row r="136" customFormat="false" ht="12.75" hidden="false" customHeight="false" outlineLevel="0" collapsed="false">
      <c r="A136" s="1" t="s">
        <v>131</v>
      </c>
      <c r="B136" s="23" t="s">
        <v>107</v>
      </c>
    </row>
    <row r="137" customFormat="false" ht="12.75" hidden="false" customHeight="false" outlineLevel="0" collapsed="false">
      <c r="A137" s="1" t="s">
        <v>132</v>
      </c>
      <c r="B137" s="23" t="s">
        <v>133</v>
      </c>
    </row>
    <row r="138" customFormat="false" ht="12.75" hidden="false" customHeight="false" outlineLevel="0" collapsed="false">
      <c r="A138" s="1" t="s">
        <v>134</v>
      </c>
      <c r="B138" s="2" t="s">
        <v>135</v>
      </c>
    </row>
    <row r="139" customFormat="false" ht="12.75" hidden="false" customHeight="false" outlineLevel="0" collapsed="false">
      <c r="A139" s="1" t="s">
        <v>136</v>
      </c>
      <c r="B139" s="43" t="s">
        <v>90</v>
      </c>
    </row>
    <row r="140" customFormat="false" ht="12.75" hidden="false" customHeight="false" outlineLevel="0" collapsed="false">
      <c r="A140" s="1" t="s">
        <v>137</v>
      </c>
      <c r="B140" s="23" t="s">
        <v>103</v>
      </c>
    </row>
  </sheetData>
  <mergeCells count="14">
    <mergeCell ref="C5:E5"/>
    <mergeCell ref="G5:I5"/>
    <mergeCell ref="K5:M5"/>
    <mergeCell ref="O5:Q5"/>
    <mergeCell ref="S5:U5"/>
    <mergeCell ref="W5:Y5"/>
    <mergeCell ref="AA5:AC5"/>
    <mergeCell ref="C59:E59"/>
    <mergeCell ref="G59:I59"/>
    <mergeCell ref="K59:M59"/>
    <mergeCell ref="O59:Q59"/>
    <mergeCell ref="S59:U59"/>
    <mergeCell ref="W59:Y59"/>
    <mergeCell ref="AA59:AC59"/>
  </mergeCells>
  <printOptions headings="false" gridLines="false" gridLinesSet="true" horizontalCentered="false" verticalCentered="false"/>
  <pageMargins left="0.747916666666667" right="0.747916666666667" top="0.459722222222222" bottom="0.39027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6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2000-09-26T18:47:12Z</dcterms:created>
  <dc:creator>gclemin</dc:creator>
  <dc:description/>
  <dc:language>en-US</dc:language>
  <cp:lastModifiedBy>ajoe</cp:lastModifiedBy>
  <cp:lastPrinted>2001-10-12T13:00:51Z</cp:lastPrinted>
  <dcterms:modified xsi:type="dcterms:W3CDTF">2001-10-12T13:03:13Z</dcterms:modified>
  <cp:revision>0</cp:revision>
  <dc:subject/>
  <dc:title/>
</cp:coreProperties>
</file>