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Dec 1" sheetId="2" state="visible" r:id="rId4"/>
  </sheets>
  <definedNames>
    <definedName function="false" hidden="false" localSheetId="1" name="_xlnm.Print_Area" vbProcedure="false">'Dec 1'!$A$1:$P$38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<sst xmlns="http://schemas.openxmlformats.org/spreadsheetml/2006/main" count="99" uniqueCount="68">
  <si>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</si>
  <si>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</si>
  <si>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</si>
  <si>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</si>
  <si>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</si>
  <si>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</si>
  <si>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</si>
  <si>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</si>
  <si>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</si>
  <si>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</si>
  <si>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</si>
  <si>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</si>
  <si>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</si>
  <si>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</si>
  <si>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</si>
  <si>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</si>
  <si>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</si>
  <si>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December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</si>
  <si>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</si>
  <si>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</si>
  <si>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</si>
  <si>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</si>
  <si>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</si>
  <si>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</si>
  <si>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</si>
  <si>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</si>
  <si>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</si>
  <si>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</si>
  <si>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</si>
  <si>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</si>
  <si>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</si>
  <si>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</si>
  <si>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</si>
  <si>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x</t>
  </si>
  <si>
    <t xml:space="preserve">COH 5-2</t>
  </si>
  <si>
    <t xml:space="preserve">23N-02</t>
  </si>
  <si>
    <t xml:space="preserve">Receipt Point</t>
  </si>
  <si>
    <t xml:space="preserve">App Pool</t>
  </si>
  <si>
    <t xml:space="preserve">COH 5-7</t>
  </si>
  <si>
    <t xml:space="preserve">23N-07</t>
  </si>
  <si>
    <t xml:space="preserve">COH 7-1</t>
  </si>
  <si>
    <t xml:space="preserve">23-01</t>
  </si>
  <si>
    <t xml:space="preserve">Maumee</t>
  </si>
  <si>
    <t xml:space="preserve">Crossroads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</si>
  <si>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</si>
  <si>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</si>
  <si>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</si>
  <si>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</si>
  <si>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</si>
  <si>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</si>
  <si>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</si>
  <si>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N/A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</si>
  <si>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</si>
  <si>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</si>
  <si>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</si>
  <si>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</si>
  <si>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</si>
  <si>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</si>
  <si>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</si>
  <si>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</si>
  <si>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</si>
  <si>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</si>
  <si>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</si>
  <si>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</si>
  <si>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</si>
  <si>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</si>
  <si>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2.Email to ENA</t>
  </si>
  <si>
    <t xml:space="preserve">2. Email to ENA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</si>
</sst>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b val="true"/>
      <i val="true"/>
      <sz val="1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0" topLeftCell="F1" activePane="topRight" state="frozen"/>
      <selection pane="topLeft" activeCell="A1" activeCellId="0" sqref="A1"/>
      <selection pane="topRight" activeCell="O30" activeCellId="0" sqref="O3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28"/>
    <col collapsed="false" customWidth="true" hidden="false" outlineLevel="0" max="19" min="19" style="7" width="9.99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45926.9141795257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 t="n">
        <v>1</v>
      </c>
      <c r="I2" s="14"/>
      <c r="J2" s="12" t="s">
        <v>17</v>
      </c>
      <c r="K2" s="12"/>
      <c r="L2" s="15"/>
      <c r="M2" s="12"/>
      <c r="N2" s="12"/>
      <c r="O2" s="18" t="n">
        <f aca="true">NOW()</f>
        <v>45926.914179526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18</v>
      </c>
      <c r="D3" s="22" t="s">
        <v>19</v>
      </c>
      <c r="E3" s="22"/>
      <c r="F3" s="23" t="s">
        <v>20</v>
      </c>
      <c r="G3" s="23"/>
      <c r="H3" s="24" t="s">
        <v>21</v>
      </c>
      <c r="I3" s="24"/>
      <c r="J3" s="23" t="s">
        <v>22</v>
      </c>
      <c r="K3" s="22"/>
      <c r="L3" s="21" t="s">
        <v>23</v>
      </c>
      <c r="M3" s="22"/>
      <c r="N3" s="22" t="s">
        <v>24</v>
      </c>
      <c r="O3" s="25" t="s">
        <v>25</v>
      </c>
      <c r="P3" s="26" t="s">
        <v>26</v>
      </c>
      <c r="Q3" s="27" t="s">
        <v>27</v>
      </c>
      <c r="R3" s="27" t="s">
        <v>28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/>
      <c r="M4" s="30"/>
      <c r="N4" s="30"/>
      <c r="O4" s="34"/>
      <c r="P4" s="19"/>
      <c r="Q4" s="35"/>
      <c r="R4" s="35"/>
      <c r="S4" s="19"/>
      <c r="T4" s="26" t="s">
        <v>29</v>
      </c>
      <c r="U4" s="26"/>
      <c r="V4" s="26" t="s">
        <v>30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31</v>
      </c>
      <c r="C5" s="38" t="s">
        <v>32</v>
      </c>
      <c r="D5" s="39" t="n">
        <v>3342</v>
      </c>
      <c r="E5" s="40"/>
      <c r="F5" s="41" t="str">
        <f aca="false">T14</f>
        <v>x</v>
      </c>
      <c r="G5" s="41"/>
      <c r="H5" s="42" t="str">
        <f aca="false">V14</f>
        <v>x</v>
      </c>
      <c r="I5" s="41"/>
      <c r="J5" s="43" t="n">
        <v>1197</v>
      </c>
      <c r="K5" s="43"/>
      <c r="L5" s="44"/>
      <c r="M5" s="42"/>
      <c r="N5" s="45" t="n">
        <v>67694</v>
      </c>
      <c r="O5" s="46" t="n">
        <v>0.33</v>
      </c>
      <c r="P5" s="47" t="str">
        <f aca="false">IF(Q5&lt;0,ABS(Q5),"")</f>
        <v/>
      </c>
      <c r="Q5" s="44" t="n">
        <f aca="false">IF(L$37&gt;0,L5-R5,J5-R5)</f>
        <v>395</v>
      </c>
      <c r="R5" s="44" t="n">
        <f aca="false">ROUND((1-O5)*J5,0)</f>
        <v>802</v>
      </c>
      <c r="S5" s="36"/>
      <c r="T5" s="48" t="s">
        <v>33</v>
      </c>
      <c r="U5" s="48" t="n">
        <v>1</v>
      </c>
      <c r="V5" s="48" t="s">
        <v>33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49"/>
      <c r="B6" s="37"/>
      <c r="C6" s="38"/>
      <c r="D6" s="39"/>
      <c r="E6" s="40"/>
      <c r="F6" s="50"/>
      <c r="G6" s="50"/>
      <c r="H6" s="40"/>
      <c r="I6" s="50"/>
      <c r="J6" s="43"/>
      <c r="K6" s="51"/>
      <c r="L6" s="44"/>
      <c r="M6" s="40"/>
      <c r="N6" s="52"/>
      <c r="O6" s="46"/>
      <c r="P6" s="53"/>
      <c r="Q6" s="44"/>
      <c r="R6" s="44"/>
      <c r="S6" s="36"/>
      <c r="T6" s="54" t="s">
        <v>33</v>
      </c>
      <c r="U6" s="54" t="n">
        <v>2</v>
      </c>
      <c r="V6" s="54" t="s">
        <v>33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34</v>
      </c>
      <c r="C7" s="38" t="s">
        <v>35</v>
      </c>
      <c r="D7" s="39" t="n">
        <v>3343</v>
      </c>
      <c r="E7" s="40"/>
      <c r="F7" s="50" t="str">
        <f aca="false">T6</f>
        <v>x</v>
      </c>
      <c r="G7" s="50"/>
      <c r="H7" s="40" t="str">
        <f aca="false">V6</f>
        <v>x</v>
      </c>
      <c r="I7" s="50"/>
      <c r="J7" s="43" t="n">
        <v>4301</v>
      </c>
      <c r="K7" s="43"/>
      <c r="L7" s="55" t="s">
        <v>36</v>
      </c>
      <c r="M7" s="40"/>
      <c r="N7" s="45" t="n">
        <v>67694</v>
      </c>
      <c r="O7" s="46" t="n">
        <v>0.9</v>
      </c>
      <c r="P7" s="47" t="str">
        <f aca="false">IF(Q7&lt;0,ABS(Q7),"")</f>
        <v/>
      </c>
      <c r="Q7" s="44" t="n">
        <f aca="false">IF(L$37&gt;0,L7-R7,J7-R7)</f>
        <v>3871</v>
      </c>
      <c r="R7" s="44" t="n">
        <f aca="false">ROUND((1-O7)*J7,0)</f>
        <v>430</v>
      </c>
      <c r="S7" s="36"/>
      <c r="T7" s="54" t="s">
        <v>33</v>
      </c>
      <c r="U7" s="54" t="n">
        <v>3</v>
      </c>
      <c r="V7" s="54" t="s">
        <v>33</v>
      </c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0"/>
      <c r="G8" s="50"/>
      <c r="H8" s="40"/>
      <c r="I8" s="50"/>
      <c r="J8" s="43" t="n">
        <v>5000</v>
      </c>
      <c r="K8" s="43"/>
      <c r="L8" s="44" t="s">
        <v>37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4" t="n">
        <f aca="false">IF(L$37&gt;0,L8-R8,J8-R8)</f>
        <v>0</v>
      </c>
      <c r="R8" s="44" t="n">
        <f aca="false">ROUND((1-O8)*J8,0)</f>
        <v>5000</v>
      </c>
      <c r="S8" s="36"/>
      <c r="T8" s="54" t="s">
        <v>33</v>
      </c>
      <c r="U8" s="54" t="n">
        <v>4</v>
      </c>
      <c r="V8" s="54" t="s">
        <v>33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49"/>
      <c r="B9" s="37"/>
      <c r="C9" s="38"/>
      <c r="D9" s="39"/>
      <c r="E9" s="40"/>
      <c r="F9" s="50"/>
      <c r="G9" s="50"/>
      <c r="H9" s="40"/>
      <c r="I9" s="50"/>
      <c r="J9" s="43"/>
      <c r="K9" s="43"/>
      <c r="L9" s="44"/>
      <c r="M9" s="40"/>
      <c r="N9" s="52"/>
      <c r="O9" s="46"/>
      <c r="P9" s="53"/>
      <c r="Q9" s="44"/>
      <c r="R9" s="44"/>
      <c r="S9" s="36"/>
      <c r="T9" s="54" t="s">
        <v>33</v>
      </c>
      <c r="U9" s="54" t="n">
        <v>5</v>
      </c>
      <c r="V9" s="54" t="s">
        <v>33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38</v>
      </c>
      <c r="C10" s="38" t="s">
        <v>39</v>
      </c>
      <c r="D10" s="39" t="n">
        <v>3344</v>
      </c>
      <c r="E10" s="40"/>
      <c r="F10" s="50" t="str">
        <f aca="false">T11</f>
        <v>x</v>
      </c>
      <c r="G10" s="50"/>
      <c r="H10" s="40" t="str">
        <f aca="false">V11</f>
        <v>x</v>
      </c>
      <c r="I10" s="50"/>
      <c r="J10" s="43" t="n">
        <v>1544</v>
      </c>
      <c r="K10" s="43"/>
      <c r="L10" s="44"/>
      <c r="M10" s="40"/>
      <c r="N10" s="45" t="n">
        <v>67694</v>
      </c>
      <c r="O10" s="46" t="n">
        <v>1</v>
      </c>
      <c r="P10" s="47" t="str">
        <f aca="false">IF(Q10&lt;0,ABS(Q10),"")</f>
        <v/>
      </c>
      <c r="Q10" s="44" t="n">
        <f aca="false">IF(L$37&gt;0,L10-R10,J10-R10)</f>
        <v>1544</v>
      </c>
      <c r="R10" s="44" t="n">
        <f aca="false">ROUND((1-O10)*J10,0)</f>
        <v>0</v>
      </c>
      <c r="S10" s="36"/>
      <c r="T10" s="54" t="s">
        <v>33</v>
      </c>
      <c r="U10" s="54" t="n">
        <v>6</v>
      </c>
      <c r="V10" s="54" t="s">
        <v>33</v>
      </c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0"/>
      <c r="G11" s="50"/>
      <c r="H11" s="40"/>
      <c r="I11" s="50"/>
      <c r="J11" s="43" t="n">
        <v>1535</v>
      </c>
      <c r="K11" s="43"/>
      <c r="L11" s="44" t="s">
        <v>37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4" t="n">
        <f aca="false">IF(L$37&gt;0,L11-R11,J11-R11)</f>
        <v>0</v>
      </c>
      <c r="R11" s="44" t="n">
        <f aca="false">ROUND((1-O11)*J11,0)</f>
        <v>1535</v>
      </c>
      <c r="S11" s="36"/>
      <c r="T11" s="54" t="s">
        <v>33</v>
      </c>
      <c r="U11" s="54" t="n">
        <v>7</v>
      </c>
      <c r="V11" s="54" t="s">
        <v>33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0"/>
      <c r="G12" s="50"/>
      <c r="H12" s="40"/>
      <c r="I12" s="50"/>
      <c r="J12" s="43" t="n">
        <v>1540</v>
      </c>
      <c r="K12" s="43"/>
      <c r="L12" s="44" t="s">
        <v>37</v>
      </c>
      <c r="M12" s="40"/>
      <c r="N12" s="45" t="n">
        <v>69693</v>
      </c>
      <c r="O12" s="46" t="n">
        <v>0</v>
      </c>
      <c r="P12" s="47" t="str">
        <f aca="false">IF(Q12&lt;0,ABS(Q12),"")</f>
        <v/>
      </c>
      <c r="Q12" s="44" t="n">
        <f aca="false">IF(L$37&gt;0,L12-R12,J12-R12)</f>
        <v>0</v>
      </c>
      <c r="R12" s="44" t="n">
        <f aca="false">ROUND((1-O12)*J12,0)</f>
        <v>1540</v>
      </c>
      <c r="S12" s="36"/>
      <c r="T12" s="54" t="s">
        <v>33</v>
      </c>
      <c r="U12" s="54" t="n">
        <v>8</v>
      </c>
      <c r="V12" s="54" t="s">
        <v>33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49"/>
      <c r="B13" s="37"/>
      <c r="C13" s="38"/>
      <c r="D13" s="39"/>
      <c r="E13" s="40"/>
      <c r="F13" s="50"/>
      <c r="G13" s="50"/>
      <c r="H13" s="40"/>
      <c r="I13" s="50"/>
      <c r="J13" s="43"/>
      <c r="K13" s="43"/>
      <c r="L13" s="44"/>
      <c r="M13" s="40"/>
      <c r="N13" s="52"/>
      <c r="O13" s="46"/>
      <c r="P13" s="53"/>
      <c r="Q13" s="44"/>
      <c r="R13" s="44"/>
      <c r="S13" s="36"/>
      <c r="T13" s="54" t="s">
        <v>33</v>
      </c>
      <c r="U13" s="54" t="n">
        <v>9</v>
      </c>
      <c r="V13" s="54" t="s">
        <v>33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36"/>
      <c r="B14" s="37" t="s">
        <v>40</v>
      </c>
      <c r="C14" s="38" t="s">
        <v>41</v>
      </c>
      <c r="D14" s="39" t="n">
        <v>3788</v>
      </c>
      <c r="E14" s="40"/>
      <c r="F14" s="50" t="str">
        <f aca="false">T5</f>
        <v>x</v>
      </c>
      <c r="G14" s="50"/>
      <c r="H14" s="40" t="str">
        <f aca="false">V5</f>
        <v>x</v>
      </c>
      <c r="I14" s="50"/>
      <c r="J14" s="56" t="n">
        <v>12285</v>
      </c>
      <c r="K14" s="43"/>
      <c r="L14" s="44"/>
      <c r="M14" s="40"/>
      <c r="N14" s="45" t="n">
        <v>67694</v>
      </c>
      <c r="O14" s="46" t="n">
        <v>0.75</v>
      </c>
      <c r="P14" s="47" t="str">
        <f aca="false">IF(Q14&lt;0,ABS(Q14),"")</f>
        <v/>
      </c>
      <c r="Q14" s="44" t="n">
        <f aca="false">IF(L$37&gt;0,L14-R14,J14-R14)</f>
        <v>9214</v>
      </c>
      <c r="R14" s="44" t="n">
        <f aca="false">ROUND((1-O14)*J14,0)</f>
        <v>3071</v>
      </c>
      <c r="S14" s="36"/>
      <c r="T14" s="54" t="s">
        <v>33</v>
      </c>
      <c r="U14" s="54" t="n">
        <v>15</v>
      </c>
      <c r="V14" s="54" t="s">
        <v>33</v>
      </c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/>
      <c r="C15" s="38"/>
      <c r="D15" s="39"/>
      <c r="E15" s="40"/>
      <c r="F15" s="50"/>
      <c r="G15" s="50"/>
      <c r="H15" s="40"/>
      <c r="I15" s="50"/>
      <c r="J15" s="43" t="n">
        <v>673</v>
      </c>
      <c r="K15" s="43"/>
      <c r="L15" s="44" t="s">
        <v>42</v>
      </c>
      <c r="M15" s="40" t="s">
        <v>33</v>
      </c>
      <c r="N15" s="45" t="n">
        <v>61837</v>
      </c>
      <c r="O15" s="46" t="n">
        <v>0</v>
      </c>
      <c r="P15" s="47" t="str">
        <f aca="false">IF(Q15&lt;0,ABS(Q15),"")</f>
        <v/>
      </c>
      <c r="Q15" s="44" t="n">
        <f aca="false">IF(L$37&gt;0,L15-R15,J15-R15)</f>
        <v>0</v>
      </c>
      <c r="R15" s="44" t="n">
        <f aca="false">ROUND((1-O15)*J15,0)</f>
        <v>673</v>
      </c>
      <c r="S15" s="36"/>
      <c r="T15" s="54" t="s">
        <v>33</v>
      </c>
      <c r="U15" s="54" t="n">
        <v>35</v>
      </c>
      <c r="V15" s="54" t="s">
        <v>33</v>
      </c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0"/>
      <c r="G16" s="50"/>
      <c r="H16" s="40"/>
      <c r="I16" s="50"/>
      <c r="J16" s="57" t="n">
        <v>0</v>
      </c>
      <c r="K16" s="43"/>
      <c r="L16" s="44" t="s">
        <v>43</v>
      </c>
      <c r="M16" s="40"/>
      <c r="N16" s="45" t="n">
        <v>68915</v>
      </c>
      <c r="O16" s="46" t="n">
        <v>0</v>
      </c>
      <c r="P16" s="47" t="str">
        <f aca="false">IF(Q16&lt;0,ABS(Q16),"")</f>
        <v/>
      </c>
      <c r="Q16" s="44" t="n">
        <f aca="false">IF(L$37&gt;0,L16-R16,J16-R16)</f>
        <v>0</v>
      </c>
      <c r="R16" s="44" t="n">
        <f aca="false">ROUND((1-O16)*J16,0)</f>
        <v>0</v>
      </c>
      <c r="S16" s="36"/>
      <c r="T16" s="58" t="s">
        <v>33</v>
      </c>
      <c r="U16" s="58" t="n">
        <v>39</v>
      </c>
      <c r="V16" s="58" t="s">
        <v>33</v>
      </c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0"/>
      <c r="G17" s="50"/>
      <c r="H17" s="40"/>
      <c r="I17" s="50"/>
      <c r="J17" s="59" t="n">
        <v>0</v>
      </c>
      <c r="K17" s="43"/>
      <c r="L17" s="44" t="s">
        <v>43</v>
      </c>
      <c r="M17" s="40"/>
      <c r="N17" s="45" t="n">
        <v>68918</v>
      </c>
      <c r="O17" s="46" t="n">
        <v>0</v>
      </c>
      <c r="P17" s="47" t="str">
        <f aca="false">IF(Q17&lt;0,ABS(Q17),"")</f>
        <v/>
      </c>
      <c r="Q17" s="44" t="n">
        <f aca="false">IF(L$37&gt;0,L17-R17,J17-R17)</f>
        <v>0</v>
      </c>
      <c r="R17" s="44" t="n">
        <f aca="false">ROUND((1-O17)*J17,0)</f>
        <v>0</v>
      </c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49"/>
      <c r="B18" s="37"/>
      <c r="C18" s="38"/>
      <c r="D18" s="60"/>
      <c r="E18" s="61"/>
      <c r="F18" s="50"/>
      <c r="G18" s="50"/>
      <c r="H18" s="40"/>
      <c r="I18" s="50"/>
      <c r="J18" s="43"/>
      <c r="K18" s="43"/>
      <c r="L18" s="44"/>
      <c r="M18" s="40"/>
      <c r="N18" s="52"/>
      <c r="O18" s="46"/>
      <c r="P18" s="36"/>
      <c r="Q18" s="44"/>
      <c r="R18" s="44"/>
      <c r="S18" s="36"/>
      <c r="T18" s="62" t="e">
        <f aca="false">AVERAGE(T5:T16)</f>
        <v>#DIV/0!</v>
      </c>
      <c r="U18" s="36"/>
      <c r="V18" s="62" t="e">
        <f aca="false">AVERAGE(V5:V16)</f>
        <v>#DIV/0!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44</v>
      </c>
      <c r="C19" s="38" t="s">
        <v>45</v>
      </c>
      <c r="D19" s="39" t="n">
        <v>3789</v>
      </c>
      <c r="E19" s="40"/>
      <c r="F19" s="50" t="str">
        <f aca="false">T7</f>
        <v>x</v>
      </c>
      <c r="G19" s="50"/>
      <c r="H19" s="40" t="str">
        <f aca="false">V7</f>
        <v>x</v>
      </c>
      <c r="I19" s="50"/>
      <c r="J19" s="43" t="n">
        <v>1218</v>
      </c>
      <c r="K19" s="43"/>
      <c r="L19" s="44"/>
      <c r="M19" s="40"/>
      <c r="N19" s="45" t="n">
        <v>67694</v>
      </c>
      <c r="O19" s="46" t="n">
        <v>1</v>
      </c>
      <c r="P19" s="47" t="str">
        <f aca="false">IF(Q19&lt;0,ABS(Q19),"")</f>
        <v/>
      </c>
      <c r="Q19" s="44" t="n">
        <f aca="false">IF(L$37&gt;0,L19-R19,J19-R19)</f>
        <v>1218</v>
      </c>
      <c r="R19" s="44" t="n">
        <f aca="false">ROUND((1-O19)*J19,0)</f>
        <v>0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49"/>
      <c r="B20" s="37"/>
      <c r="C20" s="38"/>
      <c r="D20" s="39"/>
      <c r="E20" s="40"/>
      <c r="F20" s="36"/>
      <c r="G20" s="36"/>
      <c r="H20" s="36"/>
      <c r="I20" s="50"/>
      <c r="J20" s="43"/>
      <c r="K20" s="43"/>
      <c r="L20" s="44"/>
      <c r="M20" s="40"/>
      <c r="N20" s="52"/>
      <c r="O20" s="46"/>
      <c r="P20" s="36"/>
      <c r="Q20" s="44"/>
      <c r="R20" s="44"/>
      <c r="S20" s="36"/>
      <c r="T20" s="63" t="s">
        <v>46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49"/>
      <c r="B21" s="37" t="s">
        <v>47</v>
      </c>
      <c r="C21" s="38" t="s">
        <v>48</v>
      </c>
      <c r="D21" s="39" t="n">
        <v>3345</v>
      </c>
      <c r="E21" s="40"/>
      <c r="F21" s="50" t="str">
        <f aca="false">T8</f>
        <v>x</v>
      </c>
      <c r="G21" s="50"/>
      <c r="H21" s="40" t="str">
        <f aca="false">V8</f>
        <v>x</v>
      </c>
      <c r="I21" s="50"/>
      <c r="J21" s="43" t="n">
        <v>993</v>
      </c>
      <c r="K21" s="43"/>
      <c r="L21" s="44"/>
      <c r="M21" s="50"/>
      <c r="N21" s="45" t="n">
        <v>67694</v>
      </c>
      <c r="O21" s="46" t="n">
        <v>1</v>
      </c>
      <c r="P21" s="47" t="str">
        <f aca="false">IF(Q21&lt;0,ABS(Q21),"")</f>
        <v/>
      </c>
      <c r="Q21" s="44" t="n">
        <f aca="false">IF(L$37&gt;0,L21-R21,J21-R21)</f>
        <v>993</v>
      </c>
      <c r="R21" s="44" t="n">
        <f aca="false">ROUND((1-O21)*J21,0)</f>
        <v>0</v>
      </c>
      <c r="S21" s="36"/>
      <c r="T21" s="64" t="s">
        <v>49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49"/>
      <c r="B22" s="37"/>
      <c r="C22" s="38"/>
      <c r="D22" s="39"/>
      <c r="E22" s="40"/>
      <c r="F22" s="50"/>
      <c r="G22" s="50"/>
      <c r="H22" s="40"/>
      <c r="I22" s="50"/>
      <c r="J22" s="43" t="n">
        <v>1915</v>
      </c>
      <c r="K22" s="43"/>
      <c r="L22" s="44" t="s">
        <v>37</v>
      </c>
      <c r="M22" s="50"/>
      <c r="N22" s="45" t="n">
        <v>61837</v>
      </c>
      <c r="O22" s="46" t="n">
        <v>0</v>
      </c>
      <c r="P22" s="47" t="str">
        <f aca="false">IF(Q22&lt;0,ABS(Q22),"")</f>
        <v/>
      </c>
      <c r="Q22" s="44" t="n">
        <f aca="false">IF(L$37&gt;0,L22-R22,J22-R22)</f>
        <v>0</v>
      </c>
      <c r="R22" s="44" t="n">
        <f aca="false">ROUND((1-O22)*J22,0)</f>
        <v>1915</v>
      </c>
      <c r="S22" s="36"/>
      <c r="T22" s="64" t="s">
        <v>50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49"/>
      <c r="B23" s="37"/>
      <c r="C23" s="38"/>
      <c r="D23" s="60"/>
      <c r="E23" s="61"/>
      <c r="F23" s="50"/>
      <c r="G23" s="50"/>
      <c r="H23" s="40"/>
      <c r="I23" s="50"/>
      <c r="J23" s="43"/>
      <c r="K23" s="43"/>
      <c r="L23" s="44"/>
      <c r="M23" s="40"/>
      <c r="N23" s="52"/>
      <c r="O23" s="46"/>
      <c r="P23" s="36"/>
      <c r="Q23" s="44"/>
      <c r="R23" s="44"/>
      <c r="S23" s="36"/>
      <c r="T23" s="65" t="s">
        <v>51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49"/>
      <c r="B24" s="37" t="s">
        <v>52</v>
      </c>
      <c r="C24" s="38" t="s">
        <v>53</v>
      </c>
      <c r="D24" s="39" t="n">
        <v>2777</v>
      </c>
      <c r="E24" s="40"/>
      <c r="F24" s="50" t="str">
        <f aca="false">T9</f>
        <v>x</v>
      </c>
      <c r="G24" s="50"/>
      <c r="H24" s="40" t="str">
        <f aca="false">V9</f>
        <v>x</v>
      </c>
      <c r="I24" s="50"/>
      <c r="J24" s="43" t="n">
        <v>12192</v>
      </c>
      <c r="K24" s="43"/>
      <c r="L24" s="44"/>
      <c r="M24" s="40"/>
      <c r="N24" s="45" t="n">
        <v>67694</v>
      </c>
      <c r="O24" s="46" t="n">
        <v>0.6</v>
      </c>
      <c r="P24" s="47" t="str">
        <f aca="false">IF(Q24&lt;0,ABS(Q24),"")</f>
        <v/>
      </c>
      <c r="Q24" s="44" t="n">
        <f aca="false">IF(L$37&gt;0,L24-R24,J24-R24)</f>
        <v>7315.2</v>
      </c>
      <c r="R24" s="44" t="n">
        <f aca="false">(1-O24)*J24</f>
        <v>4876.8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49"/>
      <c r="B25" s="37"/>
      <c r="C25" s="38"/>
      <c r="D25" s="39"/>
      <c r="E25" s="40"/>
      <c r="F25" s="50"/>
      <c r="G25" s="50"/>
      <c r="H25" s="40"/>
      <c r="I25" s="50"/>
      <c r="J25" s="43"/>
      <c r="K25" s="43"/>
      <c r="L25" s="44"/>
      <c r="M25" s="40"/>
      <c r="N25" s="52"/>
      <c r="O25" s="46"/>
      <c r="P25" s="36"/>
      <c r="Q25" s="44"/>
      <c r="R25" s="44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54</v>
      </c>
      <c r="C26" s="38" t="s">
        <v>55</v>
      </c>
      <c r="D26" s="39" t="n">
        <v>3346</v>
      </c>
      <c r="E26" s="40"/>
      <c r="F26" s="50" t="str">
        <f aca="false">T10</f>
        <v>x</v>
      </c>
      <c r="G26" s="50"/>
      <c r="H26" s="40" t="str">
        <f aca="false">V10</f>
        <v>x</v>
      </c>
      <c r="I26" s="50"/>
      <c r="J26" s="43" t="n">
        <v>1723</v>
      </c>
      <c r="K26" s="43"/>
      <c r="L26" s="44"/>
      <c r="M26" s="40"/>
      <c r="N26" s="45" t="n">
        <v>67694</v>
      </c>
      <c r="O26" s="46" t="n">
        <v>0.7</v>
      </c>
      <c r="P26" s="47" t="str">
        <f aca="false">IF(Q26&lt;0,ABS(Q26),"")</f>
        <v/>
      </c>
      <c r="Q26" s="44" t="n">
        <f aca="false">IF(L$37&gt;0,L26-R26,J26-R26)</f>
        <v>1206</v>
      </c>
      <c r="R26" s="44" t="n">
        <f aca="false">ROUND((1-O26)*J26,0)</f>
        <v>517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49"/>
      <c r="B27" s="37"/>
      <c r="C27" s="38"/>
      <c r="D27" s="39"/>
      <c r="E27" s="40"/>
      <c r="F27" s="50"/>
      <c r="G27" s="50"/>
      <c r="H27" s="40"/>
      <c r="I27" s="50"/>
      <c r="J27" s="43"/>
      <c r="K27" s="43"/>
      <c r="L27" s="44"/>
      <c r="M27" s="40"/>
      <c r="N27" s="52"/>
      <c r="O27" s="46"/>
      <c r="P27" s="36"/>
      <c r="Q27" s="44"/>
      <c r="R27" s="44"/>
      <c r="S27" s="36"/>
    </row>
    <row r="28" customFormat="false" ht="15" hidden="false" customHeight="false" outlineLevel="0" collapsed="false">
      <c r="A28" s="36"/>
      <c r="B28" s="37" t="s">
        <v>56</v>
      </c>
      <c r="C28" s="38" t="s">
        <v>57</v>
      </c>
      <c r="D28" s="39" t="n">
        <v>3790</v>
      </c>
      <c r="E28" s="40"/>
      <c r="F28" s="50" t="str">
        <f aca="false">T12</f>
        <v>x</v>
      </c>
      <c r="G28" s="50"/>
      <c r="H28" s="40" t="str">
        <f aca="false">V12</f>
        <v>x</v>
      </c>
      <c r="I28" s="50"/>
      <c r="J28" s="43" t="n">
        <v>4039</v>
      </c>
      <c r="K28" s="43"/>
      <c r="L28" s="44"/>
      <c r="M28" s="40"/>
      <c r="N28" s="45" t="n">
        <v>67694</v>
      </c>
      <c r="O28" s="46" t="n">
        <v>0.33</v>
      </c>
      <c r="P28" s="47" t="str">
        <f aca="false">IF(Q28&lt;0,ABS(Q28),"")</f>
        <v/>
      </c>
      <c r="Q28" s="44" t="n">
        <f aca="false">IF(L$37&gt;0,L28-R28,J28-R28)</f>
        <v>1333</v>
      </c>
      <c r="R28" s="44" t="n">
        <f aca="false">ROUND((1-O28)*J28,0)</f>
        <v>2706</v>
      </c>
      <c r="S28" s="36"/>
    </row>
    <row r="29" customFormat="false" ht="15" hidden="false" customHeight="false" outlineLevel="0" collapsed="false">
      <c r="A29" s="49"/>
      <c r="B29" s="37"/>
      <c r="C29" s="38"/>
      <c r="D29" s="39"/>
      <c r="E29" s="40"/>
      <c r="F29" s="50"/>
      <c r="G29" s="50"/>
      <c r="H29" s="40"/>
      <c r="I29" s="50"/>
      <c r="J29" s="43"/>
      <c r="K29" s="43"/>
      <c r="L29" s="44"/>
      <c r="M29" s="40"/>
      <c r="N29" s="52"/>
      <c r="O29" s="46"/>
      <c r="P29" s="36"/>
      <c r="Q29" s="44"/>
      <c r="R29" s="44"/>
    </row>
    <row r="30" customFormat="false" ht="15" hidden="false" customHeight="false" outlineLevel="0" collapsed="false">
      <c r="A30" s="36"/>
      <c r="B30" s="37" t="s">
        <v>58</v>
      </c>
      <c r="C30" s="38" t="s">
        <v>59</v>
      </c>
      <c r="D30" s="39" t="n">
        <v>3791</v>
      </c>
      <c r="E30" s="40"/>
      <c r="F30" s="50" t="str">
        <f aca="false">T13</f>
        <v>x</v>
      </c>
      <c r="G30" s="50"/>
      <c r="H30" s="40" t="str">
        <f aca="false">V13</f>
        <v>x</v>
      </c>
      <c r="I30" s="50"/>
      <c r="J30" s="56" t="n">
        <v>3619</v>
      </c>
      <c r="K30" s="43"/>
      <c r="L30" s="44"/>
      <c r="M30" s="40"/>
      <c r="N30" s="45" t="n">
        <v>67694</v>
      </c>
      <c r="O30" s="66" t="n">
        <v>0.45</v>
      </c>
      <c r="P30" s="47" t="str">
        <f aca="false">IF(Q30&lt;0,ABS(Q30),"")</f>
        <v/>
      </c>
      <c r="Q30" s="44" t="n">
        <f aca="false">IF(L$37&gt;0,L30-R30,J30-R30)</f>
        <v>1629</v>
      </c>
      <c r="R30" s="44" t="n">
        <f aca="false">ROUND((1-O30)*J30,0)</f>
        <v>1990</v>
      </c>
    </row>
    <row r="31" customFormat="false" ht="15" hidden="false" customHeight="false" outlineLevel="0" collapsed="false">
      <c r="A31" s="49"/>
      <c r="B31" s="37"/>
      <c r="C31" s="38"/>
      <c r="D31" s="39"/>
      <c r="E31" s="40"/>
      <c r="F31" s="50"/>
      <c r="G31" s="50"/>
      <c r="H31" s="40"/>
      <c r="I31" s="50"/>
      <c r="J31" s="43"/>
      <c r="K31" s="43"/>
      <c r="L31" s="44"/>
      <c r="M31" s="40"/>
      <c r="N31" s="52"/>
      <c r="O31" s="46"/>
      <c r="Q31" s="44"/>
      <c r="R31" s="67"/>
    </row>
    <row r="32" customFormat="false" ht="15" hidden="false" customHeight="false" outlineLevel="0" collapsed="false">
      <c r="A32" s="36"/>
      <c r="B32" s="37" t="s">
        <v>60</v>
      </c>
      <c r="C32" s="38" t="s">
        <v>61</v>
      </c>
      <c r="D32" s="39" t="n">
        <v>3348</v>
      </c>
      <c r="E32" s="40"/>
      <c r="F32" s="50" t="str">
        <f aca="false">T15</f>
        <v>x</v>
      </c>
      <c r="G32" s="50"/>
      <c r="H32" s="40" t="str">
        <f aca="false">V15</f>
        <v>x</v>
      </c>
      <c r="I32" s="50"/>
      <c r="J32" s="56" t="n">
        <v>586</v>
      </c>
      <c r="K32" s="43"/>
      <c r="L32" s="44"/>
      <c r="M32" s="40"/>
      <c r="N32" s="45" t="n">
        <v>67694</v>
      </c>
      <c r="O32" s="46" t="n">
        <v>0.55</v>
      </c>
      <c r="P32" s="47" t="str">
        <f aca="false">IF(Q32&lt;0,ABS(Q32),"")</f>
        <v/>
      </c>
      <c r="Q32" s="44" t="n">
        <f aca="false">IF(L$37&gt;0,L32-R32,J32-R32)</f>
        <v>322</v>
      </c>
      <c r="R32" s="44" t="n">
        <f aca="false">ROUND((1-O32)*J32,0)</f>
        <v>264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0"/>
      <c r="G33" s="50"/>
      <c r="H33" s="40"/>
      <c r="I33" s="50"/>
      <c r="J33" s="43" t="n">
        <v>1000</v>
      </c>
      <c r="K33" s="43"/>
      <c r="L33" s="44" t="s">
        <v>37</v>
      </c>
      <c r="M33" s="40"/>
      <c r="N33" s="45" t="n">
        <v>69823</v>
      </c>
      <c r="O33" s="46" t="n">
        <f aca="false">T24</f>
        <v>0</v>
      </c>
      <c r="P33" s="47" t="str">
        <f aca="false">IF(Q33&lt;0,ABS(Q33),"")</f>
        <v/>
      </c>
      <c r="Q33" s="44" t="n">
        <f aca="false">IF(L$37&gt;0,L33-R33,J33-R33)</f>
        <v>0</v>
      </c>
      <c r="R33" s="44" t="n">
        <f aca="false">ROUND((1-O33)*J33,0)</f>
        <v>1000</v>
      </c>
    </row>
    <row r="34" customFormat="false" ht="15" hidden="false" customHeight="false" outlineLevel="0" collapsed="false">
      <c r="A34" s="49"/>
      <c r="B34" s="37"/>
      <c r="C34" s="38"/>
      <c r="D34" s="39"/>
      <c r="E34" s="40"/>
      <c r="F34" s="50"/>
      <c r="G34" s="50"/>
      <c r="H34" s="40"/>
      <c r="I34" s="50"/>
      <c r="J34" s="43"/>
      <c r="K34" s="43"/>
      <c r="L34" s="44"/>
      <c r="M34" s="40"/>
      <c r="N34" s="52"/>
      <c r="O34" s="46"/>
      <c r="Q34" s="44"/>
      <c r="R34" s="67"/>
    </row>
    <row r="35" customFormat="false" ht="15" hidden="false" customHeight="false" outlineLevel="0" collapsed="false">
      <c r="A35" s="36"/>
      <c r="B35" s="37" t="s">
        <v>62</v>
      </c>
      <c r="C35" s="38" t="s">
        <v>63</v>
      </c>
      <c r="D35" s="39" t="n">
        <v>3792</v>
      </c>
      <c r="E35" s="40"/>
      <c r="F35" s="50" t="str">
        <f aca="false">T16</f>
        <v>x</v>
      </c>
      <c r="G35" s="50"/>
      <c r="H35" s="40" t="str">
        <f aca="false">V16</f>
        <v>x</v>
      </c>
      <c r="I35" s="50"/>
      <c r="J35" s="43" t="n">
        <v>41</v>
      </c>
      <c r="K35" s="43"/>
      <c r="L35" s="44"/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4" t="n">
        <f aca="false">IF(L$37&gt;0,L35-R35,J35-R35)</f>
        <v>41</v>
      </c>
      <c r="R35" s="44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8"/>
      <c r="J36" s="43"/>
      <c r="K36" s="51"/>
      <c r="L36" s="44"/>
      <c r="M36" s="40"/>
      <c r="N36" s="39"/>
      <c r="O36" s="69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0"/>
      <c r="G37" s="50"/>
      <c r="H37" s="68"/>
      <c r="I37" s="68"/>
      <c r="J37" s="43" t="n">
        <f aca="false">SUM(J5:J35)</f>
        <v>55401</v>
      </c>
      <c r="K37" s="51"/>
      <c r="L37" s="44" t="n">
        <f aca="false">SUM(L5:L35)</f>
        <v>0</v>
      </c>
      <c r="M37" s="40"/>
      <c r="N37" s="39" t="n">
        <f aca="false">+J37-L37</f>
        <v>55401</v>
      </c>
      <c r="O37" s="70"/>
      <c r="P37" s="71" t="n">
        <f aca="false">SUM(P5:P35)</f>
        <v>0</v>
      </c>
      <c r="Q37" s="72" t="n">
        <f aca="false">SUM(Q5:Q35)/IF($L$37&gt;0,$L37,$J37)</f>
        <v>0.524921932817097</v>
      </c>
      <c r="R37" s="72" t="n">
        <f aca="false">SUM(R5:R35)/IF($L$37&gt;0,$L37,$J37)</f>
        <v>0.475078067182903</v>
      </c>
    </row>
    <row r="38" customFormat="false" ht="15.75" hidden="false" customHeight="false" outlineLevel="0" collapsed="false">
      <c r="A38" s="36"/>
      <c r="B38" s="73"/>
      <c r="C38" s="74"/>
      <c r="D38" s="74"/>
      <c r="E38" s="74"/>
      <c r="F38" s="75"/>
      <c r="G38" s="75"/>
      <c r="H38" s="76"/>
      <c r="I38" s="76"/>
      <c r="J38" s="75"/>
      <c r="K38" s="74"/>
      <c r="L38" s="77"/>
      <c r="M38" s="74"/>
      <c r="N38" s="78" t="n">
        <f aca="false">1-(+L37/J37)</f>
        <v>1</v>
      </c>
      <c r="O38" s="79"/>
      <c r="S38" s="80" t="n">
        <f aca="false">SUM(Q39:R39)</f>
        <v>55401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81"/>
      <c r="G39" s="81"/>
      <c r="H39" s="82"/>
      <c r="I39" s="82"/>
      <c r="J39" s="36"/>
      <c r="K39" s="36"/>
      <c r="L39" s="83"/>
      <c r="M39" s="36"/>
      <c r="N39" s="36"/>
      <c r="O39" s="84"/>
      <c r="P39" s="36"/>
      <c r="Q39" s="80" t="n">
        <f aca="false">SUM(Q5:Q35)</f>
        <v>29081.2</v>
      </c>
      <c r="R39" s="80" t="n">
        <f aca="false">SUM(R5:R35)</f>
        <v>26319.8</v>
      </c>
      <c r="S39" s="27"/>
    </row>
    <row r="40" customFormat="false" ht="15" hidden="false" customHeight="false" outlineLevel="0" collapsed="false">
      <c r="A40" s="36"/>
      <c r="B40" s="36"/>
      <c r="C40" s="36"/>
      <c r="D40" s="36"/>
      <c r="E40" s="36"/>
      <c r="F40" s="81"/>
      <c r="G40" s="81"/>
      <c r="H40" s="82"/>
      <c r="I40" s="82" t="s">
        <v>33</v>
      </c>
      <c r="J40" s="81" t="s">
        <v>64</v>
      </c>
      <c r="K40" s="36"/>
      <c r="L40" s="83" t="s">
        <v>65</v>
      </c>
      <c r="M40" s="36"/>
      <c r="N40" s="36"/>
      <c r="O40" s="84"/>
      <c r="P40" s="36"/>
      <c r="R40" s="80"/>
    </row>
    <row r="41" customFormat="false" ht="15" hidden="false" customHeight="false" outlineLevel="0" collapsed="false">
      <c r="A41" s="36"/>
      <c r="B41" s="36"/>
      <c r="C41" s="36"/>
      <c r="D41" s="36"/>
      <c r="E41" s="36"/>
      <c r="F41" s="81"/>
      <c r="G41" s="81"/>
      <c r="H41" s="82"/>
      <c r="I41" s="82" t="s">
        <v>33</v>
      </c>
      <c r="J41" s="81" t="s">
        <v>66</v>
      </c>
      <c r="K41" s="36"/>
      <c r="L41" s="83" t="s">
        <v>67</v>
      </c>
      <c r="M41" s="36"/>
      <c r="N41" s="36"/>
      <c r="O41" s="84"/>
      <c r="P41" s="36"/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81"/>
      <c r="G42" s="81"/>
      <c r="H42" s="82"/>
      <c r="I42" s="82"/>
      <c r="J42" s="81"/>
      <c r="K42" s="36"/>
      <c r="L42" s="83"/>
      <c r="M42" s="36"/>
      <c r="N42" s="36"/>
      <c r="O42" s="84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81"/>
      <c r="G43" s="81"/>
      <c r="H43" s="82"/>
      <c r="I43" s="82"/>
      <c r="J43" s="81"/>
      <c r="K43" s="36"/>
      <c r="L43" s="83"/>
      <c r="M43" s="36"/>
      <c r="N43" s="36"/>
      <c r="O43" s="84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81"/>
      <c r="G44" s="81"/>
      <c r="H44" s="82"/>
      <c r="I44" s="82"/>
      <c r="J44" s="81"/>
      <c r="K44" s="36"/>
      <c r="L44" s="83"/>
      <c r="M44" s="36"/>
      <c r="N44" s="36"/>
      <c r="O44" s="84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81"/>
      <c r="G45" s="81"/>
      <c r="H45" s="82"/>
      <c r="I45" s="82"/>
      <c r="J45" s="81"/>
      <c r="K45" s="36"/>
      <c r="L45" s="83"/>
      <c r="M45" s="36"/>
      <c r="N45" s="36"/>
      <c r="O45" s="84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81"/>
      <c r="G46" s="81"/>
      <c r="H46" s="82"/>
      <c r="I46" s="82"/>
      <c r="J46" s="36"/>
      <c r="K46" s="36"/>
      <c r="L46" s="83"/>
      <c r="M46" s="36"/>
      <c r="N46" s="36"/>
      <c r="O46" s="84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2000-11-27T12:46:43Z</cp:lastPrinted>
  <cp:revision>0</cp:revision>
  <dc:subject/>
  <dc:title>Actual Temperatures</dc:title>
</cp:coreProperties>
</file>